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jmerchan_mineducacion_gov_co/Documents/JESS MEN (1)/2023/PROCESOS CONTRACTUALES/DOTACIÓN/MACRO 2/"/>
    </mc:Choice>
  </mc:AlternateContent>
  <xr:revisionPtr revIDLastSave="14" documentId="8_{613EC7FB-8ADD-458C-9BF3-260CEA4F25A6}" xr6:coauthVersionLast="47" xr6:coauthVersionMax="47" xr10:uidLastSave="{C55A8CE5-7E50-492B-8B8C-D19AC0C32DCC}"/>
  <bookViews>
    <workbookView xWindow="-110" yWindow="-110" windowWidth="19420" windowHeight="10300" tabRatio="546" firstSheet="2" activeTab="3" xr2:uid="{8A9E6528-FEA3-43DF-A458-49BEC879FF74}"/>
  </bookViews>
  <sheets>
    <sheet name="RESUMEN" sheetId="22" state="hidden" r:id="rId1"/>
    <sheet name="DETALLE ELEMENTOS UNITARIOS" sheetId="2" state="hidden" r:id="rId2"/>
    <sheet name="SEDES PRIORIZADAS" sheetId="23" r:id="rId3"/>
    <sheet name="KITS Y ELEMENTOS" sheetId="24" r:id="rId4"/>
    <sheet name="VALORES DE LOGISTICA" sheetId="3" state="hidden" r:id="rId5"/>
  </sheets>
  <externalReferences>
    <externalReference r:id="rId6"/>
    <externalReference r:id="rId7"/>
  </externalReferences>
  <definedNames>
    <definedName name="_xlnm._FilterDatabase" localSheetId="1" hidden="1">'DETALLE ELEMENTOS UNITARIOS'!$A$5:$P$894</definedName>
    <definedName name="_xlnm._FilterDatabase" localSheetId="3" hidden="1">'KITS Y ELEMENTOS'!$A$1:$J$729</definedName>
    <definedName name="_xlnm._FilterDatabase" localSheetId="2" hidden="1">'SEDES PRIORIZADAS'!$A$1:$AK$591</definedName>
    <definedName name="_xlnm._FilterDatabase" localSheetId="4" hidden="1">'VALORES DE LOGISTICA'!$A$5:$O$4446</definedName>
    <definedName name="_xlnm.Print_Area" localSheetId="3">'KITS Y ELEMENTOS'!$A$1:$H$677</definedName>
    <definedName name="Combustibledeaviación" localSheetId="3">[2]Listas!$A$2:$A$8</definedName>
    <definedName name="Combustibledeaviación" localSheetId="2">[2]Listas!$A$2:$A$8</definedName>
    <definedName name="Combustibledeaviación">[1]Listas!$A$2:$A$8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6" i="24" l="1"/>
  <c r="H714" i="24"/>
  <c r="H710" i="24"/>
  <c r="H709" i="24"/>
  <c r="H705" i="24"/>
  <c r="H704" i="24"/>
  <c r="H715" i="24"/>
  <c r="H699" i="24"/>
  <c r="H693" i="24"/>
  <c r="H702" i="24"/>
  <c r="H681" i="24"/>
  <c r="H669" i="24"/>
  <c r="H661" i="24"/>
  <c r="H655" i="24"/>
  <c r="H674" i="24"/>
  <c r="H649" i="24"/>
  <c r="H635" i="24"/>
  <c r="H650" i="24"/>
  <c r="H629" i="24"/>
  <c r="H607" i="24"/>
  <c r="H599" i="24"/>
  <c r="H621" i="24"/>
  <c r="H595" i="24"/>
  <c r="H589" i="24"/>
  <c r="H587" i="24"/>
  <c r="H581" i="24"/>
  <c r="H579" i="24"/>
  <c r="H573" i="24"/>
  <c r="H571" i="24"/>
  <c r="H565" i="24"/>
  <c r="H563" i="24"/>
  <c r="H557" i="24"/>
  <c r="H556" i="24"/>
  <c r="H552" i="24"/>
  <c r="H550" i="24"/>
  <c r="H546" i="24"/>
  <c r="H545" i="24"/>
  <c r="H593" i="24"/>
  <c r="H543" i="24"/>
  <c r="H516" i="24"/>
  <c r="H512" i="24"/>
  <c r="H504" i="24"/>
  <c r="H496" i="24"/>
  <c r="H488" i="24"/>
  <c r="H484" i="24"/>
  <c r="H528" i="24"/>
  <c r="H478" i="24"/>
  <c r="H476" i="24"/>
  <c r="H470" i="24"/>
  <c r="H468" i="24"/>
  <c r="H462" i="24"/>
  <c r="H460" i="24"/>
  <c r="H454" i="24"/>
  <c r="H452" i="24"/>
  <c r="H446" i="24"/>
  <c r="H444" i="24"/>
  <c r="H438" i="24"/>
  <c r="H436" i="24"/>
  <c r="H431" i="24"/>
  <c r="H430" i="24"/>
  <c r="H477" i="24"/>
  <c r="H424" i="24"/>
  <c r="H408" i="24"/>
  <c r="H378" i="24"/>
  <c r="H369" i="24"/>
  <c r="H366" i="24"/>
  <c r="H361" i="24"/>
  <c r="H358" i="24"/>
  <c r="H353" i="24"/>
  <c r="H350" i="24"/>
  <c r="H345" i="24"/>
  <c r="H342" i="24"/>
  <c r="H337" i="24"/>
  <c r="H334" i="24"/>
  <c r="H329" i="24"/>
  <c r="H328" i="24"/>
  <c r="H373" i="24"/>
  <c r="H326" i="24"/>
  <c r="H325" i="24"/>
  <c r="H321" i="24"/>
  <c r="H319" i="24"/>
  <c r="H315" i="24"/>
  <c r="H314" i="24"/>
  <c r="H310" i="24"/>
  <c r="H309" i="24"/>
  <c r="H305" i="24"/>
  <c r="H303" i="24"/>
  <c r="H299" i="24"/>
  <c r="H298" i="24"/>
  <c r="H294" i="24"/>
  <c r="H293" i="24"/>
  <c r="H289" i="24"/>
  <c r="H287" i="24"/>
  <c r="H283" i="24"/>
  <c r="H282" i="24"/>
  <c r="H278" i="24"/>
  <c r="H277" i="24"/>
  <c r="H324" i="24"/>
  <c r="H226" i="24"/>
  <c r="H222" i="24"/>
  <c r="H210" i="24"/>
  <c r="H206" i="24"/>
  <c r="H197" i="24"/>
  <c r="H194" i="24"/>
  <c r="H189" i="24"/>
  <c r="H186" i="24"/>
  <c r="H181" i="24"/>
  <c r="H178" i="24"/>
  <c r="H223" i="24"/>
  <c r="H154" i="24"/>
  <c r="H146" i="24"/>
  <c r="H124" i="24"/>
  <c r="H122" i="24"/>
  <c r="H118" i="24"/>
  <c r="H117" i="24"/>
  <c r="H113" i="24"/>
  <c r="H112" i="24"/>
  <c r="H108" i="24"/>
  <c r="H106" i="24"/>
  <c r="H102" i="24"/>
  <c r="H101" i="24"/>
  <c r="H97" i="24"/>
  <c r="H96" i="24"/>
  <c r="H123" i="24"/>
  <c r="H92" i="24"/>
  <c r="H86" i="24"/>
  <c r="H95" i="24"/>
  <c r="H68" i="24"/>
  <c r="H66" i="24"/>
  <c r="H62" i="24"/>
  <c r="H61" i="24"/>
  <c r="H67" i="24"/>
  <c r="H53" i="24"/>
  <c r="H34" i="24"/>
  <c r="H29" i="24"/>
  <c r="H26" i="24"/>
  <c r="H21" i="24"/>
  <c r="H18" i="24"/>
  <c r="H13" i="24"/>
  <c r="H10" i="24"/>
  <c r="H6" i="24"/>
  <c r="H5" i="24"/>
  <c r="H33" i="24"/>
  <c r="AJ591" i="23"/>
  <c r="AI591" i="23"/>
  <c r="AH591" i="23"/>
  <c r="AG591" i="23"/>
  <c r="AF591" i="23"/>
  <c r="AE591" i="23"/>
  <c r="AD591" i="23"/>
  <c r="AC591" i="23"/>
  <c r="AB591" i="23"/>
  <c r="AA591" i="23"/>
  <c r="Z591" i="23"/>
  <c r="Y591" i="23"/>
  <c r="X591" i="23"/>
  <c r="W591" i="23"/>
  <c r="V591" i="23"/>
  <c r="U591" i="23"/>
  <c r="T591" i="23"/>
  <c r="S591" i="23"/>
  <c r="R591" i="23"/>
  <c r="Q591" i="23"/>
  <c r="O591" i="23"/>
  <c r="N591" i="23"/>
  <c r="AK590" i="23"/>
  <c r="AK589" i="23"/>
  <c r="AK588" i="23"/>
  <c r="AK587" i="23"/>
  <c r="AK586" i="23"/>
  <c r="AK585" i="23"/>
  <c r="AK584" i="23"/>
  <c r="AK583" i="23"/>
  <c r="AK582" i="23"/>
  <c r="AK581" i="23"/>
  <c r="AK580" i="23"/>
  <c r="AK579" i="23"/>
  <c r="AK578" i="23"/>
  <c r="AK577" i="23"/>
  <c r="AK576" i="23"/>
  <c r="AK575" i="23"/>
  <c r="AK574" i="23"/>
  <c r="AK573" i="23"/>
  <c r="AK572" i="23"/>
  <c r="AK571" i="23"/>
  <c r="AK570" i="23"/>
  <c r="AK569" i="23"/>
  <c r="AK568" i="23"/>
  <c r="AK567" i="23"/>
  <c r="AK566" i="23"/>
  <c r="AK565" i="23"/>
  <c r="AK564" i="23"/>
  <c r="AK563" i="23"/>
  <c r="AK562" i="23"/>
  <c r="AK561" i="23"/>
  <c r="AK560" i="23"/>
  <c r="AK559" i="23"/>
  <c r="AK558" i="23"/>
  <c r="AK557" i="23"/>
  <c r="AK556" i="23"/>
  <c r="AK555" i="23"/>
  <c r="AK554" i="23"/>
  <c r="AK553" i="23"/>
  <c r="AK552" i="23"/>
  <c r="AK551" i="23"/>
  <c r="AK550" i="23"/>
  <c r="AK549" i="23"/>
  <c r="AK548" i="23"/>
  <c r="AK547" i="23"/>
  <c r="AK546" i="23"/>
  <c r="AK545" i="23"/>
  <c r="AK544" i="23"/>
  <c r="AK543" i="23"/>
  <c r="AK542" i="23"/>
  <c r="AK541" i="23"/>
  <c r="AK540" i="23"/>
  <c r="AK539" i="23"/>
  <c r="AK538" i="23"/>
  <c r="AK537" i="23"/>
  <c r="AK536" i="23"/>
  <c r="AK535" i="23"/>
  <c r="AK534" i="23"/>
  <c r="AK533" i="23"/>
  <c r="AK532" i="23"/>
  <c r="AK531" i="23"/>
  <c r="AK530" i="23"/>
  <c r="AK529" i="23"/>
  <c r="AK528" i="23"/>
  <c r="AK527" i="23"/>
  <c r="AK526" i="23"/>
  <c r="AK525" i="23"/>
  <c r="AK524" i="23"/>
  <c r="AK523" i="23"/>
  <c r="AK522" i="23"/>
  <c r="AK521" i="23"/>
  <c r="AK520" i="23"/>
  <c r="AK519" i="23"/>
  <c r="AK518" i="23"/>
  <c r="AK517" i="23"/>
  <c r="AK516" i="23"/>
  <c r="AK515" i="23"/>
  <c r="AK514" i="23"/>
  <c r="AK513" i="23"/>
  <c r="AK512" i="23"/>
  <c r="AK511" i="23"/>
  <c r="AK510" i="23"/>
  <c r="AK509" i="23"/>
  <c r="AK508" i="23"/>
  <c r="AK507" i="23"/>
  <c r="AK506" i="23"/>
  <c r="AK505" i="23"/>
  <c r="AK504" i="23"/>
  <c r="AK503" i="23"/>
  <c r="AK502" i="23"/>
  <c r="AK501" i="23"/>
  <c r="AK500" i="23"/>
  <c r="AK499" i="23"/>
  <c r="AK498" i="23"/>
  <c r="AK497" i="23"/>
  <c r="AK496" i="23"/>
  <c r="AK495" i="23"/>
  <c r="AK494" i="23"/>
  <c r="AK493" i="23"/>
  <c r="AK492" i="23"/>
  <c r="AK491" i="23"/>
  <c r="AK490" i="23"/>
  <c r="AK489" i="23"/>
  <c r="AK488" i="23"/>
  <c r="AK487" i="23"/>
  <c r="AK486" i="23"/>
  <c r="AK485" i="23"/>
  <c r="AK484" i="23"/>
  <c r="AK483" i="23"/>
  <c r="AK482" i="23"/>
  <c r="AK481" i="23"/>
  <c r="AK480" i="23"/>
  <c r="AK479" i="23"/>
  <c r="AK478" i="23"/>
  <c r="AK477" i="23"/>
  <c r="AK476" i="23"/>
  <c r="AK475" i="23"/>
  <c r="AK474" i="23"/>
  <c r="AK473" i="23"/>
  <c r="AK472" i="23"/>
  <c r="AK471" i="23"/>
  <c r="AK470" i="23"/>
  <c r="AK469" i="23"/>
  <c r="AK468" i="23"/>
  <c r="AK467" i="23"/>
  <c r="AK466" i="23"/>
  <c r="AK465" i="23"/>
  <c r="AK464" i="23"/>
  <c r="AK463" i="23"/>
  <c r="AK462" i="23"/>
  <c r="AK461" i="23"/>
  <c r="AK460" i="23"/>
  <c r="AK459" i="23"/>
  <c r="AK458" i="23"/>
  <c r="AK457" i="23"/>
  <c r="AK456" i="23"/>
  <c r="AK455" i="23"/>
  <c r="AK454" i="23"/>
  <c r="AK453" i="23"/>
  <c r="AK452" i="23"/>
  <c r="AK451" i="23"/>
  <c r="AK450" i="23"/>
  <c r="AK449" i="23"/>
  <c r="AK448" i="23"/>
  <c r="AK447" i="23"/>
  <c r="P446" i="23"/>
  <c r="P591" i="23" s="1"/>
  <c r="AK445" i="23"/>
  <c r="AK444" i="23"/>
  <c r="AK443" i="23"/>
  <c r="AK442" i="23"/>
  <c r="AK441" i="23"/>
  <c r="AK440" i="23"/>
  <c r="AK439" i="23"/>
  <c r="AK438" i="23"/>
  <c r="AK437" i="23"/>
  <c r="AK436" i="23"/>
  <c r="AK435" i="23"/>
  <c r="AK434" i="23"/>
  <c r="AK433" i="23"/>
  <c r="AK432" i="23"/>
  <c r="AK431" i="23"/>
  <c r="AK430" i="23"/>
  <c r="AK429" i="23"/>
  <c r="AK428" i="23"/>
  <c r="AK427" i="23"/>
  <c r="AK426" i="23"/>
  <c r="AK425" i="23"/>
  <c r="AK424" i="23"/>
  <c r="AK423" i="23"/>
  <c r="AK422" i="23"/>
  <c r="AK421" i="23"/>
  <c r="AK420" i="23"/>
  <c r="AK419" i="23"/>
  <c r="AK418" i="23"/>
  <c r="AK417" i="23"/>
  <c r="AK416" i="23"/>
  <c r="AK415" i="23"/>
  <c r="AK414" i="23"/>
  <c r="AK413" i="23"/>
  <c r="AK412" i="23"/>
  <c r="AK411" i="23"/>
  <c r="AK410" i="23"/>
  <c r="AK409" i="23"/>
  <c r="AK408" i="23"/>
  <c r="AK407" i="23"/>
  <c r="AK406" i="23"/>
  <c r="AK405" i="23"/>
  <c r="AK404" i="23"/>
  <c r="AK403" i="23"/>
  <c r="AK402" i="23"/>
  <c r="AK401" i="23"/>
  <c r="AK400" i="23"/>
  <c r="AK399" i="23"/>
  <c r="AK398" i="23"/>
  <c r="AK397" i="23"/>
  <c r="AK396" i="23"/>
  <c r="AK395" i="23"/>
  <c r="AK394" i="23"/>
  <c r="AK393" i="23"/>
  <c r="AK392" i="23"/>
  <c r="AK391" i="23"/>
  <c r="AK390" i="23"/>
  <c r="AK389" i="23"/>
  <c r="AK388" i="23"/>
  <c r="AK387" i="23"/>
  <c r="AK386" i="23"/>
  <c r="AK385" i="23"/>
  <c r="AK384" i="23"/>
  <c r="AK383" i="23"/>
  <c r="AK382" i="23"/>
  <c r="AK381" i="23"/>
  <c r="AK380" i="23"/>
  <c r="AK379" i="23"/>
  <c r="AK378" i="23"/>
  <c r="AK377" i="23"/>
  <c r="AK376" i="23"/>
  <c r="AK375" i="23"/>
  <c r="AK374" i="23"/>
  <c r="AK373" i="23"/>
  <c r="AK372" i="23"/>
  <c r="AK371" i="23"/>
  <c r="AK370" i="23"/>
  <c r="AK369" i="23"/>
  <c r="AK368" i="23"/>
  <c r="AK367" i="23"/>
  <c r="AK366" i="23"/>
  <c r="AK365" i="23"/>
  <c r="AK364" i="23"/>
  <c r="AK363" i="23"/>
  <c r="AK362" i="23"/>
  <c r="AK361" i="23"/>
  <c r="AK360" i="23"/>
  <c r="AK359" i="23"/>
  <c r="AK358" i="23"/>
  <c r="AK357" i="23"/>
  <c r="AK356" i="23"/>
  <c r="AK355" i="23"/>
  <c r="AK354" i="23"/>
  <c r="AK353" i="23"/>
  <c r="AK352" i="23"/>
  <c r="AK351" i="23"/>
  <c r="AK350" i="23"/>
  <c r="AK349" i="23"/>
  <c r="AK348" i="23"/>
  <c r="AK347" i="23"/>
  <c r="AK346" i="23"/>
  <c r="AK345" i="23"/>
  <c r="AK344" i="23"/>
  <c r="AK343" i="23"/>
  <c r="AK342" i="23"/>
  <c r="AK341" i="23"/>
  <c r="AK340" i="23"/>
  <c r="AK339" i="23"/>
  <c r="AK338" i="23"/>
  <c r="AK337" i="23"/>
  <c r="AK336" i="23"/>
  <c r="AK335" i="23"/>
  <c r="AK334" i="23"/>
  <c r="AK333" i="23"/>
  <c r="AK332" i="23"/>
  <c r="AK331" i="23"/>
  <c r="AK330" i="23"/>
  <c r="AK329" i="23"/>
  <c r="AK328" i="23"/>
  <c r="AK327" i="23"/>
  <c r="AK326" i="23"/>
  <c r="AK325" i="23"/>
  <c r="AK324" i="23"/>
  <c r="AK323" i="23"/>
  <c r="AK322" i="23"/>
  <c r="AK321" i="23"/>
  <c r="AK320" i="23"/>
  <c r="AK319" i="23"/>
  <c r="AK318" i="23"/>
  <c r="AK317" i="23"/>
  <c r="AK316" i="23"/>
  <c r="AK315" i="23"/>
  <c r="AK314" i="23"/>
  <c r="AK313" i="23"/>
  <c r="AK312" i="23"/>
  <c r="AK311" i="23"/>
  <c r="AK310" i="23"/>
  <c r="AK309" i="23"/>
  <c r="AK308" i="23"/>
  <c r="AK307" i="23"/>
  <c r="AK306" i="23"/>
  <c r="AK305" i="23"/>
  <c r="AK304" i="23"/>
  <c r="AK303" i="23"/>
  <c r="AK302" i="23"/>
  <c r="AK301" i="23"/>
  <c r="AK300" i="23"/>
  <c r="AK299" i="23"/>
  <c r="AK298" i="23"/>
  <c r="AK297" i="23"/>
  <c r="AK296" i="23"/>
  <c r="AK295" i="23"/>
  <c r="AK294" i="23"/>
  <c r="AK293" i="23"/>
  <c r="AK292" i="23"/>
  <c r="AK291" i="23"/>
  <c r="AK290" i="23"/>
  <c r="AK289" i="23"/>
  <c r="AK288" i="23"/>
  <c r="AK287" i="23"/>
  <c r="AK286" i="23"/>
  <c r="AK285" i="23"/>
  <c r="AK284" i="23"/>
  <c r="AK283" i="23"/>
  <c r="AK282" i="23"/>
  <c r="AK281" i="23"/>
  <c r="AK280" i="23"/>
  <c r="AK279" i="23"/>
  <c r="AK278" i="23"/>
  <c r="AK277" i="23"/>
  <c r="AK276" i="23"/>
  <c r="AK275" i="23"/>
  <c r="AK274" i="23"/>
  <c r="AK273" i="23"/>
  <c r="AK272" i="23"/>
  <c r="AK271" i="23"/>
  <c r="AK270" i="23"/>
  <c r="AK269" i="23"/>
  <c r="AK268" i="23"/>
  <c r="AK267" i="23"/>
  <c r="AK266" i="23"/>
  <c r="AK265" i="23"/>
  <c r="AK264" i="23"/>
  <c r="AK263" i="23"/>
  <c r="AK262" i="23"/>
  <c r="AK261" i="23"/>
  <c r="AK260" i="23"/>
  <c r="AK259" i="23"/>
  <c r="AK258" i="23"/>
  <c r="AK257" i="23"/>
  <c r="AK256" i="23"/>
  <c r="AK255" i="23"/>
  <c r="AK254" i="23"/>
  <c r="AK253" i="23"/>
  <c r="AK252" i="23"/>
  <c r="AK251" i="23"/>
  <c r="AK250" i="23"/>
  <c r="AK249" i="23"/>
  <c r="AK248" i="23"/>
  <c r="AK247" i="23"/>
  <c r="AK246" i="23"/>
  <c r="AK245" i="23"/>
  <c r="AK244" i="23"/>
  <c r="AK243" i="23"/>
  <c r="AK242" i="23"/>
  <c r="AK241" i="23"/>
  <c r="AK240" i="23"/>
  <c r="AK239" i="23"/>
  <c r="AK238" i="23"/>
  <c r="AK237" i="23"/>
  <c r="AK236" i="23"/>
  <c r="AK235" i="23"/>
  <c r="AK234" i="23"/>
  <c r="AK233" i="23"/>
  <c r="AK232" i="23"/>
  <c r="AK231" i="23"/>
  <c r="AK230" i="23"/>
  <c r="AK229" i="23"/>
  <c r="AK228" i="23"/>
  <c r="AK227" i="23"/>
  <c r="AK226" i="23"/>
  <c r="AK225" i="23"/>
  <c r="AK224" i="23"/>
  <c r="AK223" i="23"/>
  <c r="AK222" i="23"/>
  <c r="AK221" i="23"/>
  <c r="AK220" i="23"/>
  <c r="AK219" i="23"/>
  <c r="AK218" i="23"/>
  <c r="AK217" i="23"/>
  <c r="AK216" i="23"/>
  <c r="AK215" i="23"/>
  <c r="AK214" i="23"/>
  <c r="AK213" i="23"/>
  <c r="AK212" i="23"/>
  <c r="AK211" i="23"/>
  <c r="AK210" i="23"/>
  <c r="AK209" i="23"/>
  <c r="AK208" i="23"/>
  <c r="AK207" i="23"/>
  <c r="AK206" i="23"/>
  <c r="AK205" i="23"/>
  <c r="AK204" i="23"/>
  <c r="AK203" i="23"/>
  <c r="AK202" i="23"/>
  <c r="AK201" i="23"/>
  <c r="AK200" i="23"/>
  <c r="AK199" i="23"/>
  <c r="AK198" i="23"/>
  <c r="AK197" i="23"/>
  <c r="AK196" i="23"/>
  <c r="AK195" i="23"/>
  <c r="AK194" i="23"/>
  <c r="AK193" i="23"/>
  <c r="AK192" i="23"/>
  <c r="AK191" i="23"/>
  <c r="AK190" i="23"/>
  <c r="AK189" i="23"/>
  <c r="AK188" i="23"/>
  <c r="AK187" i="23"/>
  <c r="AK186" i="23"/>
  <c r="AK185" i="23"/>
  <c r="AK184" i="23"/>
  <c r="AK183" i="23"/>
  <c r="AK182" i="23"/>
  <c r="AK181" i="23"/>
  <c r="AK180" i="23"/>
  <c r="AK179" i="23"/>
  <c r="AK178" i="23"/>
  <c r="AK177" i="23"/>
  <c r="AK176" i="23"/>
  <c r="AK175" i="23"/>
  <c r="AK174" i="23"/>
  <c r="AK173" i="23"/>
  <c r="AK172" i="23"/>
  <c r="AK171" i="23"/>
  <c r="AK170" i="23"/>
  <c r="AK169" i="23"/>
  <c r="AK168" i="23"/>
  <c r="AK167" i="23"/>
  <c r="AK166" i="23"/>
  <c r="AK165" i="23"/>
  <c r="AK164" i="23"/>
  <c r="AK163" i="23"/>
  <c r="AK162" i="23"/>
  <c r="AK161" i="23"/>
  <c r="AK160" i="23"/>
  <c r="AK159" i="23"/>
  <c r="AK158" i="23"/>
  <c r="AK157" i="23"/>
  <c r="AK156" i="23"/>
  <c r="AK155" i="23"/>
  <c r="AK154" i="23"/>
  <c r="AK153" i="23"/>
  <c r="AK152" i="23"/>
  <c r="AK151" i="23"/>
  <c r="AK150" i="23"/>
  <c r="AK149" i="23"/>
  <c r="AK148" i="23"/>
  <c r="AK147" i="23"/>
  <c r="AK146" i="23"/>
  <c r="AK145" i="23"/>
  <c r="AK144" i="23"/>
  <c r="AK143" i="23"/>
  <c r="AK142" i="23"/>
  <c r="AK141" i="23"/>
  <c r="AK140" i="23"/>
  <c r="AK139" i="23"/>
  <c r="AK138" i="23"/>
  <c r="AK137" i="23"/>
  <c r="AK136" i="23"/>
  <c r="AK135" i="23"/>
  <c r="AK134" i="23"/>
  <c r="AK133" i="23"/>
  <c r="AK132" i="23"/>
  <c r="AK131" i="23"/>
  <c r="AK130" i="23"/>
  <c r="AK129" i="23"/>
  <c r="AK128" i="23"/>
  <c r="AK127" i="23"/>
  <c r="AK126" i="23"/>
  <c r="AK125" i="23"/>
  <c r="AK124" i="23"/>
  <c r="AK123" i="23"/>
  <c r="AK122" i="23"/>
  <c r="AK121" i="23"/>
  <c r="AK120" i="23"/>
  <c r="AK119" i="23"/>
  <c r="AK118" i="23"/>
  <c r="AK117" i="23"/>
  <c r="AK116" i="23"/>
  <c r="AK115" i="23"/>
  <c r="AK114" i="23"/>
  <c r="AK113" i="23"/>
  <c r="AK112" i="23"/>
  <c r="AK111" i="23"/>
  <c r="AK110" i="23"/>
  <c r="AK109" i="23"/>
  <c r="AK108" i="23"/>
  <c r="AK107" i="23"/>
  <c r="AK106" i="23"/>
  <c r="AK105" i="23"/>
  <c r="AK104" i="23"/>
  <c r="AK103" i="23"/>
  <c r="AK102" i="23"/>
  <c r="AK101" i="23"/>
  <c r="AK100" i="23"/>
  <c r="AK99" i="23"/>
  <c r="AK98" i="23"/>
  <c r="AK97" i="23"/>
  <c r="AK96" i="23"/>
  <c r="AK95" i="23"/>
  <c r="AK94" i="23"/>
  <c r="AK93" i="23"/>
  <c r="AK92" i="23"/>
  <c r="AK91" i="23"/>
  <c r="AK90" i="23"/>
  <c r="AK89" i="23"/>
  <c r="AK88" i="23"/>
  <c r="AK87" i="23"/>
  <c r="AK86" i="23"/>
  <c r="AK85" i="23"/>
  <c r="AK84" i="23"/>
  <c r="AK83" i="23"/>
  <c r="AK82" i="23"/>
  <c r="AK81" i="23"/>
  <c r="AK80" i="23"/>
  <c r="AK79" i="23"/>
  <c r="AK78" i="23"/>
  <c r="AK77" i="23"/>
  <c r="AK76" i="23"/>
  <c r="AK75" i="23"/>
  <c r="AK74" i="23"/>
  <c r="AK73" i="23"/>
  <c r="AK72" i="23"/>
  <c r="AK71" i="23"/>
  <c r="AK70" i="23"/>
  <c r="AK69" i="23"/>
  <c r="AK68" i="23"/>
  <c r="AK67" i="23"/>
  <c r="AK66" i="23"/>
  <c r="AK65" i="23"/>
  <c r="AK64" i="23"/>
  <c r="AK63" i="23"/>
  <c r="AK62" i="23"/>
  <c r="AK61" i="23"/>
  <c r="AK60" i="23"/>
  <c r="AK59" i="23"/>
  <c r="AK58" i="23"/>
  <c r="AK57" i="23"/>
  <c r="AK56" i="23"/>
  <c r="AK55" i="23"/>
  <c r="AK54" i="23"/>
  <c r="AK53" i="23"/>
  <c r="AK52" i="23"/>
  <c r="AK51" i="23"/>
  <c r="AK50" i="23"/>
  <c r="AK49" i="23"/>
  <c r="AK48" i="23"/>
  <c r="AK47" i="23"/>
  <c r="AK46" i="23"/>
  <c r="AK45" i="23"/>
  <c r="AK44" i="23"/>
  <c r="AK43" i="23"/>
  <c r="AK42" i="23"/>
  <c r="AK41" i="23"/>
  <c r="AK40" i="23"/>
  <c r="AK39" i="23"/>
  <c r="AK38" i="23"/>
  <c r="AK37" i="23"/>
  <c r="AK36" i="23"/>
  <c r="AK35" i="23"/>
  <c r="AK34" i="23"/>
  <c r="AK33" i="23"/>
  <c r="AK32" i="23"/>
  <c r="AK31" i="23"/>
  <c r="AK30" i="23"/>
  <c r="AK29" i="23"/>
  <c r="AK28" i="23"/>
  <c r="AK27" i="23"/>
  <c r="AK26" i="23"/>
  <c r="AK25" i="23"/>
  <c r="AK24" i="23"/>
  <c r="AK23" i="23"/>
  <c r="AK22" i="23"/>
  <c r="AK21" i="23"/>
  <c r="AK20" i="23"/>
  <c r="AK19" i="23"/>
  <c r="AK18" i="23"/>
  <c r="AK17" i="23"/>
  <c r="AK16" i="23"/>
  <c r="AK15" i="23"/>
  <c r="AK14" i="23"/>
  <c r="AK13" i="23"/>
  <c r="AK12" i="23"/>
  <c r="AK11" i="23"/>
  <c r="AK10" i="23"/>
  <c r="AK9" i="23"/>
  <c r="AK8" i="23"/>
  <c r="AK7" i="23"/>
  <c r="AK6" i="23"/>
  <c r="AK5" i="23"/>
  <c r="AK4" i="23"/>
  <c r="AK3" i="23"/>
  <c r="AK2" i="23"/>
  <c r="H536" i="24" l="1"/>
  <c r="H93" i="24"/>
  <c r="H130" i="24"/>
  <c r="H537" i="24"/>
  <c r="H601" i="24"/>
  <c r="H637" i="24"/>
  <c r="H657" i="24"/>
  <c r="H662" i="24"/>
  <c r="H673" i="24"/>
  <c r="H695" i="24"/>
  <c r="H700" i="24"/>
  <c r="H8" i="24"/>
  <c r="H14" i="24"/>
  <c r="H22" i="24"/>
  <c r="H30" i="24"/>
  <c r="H64" i="24"/>
  <c r="H69" i="24"/>
  <c r="H84" i="24"/>
  <c r="H89" i="24"/>
  <c r="H94" i="24"/>
  <c r="H98" i="24"/>
  <c r="H104" i="24"/>
  <c r="H109" i="24"/>
  <c r="H114" i="24"/>
  <c r="H120" i="24"/>
  <c r="H125" i="24"/>
  <c r="H138" i="24"/>
  <c r="H170" i="24"/>
  <c r="H182" i="24"/>
  <c r="H190" i="24"/>
  <c r="H198" i="24"/>
  <c r="H214" i="24"/>
  <c r="H279" i="24"/>
  <c r="H285" i="24"/>
  <c r="H290" i="24"/>
  <c r="H295" i="24"/>
  <c r="H301" i="24"/>
  <c r="H306" i="24"/>
  <c r="H311" i="24"/>
  <c r="H317" i="24"/>
  <c r="H322" i="24"/>
  <c r="H327" i="24"/>
  <c r="H331" i="24"/>
  <c r="H339" i="24"/>
  <c r="H347" i="24"/>
  <c r="H355" i="24"/>
  <c r="H363" i="24"/>
  <c r="H371" i="24"/>
  <c r="H411" i="24"/>
  <c r="H428" i="24"/>
  <c r="H432" i="24"/>
  <c r="H440" i="24"/>
  <c r="H448" i="24"/>
  <c r="H456" i="24"/>
  <c r="H464" i="24"/>
  <c r="H472" i="24"/>
  <c r="H480" i="24"/>
  <c r="H533" i="24"/>
  <c r="H538" i="24"/>
  <c r="H548" i="24"/>
  <c r="H553" i="24"/>
  <c r="H558" i="24"/>
  <c r="H566" i="24"/>
  <c r="H574" i="24"/>
  <c r="H582" i="24"/>
  <c r="H590" i="24"/>
  <c r="H596" i="24"/>
  <c r="H603" i="24"/>
  <c r="H613" i="24"/>
  <c r="H631" i="24"/>
  <c r="H641" i="24"/>
  <c r="H653" i="24"/>
  <c r="H658" i="24"/>
  <c r="H663" i="24"/>
  <c r="H677" i="24"/>
  <c r="H691" i="24"/>
  <c r="H696" i="24"/>
  <c r="H701" i="24"/>
  <c r="H706" i="24"/>
  <c r="H712" i="24"/>
  <c r="H721" i="24"/>
  <c r="H541" i="24"/>
  <c r="H88" i="24"/>
  <c r="H162" i="24"/>
  <c r="H426" i="24"/>
  <c r="H532" i="24"/>
  <c r="H542" i="24"/>
  <c r="H609" i="24"/>
  <c r="H2" i="24"/>
  <c r="H9" i="24"/>
  <c r="H17" i="24"/>
  <c r="H25" i="24"/>
  <c r="H60" i="24"/>
  <c r="H65" i="24"/>
  <c r="H70" i="24"/>
  <c r="H85" i="24"/>
  <c r="H90" i="24"/>
  <c r="H100" i="24"/>
  <c r="H105" i="24"/>
  <c r="H110" i="24"/>
  <c r="H116" i="24"/>
  <c r="H121" i="24"/>
  <c r="H126" i="24"/>
  <c r="H185" i="24"/>
  <c r="H193" i="24"/>
  <c r="H202" i="24"/>
  <c r="H218" i="24"/>
  <c r="H281" i="24"/>
  <c r="H286" i="24"/>
  <c r="H291" i="24"/>
  <c r="H297" i="24"/>
  <c r="H302" i="24"/>
  <c r="H307" i="24"/>
  <c r="H313" i="24"/>
  <c r="H318" i="24"/>
  <c r="H323" i="24"/>
  <c r="H333" i="24"/>
  <c r="H341" i="24"/>
  <c r="H349" i="24"/>
  <c r="H357" i="24"/>
  <c r="H365" i="24"/>
  <c r="H374" i="24"/>
  <c r="H422" i="24"/>
  <c r="H434" i="24"/>
  <c r="H442" i="24"/>
  <c r="H450" i="24"/>
  <c r="H458" i="24"/>
  <c r="H466" i="24"/>
  <c r="H474" i="24"/>
  <c r="H500" i="24"/>
  <c r="H520" i="24"/>
  <c r="H534" i="24"/>
  <c r="H540" i="24"/>
  <c r="H544" i="24"/>
  <c r="H549" i="24"/>
  <c r="H554" i="24"/>
  <c r="H561" i="24"/>
  <c r="H569" i="24"/>
  <c r="H577" i="24"/>
  <c r="H585" i="24"/>
  <c r="H597" i="24"/>
  <c r="H605" i="24"/>
  <c r="H625" i="24"/>
  <c r="H633" i="24"/>
  <c r="H645" i="24"/>
  <c r="H654" i="24"/>
  <c r="H659" i="24"/>
  <c r="H665" i="24"/>
  <c r="H692" i="24"/>
  <c r="H697" i="24"/>
  <c r="H708" i="24"/>
  <c r="H713" i="24"/>
  <c r="H725" i="24"/>
  <c r="H83" i="24"/>
  <c r="H79" i="24"/>
  <c r="H75" i="24"/>
  <c r="H80" i="24"/>
  <c r="H76" i="24"/>
  <c r="H72" i="24"/>
  <c r="H81" i="24"/>
  <c r="H77" i="24"/>
  <c r="H73" i="24"/>
  <c r="H71" i="24"/>
  <c r="H78" i="24"/>
  <c r="H276" i="24"/>
  <c r="H272" i="24"/>
  <c r="H268" i="24"/>
  <c r="H269" i="24"/>
  <c r="H263" i="24"/>
  <c r="H259" i="24"/>
  <c r="H255" i="24"/>
  <c r="H251" i="24"/>
  <c r="H247" i="24"/>
  <c r="H243" i="24"/>
  <c r="H239" i="24"/>
  <c r="H235" i="24"/>
  <c r="H231" i="24"/>
  <c r="H275" i="24"/>
  <c r="H270" i="24"/>
  <c r="H267" i="24"/>
  <c r="H264" i="24"/>
  <c r="H260" i="24"/>
  <c r="H256" i="24"/>
  <c r="H252" i="24"/>
  <c r="H248" i="24"/>
  <c r="H244" i="24"/>
  <c r="H240" i="24"/>
  <c r="H236" i="24"/>
  <c r="H232" i="24"/>
  <c r="H228" i="24"/>
  <c r="H273" i="24"/>
  <c r="H265" i="24"/>
  <c r="H261" i="24"/>
  <c r="H257" i="24"/>
  <c r="H253" i="24"/>
  <c r="H249" i="24"/>
  <c r="H245" i="24"/>
  <c r="H241" i="24"/>
  <c r="H237" i="24"/>
  <c r="H233" i="24"/>
  <c r="H229" i="24"/>
  <c r="H227" i="24"/>
  <c r="H234" i="24"/>
  <c r="H254" i="24"/>
  <c r="H35" i="24"/>
  <c r="H31" i="24"/>
  <c r="H27" i="24"/>
  <c r="H23" i="24"/>
  <c r="H19" i="24"/>
  <c r="H15" i="24"/>
  <c r="H11" i="24"/>
  <c r="H7" i="24"/>
  <c r="H3" i="24"/>
  <c r="H32" i="24"/>
  <c r="H28" i="24"/>
  <c r="H24" i="24"/>
  <c r="H20" i="24"/>
  <c r="H16" i="24"/>
  <c r="H36" i="24"/>
  <c r="H4" i="24"/>
  <c r="H12" i="24"/>
  <c r="H242" i="24"/>
  <c r="H262" i="24"/>
  <c r="H38" i="24"/>
  <c r="H46" i="24"/>
  <c r="H54" i="24"/>
  <c r="H266" i="24"/>
  <c r="H271" i="24"/>
  <c r="H49" i="24"/>
  <c r="H82" i="24"/>
  <c r="H175" i="24"/>
  <c r="H171" i="24"/>
  <c r="H167" i="24"/>
  <c r="H163" i="24"/>
  <c r="H159" i="24"/>
  <c r="H155" i="24"/>
  <c r="H151" i="24"/>
  <c r="H147" i="24"/>
  <c r="H143" i="24"/>
  <c r="H139" i="24"/>
  <c r="H135" i="24"/>
  <c r="H131" i="24"/>
  <c r="H176" i="24"/>
  <c r="H172" i="24"/>
  <c r="H168" i="24"/>
  <c r="H164" i="24"/>
  <c r="H160" i="24"/>
  <c r="H156" i="24"/>
  <c r="H152" i="24"/>
  <c r="H148" i="24"/>
  <c r="H144" i="24"/>
  <c r="H140" i="24"/>
  <c r="H136" i="24"/>
  <c r="H132" i="24"/>
  <c r="H128" i="24"/>
  <c r="H173" i="24"/>
  <c r="H169" i="24"/>
  <c r="H165" i="24"/>
  <c r="H161" i="24"/>
  <c r="H157" i="24"/>
  <c r="H153" i="24"/>
  <c r="H149" i="24"/>
  <c r="H145" i="24"/>
  <c r="H141" i="24"/>
  <c r="H137" i="24"/>
  <c r="H133" i="24"/>
  <c r="H129" i="24"/>
  <c r="H127" i="24"/>
  <c r="H134" i="24"/>
  <c r="H142" i="24"/>
  <c r="H150" i="24"/>
  <c r="H158" i="24"/>
  <c r="H166" i="24"/>
  <c r="H174" i="24"/>
  <c r="H230" i="24"/>
  <c r="H238" i="24"/>
  <c r="H250" i="24"/>
  <c r="H258" i="24"/>
  <c r="H274" i="24"/>
  <c r="H59" i="24"/>
  <c r="H55" i="24"/>
  <c r="H51" i="24"/>
  <c r="H47" i="24"/>
  <c r="H43" i="24"/>
  <c r="H39" i="24"/>
  <c r="H56" i="24"/>
  <c r="H52" i="24"/>
  <c r="H44" i="24"/>
  <c r="H37" i="24"/>
  <c r="H48" i="24"/>
  <c r="H40" i="24"/>
  <c r="H42" i="24"/>
  <c r="H50" i="24"/>
  <c r="H58" i="24"/>
  <c r="H41" i="24"/>
  <c r="H45" i="24"/>
  <c r="H57" i="24"/>
  <c r="H74" i="24"/>
  <c r="H246" i="24"/>
  <c r="H201" i="24"/>
  <c r="H205" i="24"/>
  <c r="H209" i="24"/>
  <c r="H213" i="24"/>
  <c r="H217" i="24"/>
  <c r="H221" i="24"/>
  <c r="H225" i="24"/>
  <c r="H383" i="24"/>
  <c r="H387" i="24"/>
  <c r="H391" i="24"/>
  <c r="H395" i="24"/>
  <c r="H399" i="24"/>
  <c r="H403" i="24"/>
  <c r="H414" i="24"/>
  <c r="H416" i="24"/>
  <c r="H180" i="24"/>
  <c r="H184" i="24"/>
  <c r="H188" i="24"/>
  <c r="H192" i="24"/>
  <c r="H196" i="24"/>
  <c r="H200" i="24"/>
  <c r="H204" i="24"/>
  <c r="H208" i="24"/>
  <c r="H212" i="24"/>
  <c r="H216" i="24"/>
  <c r="H220" i="24"/>
  <c r="H224" i="24"/>
  <c r="H376" i="24"/>
  <c r="H372" i="24"/>
  <c r="H368" i="24"/>
  <c r="H364" i="24"/>
  <c r="H360" i="24"/>
  <c r="H356" i="24"/>
  <c r="H352" i="24"/>
  <c r="H348" i="24"/>
  <c r="H344" i="24"/>
  <c r="H340" i="24"/>
  <c r="H336" i="24"/>
  <c r="H332" i="24"/>
  <c r="H377" i="24"/>
  <c r="H330" i="24"/>
  <c r="H335" i="24"/>
  <c r="H338" i="24"/>
  <c r="H343" i="24"/>
  <c r="H346" i="24"/>
  <c r="H351" i="24"/>
  <c r="H354" i="24"/>
  <c r="H359" i="24"/>
  <c r="H362" i="24"/>
  <c r="H367" i="24"/>
  <c r="H370" i="24"/>
  <c r="H375" i="24"/>
  <c r="H406" i="24"/>
  <c r="H63" i="24"/>
  <c r="H87" i="24"/>
  <c r="H91" i="24"/>
  <c r="H99" i="24"/>
  <c r="H103" i="24"/>
  <c r="H107" i="24"/>
  <c r="H111" i="24"/>
  <c r="H115" i="24"/>
  <c r="H119" i="24"/>
  <c r="H177" i="24"/>
  <c r="H179" i="24"/>
  <c r="H183" i="24"/>
  <c r="H187" i="24"/>
  <c r="H191" i="24"/>
  <c r="H195" i="24"/>
  <c r="H199" i="24"/>
  <c r="H203" i="24"/>
  <c r="H207" i="24"/>
  <c r="H211" i="24"/>
  <c r="H215" i="24"/>
  <c r="H219" i="24"/>
  <c r="H429" i="24"/>
  <c r="H425" i="24"/>
  <c r="H421" i="24"/>
  <c r="H417" i="24"/>
  <c r="H413" i="24"/>
  <c r="H409" i="24"/>
  <c r="H405" i="24"/>
  <c r="H427" i="24"/>
  <c r="H423" i="24"/>
  <c r="H420" i="24"/>
  <c r="H415" i="24"/>
  <c r="H412" i="24"/>
  <c r="H407" i="24"/>
  <c r="H404" i="24"/>
  <c r="H400" i="24"/>
  <c r="H396" i="24"/>
  <c r="H392" i="24"/>
  <c r="H388" i="24"/>
  <c r="H384" i="24"/>
  <c r="H380" i="24"/>
  <c r="H418" i="24"/>
  <c r="H410" i="24"/>
  <c r="H401" i="24"/>
  <c r="H397" i="24"/>
  <c r="H393" i="24"/>
  <c r="H389" i="24"/>
  <c r="H385" i="24"/>
  <c r="H381" i="24"/>
  <c r="H379" i="24"/>
  <c r="H382" i="24"/>
  <c r="H386" i="24"/>
  <c r="H390" i="24"/>
  <c r="H394" i="24"/>
  <c r="H398" i="24"/>
  <c r="H402" i="24"/>
  <c r="H419" i="24"/>
  <c r="H280" i="24"/>
  <c r="H284" i="24"/>
  <c r="H288" i="24"/>
  <c r="H292" i="24"/>
  <c r="H296" i="24"/>
  <c r="H300" i="24"/>
  <c r="H304" i="24"/>
  <c r="H308" i="24"/>
  <c r="H312" i="24"/>
  <c r="H316" i="24"/>
  <c r="H320" i="24"/>
  <c r="H529" i="24"/>
  <c r="H525" i="24"/>
  <c r="H521" i="24"/>
  <c r="H517" i="24"/>
  <c r="H513" i="24"/>
  <c r="H509" i="24"/>
  <c r="H505" i="24"/>
  <c r="H501" i="24"/>
  <c r="H497" i="24"/>
  <c r="H493" i="24"/>
  <c r="H489" i="24"/>
  <c r="H485" i="24"/>
  <c r="H530" i="24"/>
  <c r="H526" i="24"/>
  <c r="H522" i="24"/>
  <c r="H518" i="24"/>
  <c r="H514" i="24"/>
  <c r="H510" i="24"/>
  <c r="H506" i="24"/>
  <c r="H502" i="24"/>
  <c r="H498" i="24"/>
  <c r="H494" i="24"/>
  <c r="H490" i="24"/>
  <c r="H486" i="24"/>
  <c r="H482" i="24"/>
  <c r="H531" i="24"/>
  <c r="H527" i="24"/>
  <c r="H523" i="24"/>
  <c r="H519" i="24"/>
  <c r="H515" i="24"/>
  <c r="H511" i="24"/>
  <c r="H507" i="24"/>
  <c r="H503" i="24"/>
  <c r="H499" i="24"/>
  <c r="H495" i="24"/>
  <c r="H491" i="24"/>
  <c r="H487" i="24"/>
  <c r="H483" i="24"/>
  <c r="H481" i="24"/>
  <c r="H492" i="24"/>
  <c r="H508" i="24"/>
  <c r="H524" i="24"/>
  <c r="H435" i="24"/>
  <c r="H439" i="24"/>
  <c r="H443" i="24"/>
  <c r="H447" i="24"/>
  <c r="H451" i="24"/>
  <c r="H455" i="24"/>
  <c r="H459" i="24"/>
  <c r="H463" i="24"/>
  <c r="H467" i="24"/>
  <c r="H471" i="24"/>
  <c r="H475" i="24"/>
  <c r="H479" i="24"/>
  <c r="H535" i="24"/>
  <c r="H539" i="24"/>
  <c r="H592" i="24"/>
  <c r="H588" i="24"/>
  <c r="H584" i="24"/>
  <c r="H580" i="24"/>
  <c r="H576" i="24"/>
  <c r="H572" i="24"/>
  <c r="H568" i="24"/>
  <c r="H564" i="24"/>
  <c r="H560" i="24"/>
  <c r="H547" i="24"/>
  <c r="H551" i="24"/>
  <c r="H555" i="24"/>
  <c r="H559" i="24"/>
  <c r="H562" i="24"/>
  <c r="H567" i="24"/>
  <c r="H570" i="24"/>
  <c r="H575" i="24"/>
  <c r="H578" i="24"/>
  <c r="H583" i="24"/>
  <c r="H586" i="24"/>
  <c r="H591" i="24"/>
  <c r="H594" i="24"/>
  <c r="H690" i="24"/>
  <c r="H686" i="24"/>
  <c r="H682" i="24"/>
  <c r="H687" i="24"/>
  <c r="H683" i="24"/>
  <c r="H679" i="24"/>
  <c r="H688" i="24"/>
  <c r="H684" i="24"/>
  <c r="H680" i="24"/>
  <c r="H678" i="24"/>
  <c r="H689" i="24"/>
  <c r="H630" i="24"/>
  <c r="H626" i="24"/>
  <c r="H622" i="24"/>
  <c r="H618" i="24"/>
  <c r="H614" i="24"/>
  <c r="H610" i="24"/>
  <c r="H606" i="24"/>
  <c r="H602" i="24"/>
  <c r="H627" i="24"/>
  <c r="H623" i="24"/>
  <c r="H619" i="24"/>
  <c r="H615" i="24"/>
  <c r="H611" i="24"/>
  <c r="H628" i="24"/>
  <c r="H624" i="24"/>
  <c r="H620" i="24"/>
  <c r="H616" i="24"/>
  <c r="H612" i="24"/>
  <c r="H608" i="24"/>
  <c r="H604" i="24"/>
  <c r="H600" i="24"/>
  <c r="H598" i="24"/>
  <c r="H617" i="24"/>
  <c r="H685" i="24"/>
  <c r="H433" i="24"/>
  <c r="H437" i="24"/>
  <c r="H441" i="24"/>
  <c r="H445" i="24"/>
  <c r="H449" i="24"/>
  <c r="H453" i="24"/>
  <c r="H457" i="24"/>
  <c r="H461" i="24"/>
  <c r="H465" i="24"/>
  <c r="H469" i="24"/>
  <c r="H473" i="24"/>
  <c r="H729" i="24"/>
  <c r="H632" i="24"/>
  <c r="H636" i="24"/>
  <c r="H640" i="24"/>
  <c r="H644" i="24"/>
  <c r="H648" i="24"/>
  <c r="H652" i="24"/>
  <c r="H656" i="24"/>
  <c r="H660" i="24"/>
  <c r="H664" i="24"/>
  <c r="H668" i="24"/>
  <c r="H672" i="24"/>
  <c r="H676" i="24"/>
  <c r="H716" i="24"/>
  <c r="H720" i="24"/>
  <c r="H724" i="24"/>
  <c r="H728" i="24"/>
  <c r="H639" i="24"/>
  <c r="H643" i="24"/>
  <c r="H647" i="24"/>
  <c r="H651" i="24"/>
  <c r="H667" i="24"/>
  <c r="H671" i="24"/>
  <c r="H675" i="24"/>
  <c r="H703" i="24"/>
  <c r="H707" i="24"/>
  <c r="H711" i="24"/>
  <c r="H717" i="24"/>
  <c r="H719" i="24"/>
  <c r="H723" i="24"/>
  <c r="H727" i="24"/>
  <c r="H634" i="24"/>
  <c r="H638" i="24"/>
  <c r="H642" i="24"/>
  <c r="H646" i="24"/>
  <c r="H666" i="24"/>
  <c r="H670" i="24"/>
  <c r="H694" i="24"/>
  <c r="H698" i="24"/>
  <c r="H718" i="24"/>
  <c r="H722" i="24"/>
  <c r="AK591" i="23"/>
  <c r="O22" i="22" l="1"/>
  <c r="K22" i="22"/>
  <c r="K23" i="22" l="1"/>
  <c r="G14" i="22" l="1"/>
  <c r="C22" i="22"/>
  <c r="E22" i="22"/>
  <c r="E23" i="22"/>
  <c r="C23" i="22" s="1"/>
  <c r="B11" i="22"/>
  <c r="C71" i="22"/>
  <c r="C62" i="22"/>
  <c r="C48" i="22"/>
  <c r="E48" i="22"/>
  <c r="E26" i="22"/>
  <c r="C26" i="22" s="1"/>
  <c r="E25" i="22"/>
  <c r="C25" i="22" s="1"/>
  <c r="E24" i="22"/>
  <c r="C24" i="22" s="1"/>
  <c r="D27" i="22"/>
  <c r="F27" i="22"/>
  <c r="G27" i="22"/>
  <c r="H27" i="22"/>
  <c r="I27" i="22"/>
  <c r="E27" i="22" l="1"/>
  <c r="C27" i="22"/>
  <c r="G30" i="22" l="1"/>
  <c r="A27" i="22"/>
  <c r="I30" i="22"/>
  <c r="H30" i="22"/>
  <c r="F30" i="22"/>
  <c r="D30" i="22"/>
  <c r="A28" i="22" l="1"/>
  <c r="A29" i="22" s="1"/>
  <c r="E69" i="22" l="1"/>
  <c r="C69" i="22"/>
  <c r="B70" i="22" s="1"/>
  <c r="B69" i="22" s="1"/>
  <c r="B65" i="22"/>
  <c r="E55" i="22"/>
  <c r="C55" i="22"/>
  <c r="B58" i="22" s="1"/>
  <c r="B49" i="22"/>
  <c r="D39" i="22"/>
  <c r="E39" i="22" s="1"/>
  <c r="E43" i="22" l="1"/>
  <c r="E44" i="22" s="1"/>
  <c r="N64" i="22"/>
  <c r="N65" i="22"/>
  <c r="N63" i="22"/>
  <c r="B71" i="22"/>
  <c r="B51" i="22"/>
  <c r="B63" i="22"/>
  <c r="B62" i="22" s="1"/>
  <c r="B56" i="22"/>
  <c r="B55" i="22" s="1"/>
  <c r="F56" i="22" l="1"/>
  <c r="F55" i="22" s="1"/>
  <c r="J4" i="22" s="1"/>
  <c r="F72" i="22" l="1"/>
  <c r="F71" i="22" l="1"/>
  <c r="F69" i="22" s="1"/>
  <c r="F48" i="22"/>
  <c r="F49" i="22" s="1"/>
  <c r="F62" i="22"/>
  <c r="F76" i="22"/>
  <c r="L4" i="22" l="1"/>
  <c r="K4" i="22"/>
  <c r="F43" i="22"/>
  <c r="F77" i="22"/>
  <c r="I4" i="22"/>
  <c r="B5" i="22" l="1"/>
  <c r="C35" i="22" s="1"/>
  <c r="G48" i="22" s="1"/>
  <c r="B3" i="22"/>
  <c r="E3" i="22" s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6" i="2"/>
  <c r="G56" i="22" l="1"/>
  <c r="E5" i="22"/>
  <c r="C5" i="22"/>
  <c r="D5" i="22"/>
  <c r="C3" i="22"/>
  <c r="D3" i="22"/>
  <c r="H3" i="22"/>
  <c r="G77" i="22"/>
  <c r="G65" i="22"/>
  <c r="G64" i="22"/>
  <c r="G72" i="22"/>
  <c r="G71" i="22"/>
  <c r="G63" i="22"/>
  <c r="G49" i="22"/>
  <c r="G57" i="22"/>
  <c r="G70" i="22"/>
  <c r="G62" i="22"/>
  <c r="G50" i="22"/>
  <c r="G51" i="22"/>
  <c r="G58" i="22"/>
  <c r="F833" i="2"/>
  <c r="G833" i="2" s="1"/>
  <c r="I833" i="2"/>
  <c r="F36" i="2"/>
  <c r="G36" i="2" s="1"/>
  <c r="G5" i="22" l="1"/>
  <c r="F5" i="22"/>
  <c r="G3" i="22"/>
  <c r="E28" i="22" s="1"/>
  <c r="C76" i="22" s="1"/>
  <c r="H7" i="22"/>
  <c r="H8" i="22" s="1"/>
  <c r="H9" i="22" s="1"/>
  <c r="H13" i="22" s="1"/>
  <c r="F3" i="22"/>
  <c r="M43" i="22" s="1"/>
  <c r="G55" i="22"/>
  <c r="J5" i="22" s="1"/>
  <c r="G69" i="22"/>
  <c r="L5" i="22" s="1"/>
  <c r="K5" i="22"/>
  <c r="G76" i="22"/>
  <c r="I5" i="22" s="1"/>
  <c r="J833" i="2"/>
  <c r="J36" i="2"/>
  <c r="H28" i="22" l="1"/>
  <c r="H29" i="22" s="1"/>
  <c r="G28" i="22"/>
  <c r="G29" i="22" s="1"/>
  <c r="I28" i="22"/>
  <c r="I29" i="22" s="1"/>
  <c r="F28" i="22"/>
  <c r="F29" i="22" s="1"/>
  <c r="G43" i="22"/>
  <c r="F6" i="2"/>
  <c r="O3730" i="3"/>
  <c r="O3833" i="3"/>
  <c r="O3905" i="3"/>
  <c r="O3977" i="3"/>
  <c r="O4049" i="3"/>
  <c r="O4121" i="3"/>
  <c r="O4193" i="3"/>
  <c r="O4272" i="3"/>
  <c r="O4416" i="3"/>
  <c r="M2056" i="3"/>
  <c r="O2056" i="3" s="1"/>
  <c r="M2057" i="3"/>
  <c r="O2057" i="3" s="1"/>
  <c r="M2058" i="3"/>
  <c r="O2058" i="3" s="1"/>
  <c r="M2059" i="3"/>
  <c r="O2059" i="3" s="1"/>
  <c r="M2060" i="3"/>
  <c r="O2060" i="3" s="1"/>
  <c r="M2061" i="3"/>
  <c r="O2061" i="3" s="1"/>
  <c r="M2062" i="3"/>
  <c r="O2062" i="3" s="1"/>
  <c r="M2063" i="3"/>
  <c r="O2063" i="3" s="1"/>
  <c r="M2064" i="3"/>
  <c r="O2064" i="3" s="1"/>
  <c r="M2065" i="3"/>
  <c r="O2065" i="3" s="1"/>
  <c r="M2066" i="3"/>
  <c r="O2066" i="3" s="1"/>
  <c r="M2067" i="3"/>
  <c r="O2067" i="3" s="1"/>
  <c r="M2068" i="3"/>
  <c r="O2068" i="3" s="1"/>
  <c r="M2069" i="3"/>
  <c r="O2069" i="3" s="1"/>
  <c r="M2070" i="3"/>
  <c r="O2070" i="3" s="1"/>
  <c r="M2071" i="3"/>
  <c r="O2071" i="3" s="1"/>
  <c r="M2072" i="3"/>
  <c r="O2072" i="3" s="1"/>
  <c r="M2073" i="3"/>
  <c r="O2073" i="3" s="1"/>
  <c r="M2074" i="3"/>
  <c r="O2074" i="3" s="1"/>
  <c r="M2075" i="3"/>
  <c r="O2075" i="3" s="1"/>
  <c r="M2076" i="3"/>
  <c r="O2076" i="3" s="1"/>
  <c r="M2077" i="3"/>
  <c r="O2077" i="3" s="1"/>
  <c r="M2078" i="3"/>
  <c r="O2078" i="3" s="1"/>
  <c r="M2079" i="3"/>
  <c r="O2079" i="3" s="1"/>
  <c r="M2080" i="3"/>
  <c r="O2080" i="3" s="1"/>
  <c r="M2081" i="3"/>
  <c r="O2081" i="3" s="1"/>
  <c r="M2082" i="3"/>
  <c r="O2082" i="3" s="1"/>
  <c r="M2083" i="3"/>
  <c r="O2083" i="3" s="1"/>
  <c r="M2084" i="3"/>
  <c r="O2084" i="3" s="1"/>
  <c r="M2085" i="3"/>
  <c r="O2085" i="3" s="1"/>
  <c r="M2086" i="3"/>
  <c r="O2086" i="3" s="1"/>
  <c r="M2087" i="3"/>
  <c r="O2087" i="3" s="1"/>
  <c r="M2088" i="3"/>
  <c r="O2088" i="3" s="1"/>
  <c r="M2089" i="3"/>
  <c r="O2089" i="3" s="1"/>
  <c r="M2090" i="3"/>
  <c r="O2090" i="3" s="1"/>
  <c r="M2091" i="3"/>
  <c r="O2091" i="3" s="1"/>
  <c r="M2092" i="3"/>
  <c r="O2092" i="3" s="1"/>
  <c r="M2093" i="3"/>
  <c r="O2093" i="3" s="1"/>
  <c r="M2094" i="3"/>
  <c r="O2094" i="3" s="1"/>
  <c r="M2095" i="3"/>
  <c r="O2095" i="3" s="1"/>
  <c r="M2096" i="3"/>
  <c r="O2096" i="3" s="1"/>
  <c r="M2097" i="3"/>
  <c r="O2097" i="3" s="1"/>
  <c r="M2098" i="3"/>
  <c r="O2098" i="3" s="1"/>
  <c r="M2099" i="3"/>
  <c r="O2099" i="3" s="1"/>
  <c r="M2100" i="3"/>
  <c r="O2100" i="3" s="1"/>
  <c r="M2101" i="3"/>
  <c r="O2101" i="3" s="1"/>
  <c r="M2102" i="3"/>
  <c r="O2102" i="3" s="1"/>
  <c r="M2103" i="3"/>
  <c r="O2103" i="3" s="1"/>
  <c r="M2104" i="3"/>
  <c r="O2104" i="3" s="1"/>
  <c r="M2105" i="3"/>
  <c r="O2105" i="3" s="1"/>
  <c r="M2106" i="3"/>
  <c r="O2106" i="3" s="1"/>
  <c r="M2107" i="3"/>
  <c r="O2107" i="3" s="1"/>
  <c r="M2108" i="3"/>
  <c r="O2108" i="3" s="1"/>
  <c r="M2109" i="3"/>
  <c r="O2109" i="3" s="1"/>
  <c r="M2110" i="3"/>
  <c r="O2110" i="3" s="1"/>
  <c r="M2111" i="3"/>
  <c r="O2111" i="3" s="1"/>
  <c r="M2112" i="3"/>
  <c r="O2112" i="3" s="1"/>
  <c r="M2113" i="3"/>
  <c r="O2113" i="3" s="1"/>
  <c r="M2114" i="3"/>
  <c r="O2114" i="3" s="1"/>
  <c r="M2115" i="3"/>
  <c r="O2115" i="3" s="1"/>
  <c r="M2116" i="3"/>
  <c r="O2116" i="3" s="1"/>
  <c r="M2117" i="3"/>
  <c r="O2117" i="3" s="1"/>
  <c r="M2118" i="3"/>
  <c r="O2118" i="3" s="1"/>
  <c r="M2119" i="3"/>
  <c r="O2119" i="3" s="1"/>
  <c r="M2120" i="3"/>
  <c r="O2120" i="3" s="1"/>
  <c r="M2121" i="3"/>
  <c r="O2121" i="3" s="1"/>
  <c r="M2122" i="3"/>
  <c r="O2122" i="3" s="1"/>
  <c r="M2123" i="3"/>
  <c r="O2123" i="3" s="1"/>
  <c r="M2124" i="3"/>
  <c r="O2124" i="3" s="1"/>
  <c r="M2125" i="3"/>
  <c r="O2125" i="3" s="1"/>
  <c r="M2126" i="3"/>
  <c r="O2126" i="3" s="1"/>
  <c r="M2127" i="3"/>
  <c r="O2127" i="3" s="1"/>
  <c r="M2128" i="3"/>
  <c r="O2128" i="3" s="1"/>
  <c r="M2129" i="3"/>
  <c r="O2129" i="3" s="1"/>
  <c r="M2130" i="3"/>
  <c r="O2130" i="3" s="1"/>
  <c r="M2131" i="3"/>
  <c r="O2131" i="3" s="1"/>
  <c r="M2132" i="3"/>
  <c r="O2132" i="3" s="1"/>
  <c r="M2133" i="3"/>
  <c r="O2133" i="3" s="1"/>
  <c r="M2134" i="3"/>
  <c r="O2134" i="3" s="1"/>
  <c r="M2135" i="3"/>
  <c r="O2135" i="3" s="1"/>
  <c r="M2136" i="3"/>
  <c r="O2136" i="3" s="1"/>
  <c r="M2137" i="3"/>
  <c r="O2137" i="3" s="1"/>
  <c r="M2138" i="3"/>
  <c r="O2138" i="3" s="1"/>
  <c r="M2139" i="3"/>
  <c r="O2139" i="3" s="1"/>
  <c r="M2140" i="3"/>
  <c r="O2140" i="3" s="1"/>
  <c r="M2141" i="3"/>
  <c r="O2141" i="3" s="1"/>
  <c r="M2142" i="3"/>
  <c r="O2142" i="3" s="1"/>
  <c r="M2143" i="3"/>
  <c r="O2143" i="3" s="1"/>
  <c r="M2144" i="3"/>
  <c r="O2144" i="3" s="1"/>
  <c r="M2145" i="3"/>
  <c r="O2145" i="3" s="1"/>
  <c r="M2146" i="3"/>
  <c r="O2146" i="3" s="1"/>
  <c r="M2147" i="3"/>
  <c r="O2147" i="3" s="1"/>
  <c r="M2148" i="3"/>
  <c r="O2148" i="3" s="1"/>
  <c r="M2149" i="3"/>
  <c r="O2149" i="3" s="1"/>
  <c r="M2150" i="3"/>
  <c r="O2150" i="3" s="1"/>
  <c r="M2151" i="3"/>
  <c r="O2151" i="3" s="1"/>
  <c r="M2152" i="3"/>
  <c r="O2152" i="3" s="1"/>
  <c r="M2153" i="3"/>
  <c r="O2153" i="3" s="1"/>
  <c r="M2154" i="3"/>
  <c r="O2154" i="3" s="1"/>
  <c r="M2155" i="3"/>
  <c r="O2155" i="3" s="1"/>
  <c r="M2156" i="3"/>
  <c r="O2156" i="3" s="1"/>
  <c r="M2157" i="3"/>
  <c r="O2157" i="3" s="1"/>
  <c r="M2158" i="3"/>
  <c r="O2158" i="3" s="1"/>
  <c r="M2159" i="3"/>
  <c r="O2159" i="3" s="1"/>
  <c r="M2160" i="3"/>
  <c r="O2160" i="3" s="1"/>
  <c r="M2161" i="3"/>
  <c r="O2161" i="3" s="1"/>
  <c r="M2162" i="3"/>
  <c r="O2162" i="3" s="1"/>
  <c r="M2163" i="3"/>
  <c r="O2163" i="3" s="1"/>
  <c r="M2164" i="3"/>
  <c r="O2164" i="3" s="1"/>
  <c r="M2165" i="3"/>
  <c r="O2165" i="3" s="1"/>
  <c r="M2166" i="3"/>
  <c r="O2166" i="3" s="1"/>
  <c r="M2167" i="3"/>
  <c r="O2167" i="3" s="1"/>
  <c r="M2168" i="3"/>
  <c r="O2168" i="3" s="1"/>
  <c r="M2169" i="3"/>
  <c r="O2169" i="3" s="1"/>
  <c r="M2170" i="3"/>
  <c r="O2170" i="3" s="1"/>
  <c r="M2171" i="3"/>
  <c r="O2171" i="3" s="1"/>
  <c r="M2172" i="3"/>
  <c r="O2172" i="3" s="1"/>
  <c r="M2173" i="3"/>
  <c r="O2173" i="3" s="1"/>
  <c r="M2174" i="3"/>
  <c r="O2174" i="3" s="1"/>
  <c r="M2175" i="3"/>
  <c r="O2175" i="3" s="1"/>
  <c r="M2176" i="3"/>
  <c r="O2176" i="3" s="1"/>
  <c r="M2177" i="3"/>
  <c r="O2177" i="3" s="1"/>
  <c r="M2178" i="3"/>
  <c r="O2178" i="3" s="1"/>
  <c r="M2179" i="3"/>
  <c r="O2179" i="3" s="1"/>
  <c r="M2180" i="3"/>
  <c r="O2180" i="3" s="1"/>
  <c r="M2181" i="3"/>
  <c r="O2181" i="3" s="1"/>
  <c r="M2182" i="3"/>
  <c r="O2182" i="3" s="1"/>
  <c r="M2183" i="3"/>
  <c r="O2183" i="3" s="1"/>
  <c r="M2184" i="3"/>
  <c r="O2184" i="3" s="1"/>
  <c r="M2185" i="3"/>
  <c r="O2185" i="3" s="1"/>
  <c r="M2186" i="3"/>
  <c r="O2186" i="3" s="1"/>
  <c r="M2187" i="3"/>
  <c r="O2187" i="3" s="1"/>
  <c r="M2188" i="3"/>
  <c r="O2188" i="3" s="1"/>
  <c r="M2189" i="3"/>
  <c r="O2189" i="3" s="1"/>
  <c r="M2190" i="3"/>
  <c r="O2190" i="3" s="1"/>
  <c r="M2191" i="3"/>
  <c r="O2191" i="3" s="1"/>
  <c r="M2192" i="3"/>
  <c r="O2192" i="3" s="1"/>
  <c r="M2193" i="3"/>
  <c r="O2193" i="3" s="1"/>
  <c r="M2194" i="3"/>
  <c r="O2194" i="3" s="1"/>
  <c r="M2195" i="3"/>
  <c r="O2195" i="3" s="1"/>
  <c r="M2196" i="3"/>
  <c r="O2196" i="3" s="1"/>
  <c r="M2197" i="3"/>
  <c r="O2197" i="3" s="1"/>
  <c r="M2198" i="3"/>
  <c r="O2198" i="3" s="1"/>
  <c r="M2199" i="3"/>
  <c r="O2199" i="3" s="1"/>
  <c r="M2200" i="3"/>
  <c r="O2200" i="3" s="1"/>
  <c r="M2201" i="3"/>
  <c r="O2201" i="3" s="1"/>
  <c r="M2202" i="3"/>
  <c r="O2202" i="3" s="1"/>
  <c r="M2203" i="3"/>
  <c r="O2203" i="3" s="1"/>
  <c r="M2204" i="3"/>
  <c r="O2204" i="3" s="1"/>
  <c r="M2205" i="3"/>
  <c r="O2205" i="3" s="1"/>
  <c r="M2206" i="3"/>
  <c r="O2206" i="3" s="1"/>
  <c r="M2207" i="3"/>
  <c r="O2207" i="3" s="1"/>
  <c r="M2208" i="3"/>
  <c r="O2208" i="3" s="1"/>
  <c r="M2209" i="3"/>
  <c r="O2209" i="3" s="1"/>
  <c r="M2210" i="3"/>
  <c r="O2210" i="3" s="1"/>
  <c r="M2211" i="3"/>
  <c r="O2211" i="3" s="1"/>
  <c r="M2212" i="3"/>
  <c r="O2212" i="3" s="1"/>
  <c r="M2213" i="3"/>
  <c r="O2213" i="3" s="1"/>
  <c r="M2214" i="3"/>
  <c r="O2214" i="3" s="1"/>
  <c r="M2215" i="3"/>
  <c r="O2215" i="3" s="1"/>
  <c r="M2216" i="3"/>
  <c r="O2216" i="3" s="1"/>
  <c r="M2217" i="3"/>
  <c r="O2217" i="3" s="1"/>
  <c r="M2218" i="3"/>
  <c r="O2218" i="3" s="1"/>
  <c r="M2219" i="3"/>
  <c r="O2219" i="3" s="1"/>
  <c r="M2220" i="3"/>
  <c r="O2220" i="3" s="1"/>
  <c r="M2221" i="3"/>
  <c r="O2221" i="3" s="1"/>
  <c r="M2222" i="3"/>
  <c r="O2222" i="3" s="1"/>
  <c r="M2223" i="3"/>
  <c r="O2223" i="3" s="1"/>
  <c r="M2224" i="3"/>
  <c r="O2224" i="3" s="1"/>
  <c r="M2225" i="3"/>
  <c r="O2225" i="3" s="1"/>
  <c r="M2226" i="3"/>
  <c r="O2226" i="3" s="1"/>
  <c r="M2227" i="3"/>
  <c r="O2227" i="3" s="1"/>
  <c r="M2228" i="3"/>
  <c r="O2228" i="3" s="1"/>
  <c r="M2229" i="3"/>
  <c r="O2229" i="3" s="1"/>
  <c r="M2230" i="3"/>
  <c r="O2230" i="3" s="1"/>
  <c r="M2231" i="3"/>
  <c r="O2231" i="3" s="1"/>
  <c r="M2232" i="3"/>
  <c r="O2232" i="3" s="1"/>
  <c r="M2233" i="3"/>
  <c r="O2233" i="3" s="1"/>
  <c r="M2234" i="3"/>
  <c r="O2234" i="3" s="1"/>
  <c r="M2235" i="3"/>
  <c r="O2235" i="3" s="1"/>
  <c r="M2236" i="3"/>
  <c r="O2236" i="3" s="1"/>
  <c r="M2237" i="3"/>
  <c r="O2237" i="3" s="1"/>
  <c r="M2238" i="3"/>
  <c r="O2238" i="3" s="1"/>
  <c r="M2239" i="3"/>
  <c r="O2239" i="3" s="1"/>
  <c r="M2240" i="3"/>
  <c r="O2240" i="3" s="1"/>
  <c r="M2241" i="3"/>
  <c r="O2241" i="3" s="1"/>
  <c r="M2242" i="3"/>
  <c r="O2242" i="3" s="1"/>
  <c r="M2243" i="3"/>
  <c r="O2243" i="3" s="1"/>
  <c r="M2244" i="3"/>
  <c r="O2244" i="3" s="1"/>
  <c r="M2245" i="3"/>
  <c r="O2245" i="3" s="1"/>
  <c r="M2246" i="3"/>
  <c r="O2246" i="3" s="1"/>
  <c r="M2247" i="3"/>
  <c r="O2247" i="3" s="1"/>
  <c r="M2248" i="3"/>
  <c r="O2248" i="3" s="1"/>
  <c r="M2249" i="3"/>
  <c r="O2249" i="3" s="1"/>
  <c r="M2250" i="3"/>
  <c r="O2250" i="3" s="1"/>
  <c r="M2251" i="3"/>
  <c r="O2251" i="3" s="1"/>
  <c r="M2252" i="3"/>
  <c r="O2252" i="3" s="1"/>
  <c r="M2253" i="3"/>
  <c r="O2253" i="3" s="1"/>
  <c r="M2254" i="3"/>
  <c r="O2254" i="3" s="1"/>
  <c r="M2255" i="3"/>
  <c r="O2255" i="3" s="1"/>
  <c r="M2256" i="3"/>
  <c r="O2256" i="3" s="1"/>
  <c r="M2257" i="3"/>
  <c r="O2257" i="3" s="1"/>
  <c r="M2258" i="3"/>
  <c r="O2258" i="3" s="1"/>
  <c r="M2259" i="3"/>
  <c r="O2259" i="3" s="1"/>
  <c r="M2260" i="3"/>
  <c r="O2260" i="3" s="1"/>
  <c r="M2261" i="3"/>
  <c r="O2261" i="3" s="1"/>
  <c r="M2262" i="3"/>
  <c r="O2262" i="3" s="1"/>
  <c r="M2263" i="3"/>
  <c r="O2263" i="3" s="1"/>
  <c r="M2264" i="3"/>
  <c r="O2264" i="3" s="1"/>
  <c r="M2265" i="3"/>
  <c r="O2265" i="3" s="1"/>
  <c r="M2266" i="3"/>
  <c r="O2266" i="3" s="1"/>
  <c r="M2267" i="3"/>
  <c r="O2267" i="3" s="1"/>
  <c r="M2268" i="3"/>
  <c r="O2268" i="3" s="1"/>
  <c r="M2269" i="3"/>
  <c r="O2269" i="3" s="1"/>
  <c r="M2270" i="3"/>
  <c r="O2270" i="3" s="1"/>
  <c r="M2271" i="3"/>
  <c r="O2271" i="3" s="1"/>
  <c r="M2272" i="3"/>
  <c r="O2272" i="3" s="1"/>
  <c r="M2273" i="3"/>
  <c r="O2273" i="3" s="1"/>
  <c r="M2274" i="3"/>
  <c r="O2274" i="3" s="1"/>
  <c r="M2275" i="3"/>
  <c r="O2275" i="3" s="1"/>
  <c r="M2276" i="3"/>
  <c r="O2276" i="3" s="1"/>
  <c r="M2277" i="3"/>
  <c r="O2277" i="3" s="1"/>
  <c r="M2278" i="3"/>
  <c r="O2278" i="3" s="1"/>
  <c r="M2279" i="3"/>
  <c r="O2279" i="3" s="1"/>
  <c r="M2280" i="3"/>
  <c r="O2280" i="3" s="1"/>
  <c r="M2281" i="3"/>
  <c r="O2281" i="3" s="1"/>
  <c r="M2282" i="3"/>
  <c r="O2282" i="3" s="1"/>
  <c r="M2283" i="3"/>
  <c r="O2283" i="3" s="1"/>
  <c r="M2284" i="3"/>
  <c r="O2284" i="3" s="1"/>
  <c r="M2285" i="3"/>
  <c r="O2285" i="3" s="1"/>
  <c r="M2286" i="3"/>
  <c r="O2286" i="3" s="1"/>
  <c r="M2287" i="3"/>
  <c r="O2287" i="3" s="1"/>
  <c r="M2288" i="3"/>
  <c r="O2288" i="3" s="1"/>
  <c r="M2289" i="3"/>
  <c r="O2289" i="3" s="1"/>
  <c r="M2290" i="3"/>
  <c r="O2290" i="3" s="1"/>
  <c r="M2291" i="3"/>
  <c r="O2291" i="3" s="1"/>
  <c r="M2292" i="3"/>
  <c r="O2292" i="3" s="1"/>
  <c r="M2293" i="3"/>
  <c r="O2293" i="3" s="1"/>
  <c r="M2294" i="3"/>
  <c r="O2294" i="3" s="1"/>
  <c r="M2295" i="3"/>
  <c r="O2295" i="3" s="1"/>
  <c r="M2296" i="3"/>
  <c r="O2296" i="3" s="1"/>
  <c r="M2297" i="3"/>
  <c r="O2297" i="3" s="1"/>
  <c r="M2298" i="3"/>
  <c r="O2298" i="3" s="1"/>
  <c r="M2299" i="3"/>
  <c r="O2299" i="3" s="1"/>
  <c r="M2300" i="3"/>
  <c r="O2300" i="3" s="1"/>
  <c r="M2301" i="3"/>
  <c r="O2301" i="3" s="1"/>
  <c r="M2302" i="3"/>
  <c r="O2302" i="3" s="1"/>
  <c r="M2303" i="3"/>
  <c r="O2303" i="3" s="1"/>
  <c r="M2304" i="3"/>
  <c r="O2304" i="3" s="1"/>
  <c r="M2305" i="3"/>
  <c r="O2305" i="3" s="1"/>
  <c r="M2306" i="3"/>
  <c r="O2306" i="3" s="1"/>
  <c r="M2307" i="3"/>
  <c r="O2307" i="3" s="1"/>
  <c r="M2308" i="3"/>
  <c r="O2308" i="3" s="1"/>
  <c r="M2309" i="3"/>
  <c r="O2309" i="3" s="1"/>
  <c r="M2310" i="3"/>
  <c r="O2310" i="3" s="1"/>
  <c r="M2311" i="3"/>
  <c r="O2311" i="3" s="1"/>
  <c r="M2312" i="3"/>
  <c r="O2312" i="3" s="1"/>
  <c r="M2313" i="3"/>
  <c r="O2313" i="3" s="1"/>
  <c r="M2314" i="3"/>
  <c r="O2314" i="3" s="1"/>
  <c r="M2315" i="3"/>
  <c r="O2315" i="3" s="1"/>
  <c r="M2316" i="3"/>
  <c r="O2316" i="3" s="1"/>
  <c r="M2317" i="3"/>
  <c r="O2317" i="3" s="1"/>
  <c r="M2318" i="3"/>
  <c r="O2318" i="3" s="1"/>
  <c r="M2319" i="3"/>
  <c r="O2319" i="3" s="1"/>
  <c r="M2320" i="3"/>
  <c r="O2320" i="3" s="1"/>
  <c r="M2321" i="3"/>
  <c r="O2321" i="3" s="1"/>
  <c r="M2322" i="3"/>
  <c r="O2322" i="3" s="1"/>
  <c r="M2323" i="3"/>
  <c r="O2323" i="3" s="1"/>
  <c r="M2324" i="3"/>
  <c r="O2324" i="3" s="1"/>
  <c r="M2325" i="3"/>
  <c r="O2325" i="3" s="1"/>
  <c r="M2326" i="3"/>
  <c r="O2326" i="3" s="1"/>
  <c r="M2327" i="3"/>
  <c r="O2327" i="3" s="1"/>
  <c r="M2328" i="3"/>
  <c r="O2328" i="3" s="1"/>
  <c r="M2329" i="3"/>
  <c r="O2329" i="3" s="1"/>
  <c r="M2330" i="3"/>
  <c r="O2330" i="3" s="1"/>
  <c r="M2331" i="3"/>
  <c r="O2331" i="3" s="1"/>
  <c r="M2332" i="3"/>
  <c r="O2332" i="3" s="1"/>
  <c r="M2333" i="3"/>
  <c r="O2333" i="3" s="1"/>
  <c r="M2334" i="3"/>
  <c r="O2334" i="3" s="1"/>
  <c r="M2335" i="3"/>
  <c r="O2335" i="3" s="1"/>
  <c r="M2336" i="3"/>
  <c r="O2336" i="3" s="1"/>
  <c r="M2337" i="3"/>
  <c r="O2337" i="3" s="1"/>
  <c r="M2338" i="3"/>
  <c r="O2338" i="3" s="1"/>
  <c r="M2339" i="3"/>
  <c r="O2339" i="3" s="1"/>
  <c r="M2340" i="3"/>
  <c r="O2340" i="3" s="1"/>
  <c r="M2341" i="3"/>
  <c r="O2341" i="3" s="1"/>
  <c r="M2342" i="3"/>
  <c r="O2342" i="3" s="1"/>
  <c r="M2343" i="3"/>
  <c r="O2343" i="3" s="1"/>
  <c r="M2344" i="3"/>
  <c r="O2344" i="3" s="1"/>
  <c r="M2345" i="3"/>
  <c r="O2345" i="3" s="1"/>
  <c r="M2346" i="3"/>
  <c r="O2346" i="3" s="1"/>
  <c r="M2347" i="3"/>
  <c r="O2347" i="3" s="1"/>
  <c r="M2348" i="3"/>
  <c r="O2348" i="3" s="1"/>
  <c r="M2349" i="3"/>
  <c r="O2349" i="3" s="1"/>
  <c r="M2350" i="3"/>
  <c r="O2350" i="3" s="1"/>
  <c r="M2351" i="3"/>
  <c r="O2351" i="3" s="1"/>
  <c r="M2352" i="3"/>
  <c r="O2352" i="3" s="1"/>
  <c r="M2353" i="3"/>
  <c r="O2353" i="3" s="1"/>
  <c r="M2354" i="3"/>
  <c r="O2354" i="3" s="1"/>
  <c r="M2355" i="3"/>
  <c r="O2355" i="3" s="1"/>
  <c r="M2356" i="3"/>
  <c r="O2356" i="3" s="1"/>
  <c r="M2357" i="3"/>
  <c r="O2357" i="3" s="1"/>
  <c r="M2358" i="3"/>
  <c r="O2358" i="3" s="1"/>
  <c r="M2359" i="3"/>
  <c r="O2359" i="3" s="1"/>
  <c r="M2360" i="3"/>
  <c r="O2360" i="3" s="1"/>
  <c r="M2361" i="3"/>
  <c r="O2361" i="3" s="1"/>
  <c r="M2362" i="3"/>
  <c r="O2362" i="3" s="1"/>
  <c r="M2363" i="3"/>
  <c r="O2363" i="3" s="1"/>
  <c r="M2364" i="3"/>
  <c r="O2364" i="3" s="1"/>
  <c r="M2365" i="3"/>
  <c r="O2365" i="3" s="1"/>
  <c r="M2366" i="3"/>
  <c r="O2366" i="3" s="1"/>
  <c r="M2367" i="3"/>
  <c r="O2367" i="3" s="1"/>
  <c r="M2368" i="3"/>
  <c r="O2368" i="3" s="1"/>
  <c r="M2369" i="3"/>
  <c r="O2369" i="3" s="1"/>
  <c r="M2370" i="3"/>
  <c r="O2370" i="3" s="1"/>
  <c r="M2371" i="3"/>
  <c r="O2371" i="3" s="1"/>
  <c r="M2372" i="3"/>
  <c r="O2372" i="3" s="1"/>
  <c r="M2373" i="3"/>
  <c r="O2373" i="3" s="1"/>
  <c r="M2374" i="3"/>
  <c r="O2374" i="3" s="1"/>
  <c r="M2375" i="3"/>
  <c r="O2375" i="3" s="1"/>
  <c r="M2376" i="3"/>
  <c r="O2376" i="3" s="1"/>
  <c r="M2377" i="3"/>
  <c r="O2377" i="3" s="1"/>
  <c r="M2378" i="3"/>
  <c r="O2378" i="3" s="1"/>
  <c r="M2379" i="3"/>
  <c r="O2379" i="3" s="1"/>
  <c r="M2380" i="3"/>
  <c r="O2380" i="3" s="1"/>
  <c r="M2381" i="3"/>
  <c r="O2381" i="3" s="1"/>
  <c r="M2382" i="3"/>
  <c r="O2382" i="3" s="1"/>
  <c r="M2383" i="3"/>
  <c r="O2383" i="3" s="1"/>
  <c r="M2384" i="3"/>
  <c r="O2384" i="3" s="1"/>
  <c r="M2385" i="3"/>
  <c r="O2385" i="3" s="1"/>
  <c r="M2386" i="3"/>
  <c r="O2386" i="3" s="1"/>
  <c r="M2387" i="3"/>
  <c r="O2387" i="3" s="1"/>
  <c r="M2388" i="3"/>
  <c r="O2388" i="3" s="1"/>
  <c r="M2389" i="3"/>
  <c r="O2389" i="3" s="1"/>
  <c r="M2390" i="3"/>
  <c r="O2390" i="3" s="1"/>
  <c r="M2391" i="3"/>
  <c r="O2391" i="3" s="1"/>
  <c r="M2392" i="3"/>
  <c r="O2392" i="3" s="1"/>
  <c r="M2393" i="3"/>
  <c r="O2393" i="3" s="1"/>
  <c r="M2394" i="3"/>
  <c r="O2394" i="3" s="1"/>
  <c r="M2395" i="3"/>
  <c r="O2395" i="3" s="1"/>
  <c r="M2396" i="3"/>
  <c r="O2396" i="3" s="1"/>
  <c r="M2397" i="3"/>
  <c r="O2397" i="3" s="1"/>
  <c r="M2398" i="3"/>
  <c r="O2398" i="3" s="1"/>
  <c r="M2399" i="3"/>
  <c r="O2399" i="3" s="1"/>
  <c r="M2400" i="3"/>
  <c r="O2400" i="3" s="1"/>
  <c r="M2401" i="3"/>
  <c r="O2401" i="3" s="1"/>
  <c r="M2402" i="3"/>
  <c r="O2402" i="3" s="1"/>
  <c r="M2403" i="3"/>
  <c r="O2403" i="3" s="1"/>
  <c r="M2404" i="3"/>
  <c r="O2404" i="3" s="1"/>
  <c r="M2405" i="3"/>
  <c r="O2405" i="3" s="1"/>
  <c r="M2406" i="3"/>
  <c r="O2406" i="3" s="1"/>
  <c r="M2407" i="3"/>
  <c r="O2407" i="3" s="1"/>
  <c r="M2408" i="3"/>
  <c r="O2408" i="3" s="1"/>
  <c r="M2409" i="3"/>
  <c r="O2409" i="3" s="1"/>
  <c r="M2410" i="3"/>
  <c r="O2410" i="3" s="1"/>
  <c r="M2411" i="3"/>
  <c r="O2411" i="3" s="1"/>
  <c r="M2412" i="3"/>
  <c r="O2412" i="3" s="1"/>
  <c r="M2413" i="3"/>
  <c r="O2413" i="3" s="1"/>
  <c r="M2414" i="3"/>
  <c r="O2414" i="3" s="1"/>
  <c r="M2415" i="3"/>
  <c r="O2415" i="3" s="1"/>
  <c r="M2416" i="3"/>
  <c r="O2416" i="3" s="1"/>
  <c r="M2417" i="3"/>
  <c r="O2417" i="3" s="1"/>
  <c r="M2418" i="3"/>
  <c r="O2418" i="3" s="1"/>
  <c r="M2419" i="3"/>
  <c r="O2419" i="3" s="1"/>
  <c r="M2420" i="3"/>
  <c r="O2420" i="3" s="1"/>
  <c r="M2421" i="3"/>
  <c r="O2421" i="3" s="1"/>
  <c r="M2422" i="3"/>
  <c r="O2422" i="3" s="1"/>
  <c r="M2423" i="3"/>
  <c r="O2423" i="3" s="1"/>
  <c r="M2424" i="3"/>
  <c r="O2424" i="3" s="1"/>
  <c r="M2425" i="3"/>
  <c r="O2425" i="3" s="1"/>
  <c r="M2426" i="3"/>
  <c r="O2426" i="3" s="1"/>
  <c r="M2427" i="3"/>
  <c r="O2427" i="3" s="1"/>
  <c r="M2428" i="3"/>
  <c r="O2428" i="3" s="1"/>
  <c r="M2429" i="3"/>
  <c r="O2429" i="3" s="1"/>
  <c r="M2430" i="3"/>
  <c r="O2430" i="3" s="1"/>
  <c r="M2431" i="3"/>
  <c r="O2431" i="3" s="1"/>
  <c r="M2432" i="3"/>
  <c r="O2432" i="3" s="1"/>
  <c r="M2433" i="3"/>
  <c r="O2433" i="3" s="1"/>
  <c r="M2434" i="3"/>
  <c r="O2434" i="3" s="1"/>
  <c r="M2435" i="3"/>
  <c r="O2435" i="3" s="1"/>
  <c r="M2436" i="3"/>
  <c r="O2436" i="3" s="1"/>
  <c r="M2437" i="3"/>
  <c r="O2437" i="3" s="1"/>
  <c r="M2438" i="3"/>
  <c r="O2438" i="3" s="1"/>
  <c r="M2439" i="3"/>
  <c r="O2439" i="3" s="1"/>
  <c r="M2440" i="3"/>
  <c r="O2440" i="3" s="1"/>
  <c r="M2441" i="3"/>
  <c r="O2441" i="3" s="1"/>
  <c r="M2442" i="3"/>
  <c r="O2442" i="3" s="1"/>
  <c r="M2443" i="3"/>
  <c r="O2443" i="3" s="1"/>
  <c r="M2444" i="3"/>
  <c r="O2444" i="3" s="1"/>
  <c r="M2445" i="3"/>
  <c r="O2445" i="3" s="1"/>
  <c r="M2446" i="3"/>
  <c r="O2446" i="3" s="1"/>
  <c r="M2447" i="3"/>
  <c r="O2447" i="3" s="1"/>
  <c r="M2448" i="3"/>
  <c r="O2448" i="3" s="1"/>
  <c r="M2449" i="3"/>
  <c r="O2449" i="3" s="1"/>
  <c r="M2450" i="3"/>
  <c r="O2450" i="3" s="1"/>
  <c r="M2451" i="3"/>
  <c r="O2451" i="3" s="1"/>
  <c r="M2452" i="3"/>
  <c r="O2452" i="3" s="1"/>
  <c r="M2453" i="3"/>
  <c r="O2453" i="3" s="1"/>
  <c r="M2454" i="3"/>
  <c r="O2454" i="3" s="1"/>
  <c r="M2455" i="3"/>
  <c r="O2455" i="3" s="1"/>
  <c r="M2456" i="3"/>
  <c r="O2456" i="3" s="1"/>
  <c r="M2457" i="3"/>
  <c r="O2457" i="3" s="1"/>
  <c r="M2458" i="3"/>
  <c r="O2458" i="3" s="1"/>
  <c r="M2459" i="3"/>
  <c r="O2459" i="3" s="1"/>
  <c r="M2460" i="3"/>
  <c r="O2460" i="3" s="1"/>
  <c r="M2461" i="3"/>
  <c r="O2461" i="3" s="1"/>
  <c r="M2462" i="3"/>
  <c r="O2462" i="3" s="1"/>
  <c r="M2463" i="3"/>
  <c r="O2463" i="3" s="1"/>
  <c r="M2464" i="3"/>
  <c r="O2464" i="3" s="1"/>
  <c r="M2465" i="3"/>
  <c r="O2465" i="3" s="1"/>
  <c r="M2466" i="3"/>
  <c r="O2466" i="3" s="1"/>
  <c r="M2467" i="3"/>
  <c r="O2467" i="3" s="1"/>
  <c r="M2468" i="3"/>
  <c r="O2468" i="3" s="1"/>
  <c r="M2469" i="3"/>
  <c r="O2469" i="3" s="1"/>
  <c r="M2470" i="3"/>
  <c r="O2470" i="3" s="1"/>
  <c r="M2471" i="3"/>
  <c r="O2471" i="3" s="1"/>
  <c r="M2472" i="3"/>
  <c r="O2472" i="3" s="1"/>
  <c r="M2473" i="3"/>
  <c r="O2473" i="3" s="1"/>
  <c r="M2474" i="3"/>
  <c r="O2474" i="3" s="1"/>
  <c r="M2475" i="3"/>
  <c r="O2475" i="3" s="1"/>
  <c r="M2476" i="3"/>
  <c r="O2476" i="3" s="1"/>
  <c r="M2477" i="3"/>
  <c r="O2477" i="3" s="1"/>
  <c r="M2478" i="3"/>
  <c r="O2478" i="3" s="1"/>
  <c r="M2479" i="3"/>
  <c r="O2479" i="3" s="1"/>
  <c r="M2480" i="3"/>
  <c r="O2480" i="3" s="1"/>
  <c r="M2481" i="3"/>
  <c r="O2481" i="3" s="1"/>
  <c r="M2482" i="3"/>
  <c r="O2482" i="3" s="1"/>
  <c r="M2483" i="3"/>
  <c r="O2483" i="3" s="1"/>
  <c r="M2484" i="3"/>
  <c r="O2484" i="3" s="1"/>
  <c r="M2485" i="3"/>
  <c r="O2485" i="3" s="1"/>
  <c r="M2486" i="3"/>
  <c r="O2486" i="3" s="1"/>
  <c r="M2487" i="3"/>
  <c r="O2487" i="3" s="1"/>
  <c r="M2488" i="3"/>
  <c r="O2488" i="3" s="1"/>
  <c r="M2489" i="3"/>
  <c r="O2489" i="3" s="1"/>
  <c r="M2490" i="3"/>
  <c r="O2490" i="3" s="1"/>
  <c r="M2491" i="3"/>
  <c r="O2491" i="3" s="1"/>
  <c r="M2492" i="3"/>
  <c r="O2492" i="3" s="1"/>
  <c r="M2493" i="3"/>
  <c r="O2493" i="3" s="1"/>
  <c r="M2494" i="3"/>
  <c r="O2494" i="3" s="1"/>
  <c r="M2495" i="3"/>
  <c r="O2495" i="3" s="1"/>
  <c r="M2496" i="3"/>
  <c r="O2496" i="3" s="1"/>
  <c r="M2497" i="3"/>
  <c r="O2497" i="3" s="1"/>
  <c r="M2498" i="3"/>
  <c r="O2498" i="3" s="1"/>
  <c r="M2499" i="3"/>
  <c r="O2499" i="3" s="1"/>
  <c r="M2500" i="3"/>
  <c r="O2500" i="3" s="1"/>
  <c r="M2501" i="3"/>
  <c r="O2501" i="3" s="1"/>
  <c r="M2502" i="3"/>
  <c r="O2502" i="3" s="1"/>
  <c r="M2503" i="3"/>
  <c r="O2503" i="3" s="1"/>
  <c r="M2504" i="3"/>
  <c r="O2504" i="3" s="1"/>
  <c r="M2505" i="3"/>
  <c r="O2505" i="3" s="1"/>
  <c r="M2506" i="3"/>
  <c r="O2506" i="3" s="1"/>
  <c r="M2507" i="3"/>
  <c r="O2507" i="3" s="1"/>
  <c r="M2508" i="3"/>
  <c r="O2508" i="3" s="1"/>
  <c r="M2509" i="3"/>
  <c r="O2509" i="3" s="1"/>
  <c r="M2510" i="3"/>
  <c r="O2510" i="3" s="1"/>
  <c r="M2511" i="3"/>
  <c r="O2511" i="3" s="1"/>
  <c r="M2512" i="3"/>
  <c r="O2512" i="3" s="1"/>
  <c r="M2513" i="3"/>
  <c r="O2513" i="3" s="1"/>
  <c r="M2514" i="3"/>
  <c r="O2514" i="3" s="1"/>
  <c r="M2515" i="3"/>
  <c r="O2515" i="3" s="1"/>
  <c r="M2516" i="3"/>
  <c r="O2516" i="3" s="1"/>
  <c r="M2517" i="3"/>
  <c r="O2517" i="3" s="1"/>
  <c r="M2518" i="3"/>
  <c r="O2518" i="3" s="1"/>
  <c r="M2519" i="3"/>
  <c r="O2519" i="3" s="1"/>
  <c r="M2520" i="3"/>
  <c r="O2520" i="3" s="1"/>
  <c r="M2521" i="3"/>
  <c r="O2521" i="3" s="1"/>
  <c r="M2522" i="3"/>
  <c r="O2522" i="3" s="1"/>
  <c r="M2523" i="3"/>
  <c r="O2523" i="3" s="1"/>
  <c r="M2524" i="3"/>
  <c r="O2524" i="3" s="1"/>
  <c r="M2525" i="3"/>
  <c r="O2525" i="3" s="1"/>
  <c r="M2526" i="3"/>
  <c r="O2526" i="3" s="1"/>
  <c r="M2527" i="3"/>
  <c r="O2527" i="3" s="1"/>
  <c r="M2528" i="3"/>
  <c r="O2528" i="3" s="1"/>
  <c r="M2529" i="3"/>
  <c r="O2529" i="3" s="1"/>
  <c r="M2530" i="3"/>
  <c r="O2530" i="3" s="1"/>
  <c r="M2531" i="3"/>
  <c r="O2531" i="3" s="1"/>
  <c r="M2532" i="3"/>
  <c r="O2532" i="3" s="1"/>
  <c r="M2533" i="3"/>
  <c r="O2533" i="3" s="1"/>
  <c r="M2534" i="3"/>
  <c r="O2534" i="3" s="1"/>
  <c r="M2535" i="3"/>
  <c r="O2535" i="3" s="1"/>
  <c r="M2536" i="3"/>
  <c r="O2536" i="3" s="1"/>
  <c r="M2537" i="3"/>
  <c r="O2537" i="3" s="1"/>
  <c r="M2538" i="3"/>
  <c r="O2538" i="3" s="1"/>
  <c r="M2539" i="3"/>
  <c r="O2539" i="3" s="1"/>
  <c r="M2540" i="3"/>
  <c r="O2540" i="3" s="1"/>
  <c r="M2541" i="3"/>
  <c r="O2541" i="3" s="1"/>
  <c r="M2542" i="3"/>
  <c r="O2542" i="3" s="1"/>
  <c r="M2543" i="3"/>
  <c r="O2543" i="3" s="1"/>
  <c r="M2544" i="3"/>
  <c r="O2544" i="3" s="1"/>
  <c r="M2545" i="3"/>
  <c r="O2545" i="3" s="1"/>
  <c r="M2546" i="3"/>
  <c r="O2546" i="3" s="1"/>
  <c r="M2547" i="3"/>
  <c r="O2547" i="3" s="1"/>
  <c r="M2548" i="3"/>
  <c r="O2548" i="3" s="1"/>
  <c r="M2549" i="3"/>
  <c r="O2549" i="3" s="1"/>
  <c r="M2550" i="3"/>
  <c r="O2550" i="3" s="1"/>
  <c r="M2551" i="3"/>
  <c r="O2551" i="3" s="1"/>
  <c r="M2552" i="3"/>
  <c r="O2552" i="3" s="1"/>
  <c r="M2553" i="3"/>
  <c r="O2553" i="3" s="1"/>
  <c r="M2554" i="3"/>
  <c r="O2554" i="3" s="1"/>
  <c r="M2555" i="3"/>
  <c r="O2555" i="3" s="1"/>
  <c r="M2556" i="3"/>
  <c r="O2556" i="3" s="1"/>
  <c r="M2557" i="3"/>
  <c r="O2557" i="3" s="1"/>
  <c r="M2558" i="3"/>
  <c r="O2558" i="3" s="1"/>
  <c r="M2559" i="3"/>
  <c r="O2559" i="3" s="1"/>
  <c r="M2560" i="3"/>
  <c r="O2560" i="3" s="1"/>
  <c r="M2561" i="3"/>
  <c r="O2561" i="3" s="1"/>
  <c r="M2562" i="3"/>
  <c r="O2562" i="3" s="1"/>
  <c r="M2563" i="3"/>
  <c r="O2563" i="3" s="1"/>
  <c r="M2564" i="3"/>
  <c r="O2564" i="3" s="1"/>
  <c r="M2565" i="3"/>
  <c r="O2565" i="3" s="1"/>
  <c r="M2566" i="3"/>
  <c r="O2566" i="3" s="1"/>
  <c r="M2567" i="3"/>
  <c r="O2567" i="3" s="1"/>
  <c r="M2568" i="3"/>
  <c r="O2568" i="3" s="1"/>
  <c r="M2569" i="3"/>
  <c r="O2569" i="3" s="1"/>
  <c r="M2570" i="3"/>
  <c r="O2570" i="3" s="1"/>
  <c r="M2571" i="3"/>
  <c r="O2571" i="3" s="1"/>
  <c r="M2572" i="3"/>
  <c r="O2572" i="3" s="1"/>
  <c r="M2573" i="3"/>
  <c r="O2573" i="3" s="1"/>
  <c r="M2574" i="3"/>
  <c r="O2574" i="3" s="1"/>
  <c r="M2575" i="3"/>
  <c r="O2575" i="3" s="1"/>
  <c r="M2576" i="3"/>
  <c r="O2576" i="3" s="1"/>
  <c r="M2577" i="3"/>
  <c r="O2577" i="3" s="1"/>
  <c r="M2578" i="3"/>
  <c r="O2578" i="3" s="1"/>
  <c r="M2579" i="3"/>
  <c r="O2579" i="3" s="1"/>
  <c r="M2580" i="3"/>
  <c r="O2580" i="3" s="1"/>
  <c r="M2581" i="3"/>
  <c r="O2581" i="3" s="1"/>
  <c r="M2582" i="3"/>
  <c r="O2582" i="3" s="1"/>
  <c r="M2583" i="3"/>
  <c r="O2583" i="3" s="1"/>
  <c r="M2584" i="3"/>
  <c r="O2584" i="3" s="1"/>
  <c r="M2585" i="3"/>
  <c r="O2585" i="3" s="1"/>
  <c r="M2586" i="3"/>
  <c r="O2586" i="3" s="1"/>
  <c r="M2587" i="3"/>
  <c r="O2587" i="3" s="1"/>
  <c r="M2588" i="3"/>
  <c r="O2588" i="3" s="1"/>
  <c r="M2589" i="3"/>
  <c r="O2589" i="3" s="1"/>
  <c r="M2590" i="3"/>
  <c r="O2590" i="3" s="1"/>
  <c r="M2591" i="3"/>
  <c r="O2591" i="3" s="1"/>
  <c r="M2592" i="3"/>
  <c r="O2592" i="3" s="1"/>
  <c r="M2593" i="3"/>
  <c r="O2593" i="3" s="1"/>
  <c r="M2594" i="3"/>
  <c r="O2594" i="3" s="1"/>
  <c r="M2595" i="3"/>
  <c r="O2595" i="3" s="1"/>
  <c r="M2596" i="3"/>
  <c r="O2596" i="3" s="1"/>
  <c r="M2597" i="3"/>
  <c r="O2597" i="3" s="1"/>
  <c r="M2598" i="3"/>
  <c r="O2598" i="3" s="1"/>
  <c r="M2599" i="3"/>
  <c r="O2599" i="3" s="1"/>
  <c r="M2600" i="3"/>
  <c r="O2600" i="3" s="1"/>
  <c r="M2601" i="3"/>
  <c r="O2601" i="3" s="1"/>
  <c r="M2602" i="3"/>
  <c r="O2602" i="3" s="1"/>
  <c r="M2603" i="3"/>
  <c r="O2603" i="3" s="1"/>
  <c r="M2604" i="3"/>
  <c r="O2604" i="3" s="1"/>
  <c r="M2605" i="3"/>
  <c r="O2605" i="3" s="1"/>
  <c r="M2606" i="3"/>
  <c r="O2606" i="3" s="1"/>
  <c r="M2607" i="3"/>
  <c r="O2607" i="3" s="1"/>
  <c r="M2608" i="3"/>
  <c r="O2608" i="3" s="1"/>
  <c r="M2609" i="3"/>
  <c r="O2609" i="3" s="1"/>
  <c r="M2610" i="3"/>
  <c r="O2610" i="3" s="1"/>
  <c r="M2611" i="3"/>
  <c r="O2611" i="3" s="1"/>
  <c r="M2612" i="3"/>
  <c r="O2612" i="3" s="1"/>
  <c r="M2613" i="3"/>
  <c r="O2613" i="3" s="1"/>
  <c r="M2614" i="3"/>
  <c r="O2614" i="3" s="1"/>
  <c r="M2615" i="3"/>
  <c r="O2615" i="3" s="1"/>
  <c r="M2616" i="3"/>
  <c r="O2616" i="3" s="1"/>
  <c r="M2617" i="3"/>
  <c r="O2617" i="3" s="1"/>
  <c r="M2618" i="3"/>
  <c r="O2618" i="3" s="1"/>
  <c r="M2619" i="3"/>
  <c r="O2619" i="3" s="1"/>
  <c r="M2620" i="3"/>
  <c r="O2620" i="3" s="1"/>
  <c r="M2621" i="3"/>
  <c r="O2621" i="3" s="1"/>
  <c r="M2622" i="3"/>
  <c r="O2622" i="3" s="1"/>
  <c r="M2623" i="3"/>
  <c r="O2623" i="3" s="1"/>
  <c r="M2624" i="3"/>
  <c r="O2624" i="3" s="1"/>
  <c r="M2625" i="3"/>
  <c r="O2625" i="3" s="1"/>
  <c r="M2626" i="3"/>
  <c r="O2626" i="3" s="1"/>
  <c r="M2627" i="3"/>
  <c r="O2627" i="3" s="1"/>
  <c r="M2628" i="3"/>
  <c r="O2628" i="3" s="1"/>
  <c r="M2629" i="3"/>
  <c r="O2629" i="3" s="1"/>
  <c r="M2630" i="3"/>
  <c r="O2630" i="3" s="1"/>
  <c r="M2631" i="3"/>
  <c r="O2631" i="3" s="1"/>
  <c r="M2632" i="3"/>
  <c r="O2632" i="3" s="1"/>
  <c r="M2633" i="3"/>
  <c r="O2633" i="3" s="1"/>
  <c r="M2634" i="3"/>
  <c r="O2634" i="3" s="1"/>
  <c r="M2635" i="3"/>
  <c r="O2635" i="3" s="1"/>
  <c r="M2636" i="3"/>
  <c r="O2636" i="3" s="1"/>
  <c r="M2637" i="3"/>
  <c r="O2637" i="3" s="1"/>
  <c r="M2638" i="3"/>
  <c r="O2638" i="3" s="1"/>
  <c r="M2639" i="3"/>
  <c r="O2639" i="3" s="1"/>
  <c r="M2640" i="3"/>
  <c r="O2640" i="3" s="1"/>
  <c r="M2641" i="3"/>
  <c r="O2641" i="3" s="1"/>
  <c r="M2642" i="3"/>
  <c r="O2642" i="3" s="1"/>
  <c r="M2643" i="3"/>
  <c r="O2643" i="3" s="1"/>
  <c r="M2644" i="3"/>
  <c r="O2644" i="3" s="1"/>
  <c r="M2645" i="3"/>
  <c r="O2645" i="3" s="1"/>
  <c r="M2646" i="3"/>
  <c r="O2646" i="3" s="1"/>
  <c r="M2647" i="3"/>
  <c r="O2647" i="3" s="1"/>
  <c r="M2648" i="3"/>
  <c r="O2648" i="3" s="1"/>
  <c r="M2649" i="3"/>
  <c r="O2649" i="3" s="1"/>
  <c r="M2650" i="3"/>
  <c r="O2650" i="3" s="1"/>
  <c r="M2651" i="3"/>
  <c r="O2651" i="3" s="1"/>
  <c r="M2652" i="3"/>
  <c r="O2652" i="3" s="1"/>
  <c r="M2653" i="3"/>
  <c r="O2653" i="3" s="1"/>
  <c r="M2654" i="3"/>
  <c r="O2654" i="3" s="1"/>
  <c r="M2655" i="3"/>
  <c r="O2655" i="3" s="1"/>
  <c r="M2656" i="3"/>
  <c r="O2656" i="3" s="1"/>
  <c r="M2657" i="3"/>
  <c r="O2657" i="3" s="1"/>
  <c r="M2658" i="3"/>
  <c r="O2658" i="3" s="1"/>
  <c r="M2659" i="3"/>
  <c r="O2659" i="3" s="1"/>
  <c r="M2660" i="3"/>
  <c r="O2660" i="3" s="1"/>
  <c r="M2661" i="3"/>
  <c r="O2661" i="3" s="1"/>
  <c r="M2662" i="3"/>
  <c r="O2662" i="3" s="1"/>
  <c r="M2663" i="3"/>
  <c r="O2663" i="3" s="1"/>
  <c r="M2664" i="3"/>
  <c r="O2664" i="3" s="1"/>
  <c r="M2665" i="3"/>
  <c r="O2665" i="3" s="1"/>
  <c r="M2666" i="3"/>
  <c r="O2666" i="3" s="1"/>
  <c r="M2667" i="3"/>
  <c r="O2667" i="3" s="1"/>
  <c r="M2668" i="3"/>
  <c r="O2668" i="3" s="1"/>
  <c r="M2669" i="3"/>
  <c r="O2669" i="3" s="1"/>
  <c r="M2670" i="3"/>
  <c r="O2670" i="3" s="1"/>
  <c r="M2671" i="3"/>
  <c r="O2671" i="3" s="1"/>
  <c r="M2672" i="3"/>
  <c r="O2672" i="3" s="1"/>
  <c r="M2673" i="3"/>
  <c r="O2673" i="3" s="1"/>
  <c r="M2674" i="3"/>
  <c r="O2674" i="3" s="1"/>
  <c r="M2675" i="3"/>
  <c r="O2675" i="3" s="1"/>
  <c r="M2676" i="3"/>
  <c r="O2676" i="3" s="1"/>
  <c r="M2677" i="3"/>
  <c r="O2677" i="3" s="1"/>
  <c r="M2678" i="3"/>
  <c r="O2678" i="3" s="1"/>
  <c r="M2679" i="3"/>
  <c r="O2679" i="3" s="1"/>
  <c r="M2680" i="3"/>
  <c r="O2680" i="3" s="1"/>
  <c r="M2681" i="3"/>
  <c r="O2681" i="3" s="1"/>
  <c r="M2682" i="3"/>
  <c r="O2682" i="3" s="1"/>
  <c r="M2683" i="3"/>
  <c r="O2683" i="3" s="1"/>
  <c r="M2684" i="3"/>
  <c r="O2684" i="3" s="1"/>
  <c r="M2685" i="3"/>
  <c r="O2685" i="3" s="1"/>
  <c r="M2686" i="3"/>
  <c r="O2686" i="3" s="1"/>
  <c r="M2687" i="3"/>
  <c r="O2687" i="3" s="1"/>
  <c r="M2688" i="3"/>
  <c r="O2688" i="3" s="1"/>
  <c r="M2689" i="3"/>
  <c r="O2689" i="3" s="1"/>
  <c r="M2690" i="3"/>
  <c r="O2690" i="3" s="1"/>
  <c r="M2691" i="3"/>
  <c r="O2691" i="3" s="1"/>
  <c r="M2692" i="3"/>
  <c r="O2692" i="3" s="1"/>
  <c r="M2693" i="3"/>
  <c r="O2693" i="3" s="1"/>
  <c r="M2694" i="3"/>
  <c r="O2694" i="3" s="1"/>
  <c r="M2695" i="3"/>
  <c r="O2695" i="3" s="1"/>
  <c r="M2696" i="3"/>
  <c r="O2696" i="3" s="1"/>
  <c r="M2697" i="3"/>
  <c r="O2697" i="3" s="1"/>
  <c r="M2698" i="3"/>
  <c r="O2698" i="3" s="1"/>
  <c r="M2699" i="3"/>
  <c r="O2699" i="3" s="1"/>
  <c r="M2700" i="3"/>
  <c r="O2700" i="3" s="1"/>
  <c r="M2701" i="3"/>
  <c r="O2701" i="3" s="1"/>
  <c r="M2702" i="3"/>
  <c r="O2702" i="3" s="1"/>
  <c r="M2703" i="3"/>
  <c r="O2703" i="3" s="1"/>
  <c r="M2704" i="3"/>
  <c r="O2704" i="3" s="1"/>
  <c r="M2705" i="3"/>
  <c r="O2705" i="3" s="1"/>
  <c r="M2706" i="3"/>
  <c r="O2706" i="3" s="1"/>
  <c r="M2707" i="3"/>
  <c r="O2707" i="3" s="1"/>
  <c r="M2708" i="3"/>
  <c r="O2708" i="3" s="1"/>
  <c r="M2709" i="3"/>
  <c r="O2709" i="3" s="1"/>
  <c r="M2710" i="3"/>
  <c r="O2710" i="3" s="1"/>
  <c r="M2711" i="3"/>
  <c r="O2711" i="3" s="1"/>
  <c r="M2712" i="3"/>
  <c r="O2712" i="3" s="1"/>
  <c r="M2713" i="3"/>
  <c r="O2713" i="3" s="1"/>
  <c r="M2714" i="3"/>
  <c r="O2714" i="3" s="1"/>
  <c r="M2715" i="3"/>
  <c r="O2715" i="3" s="1"/>
  <c r="M2716" i="3"/>
  <c r="O2716" i="3" s="1"/>
  <c r="M2717" i="3"/>
  <c r="O2717" i="3" s="1"/>
  <c r="M2718" i="3"/>
  <c r="O2718" i="3" s="1"/>
  <c r="M2719" i="3"/>
  <c r="O2719" i="3" s="1"/>
  <c r="M2720" i="3"/>
  <c r="O2720" i="3" s="1"/>
  <c r="M2721" i="3"/>
  <c r="O2721" i="3" s="1"/>
  <c r="M2722" i="3"/>
  <c r="O2722" i="3" s="1"/>
  <c r="M2723" i="3"/>
  <c r="O2723" i="3" s="1"/>
  <c r="M2724" i="3"/>
  <c r="O2724" i="3" s="1"/>
  <c r="M2725" i="3"/>
  <c r="O2725" i="3" s="1"/>
  <c r="M2726" i="3"/>
  <c r="O2726" i="3" s="1"/>
  <c r="M2727" i="3"/>
  <c r="O2727" i="3" s="1"/>
  <c r="M2728" i="3"/>
  <c r="O2728" i="3" s="1"/>
  <c r="M2729" i="3"/>
  <c r="O2729" i="3" s="1"/>
  <c r="M2730" i="3"/>
  <c r="O2730" i="3" s="1"/>
  <c r="M2731" i="3"/>
  <c r="O2731" i="3" s="1"/>
  <c r="M2732" i="3"/>
  <c r="O2732" i="3" s="1"/>
  <c r="M2733" i="3"/>
  <c r="O2733" i="3" s="1"/>
  <c r="M2734" i="3"/>
  <c r="O2734" i="3" s="1"/>
  <c r="M2735" i="3"/>
  <c r="O2735" i="3" s="1"/>
  <c r="M2736" i="3"/>
  <c r="O2736" i="3" s="1"/>
  <c r="M2737" i="3"/>
  <c r="O2737" i="3" s="1"/>
  <c r="M2738" i="3"/>
  <c r="O2738" i="3" s="1"/>
  <c r="M2739" i="3"/>
  <c r="O2739" i="3" s="1"/>
  <c r="M2740" i="3"/>
  <c r="O2740" i="3" s="1"/>
  <c r="M2741" i="3"/>
  <c r="O2741" i="3" s="1"/>
  <c r="M2742" i="3"/>
  <c r="O2742" i="3" s="1"/>
  <c r="M2743" i="3"/>
  <c r="O2743" i="3" s="1"/>
  <c r="M2744" i="3"/>
  <c r="O2744" i="3" s="1"/>
  <c r="M2745" i="3"/>
  <c r="O2745" i="3" s="1"/>
  <c r="M2746" i="3"/>
  <c r="O2746" i="3" s="1"/>
  <c r="M2747" i="3"/>
  <c r="O2747" i="3" s="1"/>
  <c r="M2748" i="3"/>
  <c r="O2748" i="3" s="1"/>
  <c r="M2749" i="3"/>
  <c r="O2749" i="3" s="1"/>
  <c r="M2750" i="3"/>
  <c r="O2750" i="3" s="1"/>
  <c r="M2751" i="3"/>
  <c r="O2751" i="3" s="1"/>
  <c r="M2752" i="3"/>
  <c r="O2752" i="3" s="1"/>
  <c r="M2753" i="3"/>
  <c r="O2753" i="3" s="1"/>
  <c r="M2754" i="3"/>
  <c r="O2754" i="3" s="1"/>
  <c r="M2755" i="3"/>
  <c r="O2755" i="3" s="1"/>
  <c r="M2756" i="3"/>
  <c r="O2756" i="3" s="1"/>
  <c r="M2757" i="3"/>
  <c r="O2757" i="3" s="1"/>
  <c r="M2758" i="3"/>
  <c r="O2758" i="3" s="1"/>
  <c r="M2759" i="3"/>
  <c r="O2759" i="3" s="1"/>
  <c r="M2760" i="3"/>
  <c r="O2760" i="3" s="1"/>
  <c r="M2761" i="3"/>
  <c r="O2761" i="3" s="1"/>
  <c r="M2762" i="3"/>
  <c r="O2762" i="3" s="1"/>
  <c r="M2763" i="3"/>
  <c r="O2763" i="3" s="1"/>
  <c r="M2764" i="3"/>
  <c r="O2764" i="3" s="1"/>
  <c r="M2765" i="3"/>
  <c r="O2765" i="3" s="1"/>
  <c r="M2766" i="3"/>
  <c r="O2766" i="3" s="1"/>
  <c r="M2767" i="3"/>
  <c r="O2767" i="3" s="1"/>
  <c r="M2768" i="3"/>
  <c r="O2768" i="3" s="1"/>
  <c r="M2769" i="3"/>
  <c r="O2769" i="3" s="1"/>
  <c r="M2770" i="3"/>
  <c r="O2770" i="3" s="1"/>
  <c r="M2771" i="3"/>
  <c r="O2771" i="3" s="1"/>
  <c r="M2772" i="3"/>
  <c r="O2772" i="3" s="1"/>
  <c r="M2773" i="3"/>
  <c r="O2773" i="3" s="1"/>
  <c r="M2774" i="3"/>
  <c r="O2774" i="3" s="1"/>
  <c r="M2775" i="3"/>
  <c r="O2775" i="3" s="1"/>
  <c r="M2776" i="3"/>
  <c r="O2776" i="3" s="1"/>
  <c r="M2777" i="3"/>
  <c r="O2777" i="3" s="1"/>
  <c r="M2778" i="3"/>
  <c r="O2778" i="3" s="1"/>
  <c r="M2779" i="3"/>
  <c r="O2779" i="3" s="1"/>
  <c r="M2780" i="3"/>
  <c r="O2780" i="3" s="1"/>
  <c r="M2781" i="3"/>
  <c r="O2781" i="3" s="1"/>
  <c r="M2782" i="3"/>
  <c r="O2782" i="3" s="1"/>
  <c r="M2783" i="3"/>
  <c r="O2783" i="3" s="1"/>
  <c r="M2784" i="3"/>
  <c r="O2784" i="3" s="1"/>
  <c r="M2785" i="3"/>
  <c r="O2785" i="3" s="1"/>
  <c r="M2786" i="3"/>
  <c r="O2786" i="3" s="1"/>
  <c r="M2787" i="3"/>
  <c r="O2787" i="3" s="1"/>
  <c r="M2788" i="3"/>
  <c r="O2788" i="3" s="1"/>
  <c r="M2789" i="3"/>
  <c r="O2789" i="3" s="1"/>
  <c r="M2790" i="3"/>
  <c r="O2790" i="3" s="1"/>
  <c r="M2791" i="3"/>
  <c r="O2791" i="3" s="1"/>
  <c r="M2792" i="3"/>
  <c r="O2792" i="3" s="1"/>
  <c r="M2793" i="3"/>
  <c r="O2793" i="3" s="1"/>
  <c r="M2794" i="3"/>
  <c r="O2794" i="3" s="1"/>
  <c r="M2795" i="3"/>
  <c r="O2795" i="3" s="1"/>
  <c r="M2796" i="3"/>
  <c r="O2796" i="3" s="1"/>
  <c r="M2797" i="3"/>
  <c r="O2797" i="3" s="1"/>
  <c r="M2798" i="3"/>
  <c r="O2798" i="3" s="1"/>
  <c r="M2799" i="3"/>
  <c r="O2799" i="3" s="1"/>
  <c r="M2800" i="3"/>
  <c r="O2800" i="3" s="1"/>
  <c r="M2801" i="3"/>
  <c r="O2801" i="3" s="1"/>
  <c r="M2802" i="3"/>
  <c r="O2802" i="3" s="1"/>
  <c r="M2803" i="3"/>
  <c r="O2803" i="3" s="1"/>
  <c r="M2804" i="3"/>
  <c r="O2804" i="3" s="1"/>
  <c r="M2805" i="3"/>
  <c r="O2805" i="3" s="1"/>
  <c r="M2806" i="3"/>
  <c r="O2806" i="3" s="1"/>
  <c r="M2807" i="3"/>
  <c r="O2807" i="3" s="1"/>
  <c r="M2808" i="3"/>
  <c r="O2808" i="3" s="1"/>
  <c r="M2809" i="3"/>
  <c r="O2809" i="3" s="1"/>
  <c r="M2810" i="3"/>
  <c r="O2810" i="3" s="1"/>
  <c r="M2811" i="3"/>
  <c r="O2811" i="3" s="1"/>
  <c r="M2812" i="3"/>
  <c r="O2812" i="3" s="1"/>
  <c r="M2813" i="3"/>
  <c r="O2813" i="3" s="1"/>
  <c r="M2814" i="3"/>
  <c r="O2814" i="3" s="1"/>
  <c r="M2815" i="3"/>
  <c r="O2815" i="3" s="1"/>
  <c r="M2816" i="3"/>
  <c r="O2816" i="3" s="1"/>
  <c r="M2817" i="3"/>
  <c r="O2817" i="3" s="1"/>
  <c r="M2818" i="3"/>
  <c r="O2818" i="3" s="1"/>
  <c r="M2819" i="3"/>
  <c r="O2819" i="3" s="1"/>
  <c r="M2820" i="3"/>
  <c r="O2820" i="3" s="1"/>
  <c r="M2821" i="3"/>
  <c r="O2821" i="3" s="1"/>
  <c r="M2822" i="3"/>
  <c r="O2822" i="3" s="1"/>
  <c r="M2823" i="3"/>
  <c r="O2823" i="3" s="1"/>
  <c r="M2824" i="3"/>
  <c r="O2824" i="3" s="1"/>
  <c r="M2825" i="3"/>
  <c r="O2825" i="3" s="1"/>
  <c r="M2826" i="3"/>
  <c r="O2826" i="3" s="1"/>
  <c r="M2827" i="3"/>
  <c r="O2827" i="3" s="1"/>
  <c r="M2828" i="3"/>
  <c r="O2828" i="3" s="1"/>
  <c r="M2829" i="3"/>
  <c r="O2829" i="3" s="1"/>
  <c r="M2830" i="3"/>
  <c r="O2830" i="3" s="1"/>
  <c r="M2831" i="3"/>
  <c r="O2831" i="3" s="1"/>
  <c r="M2832" i="3"/>
  <c r="O2832" i="3" s="1"/>
  <c r="M2833" i="3"/>
  <c r="O2833" i="3" s="1"/>
  <c r="M2834" i="3"/>
  <c r="O2834" i="3" s="1"/>
  <c r="M2835" i="3"/>
  <c r="O2835" i="3" s="1"/>
  <c r="M2836" i="3"/>
  <c r="O2836" i="3" s="1"/>
  <c r="M2837" i="3"/>
  <c r="O2837" i="3" s="1"/>
  <c r="M2838" i="3"/>
  <c r="O2838" i="3" s="1"/>
  <c r="M2839" i="3"/>
  <c r="O2839" i="3" s="1"/>
  <c r="M2840" i="3"/>
  <c r="O2840" i="3" s="1"/>
  <c r="M2841" i="3"/>
  <c r="O2841" i="3" s="1"/>
  <c r="M2842" i="3"/>
  <c r="O2842" i="3" s="1"/>
  <c r="M2843" i="3"/>
  <c r="O2843" i="3" s="1"/>
  <c r="M2844" i="3"/>
  <c r="O2844" i="3" s="1"/>
  <c r="M2845" i="3"/>
  <c r="O2845" i="3" s="1"/>
  <c r="M2846" i="3"/>
  <c r="O2846" i="3" s="1"/>
  <c r="M2847" i="3"/>
  <c r="O2847" i="3" s="1"/>
  <c r="M2848" i="3"/>
  <c r="O2848" i="3" s="1"/>
  <c r="M2849" i="3"/>
  <c r="O2849" i="3" s="1"/>
  <c r="M2850" i="3"/>
  <c r="O2850" i="3" s="1"/>
  <c r="M2851" i="3"/>
  <c r="O2851" i="3" s="1"/>
  <c r="M2852" i="3"/>
  <c r="O2852" i="3" s="1"/>
  <c r="M2853" i="3"/>
  <c r="O2853" i="3" s="1"/>
  <c r="M2854" i="3"/>
  <c r="O2854" i="3" s="1"/>
  <c r="M2855" i="3"/>
  <c r="O2855" i="3" s="1"/>
  <c r="M2856" i="3"/>
  <c r="O2856" i="3" s="1"/>
  <c r="M2857" i="3"/>
  <c r="O2857" i="3" s="1"/>
  <c r="M2858" i="3"/>
  <c r="O2858" i="3" s="1"/>
  <c r="M2859" i="3"/>
  <c r="O2859" i="3" s="1"/>
  <c r="M2860" i="3"/>
  <c r="O2860" i="3" s="1"/>
  <c r="M2861" i="3"/>
  <c r="O2861" i="3" s="1"/>
  <c r="M2862" i="3"/>
  <c r="O2862" i="3" s="1"/>
  <c r="M2863" i="3"/>
  <c r="O2863" i="3" s="1"/>
  <c r="M2864" i="3"/>
  <c r="O2864" i="3" s="1"/>
  <c r="M2865" i="3"/>
  <c r="O2865" i="3" s="1"/>
  <c r="M2866" i="3"/>
  <c r="O2866" i="3" s="1"/>
  <c r="M2867" i="3"/>
  <c r="O2867" i="3" s="1"/>
  <c r="M2868" i="3"/>
  <c r="O2868" i="3" s="1"/>
  <c r="M2869" i="3"/>
  <c r="O2869" i="3" s="1"/>
  <c r="M2870" i="3"/>
  <c r="O2870" i="3" s="1"/>
  <c r="M2871" i="3"/>
  <c r="O2871" i="3" s="1"/>
  <c r="M2872" i="3"/>
  <c r="O2872" i="3" s="1"/>
  <c r="M2873" i="3"/>
  <c r="O2873" i="3" s="1"/>
  <c r="M2874" i="3"/>
  <c r="O2874" i="3" s="1"/>
  <c r="M2875" i="3"/>
  <c r="O2875" i="3" s="1"/>
  <c r="M2876" i="3"/>
  <c r="O2876" i="3" s="1"/>
  <c r="M2877" i="3"/>
  <c r="O2877" i="3" s="1"/>
  <c r="M2878" i="3"/>
  <c r="O2878" i="3" s="1"/>
  <c r="M2879" i="3"/>
  <c r="O2879" i="3" s="1"/>
  <c r="M2880" i="3"/>
  <c r="O2880" i="3" s="1"/>
  <c r="M2881" i="3"/>
  <c r="O2881" i="3" s="1"/>
  <c r="M2882" i="3"/>
  <c r="O2882" i="3" s="1"/>
  <c r="M2883" i="3"/>
  <c r="O2883" i="3" s="1"/>
  <c r="M2884" i="3"/>
  <c r="O2884" i="3" s="1"/>
  <c r="M2885" i="3"/>
  <c r="O2885" i="3" s="1"/>
  <c r="M2886" i="3"/>
  <c r="O2886" i="3" s="1"/>
  <c r="M2887" i="3"/>
  <c r="O2887" i="3" s="1"/>
  <c r="M2888" i="3"/>
  <c r="O2888" i="3" s="1"/>
  <c r="M2889" i="3"/>
  <c r="O2889" i="3" s="1"/>
  <c r="M2890" i="3"/>
  <c r="O2890" i="3" s="1"/>
  <c r="M2891" i="3"/>
  <c r="O2891" i="3" s="1"/>
  <c r="M2892" i="3"/>
  <c r="O2892" i="3" s="1"/>
  <c r="M2893" i="3"/>
  <c r="O2893" i="3" s="1"/>
  <c r="M2894" i="3"/>
  <c r="O2894" i="3" s="1"/>
  <c r="M2895" i="3"/>
  <c r="O2895" i="3" s="1"/>
  <c r="M2896" i="3"/>
  <c r="O2896" i="3" s="1"/>
  <c r="M2897" i="3"/>
  <c r="O2897" i="3" s="1"/>
  <c r="M2898" i="3"/>
  <c r="O2898" i="3" s="1"/>
  <c r="M2899" i="3"/>
  <c r="O2899" i="3" s="1"/>
  <c r="M2900" i="3"/>
  <c r="O2900" i="3" s="1"/>
  <c r="M2901" i="3"/>
  <c r="O2901" i="3" s="1"/>
  <c r="M2902" i="3"/>
  <c r="O2902" i="3" s="1"/>
  <c r="M2903" i="3"/>
  <c r="O2903" i="3" s="1"/>
  <c r="M2904" i="3"/>
  <c r="O2904" i="3" s="1"/>
  <c r="M2905" i="3"/>
  <c r="O2905" i="3" s="1"/>
  <c r="M2906" i="3"/>
  <c r="O2906" i="3" s="1"/>
  <c r="M2907" i="3"/>
  <c r="O2907" i="3" s="1"/>
  <c r="M2908" i="3"/>
  <c r="O2908" i="3" s="1"/>
  <c r="M2909" i="3"/>
  <c r="O2909" i="3" s="1"/>
  <c r="M2910" i="3"/>
  <c r="O2910" i="3" s="1"/>
  <c r="M2911" i="3"/>
  <c r="O2911" i="3" s="1"/>
  <c r="M2912" i="3"/>
  <c r="O2912" i="3" s="1"/>
  <c r="M2913" i="3"/>
  <c r="O2913" i="3" s="1"/>
  <c r="M2914" i="3"/>
  <c r="O2914" i="3" s="1"/>
  <c r="M2915" i="3"/>
  <c r="O2915" i="3" s="1"/>
  <c r="M2916" i="3"/>
  <c r="O2916" i="3" s="1"/>
  <c r="M2917" i="3"/>
  <c r="O2917" i="3" s="1"/>
  <c r="M2918" i="3"/>
  <c r="O2918" i="3" s="1"/>
  <c r="M2919" i="3"/>
  <c r="O2919" i="3" s="1"/>
  <c r="M2920" i="3"/>
  <c r="O2920" i="3" s="1"/>
  <c r="M2921" i="3"/>
  <c r="O2921" i="3" s="1"/>
  <c r="M2922" i="3"/>
  <c r="O2922" i="3" s="1"/>
  <c r="M2923" i="3"/>
  <c r="O2923" i="3" s="1"/>
  <c r="M2924" i="3"/>
  <c r="O2924" i="3" s="1"/>
  <c r="M2925" i="3"/>
  <c r="O2925" i="3" s="1"/>
  <c r="M2926" i="3"/>
  <c r="O2926" i="3" s="1"/>
  <c r="M2927" i="3"/>
  <c r="O2927" i="3" s="1"/>
  <c r="M2928" i="3"/>
  <c r="O2928" i="3" s="1"/>
  <c r="M2929" i="3"/>
  <c r="O2929" i="3" s="1"/>
  <c r="M2930" i="3"/>
  <c r="O2930" i="3" s="1"/>
  <c r="M2931" i="3"/>
  <c r="O2931" i="3" s="1"/>
  <c r="M2932" i="3"/>
  <c r="O2932" i="3" s="1"/>
  <c r="M2933" i="3"/>
  <c r="O2933" i="3" s="1"/>
  <c r="M2934" i="3"/>
  <c r="O2934" i="3" s="1"/>
  <c r="M2935" i="3"/>
  <c r="O2935" i="3" s="1"/>
  <c r="M2936" i="3"/>
  <c r="O2936" i="3" s="1"/>
  <c r="M2937" i="3"/>
  <c r="O2937" i="3" s="1"/>
  <c r="M2938" i="3"/>
  <c r="O2938" i="3" s="1"/>
  <c r="M2939" i="3"/>
  <c r="O2939" i="3" s="1"/>
  <c r="M2940" i="3"/>
  <c r="O2940" i="3" s="1"/>
  <c r="M2941" i="3"/>
  <c r="O2941" i="3" s="1"/>
  <c r="M2942" i="3"/>
  <c r="O2942" i="3" s="1"/>
  <c r="M2943" i="3"/>
  <c r="O2943" i="3" s="1"/>
  <c r="M2944" i="3"/>
  <c r="O2944" i="3" s="1"/>
  <c r="M2945" i="3"/>
  <c r="O2945" i="3" s="1"/>
  <c r="M2946" i="3"/>
  <c r="O2946" i="3" s="1"/>
  <c r="M2947" i="3"/>
  <c r="O2947" i="3" s="1"/>
  <c r="M2948" i="3"/>
  <c r="O2948" i="3" s="1"/>
  <c r="M2949" i="3"/>
  <c r="O2949" i="3" s="1"/>
  <c r="M2950" i="3"/>
  <c r="O2950" i="3" s="1"/>
  <c r="M2951" i="3"/>
  <c r="O2951" i="3" s="1"/>
  <c r="M2952" i="3"/>
  <c r="O2952" i="3" s="1"/>
  <c r="M2953" i="3"/>
  <c r="O2953" i="3" s="1"/>
  <c r="M2954" i="3"/>
  <c r="O2954" i="3" s="1"/>
  <c r="M2955" i="3"/>
  <c r="O2955" i="3" s="1"/>
  <c r="M2956" i="3"/>
  <c r="O2956" i="3" s="1"/>
  <c r="M2957" i="3"/>
  <c r="O2957" i="3" s="1"/>
  <c r="M2958" i="3"/>
  <c r="O2958" i="3" s="1"/>
  <c r="M2959" i="3"/>
  <c r="O2959" i="3" s="1"/>
  <c r="M2960" i="3"/>
  <c r="O2960" i="3" s="1"/>
  <c r="M2961" i="3"/>
  <c r="O2961" i="3" s="1"/>
  <c r="M2962" i="3"/>
  <c r="O2962" i="3" s="1"/>
  <c r="M2963" i="3"/>
  <c r="O2963" i="3" s="1"/>
  <c r="M2964" i="3"/>
  <c r="O2964" i="3" s="1"/>
  <c r="M2965" i="3"/>
  <c r="O2965" i="3" s="1"/>
  <c r="M2966" i="3"/>
  <c r="O2966" i="3" s="1"/>
  <c r="M2967" i="3"/>
  <c r="O2967" i="3" s="1"/>
  <c r="M2968" i="3"/>
  <c r="O2968" i="3" s="1"/>
  <c r="M2969" i="3"/>
  <c r="O2969" i="3" s="1"/>
  <c r="M2970" i="3"/>
  <c r="O2970" i="3" s="1"/>
  <c r="M2971" i="3"/>
  <c r="O2971" i="3" s="1"/>
  <c r="M2972" i="3"/>
  <c r="O2972" i="3" s="1"/>
  <c r="M2973" i="3"/>
  <c r="O2973" i="3" s="1"/>
  <c r="M2974" i="3"/>
  <c r="O2974" i="3" s="1"/>
  <c r="M2975" i="3"/>
  <c r="O2975" i="3" s="1"/>
  <c r="M2976" i="3"/>
  <c r="O2976" i="3" s="1"/>
  <c r="M2977" i="3"/>
  <c r="O2977" i="3" s="1"/>
  <c r="M2978" i="3"/>
  <c r="O2978" i="3" s="1"/>
  <c r="M2979" i="3"/>
  <c r="O2979" i="3" s="1"/>
  <c r="M2980" i="3"/>
  <c r="O2980" i="3" s="1"/>
  <c r="M2981" i="3"/>
  <c r="O2981" i="3" s="1"/>
  <c r="M2982" i="3"/>
  <c r="O2982" i="3" s="1"/>
  <c r="M2983" i="3"/>
  <c r="O2983" i="3" s="1"/>
  <c r="M2984" i="3"/>
  <c r="O2984" i="3" s="1"/>
  <c r="M2985" i="3"/>
  <c r="O2985" i="3" s="1"/>
  <c r="M2986" i="3"/>
  <c r="O2986" i="3" s="1"/>
  <c r="M2987" i="3"/>
  <c r="O2987" i="3" s="1"/>
  <c r="M2988" i="3"/>
  <c r="O2988" i="3" s="1"/>
  <c r="M2989" i="3"/>
  <c r="O2989" i="3" s="1"/>
  <c r="M2990" i="3"/>
  <c r="O2990" i="3" s="1"/>
  <c r="M2991" i="3"/>
  <c r="O2991" i="3" s="1"/>
  <c r="M2992" i="3"/>
  <c r="O2992" i="3" s="1"/>
  <c r="M2993" i="3"/>
  <c r="O2993" i="3" s="1"/>
  <c r="M2994" i="3"/>
  <c r="O2994" i="3" s="1"/>
  <c r="M2995" i="3"/>
  <c r="O2995" i="3" s="1"/>
  <c r="M2996" i="3"/>
  <c r="O2996" i="3" s="1"/>
  <c r="M2997" i="3"/>
  <c r="O2997" i="3" s="1"/>
  <c r="M2998" i="3"/>
  <c r="O2998" i="3" s="1"/>
  <c r="M2999" i="3"/>
  <c r="O2999" i="3" s="1"/>
  <c r="M3000" i="3"/>
  <c r="O3000" i="3" s="1"/>
  <c r="M3001" i="3"/>
  <c r="O3001" i="3" s="1"/>
  <c r="M3002" i="3"/>
  <c r="O3002" i="3" s="1"/>
  <c r="M3003" i="3"/>
  <c r="O3003" i="3" s="1"/>
  <c r="M3004" i="3"/>
  <c r="O3004" i="3" s="1"/>
  <c r="M3005" i="3"/>
  <c r="O3005" i="3" s="1"/>
  <c r="M3006" i="3"/>
  <c r="O3006" i="3" s="1"/>
  <c r="M3007" i="3"/>
  <c r="O3007" i="3" s="1"/>
  <c r="M3008" i="3"/>
  <c r="O3008" i="3" s="1"/>
  <c r="M3009" i="3"/>
  <c r="O3009" i="3" s="1"/>
  <c r="M3010" i="3"/>
  <c r="O3010" i="3" s="1"/>
  <c r="M3011" i="3"/>
  <c r="O3011" i="3" s="1"/>
  <c r="M3012" i="3"/>
  <c r="O3012" i="3" s="1"/>
  <c r="M3013" i="3"/>
  <c r="O3013" i="3" s="1"/>
  <c r="M3014" i="3"/>
  <c r="O3014" i="3" s="1"/>
  <c r="M3015" i="3"/>
  <c r="O3015" i="3" s="1"/>
  <c r="M3016" i="3"/>
  <c r="O3016" i="3" s="1"/>
  <c r="M3017" i="3"/>
  <c r="O3017" i="3" s="1"/>
  <c r="M3018" i="3"/>
  <c r="O3018" i="3" s="1"/>
  <c r="M3019" i="3"/>
  <c r="O3019" i="3" s="1"/>
  <c r="M3020" i="3"/>
  <c r="O3020" i="3" s="1"/>
  <c r="M3021" i="3"/>
  <c r="O3021" i="3" s="1"/>
  <c r="M3022" i="3"/>
  <c r="O3022" i="3" s="1"/>
  <c r="M3023" i="3"/>
  <c r="O3023" i="3" s="1"/>
  <c r="M3024" i="3"/>
  <c r="O3024" i="3" s="1"/>
  <c r="M3025" i="3"/>
  <c r="O3025" i="3" s="1"/>
  <c r="M3026" i="3"/>
  <c r="O3026" i="3" s="1"/>
  <c r="M3027" i="3"/>
  <c r="O3027" i="3" s="1"/>
  <c r="M3028" i="3"/>
  <c r="O3028" i="3" s="1"/>
  <c r="M3029" i="3"/>
  <c r="O3029" i="3" s="1"/>
  <c r="M3030" i="3"/>
  <c r="O3030" i="3" s="1"/>
  <c r="M3031" i="3"/>
  <c r="O3031" i="3" s="1"/>
  <c r="M3032" i="3"/>
  <c r="O3032" i="3" s="1"/>
  <c r="M3033" i="3"/>
  <c r="O3033" i="3" s="1"/>
  <c r="M3034" i="3"/>
  <c r="O3034" i="3" s="1"/>
  <c r="M3035" i="3"/>
  <c r="O3035" i="3" s="1"/>
  <c r="M3036" i="3"/>
  <c r="O3036" i="3" s="1"/>
  <c r="M3037" i="3"/>
  <c r="O3037" i="3" s="1"/>
  <c r="M3038" i="3"/>
  <c r="O3038" i="3" s="1"/>
  <c r="M3039" i="3"/>
  <c r="O3039" i="3" s="1"/>
  <c r="M3040" i="3"/>
  <c r="O3040" i="3" s="1"/>
  <c r="M3041" i="3"/>
  <c r="O3041" i="3" s="1"/>
  <c r="M3042" i="3"/>
  <c r="O3042" i="3" s="1"/>
  <c r="M3043" i="3"/>
  <c r="O3043" i="3" s="1"/>
  <c r="M3044" i="3"/>
  <c r="O3044" i="3" s="1"/>
  <c r="M3045" i="3"/>
  <c r="O3045" i="3" s="1"/>
  <c r="M3046" i="3"/>
  <c r="O3046" i="3" s="1"/>
  <c r="M3047" i="3"/>
  <c r="O3047" i="3" s="1"/>
  <c r="M3048" i="3"/>
  <c r="O3048" i="3" s="1"/>
  <c r="M3049" i="3"/>
  <c r="O3049" i="3" s="1"/>
  <c r="M3050" i="3"/>
  <c r="O3050" i="3" s="1"/>
  <c r="M3051" i="3"/>
  <c r="O3051" i="3" s="1"/>
  <c r="M3052" i="3"/>
  <c r="O3052" i="3" s="1"/>
  <c r="M3053" i="3"/>
  <c r="O3053" i="3" s="1"/>
  <c r="M3054" i="3"/>
  <c r="O3054" i="3" s="1"/>
  <c r="M3055" i="3"/>
  <c r="O3055" i="3" s="1"/>
  <c r="M3056" i="3"/>
  <c r="O3056" i="3" s="1"/>
  <c r="M3057" i="3"/>
  <c r="O3057" i="3" s="1"/>
  <c r="M3058" i="3"/>
  <c r="O3058" i="3" s="1"/>
  <c r="M3059" i="3"/>
  <c r="O3059" i="3" s="1"/>
  <c r="M3060" i="3"/>
  <c r="O3060" i="3" s="1"/>
  <c r="M3061" i="3"/>
  <c r="O3061" i="3" s="1"/>
  <c r="M3062" i="3"/>
  <c r="O3062" i="3" s="1"/>
  <c r="M3063" i="3"/>
  <c r="O3063" i="3" s="1"/>
  <c r="M3064" i="3"/>
  <c r="O3064" i="3" s="1"/>
  <c r="M3065" i="3"/>
  <c r="O3065" i="3" s="1"/>
  <c r="M3066" i="3"/>
  <c r="O3066" i="3" s="1"/>
  <c r="M3067" i="3"/>
  <c r="O3067" i="3" s="1"/>
  <c r="M3068" i="3"/>
  <c r="O3068" i="3" s="1"/>
  <c r="M3069" i="3"/>
  <c r="O3069" i="3" s="1"/>
  <c r="M3070" i="3"/>
  <c r="O3070" i="3" s="1"/>
  <c r="M3071" i="3"/>
  <c r="O3071" i="3" s="1"/>
  <c r="M3072" i="3"/>
  <c r="O3072" i="3" s="1"/>
  <c r="M3073" i="3"/>
  <c r="O3073" i="3" s="1"/>
  <c r="M3074" i="3"/>
  <c r="O3074" i="3" s="1"/>
  <c r="M3075" i="3"/>
  <c r="O3075" i="3" s="1"/>
  <c r="M3076" i="3"/>
  <c r="O3076" i="3" s="1"/>
  <c r="M3077" i="3"/>
  <c r="O3077" i="3" s="1"/>
  <c r="M3078" i="3"/>
  <c r="O3078" i="3" s="1"/>
  <c r="M3079" i="3"/>
  <c r="O3079" i="3" s="1"/>
  <c r="M3080" i="3"/>
  <c r="O3080" i="3" s="1"/>
  <c r="M3081" i="3"/>
  <c r="O3081" i="3" s="1"/>
  <c r="M3082" i="3"/>
  <c r="O3082" i="3" s="1"/>
  <c r="M3083" i="3"/>
  <c r="O3083" i="3" s="1"/>
  <c r="M3084" i="3"/>
  <c r="O3084" i="3" s="1"/>
  <c r="M3085" i="3"/>
  <c r="O3085" i="3" s="1"/>
  <c r="M3086" i="3"/>
  <c r="O3086" i="3" s="1"/>
  <c r="M3087" i="3"/>
  <c r="O3087" i="3" s="1"/>
  <c r="M3088" i="3"/>
  <c r="O3088" i="3" s="1"/>
  <c r="M3089" i="3"/>
  <c r="O3089" i="3" s="1"/>
  <c r="M3090" i="3"/>
  <c r="O3090" i="3" s="1"/>
  <c r="M3091" i="3"/>
  <c r="O3091" i="3" s="1"/>
  <c r="M3092" i="3"/>
  <c r="O3092" i="3" s="1"/>
  <c r="M3093" i="3"/>
  <c r="O3093" i="3" s="1"/>
  <c r="M3094" i="3"/>
  <c r="O3094" i="3" s="1"/>
  <c r="M3095" i="3"/>
  <c r="O3095" i="3" s="1"/>
  <c r="M3096" i="3"/>
  <c r="O3096" i="3" s="1"/>
  <c r="M3097" i="3"/>
  <c r="O3097" i="3" s="1"/>
  <c r="M3098" i="3"/>
  <c r="O3098" i="3" s="1"/>
  <c r="M3099" i="3"/>
  <c r="O3099" i="3" s="1"/>
  <c r="M3100" i="3"/>
  <c r="O3100" i="3" s="1"/>
  <c r="M3101" i="3"/>
  <c r="O3101" i="3" s="1"/>
  <c r="M3102" i="3"/>
  <c r="O3102" i="3" s="1"/>
  <c r="M3103" i="3"/>
  <c r="O3103" i="3" s="1"/>
  <c r="M3104" i="3"/>
  <c r="O3104" i="3" s="1"/>
  <c r="M3105" i="3"/>
  <c r="O3105" i="3" s="1"/>
  <c r="M3106" i="3"/>
  <c r="O3106" i="3" s="1"/>
  <c r="M3107" i="3"/>
  <c r="O3107" i="3" s="1"/>
  <c r="M3108" i="3"/>
  <c r="O3108" i="3" s="1"/>
  <c r="M3109" i="3"/>
  <c r="O3109" i="3" s="1"/>
  <c r="M3110" i="3"/>
  <c r="O3110" i="3" s="1"/>
  <c r="M3111" i="3"/>
  <c r="O3111" i="3" s="1"/>
  <c r="M3112" i="3"/>
  <c r="O3112" i="3" s="1"/>
  <c r="M3113" i="3"/>
  <c r="O3113" i="3" s="1"/>
  <c r="M3114" i="3"/>
  <c r="O3114" i="3" s="1"/>
  <c r="M3115" i="3"/>
  <c r="O3115" i="3" s="1"/>
  <c r="M3116" i="3"/>
  <c r="O3116" i="3" s="1"/>
  <c r="M3117" i="3"/>
  <c r="O3117" i="3" s="1"/>
  <c r="M3118" i="3"/>
  <c r="O3118" i="3" s="1"/>
  <c r="M3119" i="3"/>
  <c r="O3119" i="3" s="1"/>
  <c r="M3120" i="3"/>
  <c r="O3120" i="3" s="1"/>
  <c r="M3121" i="3"/>
  <c r="O3121" i="3" s="1"/>
  <c r="M3122" i="3"/>
  <c r="O3122" i="3" s="1"/>
  <c r="M3123" i="3"/>
  <c r="O3123" i="3" s="1"/>
  <c r="M3124" i="3"/>
  <c r="O3124" i="3" s="1"/>
  <c r="M3125" i="3"/>
  <c r="O3125" i="3" s="1"/>
  <c r="M3126" i="3"/>
  <c r="O3126" i="3" s="1"/>
  <c r="M3127" i="3"/>
  <c r="O3127" i="3" s="1"/>
  <c r="M3128" i="3"/>
  <c r="O3128" i="3" s="1"/>
  <c r="M3129" i="3"/>
  <c r="O3129" i="3" s="1"/>
  <c r="M3130" i="3"/>
  <c r="O3130" i="3" s="1"/>
  <c r="M3131" i="3"/>
  <c r="O3131" i="3" s="1"/>
  <c r="M3132" i="3"/>
  <c r="O3132" i="3" s="1"/>
  <c r="M3133" i="3"/>
  <c r="O3133" i="3" s="1"/>
  <c r="M3134" i="3"/>
  <c r="O3134" i="3" s="1"/>
  <c r="M3135" i="3"/>
  <c r="O3135" i="3" s="1"/>
  <c r="M3136" i="3"/>
  <c r="O3136" i="3" s="1"/>
  <c r="M3137" i="3"/>
  <c r="O3137" i="3" s="1"/>
  <c r="M3138" i="3"/>
  <c r="O3138" i="3" s="1"/>
  <c r="M3139" i="3"/>
  <c r="O3139" i="3" s="1"/>
  <c r="M3140" i="3"/>
  <c r="O3140" i="3" s="1"/>
  <c r="M3141" i="3"/>
  <c r="O3141" i="3" s="1"/>
  <c r="M3142" i="3"/>
  <c r="O3142" i="3" s="1"/>
  <c r="M3143" i="3"/>
  <c r="O3143" i="3" s="1"/>
  <c r="M3144" i="3"/>
  <c r="O3144" i="3" s="1"/>
  <c r="M3145" i="3"/>
  <c r="O3145" i="3" s="1"/>
  <c r="M3146" i="3"/>
  <c r="O3146" i="3" s="1"/>
  <c r="M3147" i="3"/>
  <c r="O3147" i="3" s="1"/>
  <c r="M3148" i="3"/>
  <c r="O3148" i="3" s="1"/>
  <c r="M3149" i="3"/>
  <c r="O3149" i="3" s="1"/>
  <c r="M3150" i="3"/>
  <c r="O3150" i="3" s="1"/>
  <c r="M3151" i="3"/>
  <c r="O3151" i="3" s="1"/>
  <c r="M3152" i="3"/>
  <c r="O3152" i="3" s="1"/>
  <c r="M3153" i="3"/>
  <c r="O3153" i="3" s="1"/>
  <c r="M3154" i="3"/>
  <c r="O3154" i="3" s="1"/>
  <c r="M3155" i="3"/>
  <c r="O3155" i="3" s="1"/>
  <c r="M3156" i="3"/>
  <c r="O3156" i="3" s="1"/>
  <c r="M3157" i="3"/>
  <c r="O3157" i="3" s="1"/>
  <c r="M3158" i="3"/>
  <c r="O3158" i="3" s="1"/>
  <c r="M3159" i="3"/>
  <c r="O3159" i="3" s="1"/>
  <c r="M3160" i="3"/>
  <c r="O3160" i="3" s="1"/>
  <c r="M3161" i="3"/>
  <c r="O3161" i="3" s="1"/>
  <c r="M3162" i="3"/>
  <c r="O3162" i="3" s="1"/>
  <c r="M3163" i="3"/>
  <c r="O3163" i="3" s="1"/>
  <c r="M3164" i="3"/>
  <c r="O3164" i="3" s="1"/>
  <c r="M3165" i="3"/>
  <c r="O3165" i="3" s="1"/>
  <c r="M3166" i="3"/>
  <c r="O3166" i="3" s="1"/>
  <c r="M3167" i="3"/>
  <c r="O3167" i="3" s="1"/>
  <c r="M3168" i="3"/>
  <c r="O3168" i="3" s="1"/>
  <c r="M3169" i="3"/>
  <c r="O3169" i="3" s="1"/>
  <c r="M3170" i="3"/>
  <c r="O3170" i="3" s="1"/>
  <c r="M3171" i="3"/>
  <c r="O3171" i="3" s="1"/>
  <c r="M3172" i="3"/>
  <c r="O3172" i="3" s="1"/>
  <c r="M3173" i="3"/>
  <c r="O3173" i="3" s="1"/>
  <c r="M3174" i="3"/>
  <c r="O3174" i="3" s="1"/>
  <c r="M3175" i="3"/>
  <c r="O3175" i="3" s="1"/>
  <c r="M3176" i="3"/>
  <c r="O3176" i="3" s="1"/>
  <c r="M3177" i="3"/>
  <c r="O3177" i="3" s="1"/>
  <c r="M3178" i="3"/>
  <c r="O3178" i="3" s="1"/>
  <c r="M3179" i="3"/>
  <c r="O3179" i="3" s="1"/>
  <c r="M3180" i="3"/>
  <c r="O3180" i="3" s="1"/>
  <c r="M3181" i="3"/>
  <c r="O3181" i="3" s="1"/>
  <c r="M3182" i="3"/>
  <c r="O3182" i="3" s="1"/>
  <c r="M3183" i="3"/>
  <c r="O3183" i="3" s="1"/>
  <c r="M3184" i="3"/>
  <c r="O3184" i="3" s="1"/>
  <c r="M3185" i="3"/>
  <c r="O3185" i="3" s="1"/>
  <c r="M3186" i="3"/>
  <c r="O3186" i="3" s="1"/>
  <c r="M3187" i="3"/>
  <c r="O3187" i="3" s="1"/>
  <c r="M3188" i="3"/>
  <c r="O3188" i="3" s="1"/>
  <c r="M3189" i="3"/>
  <c r="O3189" i="3" s="1"/>
  <c r="M3190" i="3"/>
  <c r="O3190" i="3" s="1"/>
  <c r="M3191" i="3"/>
  <c r="O3191" i="3" s="1"/>
  <c r="M3192" i="3"/>
  <c r="O3192" i="3" s="1"/>
  <c r="M3193" i="3"/>
  <c r="O3193" i="3" s="1"/>
  <c r="M3194" i="3"/>
  <c r="O3194" i="3" s="1"/>
  <c r="M3195" i="3"/>
  <c r="O3195" i="3" s="1"/>
  <c r="M3196" i="3"/>
  <c r="O3196" i="3" s="1"/>
  <c r="M3197" i="3"/>
  <c r="O3197" i="3" s="1"/>
  <c r="M3198" i="3"/>
  <c r="O3198" i="3" s="1"/>
  <c r="M3199" i="3"/>
  <c r="O3199" i="3" s="1"/>
  <c r="M3200" i="3"/>
  <c r="O3200" i="3" s="1"/>
  <c r="M3201" i="3"/>
  <c r="O3201" i="3" s="1"/>
  <c r="M3202" i="3"/>
  <c r="O3202" i="3" s="1"/>
  <c r="M3203" i="3"/>
  <c r="O3203" i="3" s="1"/>
  <c r="M3204" i="3"/>
  <c r="O3204" i="3" s="1"/>
  <c r="M3205" i="3"/>
  <c r="O3205" i="3" s="1"/>
  <c r="M3206" i="3"/>
  <c r="O3206" i="3" s="1"/>
  <c r="M3207" i="3"/>
  <c r="O3207" i="3" s="1"/>
  <c r="M3208" i="3"/>
  <c r="O3208" i="3" s="1"/>
  <c r="M3209" i="3"/>
  <c r="O3209" i="3" s="1"/>
  <c r="M3210" i="3"/>
  <c r="O3210" i="3" s="1"/>
  <c r="M3211" i="3"/>
  <c r="O3211" i="3" s="1"/>
  <c r="M3212" i="3"/>
  <c r="O3212" i="3" s="1"/>
  <c r="M3213" i="3"/>
  <c r="O3213" i="3" s="1"/>
  <c r="M3214" i="3"/>
  <c r="O3214" i="3" s="1"/>
  <c r="M3215" i="3"/>
  <c r="O3215" i="3" s="1"/>
  <c r="M3216" i="3"/>
  <c r="O3216" i="3" s="1"/>
  <c r="M3217" i="3"/>
  <c r="O3217" i="3" s="1"/>
  <c r="M3218" i="3"/>
  <c r="O3218" i="3" s="1"/>
  <c r="M3219" i="3"/>
  <c r="O3219" i="3" s="1"/>
  <c r="M3220" i="3"/>
  <c r="O3220" i="3" s="1"/>
  <c r="M3221" i="3"/>
  <c r="O3221" i="3" s="1"/>
  <c r="M3222" i="3"/>
  <c r="O3222" i="3" s="1"/>
  <c r="M3223" i="3"/>
  <c r="O3223" i="3" s="1"/>
  <c r="M3224" i="3"/>
  <c r="O3224" i="3" s="1"/>
  <c r="M3225" i="3"/>
  <c r="O3225" i="3" s="1"/>
  <c r="M3226" i="3"/>
  <c r="O3226" i="3" s="1"/>
  <c r="M3227" i="3"/>
  <c r="O3227" i="3" s="1"/>
  <c r="M3228" i="3"/>
  <c r="O3228" i="3" s="1"/>
  <c r="M3229" i="3"/>
  <c r="O3229" i="3" s="1"/>
  <c r="M3230" i="3"/>
  <c r="O3230" i="3" s="1"/>
  <c r="M3231" i="3"/>
  <c r="O3231" i="3" s="1"/>
  <c r="M3232" i="3"/>
  <c r="O3232" i="3" s="1"/>
  <c r="M3233" i="3"/>
  <c r="O3233" i="3" s="1"/>
  <c r="M3234" i="3"/>
  <c r="O3234" i="3" s="1"/>
  <c r="M3235" i="3"/>
  <c r="O3235" i="3" s="1"/>
  <c r="M3236" i="3"/>
  <c r="O3236" i="3" s="1"/>
  <c r="M3237" i="3"/>
  <c r="O3237" i="3" s="1"/>
  <c r="M3238" i="3"/>
  <c r="O3238" i="3" s="1"/>
  <c r="M3239" i="3"/>
  <c r="O3239" i="3" s="1"/>
  <c r="M3240" i="3"/>
  <c r="O3240" i="3" s="1"/>
  <c r="M3241" i="3"/>
  <c r="O3241" i="3" s="1"/>
  <c r="M3242" i="3"/>
  <c r="O3242" i="3" s="1"/>
  <c r="M3243" i="3"/>
  <c r="O3243" i="3" s="1"/>
  <c r="M3244" i="3"/>
  <c r="O3244" i="3" s="1"/>
  <c r="M3245" i="3"/>
  <c r="O3245" i="3" s="1"/>
  <c r="M3246" i="3"/>
  <c r="O3246" i="3" s="1"/>
  <c r="M3247" i="3"/>
  <c r="O3247" i="3" s="1"/>
  <c r="M3248" i="3"/>
  <c r="O3248" i="3" s="1"/>
  <c r="M3249" i="3"/>
  <c r="O3249" i="3" s="1"/>
  <c r="M3250" i="3"/>
  <c r="O3250" i="3" s="1"/>
  <c r="M3251" i="3"/>
  <c r="O3251" i="3" s="1"/>
  <c r="M3252" i="3"/>
  <c r="O3252" i="3" s="1"/>
  <c r="M3253" i="3"/>
  <c r="O3253" i="3" s="1"/>
  <c r="M3254" i="3"/>
  <c r="O3254" i="3" s="1"/>
  <c r="M3255" i="3"/>
  <c r="O3255" i="3" s="1"/>
  <c r="M3256" i="3"/>
  <c r="O3256" i="3" s="1"/>
  <c r="M3257" i="3"/>
  <c r="O3257" i="3" s="1"/>
  <c r="M3258" i="3"/>
  <c r="O3258" i="3" s="1"/>
  <c r="M3259" i="3"/>
  <c r="O3259" i="3" s="1"/>
  <c r="M3260" i="3"/>
  <c r="O3260" i="3" s="1"/>
  <c r="M3261" i="3"/>
  <c r="O3261" i="3" s="1"/>
  <c r="M3262" i="3"/>
  <c r="O3262" i="3" s="1"/>
  <c r="M3263" i="3"/>
  <c r="O3263" i="3" s="1"/>
  <c r="M3264" i="3"/>
  <c r="O3264" i="3" s="1"/>
  <c r="M3265" i="3"/>
  <c r="O3265" i="3" s="1"/>
  <c r="M3266" i="3"/>
  <c r="O3266" i="3" s="1"/>
  <c r="M3267" i="3"/>
  <c r="O3267" i="3" s="1"/>
  <c r="M3268" i="3"/>
  <c r="O3268" i="3" s="1"/>
  <c r="M3269" i="3"/>
  <c r="O3269" i="3" s="1"/>
  <c r="M3270" i="3"/>
  <c r="O3270" i="3" s="1"/>
  <c r="M3271" i="3"/>
  <c r="O3271" i="3" s="1"/>
  <c r="M3272" i="3"/>
  <c r="O3272" i="3" s="1"/>
  <c r="M3273" i="3"/>
  <c r="O3273" i="3" s="1"/>
  <c r="M3274" i="3"/>
  <c r="O3274" i="3" s="1"/>
  <c r="M3275" i="3"/>
  <c r="O3275" i="3" s="1"/>
  <c r="M3276" i="3"/>
  <c r="O3276" i="3" s="1"/>
  <c r="M3277" i="3"/>
  <c r="O3277" i="3" s="1"/>
  <c r="M3278" i="3"/>
  <c r="O3278" i="3" s="1"/>
  <c r="M3279" i="3"/>
  <c r="O3279" i="3" s="1"/>
  <c r="M3280" i="3"/>
  <c r="O3280" i="3" s="1"/>
  <c r="M3281" i="3"/>
  <c r="O3281" i="3" s="1"/>
  <c r="M3282" i="3"/>
  <c r="O3282" i="3" s="1"/>
  <c r="M3283" i="3"/>
  <c r="O3283" i="3" s="1"/>
  <c r="M3284" i="3"/>
  <c r="O3284" i="3" s="1"/>
  <c r="M3285" i="3"/>
  <c r="O3285" i="3" s="1"/>
  <c r="M3286" i="3"/>
  <c r="O3286" i="3" s="1"/>
  <c r="M3287" i="3"/>
  <c r="O3287" i="3" s="1"/>
  <c r="M3288" i="3"/>
  <c r="O3288" i="3" s="1"/>
  <c r="M3289" i="3"/>
  <c r="O3289" i="3" s="1"/>
  <c r="M3290" i="3"/>
  <c r="O3290" i="3" s="1"/>
  <c r="M3291" i="3"/>
  <c r="O3291" i="3" s="1"/>
  <c r="M3292" i="3"/>
  <c r="O3292" i="3" s="1"/>
  <c r="M3293" i="3"/>
  <c r="O3293" i="3" s="1"/>
  <c r="M3294" i="3"/>
  <c r="O3294" i="3" s="1"/>
  <c r="M3295" i="3"/>
  <c r="O3295" i="3" s="1"/>
  <c r="M3296" i="3"/>
  <c r="O3296" i="3" s="1"/>
  <c r="M3297" i="3"/>
  <c r="O3297" i="3" s="1"/>
  <c r="M3298" i="3"/>
  <c r="O3298" i="3" s="1"/>
  <c r="M3299" i="3"/>
  <c r="O3299" i="3" s="1"/>
  <c r="M3300" i="3"/>
  <c r="O3300" i="3" s="1"/>
  <c r="M3301" i="3"/>
  <c r="O3301" i="3" s="1"/>
  <c r="M3302" i="3"/>
  <c r="O3302" i="3" s="1"/>
  <c r="M3303" i="3"/>
  <c r="O3303" i="3" s="1"/>
  <c r="M3304" i="3"/>
  <c r="O3304" i="3" s="1"/>
  <c r="M3305" i="3"/>
  <c r="O3305" i="3" s="1"/>
  <c r="M3306" i="3"/>
  <c r="O3306" i="3" s="1"/>
  <c r="M3307" i="3"/>
  <c r="O3307" i="3" s="1"/>
  <c r="M3308" i="3"/>
  <c r="O3308" i="3" s="1"/>
  <c r="M3309" i="3"/>
  <c r="O3309" i="3" s="1"/>
  <c r="M3310" i="3"/>
  <c r="O3310" i="3" s="1"/>
  <c r="M3311" i="3"/>
  <c r="O3311" i="3" s="1"/>
  <c r="M3312" i="3"/>
  <c r="O3312" i="3" s="1"/>
  <c r="M3313" i="3"/>
  <c r="O3313" i="3" s="1"/>
  <c r="M3314" i="3"/>
  <c r="O3314" i="3" s="1"/>
  <c r="M3315" i="3"/>
  <c r="O3315" i="3" s="1"/>
  <c r="M3316" i="3"/>
  <c r="O3316" i="3" s="1"/>
  <c r="M3317" i="3"/>
  <c r="O3317" i="3" s="1"/>
  <c r="M3318" i="3"/>
  <c r="O3318" i="3" s="1"/>
  <c r="M3319" i="3"/>
  <c r="O3319" i="3" s="1"/>
  <c r="M3320" i="3"/>
  <c r="O3320" i="3" s="1"/>
  <c r="M3321" i="3"/>
  <c r="O3321" i="3" s="1"/>
  <c r="M3322" i="3"/>
  <c r="O3322" i="3" s="1"/>
  <c r="M3323" i="3"/>
  <c r="O3323" i="3" s="1"/>
  <c r="M3324" i="3"/>
  <c r="O3324" i="3" s="1"/>
  <c r="M3325" i="3"/>
  <c r="O3325" i="3" s="1"/>
  <c r="M3326" i="3"/>
  <c r="O3326" i="3" s="1"/>
  <c r="M3327" i="3"/>
  <c r="O3327" i="3" s="1"/>
  <c r="M3328" i="3"/>
  <c r="O3328" i="3" s="1"/>
  <c r="M3329" i="3"/>
  <c r="O3329" i="3" s="1"/>
  <c r="M3330" i="3"/>
  <c r="O3330" i="3" s="1"/>
  <c r="M3331" i="3"/>
  <c r="O3331" i="3" s="1"/>
  <c r="M3332" i="3"/>
  <c r="O3332" i="3" s="1"/>
  <c r="M3333" i="3"/>
  <c r="O3333" i="3" s="1"/>
  <c r="M3334" i="3"/>
  <c r="O3334" i="3" s="1"/>
  <c r="M3335" i="3"/>
  <c r="O3335" i="3" s="1"/>
  <c r="M3336" i="3"/>
  <c r="O3336" i="3" s="1"/>
  <c r="M3337" i="3"/>
  <c r="O3337" i="3" s="1"/>
  <c r="M3338" i="3"/>
  <c r="O3338" i="3" s="1"/>
  <c r="M3339" i="3"/>
  <c r="O3339" i="3" s="1"/>
  <c r="M3340" i="3"/>
  <c r="O3340" i="3" s="1"/>
  <c r="M3341" i="3"/>
  <c r="O3341" i="3" s="1"/>
  <c r="M3342" i="3"/>
  <c r="O3342" i="3" s="1"/>
  <c r="M3343" i="3"/>
  <c r="O3343" i="3" s="1"/>
  <c r="M3344" i="3"/>
  <c r="O3344" i="3" s="1"/>
  <c r="M3345" i="3"/>
  <c r="O3345" i="3" s="1"/>
  <c r="M3346" i="3"/>
  <c r="O3346" i="3" s="1"/>
  <c r="M3347" i="3"/>
  <c r="O3347" i="3" s="1"/>
  <c r="M3348" i="3"/>
  <c r="O3348" i="3" s="1"/>
  <c r="M3349" i="3"/>
  <c r="O3349" i="3" s="1"/>
  <c r="M3350" i="3"/>
  <c r="O3350" i="3" s="1"/>
  <c r="M3351" i="3"/>
  <c r="O3351" i="3" s="1"/>
  <c r="M3352" i="3"/>
  <c r="O3352" i="3" s="1"/>
  <c r="M3353" i="3"/>
  <c r="O3353" i="3" s="1"/>
  <c r="M3354" i="3"/>
  <c r="O3354" i="3" s="1"/>
  <c r="M3355" i="3"/>
  <c r="O3355" i="3" s="1"/>
  <c r="M3356" i="3"/>
  <c r="O3356" i="3" s="1"/>
  <c r="M3357" i="3"/>
  <c r="O3357" i="3" s="1"/>
  <c r="M3358" i="3"/>
  <c r="O3358" i="3" s="1"/>
  <c r="M3359" i="3"/>
  <c r="O3359" i="3" s="1"/>
  <c r="M3360" i="3"/>
  <c r="O3360" i="3" s="1"/>
  <c r="M3361" i="3"/>
  <c r="O3361" i="3" s="1"/>
  <c r="M3362" i="3"/>
  <c r="O3362" i="3" s="1"/>
  <c r="M3363" i="3"/>
  <c r="O3363" i="3" s="1"/>
  <c r="M3364" i="3"/>
  <c r="O3364" i="3" s="1"/>
  <c r="M3365" i="3"/>
  <c r="O3365" i="3" s="1"/>
  <c r="M3366" i="3"/>
  <c r="O3366" i="3" s="1"/>
  <c r="M3367" i="3"/>
  <c r="O3367" i="3" s="1"/>
  <c r="M3368" i="3"/>
  <c r="O3368" i="3" s="1"/>
  <c r="M3369" i="3"/>
  <c r="O3369" i="3" s="1"/>
  <c r="M3370" i="3"/>
  <c r="O3370" i="3" s="1"/>
  <c r="M3371" i="3"/>
  <c r="O3371" i="3" s="1"/>
  <c r="M3372" i="3"/>
  <c r="O3372" i="3" s="1"/>
  <c r="M3373" i="3"/>
  <c r="O3373" i="3" s="1"/>
  <c r="M3374" i="3"/>
  <c r="O3374" i="3" s="1"/>
  <c r="M3375" i="3"/>
  <c r="O3375" i="3" s="1"/>
  <c r="M3376" i="3"/>
  <c r="O3376" i="3" s="1"/>
  <c r="M3377" i="3"/>
  <c r="O3377" i="3" s="1"/>
  <c r="M3378" i="3"/>
  <c r="O3378" i="3" s="1"/>
  <c r="M3379" i="3"/>
  <c r="O3379" i="3" s="1"/>
  <c r="M3380" i="3"/>
  <c r="O3380" i="3" s="1"/>
  <c r="M3381" i="3"/>
  <c r="O3381" i="3" s="1"/>
  <c r="M3382" i="3"/>
  <c r="O3382" i="3" s="1"/>
  <c r="M3383" i="3"/>
  <c r="O3383" i="3" s="1"/>
  <c r="M3384" i="3"/>
  <c r="O3384" i="3" s="1"/>
  <c r="M3385" i="3"/>
  <c r="O3385" i="3" s="1"/>
  <c r="M3386" i="3"/>
  <c r="O3386" i="3" s="1"/>
  <c r="M3387" i="3"/>
  <c r="O3387" i="3" s="1"/>
  <c r="M3388" i="3"/>
  <c r="O3388" i="3" s="1"/>
  <c r="M3389" i="3"/>
  <c r="O3389" i="3" s="1"/>
  <c r="M3390" i="3"/>
  <c r="O3390" i="3" s="1"/>
  <c r="M3391" i="3"/>
  <c r="O3391" i="3" s="1"/>
  <c r="M3392" i="3"/>
  <c r="O3392" i="3" s="1"/>
  <c r="M3393" i="3"/>
  <c r="O3393" i="3" s="1"/>
  <c r="M3394" i="3"/>
  <c r="O3394" i="3" s="1"/>
  <c r="M3395" i="3"/>
  <c r="O3395" i="3" s="1"/>
  <c r="M3396" i="3"/>
  <c r="O3396" i="3" s="1"/>
  <c r="M3397" i="3"/>
  <c r="O3397" i="3" s="1"/>
  <c r="M3398" i="3"/>
  <c r="O3398" i="3" s="1"/>
  <c r="M3399" i="3"/>
  <c r="O3399" i="3" s="1"/>
  <c r="M3400" i="3"/>
  <c r="O3400" i="3" s="1"/>
  <c r="M3401" i="3"/>
  <c r="O3401" i="3" s="1"/>
  <c r="M3402" i="3"/>
  <c r="O3402" i="3" s="1"/>
  <c r="M3403" i="3"/>
  <c r="O3403" i="3" s="1"/>
  <c r="M3404" i="3"/>
  <c r="O3404" i="3" s="1"/>
  <c r="M3405" i="3"/>
  <c r="O3405" i="3" s="1"/>
  <c r="M3406" i="3"/>
  <c r="O3406" i="3" s="1"/>
  <c r="M3407" i="3"/>
  <c r="O3407" i="3" s="1"/>
  <c r="M3408" i="3"/>
  <c r="O3408" i="3" s="1"/>
  <c r="M3409" i="3"/>
  <c r="O3409" i="3" s="1"/>
  <c r="M3410" i="3"/>
  <c r="O3410" i="3" s="1"/>
  <c r="M3411" i="3"/>
  <c r="O3411" i="3" s="1"/>
  <c r="M3412" i="3"/>
  <c r="O3412" i="3" s="1"/>
  <c r="M3413" i="3"/>
  <c r="O3413" i="3" s="1"/>
  <c r="M3414" i="3"/>
  <c r="O3414" i="3" s="1"/>
  <c r="M3415" i="3"/>
  <c r="O3415" i="3" s="1"/>
  <c r="M3416" i="3"/>
  <c r="O3416" i="3" s="1"/>
  <c r="M3417" i="3"/>
  <c r="O3417" i="3" s="1"/>
  <c r="M3418" i="3"/>
  <c r="O3418" i="3" s="1"/>
  <c r="M3419" i="3"/>
  <c r="O3419" i="3" s="1"/>
  <c r="M3420" i="3"/>
  <c r="O3420" i="3" s="1"/>
  <c r="M3421" i="3"/>
  <c r="O3421" i="3" s="1"/>
  <c r="M3422" i="3"/>
  <c r="O3422" i="3" s="1"/>
  <c r="M3423" i="3"/>
  <c r="O3423" i="3" s="1"/>
  <c r="M3424" i="3"/>
  <c r="O3424" i="3" s="1"/>
  <c r="M3425" i="3"/>
  <c r="O3425" i="3" s="1"/>
  <c r="M3426" i="3"/>
  <c r="O3426" i="3" s="1"/>
  <c r="M3427" i="3"/>
  <c r="O3427" i="3" s="1"/>
  <c r="M3428" i="3"/>
  <c r="O3428" i="3" s="1"/>
  <c r="M3429" i="3"/>
  <c r="O3429" i="3" s="1"/>
  <c r="M3430" i="3"/>
  <c r="O3430" i="3" s="1"/>
  <c r="M3431" i="3"/>
  <c r="O3431" i="3" s="1"/>
  <c r="M3432" i="3"/>
  <c r="O3432" i="3" s="1"/>
  <c r="M3433" i="3"/>
  <c r="O3433" i="3" s="1"/>
  <c r="M3434" i="3"/>
  <c r="O3434" i="3" s="1"/>
  <c r="M3435" i="3"/>
  <c r="O3435" i="3" s="1"/>
  <c r="M3436" i="3"/>
  <c r="O3436" i="3" s="1"/>
  <c r="M3437" i="3"/>
  <c r="O3437" i="3" s="1"/>
  <c r="M3438" i="3"/>
  <c r="O3438" i="3" s="1"/>
  <c r="M3439" i="3"/>
  <c r="O3439" i="3" s="1"/>
  <c r="M3440" i="3"/>
  <c r="O3440" i="3" s="1"/>
  <c r="M3441" i="3"/>
  <c r="O3441" i="3" s="1"/>
  <c r="M3442" i="3"/>
  <c r="O3442" i="3" s="1"/>
  <c r="M3443" i="3"/>
  <c r="O3443" i="3" s="1"/>
  <c r="M3444" i="3"/>
  <c r="O3444" i="3" s="1"/>
  <c r="M3445" i="3"/>
  <c r="O3445" i="3" s="1"/>
  <c r="M3446" i="3"/>
  <c r="O3446" i="3" s="1"/>
  <c r="M3447" i="3"/>
  <c r="O3447" i="3" s="1"/>
  <c r="M3448" i="3"/>
  <c r="O3448" i="3" s="1"/>
  <c r="M3449" i="3"/>
  <c r="O3449" i="3" s="1"/>
  <c r="M3450" i="3"/>
  <c r="O3450" i="3" s="1"/>
  <c r="M3451" i="3"/>
  <c r="O3451" i="3" s="1"/>
  <c r="M3452" i="3"/>
  <c r="O3452" i="3" s="1"/>
  <c r="M3453" i="3"/>
  <c r="O3453" i="3" s="1"/>
  <c r="M3454" i="3"/>
  <c r="O3454" i="3" s="1"/>
  <c r="M3455" i="3"/>
  <c r="O3455" i="3" s="1"/>
  <c r="M3456" i="3"/>
  <c r="O3456" i="3" s="1"/>
  <c r="M3457" i="3"/>
  <c r="O3457" i="3" s="1"/>
  <c r="M3458" i="3"/>
  <c r="O3458" i="3" s="1"/>
  <c r="M3459" i="3"/>
  <c r="O3459" i="3" s="1"/>
  <c r="M3460" i="3"/>
  <c r="O3460" i="3" s="1"/>
  <c r="M3461" i="3"/>
  <c r="O3461" i="3" s="1"/>
  <c r="M3462" i="3"/>
  <c r="O3462" i="3" s="1"/>
  <c r="M3463" i="3"/>
  <c r="O3463" i="3" s="1"/>
  <c r="M3464" i="3"/>
  <c r="O3464" i="3" s="1"/>
  <c r="M3465" i="3"/>
  <c r="O3465" i="3" s="1"/>
  <c r="M3466" i="3"/>
  <c r="O3466" i="3" s="1"/>
  <c r="M3467" i="3"/>
  <c r="O3467" i="3" s="1"/>
  <c r="M3468" i="3"/>
  <c r="O3468" i="3" s="1"/>
  <c r="M3469" i="3"/>
  <c r="O3469" i="3" s="1"/>
  <c r="M3470" i="3"/>
  <c r="O3470" i="3" s="1"/>
  <c r="M3471" i="3"/>
  <c r="O3471" i="3" s="1"/>
  <c r="M3472" i="3"/>
  <c r="O3472" i="3" s="1"/>
  <c r="M3473" i="3"/>
  <c r="O3473" i="3" s="1"/>
  <c r="M3474" i="3"/>
  <c r="O3474" i="3" s="1"/>
  <c r="M3475" i="3"/>
  <c r="O3475" i="3" s="1"/>
  <c r="M3476" i="3"/>
  <c r="O3476" i="3" s="1"/>
  <c r="M3477" i="3"/>
  <c r="O3477" i="3" s="1"/>
  <c r="M3478" i="3"/>
  <c r="O3478" i="3" s="1"/>
  <c r="M3479" i="3"/>
  <c r="O3479" i="3" s="1"/>
  <c r="M3480" i="3"/>
  <c r="O3480" i="3" s="1"/>
  <c r="M3481" i="3"/>
  <c r="O3481" i="3" s="1"/>
  <c r="M3482" i="3"/>
  <c r="O3482" i="3" s="1"/>
  <c r="M3483" i="3"/>
  <c r="O3483" i="3" s="1"/>
  <c r="M3484" i="3"/>
  <c r="O3484" i="3" s="1"/>
  <c r="M3485" i="3"/>
  <c r="O3485" i="3" s="1"/>
  <c r="M3486" i="3"/>
  <c r="O3486" i="3" s="1"/>
  <c r="M3487" i="3"/>
  <c r="O3487" i="3" s="1"/>
  <c r="M3488" i="3"/>
  <c r="O3488" i="3" s="1"/>
  <c r="M3489" i="3"/>
  <c r="O3489" i="3" s="1"/>
  <c r="M3490" i="3"/>
  <c r="O3490" i="3" s="1"/>
  <c r="M3491" i="3"/>
  <c r="O3491" i="3" s="1"/>
  <c r="M3492" i="3"/>
  <c r="O3492" i="3" s="1"/>
  <c r="M3493" i="3"/>
  <c r="O3493" i="3" s="1"/>
  <c r="M3494" i="3"/>
  <c r="O3494" i="3" s="1"/>
  <c r="M3495" i="3"/>
  <c r="O3495" i="3" s="1"/>
  <c r="M3496" i="3"/>
  <c r="O3496" i="3" s="1"/>
  <c r="M3497" i="3"/>
  <c r="O3497" i="3" s="1"/>
  <c r="M3498" i="3"/>
  <c r="O3498" i="3" s="1"/>
  <c r="M3499" i="3"/>
  <c r="O3499" i="3" s="1"/>
  <c r="M3500" i="3"/>
  <c r="O3500" i="3" s="1"/>
  <c r="M3501" i="3"/>
  <c r="O3501" i="3" s="1"/>
  <c r="M3502" i="3"/>
  <c r="O3502" i="3" s="1"/>
  <c r="M3503" i="3"/>
  <c r="O3503" i="3" s="1"/>
  <c r="M3504" i="3"/>
  <c r="O3504" i="3" s="1"/>
  <c r="M3505" i="3"/>
  <c r="O3505" i="3" s="1"/>
  <c r="M3506" i="3"/>
  <c r="O3506" i="3" s="1"/>
  <c r="M3507" i="3"/>
  <c r="O3507" i="3" s="1"/>
  <c r="M3508" i="3"/>
  <c r="O3508" i="3" s="1"/>
  <c r="M3509" i="3"/>
  <c r="O3509" i="3" s="1"/>
  <c r="M3510" i="3"/>
  <c r="O3510" i="3" s="1"/>
  <c r="M3511" i="3"/>
  <c r="O3511" i="3" s="1"/>
  <c r="M3512" i="3"/>
  <c r="O3512" i="3" s="1"/>
  <c r="M3513" i="3"/>
  <c r="O3513" i="3" s="1"/>
  <c r="M3514" i="3"/>
  <c r="O3514" i="3" s="1"/>
  <c r="M3515" i="3"/>
  <c r="O3515" i="3" s="1"/>
  <c r="M3516" i="3"/>
  <c r="O3516" i="3" s="1"/>
  <c r="M3517" i="3"/>
  <c r="O3517" i="3" s="1"/>
  <c r="M3518" i="3"/>
  <c r="O3518" i="3" s="1"/>
  <c r="M3519" i="3"/>
  <c r="O3519" i="3" s="1"/>
  <c r="M3520" i="3"/>
  <c r="O3520" i="3" s="1"/>
  <c r="M3521" i="3"/>
  <c r="O3521" i="3" s="1"/>
  <c r="M3522" i="3"/>
  <c r="O3522" i="3" s="1"/>
  <c r="M3523" i="3"/>
  <c r="O3523" i="3" s="1"/>
  <c r="M3524" i="3"/>
  <c r="O3524" i="3" s="1"/>
  <c r="M3525" i="3"/>
  <c r="O3525" i="3" s="1"/>
  <c r="M3526" i="3"/>
  <c r="O3526" i="3" s="1"/>
  <c r="M3527" i="3"/>
  <c r="O3527" i="3" s="1"/>
  <c r="M3528" i="3"/>
  <c r="O3528" i="3" s="1"/>
  <c r="M3529" i="3"/>
  <c r="O3529" i="3" s="1"/>
  <c r="M3530" i="3"/>
  <c r="O3530" i="3" s="1"/>
  <c r="M3531" i="3"/>
  <c r="O3531" i="3" s="1"/>
  <c r="M3532" i="3"/>
  <c r="O3532" i="3" s="1"/>
  <c r="M3533" i="3"/>
  <c r="O3533" i="3" s="1"/>
  <c r="M3534" i="3"/>
  <c r="O3534" i="3" s="1"/>
  <c r="M3535" i="3"/>
  <c r="O3535" i="3" s="1"/>
  <c r="M3536" i="3"/>
  <c r="O3536" i="3" s="1"/>
  <c r="M3537" i="3"/>
  <c r="O3537" i="3" s="1"/>
  <c r="M3538" i="3"/>
  <c r="O3538" i="3" s="1"/>
  <c r="M3539" i="3"/>
  <c r="O3539" i="3" s="1"/>
  <c r="M3540" i="3"/>
  <c r="O3540" i="3" s="1"/>
  <c r="M3541" i="3"/>
  <c r="O3541" i="3" s="1"/>
  <c r="M3542" i="3"/>
  <c r="O3542" i="3" s="1"/>
  <c r="M3543" i="3"/>
  <c r="O3543" i="3" s="1"/>
  <c r="M3544" i="3"/>
  <c r="O3544" i="3" s="1"/>
  <c r="M3545" i="3"/>
  <c r="O3545" i="3" s="1"/>
  <c r="M3546" i="3"/>
  <c r="O3546" i="3" s="1"/>
  <c r="M3547" i="3"/>
  <c r="O3547" i="3" s="1"/>
  <c r="M3548" i="3"/>
  <c r="O3548" i="3" s="1"/>
  <c r="M3549" i="3"/>
  <c r="O3549" i="3" s="1"/>
  <c r="M3550" i="3"/>
  <c r="O3550" i="3" s="1"/>
  <c r="M3551" i="3"/>
  <c r="O3551" i="3" s="1"/>
  <c r="M3552" i="3"/>
  <c r="O3552" i="3" s="1"/>
  <c r="M3553" i="3"/>
  <c r="O3553" i="3" s="1"/>
  <c r="M3554" i="3"/>
  <c r="O3554" i="3" s="1"/>
  <c r="M3555" i="3"/>
  <c r="O3555" i="3" s="1"/>
  <c r="M3556" i="3"/>
  <c r="O3556" i="3" s="1"/>
  <c r="M3557" i="3"/>
  <c r="O3557" i="3" s="1"/>
  <c r="M3558" i="3"/>
  <c r="O3558" i="3" s="1"/>
  <c r="M3559" i="3"/>
  <c r="O3559" i="3" s="1"/>
  <c r="M3560" i="3"/>
  <c r="O3560" i="3" s="1"/>
  <c r="M3561" i="3"/>
  <c r="O3561" i="3" s="1"/>
  <c r="M3562" i="3"/>
  <c r="O3562" i="3" s="1"/>
  <c r="M3563" i="3"/>
  <c r="O3563" i="3" s="1"/>
  <c r="M3564" i="3"/>
  <c r="O3564" i="3" s="1"/>
  <c r="M3565" i="3"/>
  <c r="O3565" i="3" s="1"/>
  <c r="M3566" i="3"/>
  <c r="O3566" i="3" s="1"/>
  <c r="M3567" i="3"/>
  <c r="O3567" i="3" s="1"/>
  <c r="M3568" i="3"/>
  <c r="O3568" i="3" s="1"/>
  <c r="M3569" i="3"/>
  <c r="O3569" i="3" s="1"/>
  <c r="M3570" i="3"/>
  <c r="O3570" i="3" s="1"/>
  <c r="M3571" i="3"/>
  <c r="O3571" i="3" s="1"/>
  <c r="M3572" i="3"/>
  <c r="O3572" i="3" s="1"/>
  <c r="M3573" i="3"/>
  <c r="O3573" i="3" s="1"/>
  <c r="M3574" i="3"/>
  <c r="O3574" i="3" s="1"/>
  <c r="M3575" i="3"/>
  <c r="O3575" i="3" s="1"/>
  <c r="M3576" i="3"/>
  <c r="O3576" i="3" s="1"/>
  <c r="M3577" i="3"/>
  <c r="O3577" i="3" s="1"/>
  <c r="M3578" i="3"/>
  <c r="O3578" i="3" s="1"/>
  <c r="M3579" i="3"/>
  <c r="O3579" i="3" s="1"/>
  <c r="M3580" i="3"/>
  <c r="O3580" i="3" s="1"/>
  <c r="M3581" i="3"/>
  <c r="O3581" i="3" s="1"/>
  <c r="M3582" i="3"/>
  <c r="O3582" i="3" s="1"/>
  <c r="M3583" i="3"/>
  <c r="O3583" i="3" s="1"/>
  <c r="M3584" i="3"/>
  <c r="O3584" i="3" s="1"/>
  <c r="M3585" i="3"/>
  <c r="O3585" i="3" s="1"/>
  <c r="M3586" i="3"/>
  <c r="O3586" i="3" s="1"/>
  <c r="M3587" i="3"/>
  <c r="O3587" i="3" s="1"/>
  <c r="M3588" i="3"/>
  <c r="O3588" i="3" s="1"/>
  <c r="M3589" i="3"/>
  <c r="O3589" i="3" s="1"/>
  <c r="M3590" i="3"/>
  <c r="O3590" i="3" s="1"/>
  <c r="M3591" i="3"/>
  <c r="O3591" i="3" s="1"/>
  <c r="M3592" i="3"/>
  <c r="O3592" i="3" s="1"/>
  <c r="M3593" i="3"/>
  <c r="O3593" i="3" s="1"/>
  <c r="M3594" i="3"/>
  <c r="O3594" i="3" s="1"/>
  <c r="M3595" i="3"/>
  <c r="O3595" i="3" s="1"/>
  <c r="M3596" i="3"/>
  <c r="O3596" i="3" s="1"/>
  <c r="M3597" i="3"/>
  <c r="O3597" i="3" s="1"/>
  <c r="M3598" i="3"/>
  <c r="O3598" i="3" s="1"/>
  <c r="M3599" i="3"/>
  <c r="O3599" i="3" s="1"/>
  <c r="M3600" i="3"/>
  <c r="O3600" i="3" s="1"/>
  <c r="M3601" i="3"/>
  <c r="O3601" i="3" s="1"/>
  <c r="M3602" i="3"/>
  <c r="O3602" i="3" s="1"/>
  <c r="M3603" i="3"/>
  <c r="O3603" i="3" s="1"/>
  <c r="M3604" i="3"/>
  <c r="O3604" i="3" s="1"/>
  <c r="M3605" i="3"/>
  <c r="O3605" i="3" s="1"/>
  <c r="M3606" i="3"/>
  <c r="O3606" i="3" s="1"/>
  <c r="M3607" i="3"/>
  <c r="O3607" i="3" s="1"/>
  <c r="M3608" i="3"/>
  <c r="O3608" i="3" s="1"/>
  <c r="M3609" i="3"/>
  <c r="O3609" i="3" s="1"/>
  <c r="M3610" i="3"/>
  <c r="O3610" i="3" s="1"/>
  <c r="M3611" i="3"/>
  <c r="O3611" i="3" s="1"/>
  <c r="M3612" i="3"/>
  <c r="O3612" i="3" s="1"/>
  <c r="M3613" i="3"/>
  <c r="O3613" i="3" s="1"/>
  <c r="M3614" i="3"/>
  <c r="O3614" i="3" s="1"/>
  <c r="M3615" i="3"/>
  <c r="O3615" i="3" s="1"/>
  <c r="M3616" i="3"/>
  <c r="O3616" i="3" s="1"/>
  <c r="M3617" i="3"/>
  <c r="O3617" i="3" s="1"/>
  <c r="M3618" i="3"/>
  <c r="O3618" i="3" s="1"/>
  <c r="M3619" i="3"/>
  <c r="O3619" i="3" s="1"/>
  <c r="M3620" i="3"/>
  <c r="O3620" i="3" s="1"/>
  <c r="M3621" i="3"/>
  <c r="O3621" i="3" s="1"/>
  <c r="M3622" i="3"/>
  <c r="O3622" i="3" s="1"/>
  <c r="M3623" i="3"/>
  <c r="O3623" i="3" s="1"/>
  <c r="M3624" i="3"/>
  <c r="O3624" i="3" s="1"/>
  <c r="M3625" i="3"/>
  <c r="O3625" i="3" s="1"/>
  <c r="M3626" i="3"/>
  <c r="O3626" i="3" s="1"/>
  <c r="M3627" i="3"/>
  <c r="O3627" i="3" s="1"/>
  <c r="M3628" i="3"/>
  <c r="O3628" i="3" s="1"/>
  <c r="M3629" i="3"/>
  <c r="O3629" i="3" s="1"/>
  <c r="M3630" i="3"/>
  <c r="O3630" i="3" s="1"/>
  <c r="M3631" i="3"/>
  <c r="O3631" i="3" s="1"/>
  <c r="M3632" i="3"/>
  <c r="O3632" i="3" s="1"/>
  <c r="M3633" i="3"/>
  <c r="O3633" i="3" s="1"/>
  <c r="M3634" i="3"/>
  <c r="O3634" i="3" s="1"/>
  <c r="M3635" i="3"/>
  <c r="O3635" i="3" s="1"/>
  <c r="M3636" i="3"/>
  <c r="O3636" i="3" s="1"/>
  <c r="M3637" i="3"/>
  <c r="O3637" i="3" s="1"/>
  <c r="M3638" i="3"/>
  <c r="O3638" i="3" s="1"/>
  <c r="M3639" i="3"/>
  <c r="O3639" i="3" s="1"/>
  <c r="M3640" i="3"/>
  <c r="O3640" i="3" s="1"/>
  <c r="M3641" i="3"/>
  <c r="O3641" i="3" s="1"/>
  <c r="M3642" i="3"/>
  <c r="O3642" i="3" s="1"/>
  <c r="M3643" i="3"/>
  <c r="O3643" i="3" s="1"/>
  <c r="M3644" i="3"/>
  <c r="O3644" i="3" s="1"/>
  <c r="M3645" i="3"/>
  <c r="O3645" i="3" s="1"/>
  <c r="M3646" i="3"/>
  <c r="O3646" i="3" s="1"/>
  <c r="M3647" i="3"/>
  <c r="O3647" i="3" s="1"/>
  <c r="M3648" i="3"/>
  <c r="O3648" i="3" s="1"/>
  <c r="M3649" i="3"/>
  <c r="O3649" i="3" s="1"/>
  <c r="M3650" i="3"/>
  <c r="O3650" i="3" s="1"/>
  <c r="M3651" i="3"/>
  <c r="O3651" i="3" s="1"/>
  <c r="M3652" i="3"/>
  <c r="O3652" i="3" s="1"/>
  <c r="M3653" i="3"/>
  <c r="O3653" i="3" s="1"/>
  <c r="M3654" i="3"/>
  <c r="O3654" i="3" s="1"/>
  <c r="M3655" i="3"/>
  <c r="O3655" i="3" s="1"/>
  <c r="M3656" i="3"/>
  <c r="O3656" i="3" s="1"/>
  <c r="M3657" i="3"/>
  <c r="O3657" i="3" s="1"/>
  <c r="M3658" i="3"/>
  <c r="O3658" i="3" s="1"/>
  <c r="M3659" i="3"/>
  <c r="O3659" i="3" s="1"/>
  <c r="M3660" i="3"/>
  <c r="O3660" i="3" s="1"/>
  <c r="M3661" i="3"/>
  <c r="O3661" i="3" s="1"/>
  <c r="M3662" i="3"/>
  <c r="O3662" i="3" s="1"/>
  <c r="M3663" i="3"/>
  <c r="O3663" i="3" s="1"/>
  <c r="M3664" i="3"/>
  <c r="O3664" i="3" s="1"/>
  <c r="M3665" i="3"/>
  <c r="O3665" i="3" s="1"/>
  <c r="M3666" i="3"/>
  <c r="O3666" i="3" s="1"/>
  <c r="M3667" i="3"/>
  <c r="O3667" i="3" s="1"/>
  <c r="M3668" i="3"/>
  <c r="O3668" i="3" s="1"/>
  <c r="M3669" i="3"/>
  <c r="O3669" i="3" s="1"/>
  <c r="M3670" i="3"/>
  <c r="O3670" i="3" s="1"/>
  <c r="M3671" i="3"/>
  <c r="O3671" i="3" s="1"/>
  <c r="M3672" i="3"/>
  <c r="O3672" i="3" s="1"/>
  <c r="M3673" i="3"/>
  <c r="O3673" i="3" s="1"/>
  <c r="M3674" i="3"/>
  <c r="O3674" i="3" s="1"/>
  <c r="M3675" i="3"/>
  <c r="O3675" i="3" s="1"/>
  <c r="M3676" i="3"/>
  <c r="O3676" i="3" s="1"/>
  <c r="M3677" i="3"/>
  <c r="O3677" i="3" s="1"/>
  <c r="M3678" i="3"/>
  <c r="O3678" i="3" s="1"/>
  <c r="M3679" i="3"/>
  <c r="O3679" i="3" s="1"/>
  <c r="M3680" i="3"/>
  <c r="O3680" i="3" s="1"/>
  <c r="M3681" i="3"/>
  <c r="O3681" i="3" s="1"/>
  <c r="M3682" i="3"/>
  <c r="O3682" i="3" s="1"/>
  <c r="M3683" i="3"/>
  <c r="O3683" i="3" s="1"/>
  <c r="M3684" i="3"/>
  <c r="O3684" i="3" s="1"/>
  <c r="M3685" i="3"/>
  <c r="O3685" i="3" s="1"/>
  <c r="M3686" i="3"/>
  <c r="O3686" i="3" s="1"/>
  <c r="M3687" i="3"/>
  <c r="O3687" i="3" s="1"/>
  <c r="M3688" i="3"/>
  <c r="O3688" i="3" s="1"/>
  <c r="M3689" i="3"/>
  <c r="O3689" i="3" s="1"/>
  <c r="M3690" i="3"/>
  <c r="O3690" i="3" s="1"/>
  <c r="M3691" i="3"/>
  <c r="O3691" i="3" s="1"/>
  <c r="M3692" i="3"/>
  <c r="O3692" i="3" s="1"/>
  <c r="M3693" i="3"/>
  <c r="O3693" i="3" s="1"/>
  <c r="M3694" i="3"/>
  <c r="O3694" i="3" s="1"/>
  <c r="M3695" i="3"/>
  <c r="O3695" i="3" s="1"/>
  <c r="M3696" i="3"/>
  <c r="O3696" i="3" s="1"/>
  <c r="M3697" i="3"/>
  <c r="O3697" i="3" s="1"/>
  <c r="M3698" i="3"/>
  <c r="O3698" i="3" s="1"/>
  <c r="M3699" i="3"/>
  <c r="O3699" i="3" s="1"/>
  <c r="M3700" i="3"/>
  <c r="O3700" i="3" s="1"/>
  <c r="M3701" i="3"/>
  <c r="O3701" i="3" s="1"/>
  <c r="M3702" i="3"/>
  <c r="O3702" i="3" s="1"/>
  <c r="M3703" i="3"/>
  <c r="O3703" i="3" s="1"/>
  <c r="M3704" i="3"/>
  <c r="O3704" i="3" s="1"/>
  <c r="M3705" i="3"/>
  <c r="O3705" i="3" s="1"/>
  <c r="M3706" i="3"/>
  <c r="O3706" i="3" s="1"/>
  <c r="M3707" i="3"/>
  <c r="O3707" i="3" s="1"/>
  <c r="M3708" i="3"/>
  <c r="O3708" i="3" s="1"/>
  <c r="M3709" i="3"/>
  <c r="O3709" i="3" s="1"/>
  <c r="M3710" i="3"/>
  <c r="O3710" i="3" s="1"/>
  <c r="M3711" i="3"/>
  <c r="O3711" i="3" s="1"/>
  <c r="M3712" i="3"/>
  <c r="O3712" i="3" s="1"/>
  <c r="M3713" i="3"/>
  <c r="O3713" i="3" s="1"/>
  <c r="M3714" i="3"/>
  <c r="O3714" i="3" s="1"/>
  <c r="M3715" i="3"/>
  <c r="O3715" i="3" s="1"/>
  <c r="M3716" i="3"/>
  <c r="O3716" i="3" s="1"/>
  <c r="M3717" i="3"/>
  <c r="O3717" i="3" s="1"/>
  <c r="M3718" i="3"/>
  <c r="O3718" i="3" s="1"/>
  <c r="M3719" i="3"/>
  <c r="O3719" i="3" s="1"/>
  <c r="M3720" i="3"/>
  <c r="O3720" i="3" s="1"/>
  <c r="M3721" i="3"/>
  <c r="O3721" i="3" s="1"/>
  <c r="M3722" i="3"/>
  <c r="O3722" i="3" s="1"/>
  <c r="M3723" i="3"/>
  <c r="O3723" i="3" s="1"/>
  <c r="M3724" i="3"/>
  <c r="O3724" i="3" s="1"/>
  <c r="M3725" i="3"/>
  <c r="O3725" i="3" s="1"/>
  <c r="M3726" i="3"/>
  <c r="O3726" i="3" s="1"/>
  <c r="M3727" i="3"/>
  <c r="O3727" i="3" s="1"/>
  <c r="M3728" i="3"/>
  <c r="O3728" i="3" s="1"/>
  <c r="M3729" i="3"/>
  <c r="O3729" i="3" s="1"/>
  <c r="M3730" i="3"/>
  <c r="M3731" i="3"/>
  <c r="O3731" i="3" s="1"/>
  <c r="M3732" i="3"/>
  <c r="O3732" i="3" s="1"/>
  <c r="M3733" i="3"/>
  <c r="O3733" i="3" s="1"/>
  <c r="M3734" i="3"/>
  <c r="O3734" i="3" s="1"/>
  <c r="M3735" i="3"/>
  <c r="O3735" i="3" s="1"/>
  <c r="M3736" i="3"/>
  <c r="O3736" i="3" s="1"/>
  <c r="M3737" i="3"/>
  <c r="O3737" i="3" s="1"/>
  <c r="M3738" i="3"/>
  <c r="O3738" i="3" s="1"/>
  <c r="M3739" i="3"/>
  <c r="O3739" i="3" s="1"/>
  <c r="M3740" i="3"/>
  <c r="O3740" i="3" s="1"/>
  <c r="M3741" i="3"/>
  <c r="O3741" i="3" s="1"/>
  <c r="M3742" i="3"/>
  <c r="O3742" i="3" s="1"/>
  <c r="M3743" i="3"/>
  <c r="O3743" i="3" s="1"/>
  <c r="M3744" i="3"/>
  <c r="O3744" i="3" s="1"/>
  <c r="M3745" i="3"/>
  <c r="O3745" i="3" s="1"/>
  <c r="M3746" i="3"/>
  <c r="O3746" i="3" s="1"/>
  <c r="M3747" i="3"/>
  <c r="O3747" i="3" s="1"/>
  <c r="M3748" i="3"/>
  <c r="O3748" i="3" s="1"/>
  <c r="M3749" i="3"/>
  <c r="O3749" i="3" s="1"/>
  <c r="M3750" i="3"/>
  <c r="O3750" i="3" s="1"/>
  <c r="M3751" i="3"/>
  <c r="O3751" i="3" s="1"/>
  <c r="M3752" i="3"/>
  <c r="O3752" i="3" s="1"/>
  <c r="M3753" i="3"/>
  <c r="O3753" i="3" s="1"/>
  <c r="M3754" i="3"/>
  <c r="O3754" i="3" s="1"/>
  <c r="M3755" i="3"/>
  <c r="O3755" i="3" s="1"/>
  <c r="M3756" i="3"/>
  <c r="O3756" i="3" s="1"/>
  <c r="M3757" i="3"/>
  <c r="O3757" i="3" s="1"/>
  <c r="M3758" i="3"/>
  <c r="O3758" i="3" s="1"/>
  <c r="M3759" i="3"/>
  <c r="O3759" i="3" s="1"/>
  <c r="M3760" i="3"/>
  <c r="O3760" i="3" s="1"/>
  <c r="M3761" i="3"/>
  <c r="O3761" i="3" s="1"/>
  <c r="M3762" i="3"/>
  <c r="O3762" i="3" s="1"/>
  <c r="M3763" i="3"/>
  <c r="O3763" i="3" s="1"/>
  <c r="M3764" i="3"/>
  <c r="O3764" i="3" s="1"/>
  <c r="M3765" i="3"/>
  <c r="O3765" i="3" s="1"/>
  <c r="M3766" i="3"/>
  <c r="O3766" i="3" s="1"/>
  <c r="M3767" i="3"/>
  <c r="O3767" i="3" s="1"/>
  <c r="M3768" i="3"/>
  <c r="O3768" i="3" s="1"/>
  <c r="M3769" i="3"/>
  <c r="O3769" i="3" s="1"/>
  <c r="M3770" i="3"/>
  <c r="O3770" i="3" s="1"/>
  <c r="M3771" i="3"/>
  <c r="O3771" i="3" s="1"/>
  <c r="M3772" i="3"/>
  <c r="O3772" i="3" s="1"/>
  <c r="M3773" i="3"/>
  <c r="O3773" i="3" s="1"/>
  <c r="M3774" i="3"/>
  <c r="O3774" i="3" s="1"/>
  <c r="M3775" i="3"/>
  <c r="O3775" i="3" s="1"/>
  <c r="M3776" i="3"/>
  <c r="O3776" i="3" s="1"/>
  <c r="M3777" i="3"/>
  <c r="O3777" i="3" s="1"/>
  <c r="M3778" i="3"/>
  <c r="O3778" i="3" s="1"/>
  <c r="M3779" i="3"/>
  <c r="O3779" i="3" s="1"/>
  <c r="M3780" i="3"/>
  <c r="O3780" i="3" s="1"/>
  <c r="M3781" i="3"/>
  <c r="O3781" i="3" s="1"/>
  <c r="M3782" i="3"/>
  <c r="O3782" i="3" s="1"/>
  <c r="M3783" i="3"/>
  <c r="O3783" i="3" s="1"/>
  <c r="M3784" i="3"/>
  <c r="O3784" i="3" s="1"/>
  <c r="M3785" i="3"/>
  <c r="O3785" i="3" s="1"/>
  <c r="M3786" i="3"/>
  <c r="O3786" i="3" s="1"/>
  <c r="M3787" i="3"/>
  <c r="O3787" i="3" s="1"/>
  <c r="M3788" i="3"/>
  <c r="O3788" i="3" s="1"/>
  <c r="M3789" i="3"/>
  <c r="O3789" i="3" s="1"/>
  <c r="M3790" i="3"/>
  <c r="O3790" i="3" s="1"/>
  <c r="M3791" i="3"/>
  <c r="O3791" i="3" s="1"/>
  <c r="M3792" i="3"/>
  <c r="O3792" i="3" s="1"/>
  <c r="M3793" i="3"/>
  <c r="O3793" i="3" s="1"/>
  <c r="M3794" i="3"/>
  <c r="O3794" i="3" s="1"/>
  <c r="M3795" i="3"/>
  <c r="O3795" i="3" s="1"/>
  <c r="M3796" i="3"/>
  <c r="O3796" i="3" s="1"/>
  <c r="M3797" i="3"/>
  <c r="O3797" i="3" s="1"/>
  <c r="M3798" i="3"/>
  <c r="O3798" i="3" s="1"/>
  <c r="M3799" i="3"/>
  <c r="O3799" i="3" s="1"/>
  <c r="M3800" i="3"/>
  <c r="O3800" i="3" s="1"/>
  <c r="M3801" i="3"/>
  <c r="O3801" i="3" s="1"/>
  <c r="M3802" i="3"/>
  <c r="O3802" i="3" s="1"/>
  <c r="M3803" i="3"/>
  <c r="O3803" i="3" s="1"/>
  <c r="M3804" i="3"/>
  <c r="O3804" i="3" s="1"/>
  <c r="M3805" i="3"/>
  <c r="O3805" i="3" s="1"/>
  <c r="M3806" i="3"/>
  <c r="O3806" i="3" s="1"/>
  <c r="M3807" i="3"/>
  <c r="O3807" i="3" s="1"/>
  <c r="M3808" i="3"/>
  <c r="O3808" i="3" s="1"/>
  <c r="M3809" i="3"/>
  <c r="O3809" i="3" s="1"/>
  <c r="M3810" i="3"/>
  <c r="O3810" i="3" s="1"/>
  <c r="M3811" i="3"/>
  <c r="O3811" i="3" s="1"/>
  <c r="M3812" i="3"/>
  <c r="O3812" i="3" s="1"/>
  <c r="M3813" i="3"/>
  <c r="O3813" i="3" s="1"/>
  <c r="M3814" i="3"/>
  <c r="O3814" i="3" s="1"/>
  <c r="M3815" i="3"/>
  <c r="O3815" i="3" s="1"/>
  <c r="M3816" i="3"/>
  <c r="O3816" i="3" s="1"/>
  <c r="M3817" i="3"/>
  <c r="O3817" i="3" s="1"/>
  <c r="M3818" i="3"/>
  <c r="O3818" i="3" s="1"/>
  <c r="M3819" i="3"/>
  <c r="O3819" i="3" s="1"/>
  <c r="M3820" i="3"/>
  <c r="O3820" i="3" s="1"/>
  <c r="M3821" i="3"/>
  <c r="O3821" i="3" s="1"/>
  <c r="M3822" i="3"/>
  <c r="O3822" i="3" s="1"/>
  <c r="M3823" i="3"/>
  <c r="O3823" i="3" s="1"/>
  <c r="M3824" i="3"/>
  <c r="O3824" i="3" s="1"/>
  <c r="M3825" i="3"/>
  <c r="O3825" i="3" s="1"/>
  <c r="M3826" i="3"/>
  <c r="O3826" i="3" s="1"/>
  <c r="M3827" i="3"/>
  <c r="O3827" i="3" s="1"/>
  <c r="M3828" i="3"/>
  <c r="O3828" i="3" s="1"/>
  <c r="M3829" i="3"/>
  <c r="O3829" i="3" s="1"/>
  <c r="M3830" i="3"/>
  <c r="O3830" i="3" s="1"/>
  <c r="M3831" i="3"/>
  <c r="O3831" i="3" s="1"/>
  <c r="M3832" i="3"/>
  <c r="O3832" i="3" s="1"/>
  <c r="M3833" i="3"/>
  <c r="M3834" i="3"/>
  <c r="O3834" i="3" s="1"/>
  <c r="M3835" i="3"/>
  <c r="O3835" i="3" s="1"/>
  <c r="M3836" i="3"/>
  <c r="O3836" i="3" s="1"/>
  <c r="M3837" i="3"/>
  <c r="O3837" i="3" s="1"/>
  <c r="M3838" i="3"/>
  <c r="O3838" i="3" s="1"/>
  <c r="M3839" i="3"/>
  <c r="O3839" i="3" s="1"/>
  <c r="M3840" i="3"/>
  <c r="O3840" i="3" s="1"/>
  <c r="M3841" i="3"/>
  <c r="O3841" i="3" s="1"/>
  <c r="M3842" i="3"/>
  <c r="O3842" i="3" s="1"/>
  <c r="M3843" i="3"/>
  <c r="O3843" i="3" s="1"/>
  <c r="M3844" i="3"/>
  <c r="O3844" i="3" s="1"/>
  <c r="M3845" i="3"/>
  <c r="O3845" i="3" s="1"/>
  <c r="M3846" i="3"/>
  <c r="O3846" i="3" s="1"/>
  <c r="M3847" i="3"/>
  <c r="O3847" i="3" s="1"/>
  <c r="M3848" i="3"/>
  <c r="O3848" i="3" s="1"/>
  <c r="M3849" i="3"/>
  <c r="O3849" i="3" s="1"/>
  <c r="M3850" i="3"/>
  <c r="O3850" i="3" s="1"/>
  <c r="M3851" i="3"/>
  <c r="O3851" i="3" s="1"/>
  <c r="M3852" i="3"/>
  <c r="O3852" i="3" s="1"/>
  <c r="M3853" i="3"/>
  <c r="O3853" i="3" s="1"/>
  <c r="M3854" i="3"/>
  <c r="O3854" i="3" s="1"/>
  <c r="M3855" i="3"/>
  <c r="O3855" i="3" s="1"/>
  <c r="M3856" i="3"/>
  <c r="O3856" i="3" s="1"/>
  <c r="M3857" i="3"/>
  <c r="O3857" i="3" s="1"/>
  <c r="M3858" i="3"/>
  <c r="O3858" i="3" s="1"/>
  <c r="M3859" i="3"/>
  <c r="O3859" i="3" s="1"/>
  <c r="M3860" i="3"/>
  <c r="O3860" i="3" s="1"/>
  <c r="M3861" i="3"/>
  <c r="O3861" i="3" s="1"/>
  <c r="M3862" i="3"/>
  <c r="O3862" i="3" s="1"/>
  <c r="M3863" i="3"/>
  <c r="O3863" i="3" s="1"/>
  <c r="M3864" i="3"/>
  <c r="O3864" i="3" s="1"/>
  <c r="M3865" i="3"/>
  <c r="O3865" i="3" s="1"/>
  <c r="M3866" i="3"/>
  <c r="O3866" i="3" s="1"/>
  <c r="M3867" i="3"/>
  <c r="O3867" i="3" s="1"/>
  <c r="M3868" i="3"/>
  <c r="O3868" i="3" s="1"/>
  <c r="M3869" i="3"/>
  <c r="O3869" i="3" s="1"/>
  <c r="M3870" i="3"/>
  <c r="O3870" i="3" s="1"/>
  <c r="M3871" i="3"/>
  <c r="O3871" i="3" s="1"/>
  <c r="M3872" i="3"/>
  <c r="O3872" i="3" s="1"/>
  <c r="M3873" i="3"/>
  <c r="O3873" i="3" s="1"/>
  <c r="M3874" i="3"/>
  <c r="O3874" i="3" s="1"/>
  <c r="M3875" i="3"/>
  <c r="O3875" i="3" s="1"/>
  <c r="M3876" i="3"/>
  <c r="O3876" i="3" s="1"/>
  <c r="M3877" i="3"/>
  <c r="O3877" i="3" s="1"/>
  <c r="M3878" i="3"/>
  <c r="O3878" i="3" s="1"/>
  <c r="M3879" i="3"/>
  <c r="O3879" i="3" s="1"/>
  <c r="M3880" i="3"/>
  <c r="O3880" i="3" s="1"/>
  <c r="M3881" i="3"/>
  <c r="O3881" i="3" s="1"/>
  <c r="M3882" i="3"/>
  <c r="O3882" i="3" s="1"/>
  <c r="M3883" i="3"/>
  <c r="O3883" i="3" s="1"/>
  <c r="M3884" i="3"/>
  <c r="O3884" i="3" s="1"/>
  <c r="M3885" i="3"/>
  <c r="O3885" i="3" s="1"/>
  <c r="M3886" i="3"/>
  <c r="O3886" i="3" s="1"/>
  <c r="M3887" i="3"/>
  <c r="O3887" i="3" s="1"/>
  <c r="M3888" i="3"/>
  <c r="O3888" i="3" s="1"/>
  <c r="M3889" i="3"/>
  <c r="O3889" i="3" s="1"/>
  <c r="M3890" i="3"/>
  <c r="O3890" i="3" s="1"/>
  <c r="M3891" i="3"/>
  <c r="O3891" i="3" s="1"/>
  <c r="M3892" i="3"/>
  <c r="O3892" i="3" s="1"/>
  <c r="M3893" i="3"/>
  <c r="O3893" i="3" s="1"/>
  <c r="M3894" i="3"/>
  <c r="O3894" i="3" s="1"/>
  <c r="M3895" i="3"/>
  <c r="O3895" i="3" s="1"/>
  <c r="M3896" i="3"/>
  <c r="O3896" i="3" s="1"/>
  <c r="M3897" i="3"/>
  <c r="O3897" i="3" s="1"/>
  <c r="M3898" i="3"/>
  <c r="O3898" i="3" s="1"/>
  <c r="M3899" i="3"/>
  <c r="O3899" i="3" s="1"/>
  <c r="M3900" i="3"/>
  <c r="O3900" i="3" s="1"/>
  <c r="M3901" i="3"/>
  <c r="O3901" i="3" s="1"/>
  <c r="M3902" i="3"/>
  <c r="O3902" i="3" s="1"/>
  <c r="M3903" i="3"/>
  <c r="O3903" i="3" s="1"/>
  <c r="M3904" i="3"/>
  <c r="O3904" i="3" s="1"/>
  <c r="M3905" i="3"/>
  <c r="M3906" i="3"/>
  <c r="O3906" i="3" s="1"/>
  <c r="M3907" i="3"/>
  <c r="O3907" i="3" s="1"/>
  <c r="M3908" i="3"/>
  <c r="O3908" i="3" s="1"/>
  <c r="M3909" i="3"/>
  <c r="O3909" i="3" s="1"/>
  <c r="M3910" i="3"/>
  <c r="O3910" i="3" s="1"/>
  <c r="M3911" i="3"/>
  <c r="O3911" i="3" s="1"/>
  <c r="M3912" i="3"/>
  <c r="O3912" i="3" s="1"/>
  <c r="M3913" i="3"/>
  <c r="O3913" i="3" s="1"/>
  <c r="M3914" i="3"/>
  <c r="O3914" i="3" s="1"/>
  <c r="M3915" i="3"/>
  <c r="O3915" i="3" s="1"/>
  <c r="M3916" i="3"/>
  <c r="O3916" i="3" s="1"/>
  <c r="M3917" i="3"/>
  <c r="O3917" i="3" s="1"/>
  <c r="M3918" i="3"/>
  <c r="O3918" i="3" s="1"/>
  <c r="M3919" i="3"/>
  <c r="O3919" i="3" s="1"/>
  <c r="M3920" i="3"/>
  <c r="O3920" i="3" s="1"/>
  <c r="M3921" i="3"/>
  <c r="O3921" i="3" s="1"/>
  <c r="M3922" i="3"/>
  <c r="O3922" i="3" s="1"/>
  <c r="M3923" i="3"/>
  <c r="O3923" i="3" s="1"/>
  <c r="M3924" i="3"/>
  <c r="O3924" i="3" s="1"/>
  <c r="M3925" i="3"/>
  <c r="O3925" i="3" s="1"/>
  <c r="M3926" i="3"/>
  <c r="O3926" i="3" s="1"/>
  <c r="M3927" i="3"/>
  <c r="O3927" i="3" s="1"/>
  <c r="M3928" i="3"/>
  <c r="O3928" i="3" s="1"/>
  <c r="M3929" i="3"/>
  <c r="O3929" i="3" s="1"/>
  <c r="M3930" i="3"/>
  <c r="O3930" i="3" s="1"/>
  <c r="M3931" i="3"/>
  <c r="O3931" i="3" s="1"/>
  <c r="M3932" i="3"/>
  <c r="O3932" i="3" s="1"/>
  <c r="M3933" i="3"/>
  <c r="O3933" i="3" s="1"/>
  <c r="M3934" i="3"/>
  <c r="O3934" i="3" s="1"/>
  <c r="M3935" i="3"/>
  <c r="O3935" i="3" s="1"/>
  <c r="M3936" i="3"/>
  <c r="O3936" i="3" s="1"/>
  <c r="M3937" i="3"/>
  <c r="O3937" i="3" s="1"/>
  <c r="M3938" i="3"/>
  <c r="O3938" i="3" s="1"/>
  <c r="M3939" i="3"/>
  <c r="O3939" i="3" s="1"/>
  <c r="M3940" i="3"/>
  <c r="O3940" i="3" s="1"/>
  <c r="M3941" i="3"/>
  <c r="O3941" i="3" s="1"/>
  <c r="M3942" i="3"/>
  <c r="O3942" i="3" s="1"/>
  <c r="M3943" i="3"/>
  <c r="O3943" i="3" s="1"/>
  <c r="M3944" i="3"/>
  <c r="O3944" i="3" s="1"/>
  <c r="M3945" i="3"/>
  <c r="O3945" i="3" s="1"/>
  <c r="M3946" i="3"/>
  <c r="O3946" i="3" s="1"/>
  <c r="M3947" i="3"/>
  <c r="O3947" i="3" s="1"/>
  <c r="M3948" i="3"/>
  <c r="O3948" i="3" s="1"/>
  <c r="M3949" i="3"/>
  <c r="O3949" i="3" s="1"/>
  <c r="M3950" i="3"/>
  <c r="O3950" i="3" s="1"/>
  <c r="M3951" i="3"/>
  <c r="O3951" i="3" s="1"/>
  <c r="M3952" i="3"/>
  <c r="O3952" i="3" s="1"/>
  <c r="M3953" i="3"/>
  <c r="O3953" i="3" s="1"/>
  <c r="M3954" i="3"/>
  <c r="O3954" i="3" s="1"/>
  <c r="M3955" i="3"/>
  <c r="O3955" i="3" s="1"/>
  <c r="M3956" i="3"/>
  <c r="O3956" i="3" s="1"/>
  <c r="M3957" i="3"/>
  <c r="O3957" i="3" s="1"/>
  <c r="M3958" i="3"/>
  <c r="O3958" i="3" s="1"/>
  <c r="M3959" i="3"/>
  <c r="O3959" i="3" s="1"/>
  <c r="M3960" i="3"/>
  <c r="O3960" i="3" s="1"/>
  <c r="M3961" i="3"/>
  <c r="O3961" i="3" s="1"/>
  <c r="M3962" i="3"/>
  <c r="O3962" i="3" s="1"/>
  <c r="M3963" i="3"/>
  <c r="O3963" i="3" s="1"/>
  <c r="M3964" i="3"/>
  <c r="O3964" i="3" s="1"/>
  <c r="M3965" i="3"/>
  <c r="O3965" i="3" s="1"/>
  <c r="M3966" i="3"/>
  <c r="O3966" i="3" s="1"/>
  <c r="M3967" i="3"/>
  <c r="O3967" i="3" s="1"/>
  <c r="M3968" i="3"/>
  <c r="O3968" i="3" s="1"/>
  <c r="M3969" i="3"/>
  <c r="O3969" i="3" s="1"/>
  <c r="M3970" i="3"/>
  <c r="O3970" i="3" s="1"/>
  <c r="M3971" i="3"/>
  <c r="O3971" i="3" s="1"/>
  <c r="M3972" i="3"/>
  <c r="O3972" i="3" s="1"/>
  <c r="M3973" i="3"/>
  <c r="O3973" i="3" s="1"/>
  <c r="M3974" i="3"/>
  <c r="O3974" i="3" s="1"/>
  <c r="M3975" i="3"/>
  <c r="O3975" i="3" s="1"/>
  <c r="M3976" i="3"/>
  <c r="O3976" i="3" s="1"/>
  <c r="M3977" i="3"/>
  <c r="M3978" i="3"/>
  <c r="O3978" i="3" s="1"/>
  <c r="M3979" i="3"/>
  <c r="O3979" i="3" s="1"/>
  <c r="M3980" i="3"/>
  <c r="O3980" i="3" s="1"/>
  <c r="M3981" i="3"/>
  <c r="O3981" i="3" s="1"/>
  <c r="M3982" i="3"/>
  <c r="O3982" i="3" s="1"/>
  <c r="M3983" i="3"/>
  <c r="O3983" i="3" s="1"/>
  <c r="M3984" i="3"/>
  <c r="O3984" i="3" s="1"/>
  <c r="M3985" i="3"/>
  <c r="O3985" i="3" s="1"/>
  <c r="M3986" i="3"/>
  <c r="O3986" i="3" s="1"/>
  <c r="M3987" i="3"/>
  <c r="O3987" i="3" s="1"/>
  <c r="M3988" i="3"/>
  <c r="O3988" i="3" s="1"/>
  <c r="M3989" i="3"/>
  <c r="O3989" i="3" s="1"/>
  <c r="M3990" i="3"/>
  <c r="O3990" i="3" s="1"/>
  <c r="M3991" i="3"/>
  <c r="O3991" i="3" s="1"/>
  <c r="M3992" i="3"/>
  <c r="O3992" i="3" s="1"/>
  <c r="M3993" i="3"/>
  <c r="O3993" i="3" s="1"/>
  <c r="M3994" i="3"/>
  <c r="O3994" i="3" s="1"/>
  <c r="M3995" i="3"/>
  <c r="O3995" i="3" s="1"/>
  <c r="M3996" i="3"/>
  <c r="O3996" i="3" s="1"/>
  <c r="M3997" i="3"/>
  <c r="O3997" i="3" s="1"/>
  <c r="M3998" i="3"/>
  <c r="O3998" i="3" s="1"/>
  <c r="M3999" i="3"/>
  <c r="O3999" i="3" s="1"/>
  <c r="M4000" i="3"/>
  <c r="O4000" i="3" s="1"/>
  <c r="M4001" i="3"/>
  <c r="O4001" i="3" s="1"/>
  <c r="M4002" i="3"/>
  <c r="O4002" i="3" s="1"/>
  <c r="M4003" i="3"/>
  <c r="O4003" i="3" s="1"/>
  <c r="M4004" i="3"/>
  <c r="O4004" i="3" s="1"/>
  <c r="M4005" i="3"/>
  <c r="O4005" i="3" s="1"/>
  <c r="M4006" i="3"/>
  <c r="O4006" i="3" s="1"/>
  <c r="M4007" i="3"/>
  <c r="O4007" i="3" s="1"/>
  <c r="M4008" i="3"/>
  <c r="O4008" i="3" s="1"/>
  <c r="M4009" i="3"/>
  <c r="O4009" i="3" s="1"/>
  <c r="M4010" i="3"/>
  <c r="O4010" i="3" s="1"/>
  <c r="M4011" i="3"/>
  <c r="O4011" i="3" s="1"/>
  <c r="M4012" i="3"/>
  <c r="O4012" i="3" s="1"/>
  <c r="M4013" i="3"/>
  <c r="O4013" i="3" s="1"/>
  <c r="M4014" i="3"/>
  <c r="O4014" i="3" s="1"/>
  <c r="M4015" i="3"/>
  <c r="O4015" i="3" s="1"/>
  <c r="M4016" i="3"/>
  <c r="O4016" i="3" s="1"/>
  <c r="M4017" i="3"/>
  <c r="O4017" i="3" s="1"/>
  <c r="M4018" i="3"/>
  <c r="O4018" i="3" s="1"/>
  <c r="M4019" i="3"/>
  <c r="O4019" i="3" s="1"/>
  <c r="M4020" i="3"/>
  <c r="O4020" i="3" s="1"/>
  <c r="M4021" i="3"/>
  <c r="O4021" i="3" s="1"/>
  <c r="M4022" i="3"/>
  <c r="O4022" i="3" s="1"/>
  <c r="M4023" i="3"/>
  <c r="O4023" i="3" s="1"/>
  <c r="M4024" i="3"/>
  <c r="O4024" i="3" s="1"/>
  <c r="M4025" i="3"/>
  <c r="O4025" i="3" s="1"/>
  <c r="M4026" i="3"/>
  <c r="O4026" i="3" s="1"/>
  <c r="M4027" i="3"/>
  <c r="O4027" i="3" s="1"/>
  <c r="M4028" i="3"/>
  <c r="O4028" i="3" s="1"/>
  <c r="M4029" i="3"/>
  <c r="O4029" i="3" s="1"/>
  <c r="M4030" i="3"/>
  <c r="O4030" i="3" s="1"/>
  <c r="M4031" i="3"/>
  <c r="O4031" i="3" s="1"/>
  <c r="M4032" i="3"/>
  <c r="O4032" i="3" s="1"/>
  <c r="M4033" i="3"/>
  <c r="O4033" i="3" s="1"/>
  <c r="M4034" i="3"/>
  <c r="O4034" i="3" s="1"/>
  <c r="M4035" i="3"/>
  <c r="O4035" i="3" s="1"/>
  <c r="M4036" i="3"/>
  <c r="O4036" i="3" s="1"/>
  <c r="M4037" i="3"/>
  <c r="O4037" i="3" s="1"/>
  <c r="M4038" i="3"/>
  <c r="O4038" i="3" s="1"/>
  <c r="M4039" i="3"/>
  <c r="O4039" i="3" s="1"/>
  <c r="M4040" i="3"/>
  <c r="O4040" i="3" s="1"/>
  <c r="M4041" i="3"/>
  <c r="O4041" i="3" s="1"/>
  <c r="M4042" i="3"/>
  <c r="O4042" i="3" s="1"/>
  <c r="M4043" i="3"/>
  <c r="O4043" i="3" s="1"/>
  <c r="M4044" i="3"/>
  <c r="O4044" i="3" s="1"/>
  <c r="M4045" i="3"/>
  <c r="O4045" i="3" s="1"/>
  <c r="M4046" i="3"/>
  <c r="O4046" i="3" s="1"/>
  <c r="M4047" i="3"/>
  <c r="O4047" i="3" s="1"/>
  <c r="M4048" i="3"/>
  <c r="O4048" i="3" s="1"/>
  <c r="M4049" i="3"/>
  <c r="M4050" i="3"/>
  <c r="O4050" i="3" s="1"/>
  <c r="M4051" i="3"/>
  <c r="O4051" i="3" s="1"/>
  <c r="M4052" i="3"/>
  <c r="O4052" i="3" s="1"/>
  <c r="M4053" i="3"/>
  <c r="O4053" i="3" s="1"/>
  <c r="M4054" i="3"/>
  <c r="O4054" i="3" s="1"/>
  <c r="M4055" i="3"/>
  <c r="O4055" i="3" s="1"/>
  <c r="M4056" i="3"/>
  <c r="O4056" i="3" s="1"/>
  <c r="M4057" i="3"/>
  <c r="O4057" i="3" s="1"/>
  <c r="M4058" i="3"/>
  <c r="O4058" i="3" s="1"/>
  <c r="M4059" i="3"/>
  <c r="O4059" i="3" s="1"/>
  <c r="M4060" i="3"/>
  <c r="O4060" i="3" s="1"/>
  <c r="M4061" i="3"/>
  <c r="O4061" i="3" s="1"/>
  <c r="M4062" i="3"/>
  <c r="O4062" i="3" s="1"/>
  <c r="M4063" i="3"/>
  <c r="O4063" i="3" s="1"/>
  <c r="M4064" i="3"/>
  <c r="O4064" i="3" s="1"/>
  <c r="M4065" i="3"/>
  <c r="O4065" i="3" s="1"/>
  <c r="M4066" i="3"/>
  <c r="O4066" i="3" s="1"/>
  <c r="M4067" i="3"/>
  <c r="O4067" i="3" s="1"/>
  <c r="M4068" i="3"/>
  <c r="O4068" i="3" s="1"/>
  <c r="M4069" i="3"/>
  <c r="O4069" i="3" s="1"/>
  <c r="M4070" i="3"/>
  <c r="O4070" i="3" s="1"/>
  <c r="M4071" i="3"/>
  <c r="O4071" i="3" s="1"/>
  <c r="M4072" i="3"/>
  <c r="O4072" i="3" s="1"/>
  <c r="M4073" i="3"/>
  <c r="O4073" i="3" s="1"/>
  <c r="M4074" i="3"/>
  <c r="O4074" i="3" s="1"/>
  <c r="M4075" i="3"/>
  <c r="O4075" i="3" s="1"/>
  <c r="M4076" i="3"/>
  <c r="O4076" i="3" s="1"/>
  <c r="M4077" i="3"/>
  <c r="O4077" i="3" s="1"/>
  <c r="M4078" i="3"/>
  <c r="O4078" i="3" s="1"/>
  <c r="M4079" i="3"/>
  <c r="O4079" i="3" s="1"/>
  <c r="M4080" i="3"/>
  <c r="O4080" i="3" s="1"/>
  <c r="M4081" i="3"/>
  <c r="O4081" i="3" s="1"/>
  <c r="M4082" i="3"/>
  <c r="O4082" i="3" s="1"/>
  <c r="M4083" i="3"/>
  <c r="O4083" i="3" s="1"/>
  <c r="M4084" i="3"/>
  <c r="O4084" i="3" s="1"/>
  <c r="M4085" i="3"/>
  <c r="O4085" i="3" s="1"/>
  <c r="M4086" i="3"/>
  <c r="O4086" i="3" s="1"/>
  <c r="M4087" i="3"/>
  <c r="O4087" i="3" s="1"/>
  <c r="M4088" i="3"/>
  <c r="O4088" i="3" s="1"/>
  <c r="M4089" i="3"/>
  <c r="O4089" i="3" s="1"/>
  <c r="M4090" i="3"/>
  <c r="O4090" i="3" s="1"/>
  <c r="M4091" i="3"/>
  <c r="O4091" i="3" s="1"/>
  <c r="M4092" i="3"/>
  <c r="O4092" i="3" s="1"/>
  <c r="M4093" i="3"/>
  <c r="O4093" i="3" s="1"/>
  <c r="M4094" i="3"/>
  <c r="O4094" i="3" s="1"/>
  <c r="M4095" i="3"/>
  <c r="O4095" i="3" s="1"/>
  <c r="M4096" i="3"/>
  <c r="O4096" i="3" s="1"/>
  <c r="M4097" i="3"/>
  <c r="O4097" i="3" s="1"/>
  <c r="M4098" i="3"/>
  <c r="O4098" i="3" s="1"/>
  <c r="M4099" i="3"/>
  <c r="O4099" i="3" s="1"/>
  <c r="M4100" i="3"/>
  <c r="O4100" i="3" s="1"/>
  <c r="M4101" i="3"/>
  <c r="O4101" i="3" s="1"/>
  <c r="M4102" i="3"/>
  <c r="O4102" i="3" s="1"/>
  <c r="M4103" i="3"/>
  <c r="O4103" i="3" s="1"/>
  <c r="M4104" i="3"/>
  <c r="O4104" i="3" s="1"/>
  <c r="M4105" i="3"/>
  <c r="O4105" i="3" s="1"/>
  <c r="M4106" i="3"/>
  <c r="O4106" i="3" s="1"/>
  <c r="M4107" i="3"/>
  <c r="O4107" i="3" s="1"/>
  <c r="M4108" i="3"/>
  <c r="O4108" i="3" s="1"/>
  <c r="M4109" i="3"/>
  <c r="O4109" i="3" s="1"/>
  <c r="M4110" i="3"/>
  <c r="O4110" i="3" s="1"/>
  <c r="M4111" i="3"/>
  <c r="O4111" i="3" s="1"/>
  <c r="M4112" i="3"/>
  <c r="O4112" i="3" s="1"/>
  <c r="M4113" i="3"/>
  <c r="O4113" i="3" s="1"/>
  <c r="M4114" i="3"/>
  <c r="O4114" i="3" s="1"/>
  <c r="M4115" i="3"/>
  <c r="O4115" i="3" s="1"/>
  <c r="M4116" i="3"/>
  <c r="O4116" i="3" s="1"/>
  <c r="M4117" i="3"/>
  <c r="O4117" i="3" s="1"/>
  <c r="M4118" i="3"/>
  <c r="O4118" i="3" s="1"/>
  <c r="M4119" i="3"/>
  <c r="O4119" i="3" s="1"/>
  <c r="M4120" i="3"/>
  <c r="O4120" i="3" s="1"/>
  <c r="M4121" i="3"/>
  <c r="M4122" i="3"/>
  <c r="O4122" i="3" s="1"/>
  <c r="M4123" i="3"/>
  <c r="O4123" i="3" s="1"/>
  <c r="M4124" i="3"/>
  <c r="O4124" i="3" s="1"/>
  <c r="M4125" i="3"/>
  <c r="O4125" i="3" s="1"/>
  <c r="M4126" i="3"/>
  <c r="O4126" i="3" s="1"/>
  <c r="M4127" i="3"/>
  <c r="O4127" i="3" s="1"/>
  <c r="M4128" i="3"/>
  <c r="O4128" i="3" s="1"/>
  <c r="M4129" i="3"/>
  <c r="O4129" i="3" s="1"/>
  <c r="M4130" i="3"/>
  <c r="O4130" i="3" s="1"/>
  <c r="M4131" i="3"/>
  <c r="O4131" i="3" s="1"/>
  <c r="M4132" i="3"/>
  <c r="O4132" i="3" s="1"/>
  <c r="M4133" i="3"/>
  <c r="O4133" i="3" s="1"/>
  <c r="M4134" i="3"/>
  <c r="O4134" i="3" s="1"/>
  <c r="M4135" i="3"/>
  <c r="O4135" i="3" s="1"/>
  <c r="M4136" i="3"/>
  <c r="O4136" i="3" s="1"/>
  <c r="M4137" i="3"/>
  <c r="O4137" i="3" s="1"/>
  <c r="M4138" i="3"/>
  <c r="O4138" i="3" s="1"/>
  <c r="M4139" i="3"/>
  <c r="O4139" i="3" s="1"/>
  <c r="M4140" i="3"/>
  <c r="O4140" i="3" s="1"/>
  <c r="M4141" i="3"/>
  <c r="O4141" i="3" s="1"/>
  <c r="M4142" i="3"/>
  <c r="O4142" i="3" s="1"/>
  <c r="M4143" i="3"/>
  <c r="O4143" i="3" s="1"/>
  <c r="M4144" i="3"/>
  <c r="O4144" i="3" s="1"/>
  <c r="M4145" i="3"/>
  <c r="O4145" i="3" s="1"/>
  <c r="M4146" i="3"/>
  <c r="O4146" i="3" s="1"/>
  <c r="M4147" i="3"/>
  <c r="O4147" i="3" s="1"/>
  <c r="M4148" i="3"/>
  <c r="O4148" i="3" s="1"/>
  <c r="M4149" i="3"/>
  <c r="O4149" i="3" s="1"/>
  <c r="M4150" i="3"/>
  <c r="O4150" i="3" s="1"/>
  <c r="M4151" i="3"/>
  <c r="O4151" i="3" s="1"/>
  <c r="M4152" i="3"/>
  <c r="O4152" i="3" s="1"/>
  <c r="M4153" i="3"/>
  <c r="O4153" i="3" s="1"/>
  <c r="M4154" i="3"/>
  <c r="O4154" i="3" s="1"/>
  <c r="M4155" i="3"/>
  <c r="O4155" i="3" s="1"/>
  <c r="M4156" i="3"/>
  <c r="O4156" i="3" s="1"/>
  <c r="M4157" i="3"/>
  <c r="O4157" i="3" s="1"/>
  <c r="M4158" i="3"/>
  <c r="O4158" i="3" s="1"/>
  <c r="M4159" i="3"/>
  <c r="O4159" i="3" s="1"/>
  <c r="M4160" i="3"/>
  <c r="O4160" i="3" s="1"/>
  <c r="M4161" i="3"/>
  <c r="O4161" i="3" s="1"/>
  <c r="M4162" i="3"/>
  <c r="O4162" i="3" s="1"/>
  <c r="M4163" i="3"/>
  <c r="O4163" i="3" s="1"/>
  <c r="M4164" i="3"/>
  <c r="O4164" i="3" s="1"/>
  <c r="M4165" i="3"/>
  <c r="O4165" i="3" s="1"/>
  <c r="M4166" i="3"/>
  <c r="O4166" i="3" s="1"/>
  <c r="M4167" i="3"/>
  <c r="O4167" i="3" s="1"/>
  <c r="M4168" i="3"/>
  <c r="O4168" i="3" s="1"/>
  <c r="M4169" i="3"/>
  <c r="O4169" i="3" s="1"/>
  <c r="M4170" i="3"/>
  <c r="O4170" i="3" s="1"/>
  <c r="M4171" i="3"/>
  <c r="O4171" i="3" s="1"/>
  <c r="M4172" i="3"/>
  <c r="O4172" i="3" s="1"/>
  <c r="M4173" i="3"/>
  <c r="O4173" i="3" s="1"/>
  <c r="M4174" i="3"/>
  <c r="O4174" i="3" s="1"/>
  <c r="M4175" i="3"/>
  <c r="O4175" i="3" s="1"/>
  <c r="M4176" i="3"/>
  <c r="O4176" i="3" s="1"/>
  <c r="M4177" i="3"/>
  <c r="O4177" i="3" s="1"/>
  <c r="M4178" i="3"/>
  <c r="O4178" i="3" s="1"/>
  <c r="M4179" i="3"/>
  <c r="O4179" i="3" s="1"/>
  <c r="M4180" i="3"/>
  <c r="O4180" i="3" s="1"/>
  <c r="M4181" i="3"/>
  <c r="O4181" i="3" s="1"/>
  <c r="M4182" i="3"/>
  <c r="O4182" i="3" s="1"/>
  <c r="M4183" i="3"/>
  <c r="O4183" i="3" s="1"/>
  <c r="M4184" i="3"/>
  <c r="O4184" i="3" s="1"/>
  <c r="M4185" i="3"/>
  <c r="O4185" i="3" s="1"/>
  <c r="M4186" i="3"/>
  <c r="O4186" i="3" s="1"/>
  <c r="M4187" i="3"/>
  <c r="O4187" i="3" s="1"/>
  <c r="M4188" i="3"/>
  <c r="O4188" i="3" s="1"/>
  <c r="M4189" i="3"/>
  <c r="O4189" i="3" s="1"/>
  <c r="M4190" i="3"/>
  <c r="O4190" i="3" s="1"/>
  <c r="M4191" i="3"/>
  <c r="O4191" i="3" s="1"/>
  <c r="M4192" i="3"/>
  <c r="O4192" i="3" s="1"/>
  <c r="M4193" i="3"/>
  <c r="M4194" i="3"/>
  <c r="O4194" i="3" s="1"/>
  <c r="M4195" i="3"/>
  <c r="O4195" i="3" s="1"/>
  <c r="M4196" i="3"/>
  <c r="O4196" i="3" s="1"/>
  <c r="M4197" i="3"/>
  <c r="O4197" i="3" s="1"/>
  <c r="M4198" i="3"/>
  <c r="O4198" i="3" s="1"/>
  <c r="M4199" i="3"/>
  <c r="O4199" i="3" s="1"/>
  <c r="M4200" i="3"/>
  <c r="O4200" i="3" s="1"/>
  <c r="M4201" i="3"/>
  <c r="O4201" i="3" s="1"/>
  <c r="M4202" i="3"/>
  <c r="O4202" i="3" s="1"/>
  <c r="M4203" i="3"/>
  <c r="O4203" i="3" s="1"/>
  <c r="M4204" i="3"/>
  <c r="O4204" i="3" s="1"/>
  <c r="M4205" i="3"/>
  <c r="O4205" i="3" s="1"/>
  <c r="M4206" i="3"/>
  <c r="O4206" i="3" s="1"/>
  <c r="M4207" i="3"/>
  <c r="O4207" i="3" s="1"/>
  <c r="M4208" i="3"/>
  <c r="O4208" i="3" s="1"/>
  <c r="M4209" i="3"/>
  <c r="O4209" i="3" s="1"/>
  <c r="M4210" i="3"/>
  <c r="O4210" i="3" s="1"/>
  <c r="M4211" i="3"/>
  <c r="O4211" i="3" s="1"/>
  <c r="M4212" i="3"/>
  <c r="O4212" i="3" s="1"/>
  <c r="M4213" i="3"/>
  <c r="O4213" i="3" s="1"/>
  <c r="M4214" i="3"/>
  <c r="O4214" i="3" s="1"/>
  <c r="M4215" i="3"/>
  <c r="O4215" i="3" s="1"/>
  <c r="M4216" i="3"/>
  <c r="O4216" i="3" s="1"/>
  <c r="M4217" i="3"/>
  <c r="O4217" i="3" s="1"/>
  <c r="M4218" i="3"/>
  <c r="O4218" i="3" s="1"/>
  <c r="M4219" i="3"/>
  <c r="O4219" i="3" s="1"/>
  <c r="M4220" i="3"/>
  <c r="O4220" i="3" s="1"/>
  <c r="M4221" i="3"/>
  <c r="O4221" i="3" s="1"/>
  <c r="M4222" i="3"/>
  <c r="O4222" i="3" s="1"/>
  <c r="M4223" i="3"/>
  <c r="O4223" i="3" s="1"/>
  <c r="M4224" i="3"/>
  <c r="O4224" i="3" s="1"/>
  <c r="M4225" i="3"/>
  <c r="O4225" i="3" s="1"/>
  <c r="M4226" i="3"/>
  <c r="O4226" i="3" s="1"/>
  <c r="M4227" i="3"/>
  <c r="O4227" i="3" s="1"/>
  <c r="M4228" i="3"/>
  <c r="O4228" i="3" s="1"/>
  <c r="M4229" i="3"/>
  <c r="O4229" i="3" s="1"/>
  <c r="M4230" i="3"/>
  <c r="O4230" i="3" s="1"/>
  <c r="M4231" i="3"/>
  <c r="O4231" i="3" s="1"/>
  <c r="M4232" i="3"/>
  <c r="O4232" i="3" s="1"/>
  <c r="M4233" i="3"/>
  <c r="O4233" i="3" s="1"/>
  <c r="M4234" i="3"/>
  <c r="O4234" i="3" s="1"/>
  <c r="M4235" i="3"/>
  <c r="O4235" i="3" s="1"/>
  <c r="M4236" i="3"/>
  <c r="O4236" i="3" s="1"/>
  <c r="M4237" i="3"/>
  <c r="O4237" i="3" s="1"/>
  <c r="M4238" i="3"/>
  <c r="O4238" i="3" s="1"/>
  <c r="M4239" i="3"/>
  <c r="O4239" i="3" s="1"/>
  <c r="M4240" i="3"/>
  <c r="O4240" i="3" s="1"/>
  <c r="M4241" i="3"/>
  <c r="O4241" i="3" s="1"/>
  <c r="M4242" i="3"/>
  <c r="O4242" i="3" s="1"/>
  <c r="M4243" i="3"/>
  <c r="O4243" i="3" s="1"/>
  <c r="M4244" i="3"/>
  <c r="O4244" i="3" s="1"/>
  <c r="M4245" i="3"/>
  <c r="O4245" i="3" s="1"/>
  <c r="M4246" i="3"/>
  <c r="O4246" i="3" s="1"/>
  <c r="M4247" i="3"/>
  <c r="O4247" i="3" s="1"/>
  <c r="M4248" i="3"/>
  <c r="O4248" i="3" s="1"/>
  <c r="M4249" i="3"/>
  <c r="O4249" i="3" s="1"/>
  <c r="M4250" i="3"/>
  <c r="O4250" i="3" s="1"/>
  <c r="M4251" i="3"/>
  <c r="O4251" i="3" s="1"/>
  <c r="M4252" i="3"/>
  <c r="O4252" i="3" s="1"/>
  <c r="M4253" i="3"/>
  <c r="O4253" i="3" s="1"/>
  <c r="M4254" i="3"/>
  <c r="O4254" i="3" s="1"/>
  <c r="M4255" i="3"/>
  <c r="O4255" i="3" s="1"/>
  <c r="M4256" i="3"/>
  <c r="O4256" i="3" s="1"/>
  <c r="M4257" i="3"/>
  <c r="O4257" i="3" s="1"/>
  <c r="M4258" i="3"/>
  <c r="O4258" i="3" s="1"/>
  <c r="M4259" i="3"/>
  <c r="O4259" i="3" s="1"/>
  <c r="M4260" i="3"/>
  <c r="O4260" i="3" s="1"/>
  <c r="M4261" i="3"/>
  <c r="O4261" i="3" s="1"/>
  <c r="M4262" i="3"/>
  <c r="O4262" i="3" s="1"/>
  <c r="M4263" i="3"/>
  <c r="O4263" i="3" s="1"/>
  <c r="M4264" i="3"/>
  <c r="O4264" i="3" s="1"/>
  <c r="M4265" i="3"/>
  <c r="O4265" i="3" s="1"/>
  <c r="M4266" i="3"/>
  <c r="O4266" i="3" s="1"/>
  <c r="M4267" i="3"/>
  <c r="O4267" i="3" s="1"/>
  <c r="M4268" i="3"/>
  <c r="O4268" i="3" s="1"/>
  <c r="M4269" i="3"/>
  <c r="O4269" i="3" s="1"/>
  <c r="M4270" i="3"/>
  <c r="O4270" i="3" s="1"/>
  <c r="M4271" i="3"/>
  <c r="O4271" i="3" s="1"/>
  <c r="M4272" i="3"/>
  <c r="M4273" i="3"/>
  <c r="O4273" i="3" s="1"/>
  <c r="M4274" i="3"/>
  <c r="O4274" i="3" s="1"/>
  <c r="M4275" i="3"/>
  <c r="O4275" i="3" s="1"/>
  <c r="M4276" i="3"/>
  <c r="O4276" i="3" s="1"/>
  <c r="M4277" i="3"/>
  <c r="O4277" i="3" s="1"/>
  <c r="M4278" i="3"/>
  <c r="O4278" i="3" s="1"/>
  <c r="M4279" i="3"/>
  <c r="O4279" i="3" s="1"/>
  <c r="M4280" i="3"/>
  <c r="O4280" i="3" s="1"/>
  <c r="M4281" i="3"/>
  <c r="O4281" i="3" s="1"/>
  <c r="M4282" i="3"/>
  <c r="O4282" i="3" s="1"/>
  <c r="M4283" i="3"/>
  <c r="O4283" i="3" s="1"/>
  <c r="M4284" i="3"/>
  <c r="O4284" i="3" s="1"/>
  <c r="M4285" i="3"/>
  <c r="O4285" i="3" s="1"/>
  <c r="M4286" i="3"/>
  <c r="O4286" i="3" s="1"/>
  <c r="M4287" i="3"/>
  <c r="O4287" i="3" s="1"/>
  <c r="M4288" i="3"/>
  <c r="O4288" i="3" s="1"/>
  <c r="M4289" i="3"/>
  <c r="O4289" i="3" s="1"/>
  <c r="M4290" i="3"/>
  <c r="O4290" i="3" s="1"/>
  <c r="M4291" i="3"/>
  <c r="O4291" i="3" s="1"/>
  <c r="M4292" i="3"/>
  <c r="O4292" i="3" s="1"/>
  <c r="M4293" i="3"/>
  <c r="O4293" i="3" s="1"/>
  <c r="M4294" i="3"/>
  <c r="O4294" i="3" s="1"/>
  <c r="M4295" i="3"/>
  <c r="O4295" i="3" s="1"/>
  <c r="M4296" i="3"/>
  <c r="O4296" i="3" s="1"/>
  <c r="M4297" i="3"/>
  <c r="O4297" i="3" s="1"/>
  <c r="M4298" i="3"/>
  <c r="O4298" i="3" s="1"/>
  <c r="M4299" i="3"/>
  <c r="O4299" i="3" s="1"/>
  <c r="M4300" i="3"/>
  <c r="O4300" i="3" s="1"/>
  <c r="M4301" i="3"/>
  <c r="O4301" i="3" s="1"/>
  <c r="M4302" i="3"/>
  <c r="O4302" i="3" s="1"/>
  <c r="M4303" i="3"/>
  <c r="O4303" i="3" s="1"/>
  <c r="M4304" i="3"/>
  <c r="O4304" i="3" s="1"/>
  <c r="M4305" i="3"/>
  <c r="O4305" i="3" s="1"/>
  <c r="M4306" i="3"/>
  <c r="O4306" i="3" s="1"/>
  <c r="M4307" i="3"/>
  <c r="O4307" i="3" s="1"/>
  <c r="M4308" i="3"/>
  <c r="O4308" i="3" s="1"/>
  <c r="M4309" i="3"/>
  <c r="O4309" i="3" s="1"/>
  <c r="M4310" i="3"/>
  <c r="O4310" i="3" s="1"/>
  <c r="M4311" i="3"/>
  <c r="O4311" i="3" s="1"/>
  <c r="M4312" i="3"/>
  <c r="O4312" i="3" s="1"/>
  <c r="M4313" i="3"/>
  <c r="O4313" i="3" s="1"/>
  <c r="M4314" i="3"/>
  <c r="O4314" i="3" s="1"/>
  <c r="M4315" i="3"/>
  <c r="O4315" i="3" s="1"/>
  <c r="M4316" i="3"/>
  <c r="O4316" i="3" s="1"/>
  <c r="M4317" i="3"/>
  <c r="O4317" i="3" s="1"/>
  <c r="M4318" i="3"/>
  <c r="O4318" i="3" s="1"/>
  <c r="M4319" i="3"/>
  <c r="O4319" i="3" s="1"/>
  <c r="M4320" i="3"/>
  <c r="O4320" i="3" s="1"/>
  <c r="M4321" i="3"/>
  <c r="O4321" i="3" s="1"/>
  <c r="M4322" i="3"/>
  <c r="O4322" i="3" s="1"/>
  <c r="M4323" i="3"/>
  <c r="O4323" i="3" s="1"/>
  <c r="M4324" i="3"/>
  <c r="O4324" i="3" s="1"/>
  <c r="M4325" i="3"/>
  <c r="O4325" i="3" s="1"/>
  <c r="M4326" i="3"/>
  <c r="O4326" i="3" s="1"/>
  <c r="M4327" i="3"/>
  <c r="O4327" i="3" s="1"/>
  <c r="M4328" i="3"/>
  <c r="O4328" i="3" s="1"/>
  <c r="M4329" i="3"/>
  <c r="O4329" i="3" s="1"/>
  <c r="M4330" i="3"/>
  <c r="O4330" i="3" s="1"/>
  <c r="M4331" i="3"/>
  <c r="O4331" i="3" s="1"/>
  <c r="M4332" i="3"/>
  <c r="O4332" i="3" s="1"/>
  <c r="M4333" i="3"/>
  <c r="O4333" i="3" s="1"/>
  <c r="M4334" i="3"/>
  <c r="O4334" i="3" s="1"/>
  <c r="M4335" i="3"/>
  <c r="O4335" i="3" s="1"/>
  <c r="M4336" i="3"/>
  <c r="O4336" i="3" s="1"/>
  <c r="M4337" i="3"/>
  <c r="O4337" i="3" s="1"/>
  <c r="M4338" i="3"/>
  <c r="O4338" i="3" s="1"/>
  <c r="M4339" i="3"/>
  <c r="O4339" i="3" s="1"/>
  <c r="M4340" i="3"/>
  <c r="O4340" i="3" s="1"/>
  <c r="M4341" i="3"/>
  <c r="O4341" i="3" s="1"/>
  <c r="M4342" i="3"/>
  <c r="O4342" i="3" s="1"/>
  <c r="M4343" i="3"/>
  <c r="O4343" i="3" s="1"/>
  <c r="M4344" i="3"/>
  <c r="O4344" i="3" s="1"/>
  <c r="M4345" i="3"/>
  <c r="O4345" i="3" s="1"/>
  <c r="M4346" i="3"/>
  <c r="O4346" i="3" s="1"/>
  <c r="M4347" i="3"/>
  <c r="O4347" i="3" s="1"/>
  <c r="M4348" i="3"/>
  <c r="O4348" i="3" s="1"/>
  <c r="M4349" i="3"/>
  <c r="O4349" i="3" s="1"/>
  <c r="M4350" i="3"/>
  <c r="O4350" i="3" s="1"/>
  <c r="M4351" i="3"/>
  <c r="O4351" i="3" s="1"/>
  <c r="M4352" i="3"/>
  <c r="O4352" i="3" s="1"/>
  <c r="M4353" i="3"/>
  <c r="O4353" i="3" s="1"/>
  <c r="M4354" i="3"/>
  <c r="O4354" i="3" s="1"/>
  <c r="M4355" i="3"/>
  <c r="O4355" i="3" s="1"/>
  <c r="M4356" i="3"/>
  <c r="O4356" i="3" s="1"/>
  <c r="M4357" i="3"/>
  <c r="O4357" i="3" s="1"/>
  <c r="M4358" i="3"/>
  <c r="O4358" i="3" s="1"/>
  <c r="M4359" i="3"/>
  <c r="O4359" i="3" s="1"/>
  <c r="M4360" i="3"/>
  <c r="O4360" i="3" s="1"/>
  <c r="M4361" i="3"/>
  <c r="O4361" i="3" s="1"/>
  <c r="M4362" i="3"/>
  <c r="O4362" i="3" s="1"/>
  <c r="M4363" i="3"/>
  <c r="O4363" i="3" s="1"/>
  <c r="M4364" i="3"/>
  <c r="O4364" i="3" s="1"/>
  <c r="M4365" i="3"/>
  <c r="O4365" i="3" s="1"/>
  <c r="M4366" i="3"/>
  <c r="O4366" i="3" s="1"/>
  <c r="M4367" i="3"/>
  <c r="O4367" i="3" s="1"/>
  <c r="M4368" i="3"/>
  <c r="O4368" i="3" s="1"/>
  <c r="M4369" i="3"/>
  <c r="O4369" i="3" s="1"/>
  <c r="M4370" i="3"/>
  <c r="O4370" i="3" s="1"/>
  <c r="M4371" i="3"/>
  <c r="O4371" i="3" s="1"/>
  <c r="M4372" i="3"/>
  <c r="O4372" i="3" s="1"/>
  <c r="M4373" i="3"/>
  <c r="O4373" i="3" s="1"/>
  <c r="M4374" i="3"/>
  <c r="O4374" i="3" s="1"/>
  <c r="M4375" i="3"/>
  <c r="O4375" i="3" s="1"/>
  <c r="M4376" i="3"/>
  <c r="O4376" i="3" s="1"/>
  <c r="M4377" i="3"/>
  <c r="O4377" i="3" s="1"/>
  <c r="M4378" i="3"/>
  <c r="O4378" i="3" s="1"/>
  <c r="M4379" i="3"/>
  <c r="O4379" i="3" s="1"/>
  <c r="M4380" i="3"/>
  <c r="O4380" i="3" s="1"/>
  <c r="M4381" i="3"/>
  <c r="O4381" i="3" s="1"/>
  <c r="M4382" i="3"/>
  <c r="O4382" i="3" s="1"/>
  <c r="M4383" i="3"/>
  <c r="O4383" i="3" s="1"/>
  <c r="M4384" i="3"/>
  <c r="O4384" i="3" s="1"/>
  <c r="M4385" i="3"/>
  <c r="O4385" i="3" s="1"/>
  <c r="M4386" i="3"/>
  <c r="O4386" i="3" s="1"/>
  <c r="M4387" i="3"/>
  <c r="O4387" i="3" s="1"/>
  <c r="M4388" i="3"/>
  <c r="O4388" i="3" s="1"/>
  <c r="M4389" i="3"/>
  <c r="O4389" i="3" s="1"/>
  <c r="M4390" i="3"/>
  <c r="O4390" i="3" s="1"/>
  <c r="M4391" i="3"/>
  <c r="O4391" i="3" s="1"/>
  <c r="M4392" i="3"/>
  <c r="O4392" i="3" s="1"/>
  <c r="M4393" i="3"/>
  <c r="O4393" i="3" s="1"/>
  <c r="M4394" i="3"/>
  <c r="O4394" i="3" s="1"/>
  <c r="M4395" i="3"/>
  <c r="O4395" i="3" s="1"/>
  <c r="M4396" i="3"/>
  <c r="O4396" i="3" s="1"/>
  <c r="M4397" i="3"/>
  <c r="O4397" i="3" s="1"/>
  <c r="M4398" i="3"/>
  <c r="O4398" i="3" s="1"/>
  <c r="M4399" i="3"/>
  <c r="O4399" i="3" s="1"/>
  <c r="M4400" i="3"/>
  <c r="O4400" i="3" s="1"/>
  <c r="M4401" i="3"/>
  <c r="O4401" i="3" s="1"/>
  <c r="M4402" i="3"/>
  <c r="O4402" i="3" s="1"/>
  <c r="M4403" i="3"/>
  <c r="O4403" i="3" s="1"/>
  <c r="M4404" i="3"/>
  <c r="O4404" i="3" s="1"/>
  <c r="M4405" i="3"/>
  <c r="O4405" i="3" s="1"/>
  <c r="M4406" i="3"/>
  <c r="O4406" i="3" s="1"/>
  <c r="M4407" i="3"/>
  <c r="O4407" i="3" s="1"/>
  <c r="M4408" i="3"/>
  <c r="O4408" i="3" s="1"/>
  <c r="M4409" i="3"/>
  <c r="O4409" i="3" s="1"/>
  <c r="M4410" i="3"/>
  <c r="O4410" i="3" s="1"/>
  <c r="M4411" i="3"/>
  <c r="O4411" i="3" s="1"/>
  <c r="M4412" i="3"/>
  <c r="O4412" i="3" s="1"/>
  <c r="M4413" i="3"/>
  <c r="O4413" i="3" s="1"/>
  <c r="M4414" i="3"/>
  <c r="O4414" i="3" s="1"/>
  <c r="M4415" i="3"/>
  <c r="O4415" i="3" s="1"/>
  <c r="M4416" i="3"/>
  <c r="M4417" i="3"/>
  <c r="O4417" i="3" s="1"/>
  <c r="M4418" i="3"/>
  <c r="O4418" i="3" s="1"/>
  <c r="M4419" i="3"/>
  <c r="O4419" i="3" s="1"/>
  <c r="M4420" i="3"/>
  <c r="O4420" i="3" s="1"/>
  <c r="M4421" i="3"/>
  <c r="O4421" i="3" s="1"/>
  <c r="M4422" i="3"/>
  <c r="O4422" i="3" s="1"/>
  <c r="M4423" i="3"/>
  <c r="O4423" i="3" s="1"/>
  <c r="M4424" i="3"/>
  <c r="O4424" i="3" s="1"/>
  <c r="M4425" i="3"/>
  <c r="O4425" i="3" s="1"/>
  <c r="M4426" i="3"/>
  <c r="O4426" i="3" s="1"/>
  <c r="M4427" i="3"/>
  <c r="O4427" i="3" s="1"/>
  <c r="M4428" i="3"/>
  <c r="O4428" i="3" s="1"/>
  <c r="M4429" i="3"/>
  <c r="O4429" i="3" s="1"/>
  <c r="M4430" i="3"/>
  <c r="O4430" i="3" s="1"/>
  <c r="M4431" i="3"/>
  <c r="O4431" i="3" s="1"/>
  <c r="M4432" i="3"/>
  <c r="O4432" i="3" s="1"/>
  <c r="M4433" i="3"/>
  <c r="O4433" i="3" s="1"/>
  <c r="M4434" i="3"/>
  <c r="O4434" i="3" s="1"/>
  <c r="M4435" i="3"/>
  <c r="O4435" i="3" s="1"/>
  <c r="M4436" i="3"/>
  <c r="O4436" i="3" s="1"/>
  <c r="M4437" i="3"/>
  <c r="O4437" i="3" s="1"/>
  <c r="M4438" i="3"/>
  <c r="O4438" i="3" s="1"/>
  <c r="M4439" i="3"/>
  <c r="O4439" i="3" s="1"/>
  <c r="M4440" i="3"/>
  <c r="O4440" i="3" s="1"/>
  <c r="M4441" i="3"/>
  <c r="O4441" i="3" s="1"/>
  <c r="M4442" i="3"/>
  <c r="O4442" i="3" s="1"/>
  <c r="M4443" i="3"/>
  <c r="O4443" i="3" s="1"/>
  <c r="M4444" i="3"/>
  <c r="O4444" i="3" s="1"/>
  <c r="M4445" i="3"/>
  <c r="O4445" i="3" s="1"/>
  <c r="M4446" i="3"/>
  <c r="O4446" i="3" s="1"/>
  <c r="M2055" i="3"/>
  <c r="O2055" i="3" s="1"/>
  <c r="F874" i="2"/>
  <c r="G874" i="2" s="1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455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K869" i="2"/>
  <c r="K847" i="2"/>
  <c r="K742" i="2"/>
  <c r="K811" i="2"/>
  <c r="F789" i="2"/>
  <c r="G789" i="2" s="1"/>
  <c r="F790" i="2"/>
  <c r="G790" i="2" s="1"/>
  <c r="F791" i="2"/>
  <c r="G791" i="2" s="1"/>
  <c r="F792" i="2"/>
  <c r="G792" i="2" s="1"/>
  <c r="F793" i="2"/>
  <c r="G793" i="2" s="1"/>
  <c r="F794" i="2"/>
  <c r="G794" i="2" s="1"/>
  <c r="F795" i="2"/>
  <c r="G795" i="2" s="1"/>
  <c r="F796" i="2"/>
  <c r="G796" i="2" s="1"/>
  <c r="F797" i="2"/>
  <c r="G797" i="2" s="1"/>
  <c r="F798" i="2"/>
  <c r="G798" i="2" s="1"/>
  <c r="F799" i="2"/>
  <c r="G799" i="2" s="1"/>
  <c r="F800" i="2"/>
  <c r="G800" i="2" s="1"/>
  <c r="F801" i="2"/>
  <c r="G801" i="2" s="1"/>
  <c r="F802" i="2"/>
  <c r="G802" i="2" s="1"/>
  <c r="F803" i="2"/>
  <c r="G803" i="2" s="1"/>
  <c r="F804" i="2"/>
  <c r="G804" i="2" s="1"/>
  <c r="F805" i="2"/>
  <c r="G805" i="2" s="1"/>
  <c r="F806" i="2"/>
  <c r="G806" i="2" s="1"/>
  <c r="F807" i="2"/>
  <c r="G807" i="2" s="1"/>
  <c r="F808" i="2"/>
  <c r="G808" i="2" s="1"/>
  <c r="F809" i="2"/>
  <c r="G809" i="2" s="1"/>
  <c r="F810" i="2"/>
  <c r="G810" i="2" s="1"/>
  <c r="F755" i="2"/>
  <c r="G755" i="2" s="1"/>
  <c r="F756" i="2"/>
  <c r="G756" i="2" s="1"/>
  <c r="F757" i="2"/>
  <c r="G757" i="2" s="1"/>
  <c r="F758" i="2"/>
  <c r="G758" i="2" s="1"/>
  <c r="F759" i="2"/>
  <c r="G759" i="2" s="1"/>
  <c r="F760" i="2"/>
  <c r="G760" i="2" s="1"/>
  <c r="F761" i="2"/>
  <c r="G761" i="2" s="1"/>
  <c r="F762" i="2"/>
  <c r="G762" i="2" s="1"/>
  <c r="F763" i="2"/>
  <c r="G763" i="2" s="1"/>
  <c r="F764" i="2"/>
  <c r="G764" i="2" s="1"/>
  <c r="F765" i="2"/>
  <c r="G765" i="2" s="1"/>
  <c r="F766" i="2"/>
  <c r="G766" i="2" s="1"/>
  <c r="F767" i="2"/>
  <c r="G767" i="2" s="1"/>
  <c r="J767" i="2" s="1"/>
  <c r="F768" i="2"/>
  <c r="G768" i="2" s="1"/>
  <c r="F769" i="2"/>
  <c r="G769" i="2" s="1"/>
  <c r="F770" i="2"/>
  <c r="G770" i="2" s="1"/>
  <c r="F771" i="2"/>
  <c r="G771" i="2" s="1"/>
  <c r="F772" i="2"/>
  <c r="G772" i="2" s="1"/>
  <c r="F773" i="2"/>
  <c r="G773" i="2" s="1"/>
  <c r="F774" i="2"/>
  <c r="G774" i="2" s="1"/>
  <c r="F775" i="2"/>
  <c r="G775" i="2" s="1"/>
  <c r="F776" i="2"/>
  <c r="G776" i="2" s="1"/>
  <c r="F777" i="2"/>
  <c r="G777" i="2" s="1"/>
  <c r="F778" i="2"/>
  <c r="G778" i="2" s="1"/>
  <c r="F779" i="2"/>
  <c r="G779" i="2" s="1"/>
  <c r="F780" i="2"/>
  <c r="G780" i="2" s="1"/>
  <c r="F781" i="2"/>
  <c r="G781" i="2" s="1"/>
  <c r="F782" i="2"/>
  <c r="G782" i="2" s="1"/>
  <c r="F783" i="2"/>
  <c r="G783" i="2" s="1"/>
  <c r="F784" i="2"/>
  <c r="G784" i="2" s="1"/>
  <c r="F785" i="2"/>
  <c r="G785" i="2" s="1"/>
  <c r="F786" i="2"/>
  <c r="G786" i="2" s="1"/>
  <c r="F787" i="2"/>
  <c r="G787" i="2" s="1"/>
  <c r="F788" i="2"/>
  <c r="G788" i="2" s="1"/>
  <c r="F243" i="2"/>
  <c r="F704" i="2"/>
  <c r="F754" i="2"/>
  <c r="G754" i="2" s="1"/>
  <c r="K730" i="2"/>
  <c r="K675" i="2"/>
  <c r="K620" i="2"/>
  <c r="K565" i="2"/>
  <c r="K510" i="2"/>
  <c r="F510" i="2"/>
  <c r="G510" i="2" s="1"/>
  <c r="F455" i="2"/>
  <c r="I510" i="2"/>
  <c r="K455" i="2"/>
  <c r="K400" i="2"/>
  <c r="K350" i="2"/>
  <c r="K300" i="2"/>
  <c r="K250" i="2"/>
  <c r="K42" i="2"/>
  <c r="K238" i="2"/>
  <c r="K213" i="2"/>
  <c r="K226" i="2"/>
  <c r="K177" i="2"/>
  <c r="K143" i="2"/>
  <c r="K117" i="2"/>
  <c r="K96" i="2"/>
  <c r="K73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70" i="2"/>
  <c r="F869" i="2"/>
  <c r="G869" i="2" s="1"/>
  <c r="F870" i="2"/>
  <c r="G870" i="2" s="1"/>
  <c r="F871" i="2"/>
  <c r="G871" i="2" s="1"/>
  <c r="F872" i="2"/>
  <c r="G872" i="2" s="1"/>
  <c r="F873" i="2"/>
  <c r="G873" i="2" s="1"/>
  <c r="F875" i="2"/>
  <c r="G875" i="2" s="1"/>
  <c r="F876" i="2"/>
  <c r="G876" i="2" s="1"/>
  <c r="F877" i="2"/>
  <c r="G877" i="2" s="1"/>
  <c r="F878" i="2"/>
  <c r="G878" i="2" s="1"/>
  <c r="F879" i="2"/>
  <c r="G879" i="2" s="1"/>
  <c r="F880" i="2"/>
  <c r="G880" i="2" s="1"/>
  <c r="F881" i="2"/>
  <c r="G881" i="2" s="1"/>
  <c r="F882" i="2"/>
  <c r="G882" i="2" s="1"/>
  <c r="F883" i="2"/>
  <c r="G883" i="2" s="1"/>
  <c r="F884" i="2"/>
  <c r="G884" i="2" s="1"/>
  <c r="F885" i="2"/>
  <c r="G885" i="2" s="1"/>
  <c r="F886" i="2"/>
  <c r="G886" i="2" s="1"/>
  <c r="F887" i="2"/>
  <c r="G887" i="2" s="1"/>
  <c r="F888" i="2"/>
  <c r="G888" i="2" s="1"/>
  <c r="F889" i="2"/>
  <c r="G889" i="2" s="1"/>
  <c r="F890" i="2"/>
  <c r="G890" i="2" s="1"/>
  <c r="F891" i="2"/>
  <c r="G891" i="2" s="1"/>
  <c r="F892" i="2"/>
  <c r="G892" i="2" s="1"/>
  <c r="F893" i="2"/>
  <c r="G893" i="2" s="1"/>
  <c r="I869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47" i="2"/>
  <c r="I848" i="2"/>
  <c r="F847" i="2"/>
  <c r="G847" i="2" s="1"/>
  <c r="F848" i="2"/>
  <c r="G848" i="2" s="1"/>
  <c r="F849" i="2"/>
  <c r="G849" i="2" s="1"/>
  <c r="F850" i="2"/>
  <c r="G850" i="2" s="1"/>
  <c r="F851" i="2"/>
  <c r="G851" i="2" s="1"/>
  <c r="F852" i="2"/>
  <c r="G852" i="2" s="1"/>
  <c r="F853" i="2"/>
  <c r="G853" i="2" s="1"/>
  <c r="F854" i="2"/>
  <c r="G854" i="2" s="1"/>
  <c r="F855" i="2"/>
  <c r="G855" i="2" s="1"/>
  <c r="F856" i="2"/>
  <c r="G856" i="2" s="1"/>
  <c r="F857" i="2"/>
  <c r="G857" i="2" s="1"/>
  <c r="F858" i="2"/>
  <c r="G858" i="2" s="1"/>
  <c r="F859" i="2"/>
  <c r="G859" i="2" s="1"/>
  <c r="F860" i="2"/>
  <c r="G860" i="2" s="1"/>
  <c r="F861" i="2"/>
  <c r="G861" i="2" s="1"/>
  <c r="F862" i="2"/>
  <c r="G862" i="2" s="1"/>
  <c r="F863" i="2"/>
  <c r="G863" i="2" s="1"/>
  <c r="F864" i="2"/>
  <c r="G864" i="2" s="1"/>
  <c r="J864" i="2" s="1"/>
  <c r="F865" i="2"/>
  <c r="G865" i="2" s="1"/>
  <c r="F866" i="2"/>
  <c r="G866" i="2" s="1"/>
  <c r="F867" i="2"/>
  <c r="G867" i="2" s="1"/>
  <c r="F868" i="2"/>
  <c r="G868" i="2" s="1"/>
  <c r="I838" i="2"/>
  <c r="I839" i="2"/>
  <c r="I840" i="2"/>
  <c r="I841" i="2"/>
  <c r="I842" i="2"/>
  <c r="I843" i="2"/>
  <c r="I844" i="2"/>
  <c r="I845" i="2"/>
  <c r="I846" i="2"/>
  <c r="F838" i="2"/>
  <c r="G838" i="2" s="1"/>
  <c r="F839" i="2"/>
  <c r="G839" i="2" s="1"/>
  <c r="F840" i="2"/>
  <c r="G840" i="2" s="1"/>
  <c r="F841" i="2"/>
  <c r="G841" i="2" s="1"/>
  <c r="F842" i="2"/>
  <c r="G842" i="2" s="1"/>
  <c r="F843" i="2"/>
  <c r="G843" i="2" s="1"/>
  <c r="F844" i="2"/>
  <c r="G844" i="2" s="1"/>
  <c r="F845" i="2"/>
  <c r="G845" i="2" s="1"/>
  <c r="F846" i="2"/>
  <c r="G846" i="2" s="1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4" i="2"/>
  <c r="I835" i="2"/>
  <c r="I836" i="2"/>
  <c r="I837" i="2"/>
  <c r="I812" i="2"/>
  <c r="I811" i="2"/>
  <c r="I742" i="2"/>
  <c r="F730" i="2"/>
  <c r="G730" i="2" s="1"/>
  <c r="F731" i="2"/>
  <c r="G731" i="2" s="1"/>
  <c r="F732" i="2"/>
  <c r="G732" i="2" s="1"/>
  <c r="F733" i="2"/>
  <c r="G733" i="2" s="1"/>
  <c r="F734" i="2"/>
  <c r="G734" i="2" s="1"/>
  <c r="F735" i="2"/>
  <c r="G735" i="2" s="1"/>
  <c r="F736" i="2"/>
  <c r="G736" i="2" s="1"/>
  <c r="F737" i="2"/>
  <c r="G737" i="2" s="1"/>
  <c r="F738" i="2"/>
  <c r="G738" i="2" s="1"/>
  <c r="F739" i="2"/>
  <c r="G739" i="2" s="1"/>
  <c r="F740" i="2"/>
  <c r="G740" i="2" s="1"/>
  <c r="F741" i="2"/>
  <c r="G741" i="2" s="1"/>
  <c r="F742" i="2"/>
  <c r="G742" i="2" s="1"/>
  <c r="F743" i="2"/>
  <c r="G743" i="2" s="1"/>
  <c r="F744" i="2"/>
  <c r="G744" i="2" s="1"/>
  <c r="F745" i="2"/>
  <c r="G745" i="2" s="1"/>
  <c r="F746" i="2"/>
  <c r="G746" i="2" s="1"/>
  <c r="F747" i="2"/>
  <c r="G747" i="2" s="1"/>
  <c r="F748" i="2"/>
  <c r="G748" i="2" s="1"/>
  <c r="F749" i="2"/>
  <c r="G749" i="2" s="1"/>
  <c r="F750" i="2"/>
  <c r="G750" i="2" s="1"/>
  <c r="F751" i="2"/>
  <c r="G751" i="2" s="1"/>
  <c r="F752" i="2"/>
  <c r="G752" i="2" s="1"/>
  <c r="F753" i="2"/>
  <c r="G753" i="2" s="1"/>
  <c r="F811" i="2"/>
  <c r="G811" i="2" s="1"/>
  <c r="F812" i="2"/>
  <c r="G812" i="2" s="1"/>
  <c r="F813" i="2"/>
  <c r="G813" i="2" s="1"/>
  <c r="F814" i="2"/>
  <c r="G814" i="2" s="1"/>
  <c r="F815" i="2"/>
  <c r="G815" i="2" s="1"/>
  <c r="F816" i="2"/>
  <c r="G816" i="2" s="1"/>
  <c r="F817" i="2"/>
  <c r="G817" i="2" s="1"/>
  <c r="F818" i="2"/>
  <c r="G818" i="2" s="1"/>
  <c r="F819" i="2"/>
  <c r="G819" i="2" s="1"/>
  <c r="F820" i="2"/>
  <c r="G820" i="2" s="1"/>
  <c r="F821" i="2"/>
  <c r="G821" i="2" s="1"/>
  <c r="F822" i="2"/>
  <c r="G822" i="2" s="1"/>
  <c r="F823" i="2"/>
  <c r="G823" i="2" s="1"/>
  <c r="F824" i="2"/>
  <c r="G824" i="2" s="1"/>
  <c r="F825" i="2"/>
  <c r="G825" i="2" s="1"/>
  <c r="F826" i="2"/>
  <c r="G826" i="2" s="1"/>
  <c r="F827" i="2"/>
  <c r="G827" i="2" s="1"/>
  <c r="F828" i="2"/>
  <c r="G828" i="2" s="1"/>
  <c r="F829" i="2"/>
  <c r="G829" i="2" s="1"/>
  <c r="F830" i="2"/>
  <c r="G830" i="2" s="1"/>
  <c r="F831" i="2"/>
  <c r="G831" i="2" s="1"/>
  <c r="F832" i="2"/>
  <c r="G832" i="2" s="1"/>
  <c r="F834" i="2"/>
  <c r="G834" i="2" s="1"/>
  <c r="F835" i="2"/>
  <c r="G835" i="2" s="1"/>
  <c r="F836" i="2"/>
  <c r="G836" i="2" s="1"/>
  <c r="F837" i="2"/>
  <c r="G837" i="2" s="1"/>
  <c r="I732" i="2"/>
  <c r="I733" i="2"/>
  <c r="I734" i="2"/>
  <c r="I735" i="2"/>
  <c r="I736" i="2"/>
  <c r="I737" i="2"/>
  <c r="I738" i="2"/>
  <c r="I739" i="2"/>
  <c r="I740" i="2"/>
  <c r="I741" i="2"/>
  <c r="I731" i="2"/>
  <c r="I730" i="2"/>
  <c r="J755" i="2" l="1"/>
  <c r="J801" i="2"/>
  <c r="J790" i="2"/>
  <c r="J802" i="2"/>
  <c r="J768" i="2"/>
  <c r="J791" i="2"/>
  <c r="J756" i="2"/>
  <c r="J754" i="2"/>
  <c r="J800" i="2"/>
  <c r="J789" i="2"/>
  <c r="J766" i="2"/>
  <c r="J765" i="2"/>
  <c r="J779" i="2"/>
  <c r="J778" i="2"/>
  <c r="J792" i="2"/>
  <c r="J780" i="2"/>
  <c r="J788" i="2"/>
  <c r="J798" i="2"/>
  <c r="J764" i="2"/>
  <c r="J797" i="2"/>
  <c r="J777" i="2"/>
  <c r="J809" i="2"/>
  <c r="J776" i="2"/>
  <c r="J808" i="2"/>
  <c r="J787" i="2"/>
  <c r="J775" i="2"/>
  <c r="J807" i="2"/>
  <c r="J796" i="2"/>
  <c r="J786" i="2"/>
  <c r="J774" i="2"/>
  <c r="J762" i="2"/>
  <c r="J806" i="2"/>
  <c r="J795" i="2"/>
  <c r="J773" i="2"/>
  <c r="J805" i="2"/>
  <c r="J794" i="2"/>
  <c r="J772" i="2"/>
  <c r="J804" i="2"/>
  <c r="J793" i="2"/>
  <c r="J771" i="2"/>
  <c r="J803" i="2"/>
  <c r="J770" i="2"/>
  <c r="J781" i="2"/>
  <c r="J769" i="2"/>
  <c r="J757" i="2"/>
  <c r="J810" i="2"/>
  <c r="J799" i="2"/>
  <c r="J763" i="2"/>
  <c r="J784" i="2"/>
  <c r="J760" i="2"/>
  <c r="J783" i="2"/>
  <c r="J759" i="2"/>
  <c r="J758" i="2"/>
  <c r="J785" i="2"/>
  <c r="J761" i="2"/>
  <c r="J782" i="2"/>
  <c r="J882" i="2"/>
  <c r="J870" i="2"/>
  <c r="J510" i="2"/>
  <c r="J883" i="2"/>
  <c r="J871" i="2"/>
  <c r="J884" i="2"/>
  <c r="J872" i="2"/>
  <c r="J885" i="2"/>
  <c r="J873" i="2"/>
  <c r="J886" i="2"/>
  <c r="J874" i="2"/>
  <c r="J888" i="2"/>
  <c r="J876" i="2"/>
  <c r="J887" i="2"/>
  <c r="J875" i="2"/>
  <c r="J890" i="2"/>
  <c r="J889" i="2"/>
  <c r="J891" i="2"/>
  <c r="J879" i="2"/>
  <c r="J878" i="2"/>
  <c r="J877" i="2"/>
  <c r="J748" i="2"/>
  <c r="J893" i="2"/>
  <c r="J881" i="2"/>
  <c r="J892" i="2"/>
  <c r="J869" i="2"/>
  <c r="J880" i="2"/>
  <c r="J747" i="2"/>
  <c r="J863" i="2"/>
  <c r="J866" i="2"/>
  <c r="J865" i="2"/>
  <c r="J744" i="2"/>
  <c r="J857" i="2"/>
  <c r="J868" i="2"/>
  <c r="J856" i="2"/>
  <c r="J867" i="2"/>
  <c r="J855" i="2"/>
  <c r="J854" i="2"/>
  <c r="J853" i="2"/>
  <c r="J851" i="2"/>
  <c r="J862" i="2"/>
  <c r="J850" i="2"/>
  <c r="J861" i="2"/>
  <c r="J849" i="2"/>
  <c r="J847" i="2"/>
  <c r="J852" i="2"/>
  <c r="J860" i="2"/>
  <c r="J859" i="2"/>
  <c r="J848" i="2"/>
  <c r="J858" i="2"/>
  <c r="J742" i="2"/>
  <c r="J816" i="2"/>
  <c r="J826" i="2"/>
  <c r="J843" i="2"/>
  <c r="J749" i="2"/>
  <c r="J811" i="2"/>
  <c r="J743" i="2"/>
  <c r="J842" i="2"/>
  <c r="J836" i="2"/>
  <c r="J815" i="2"/>
  <c r="J824" i="2"/>
  <c r="J837" i="2"/>
  <c r="J841" i="2"/>
  <c r="J846" i="2"/>
  <c r="J845" i="2"/>
  <c r="J750" i="2"/>
  <c r="J844" i="2"/>
  <c r="J840" i="2"/>
  <c r="J839" i="2"/>
  <c r="J825" i="2"/>
  <c r="J812" i="2"/>
  <c r="J838" i="2"/>
  <c r="J814" i="2"/>
  <c r="J813" i="2"/>
  <c r="J823" i="2"/>
  <c r="J829" i="2"/>
  <c r="J828" i="2"/>
  <c r="J818" i="2"/>
  <c r="J827" i="2"/>
  <c r="J817" i="2"/>
  <c r="J835" i="2"/>
  <c r="J822" i="2"/>
  <c r="J820" i="2"/>
  <c r="J834" i="2"/>
  <c r="J819" i="2"/>
  <c r="J832" i="2"/>
  <c r="J831" i="2"/>
  <c r="J821" i="2"/>
  <c r="J830" i="2"/>
  <c r="J752" i="2"/>
  <c r="J751" i="2"/>
  <c r="J745" i="2"/>
  <c r="J746" i="2"/>
  <c r="J753" i="2"/>
  <c r="J741" i="2"/>
  <c r="J732" i="2"/>
  <c r="J733" i="2"/>
  <c r="J740" i="2"/>
  <c r="J735" i="2"/>
  <c r="J730" i="2"/>
  <c r="J731" i="2"/>
  <c r="J734" i="2"/>
  <c r="J739" i="2"/>
  <c r="J738" i="2"/>
  <c r="J737" i="2"/>
  <c r="J736" i="2"/>
  <c r="O1939" i="3" l="1"/>
  <c r="O1942" i="3"/>
  <c r="O1967" i="3"/>
  <c r="O1968" i="3"/>
  <c r="O1993" i="3"/>
  <c r="O1999" i="3"/>
  <c r="O2026" i="3"/>
  <c r="O2027" i="3"/>
  <c r="O2052" i="3"/>
  <c r="O2053" i="3"/>
  <c r="M1901" i="3"/>
  <c r="O1901" i="3" s="1"/>
  <c r="M1902" i="3"/>
  <c r="O1902" i="3" s="1"/>
  <c r="M1903" i="3"/>
  <c r="O1903" i="3" s="1"/>
  <c r="M1904" i="3"/>
  <c r="O1904" i="3" s="1"/>
  <c r="M1905" i="3"/>
  <c r="O1905" i="3" s="1"/>
  <c r="M1906" i="3"/>
  <c r="O1906" i="3" s="1"/>
  <c r="M1907" i="3"/>
  <c r="O1907" i="3" s="1"/>
  <c r="M1908" i="3"/>
  <c r="O1908" i="3" s="1"/>
  <c r="M1909" i="3"/>
  <c r="O1909" i="3" s="1"/>
  <c r="M1910" i="3"/>
  <c r="O1910" i="3" s="1"/>
  <c r="M1911" i="3"/>
  <c r="O1911" i="3" s="1"/>
  <c r="M1912" i="3"/>
  <c r="O1912" i="3" s="1"/>
  <c r="M1913" i="3"/>
  <c r="O1913" i="3" s="1"/>
  <c r="M1914" i="3"/>
  <c r="O1914" i="3" s="1"/>
  <c r="M1915" i="3"/>
  <c r="O1915" i="3" s="1"/>
  <c r="M1916" i="3"/>
  <c r="O1916" i="3" s="1"/>
  <c r="M1917" i="3"/>
  <c r="O1917" i="3" s="1"/>
  <c r="M1918" i="3"/>
  <c r="O1918" i="3" s="1"/>
  <c r="M1919" i="3"/>
  <c r="O1919" i="3" s="1"/>
  <c r="M1920" i="3"/>
  <c r="O1920" i="3" s="1"/>
  <c r="M1921" i="3"/>
  <c r="O1921" i="3" s="1"/>
  <c r="M1922" i="3"/>
  <c r="O1922" i="3" s="1"/>
  <c r="M1923" i="3"/>
  <c r="O1923" i="3" s="1"/>
  <c r="M1924" i="3"/>
  <c r="O1924" i="3" s="1"/>
  <c r="M1925" i="3"/>
  <c r="O1925" i="3" s="1"/>
  <c r="M1926" i="3"/>
  <c r="O1926" i="3" s="1"/>
  <c r="M1927" i="3"/>
  <c r="O1927" i="3" s="1"/>
  <c r="M1928" i="3"/>
  <c r="O1928" i="3" s="1"/>
  <c r="M1929" i="3"/>
  <c r="O1929" i="3" s="1"/>
  <c r="M1930" i="3"/>
  <c r="O1930" i="3" s="1"/>
  <c r="M1931" i="3"/>
  <c r="O1931" i="3" s="1"/>
  <c r="M1932" i="3"/>
  <c r="O1932" i="3" s="1"/>
  <c r="M1933" i="3"/>
  <c r="O1933" i="3" s="1"/>
  <c r="M1934" i="3"/>
  <c r="O1934" i="3" s="1"/>
  <c r="M1935" i="3"/>
  <c r="O1935" i="3" s="1"/>
  <c r="M1936" i="3"/>
  <c r="O1936" i="3" s="1"/>
  <c r="M1937" i="3"/>
  <c r="O1937" i="3" s="1"/>
  <c r="M1938" i="3"/>
  <c r="O1938" i="3" s="1"/>
  <c r="M1939" i="3"/>
  <c r="M1940" i="3"/>
  <c r="O1940" i="3" s="1"/>
  <c r="M1941" i="3"/>
  <c r="O1941" i="3" s="1"/>
  <c r="M1942" i="3"/>
  <c r="M1943" i="3"/>
  <c r="O1943" i="3" s="1"/>
  <c r="M1944" i="3"/>
  <c r="O1944" i="3" s="1"/>
  <c r="M1945" i="3"/>
  <c r="O1945" i="3" s="1"/>
  <c r="M1946" i="3"/>
  <c r="O1946" i="3" s="1"/>
  <c r="M1947" i="3"/>
  <c r="O1947" i="3" s="1"/>
  <c r="M1948" i="3"/>
  <c r="O1948" i="3" s="1"/>
  <c r="M1949" i="3"/>
  <c r="O1949" i="3" s="1"/>
  <c r="M1950" i="3"/>
  <c r="O1950" i="3" s="1"/>
  <c r="M1951" i="3"/>
  <c r="O1951" i="3" s="1"/>
  <c r="M1952" i="3"/>
  <c r="O1952" i="3" s="1"/>
  <c r="M1953" i="3"/>
  <c r="O1953" i="3" s="1"/>
  <c r="M1954" i="3"/>
  <c r="O1954" i="3" s="1"/>
  <c r="M1955" i="3"/>
  <c r="O1955" i="3" s="1"/>
  <c r="M1956" i="3"/>
  <c r="O1956" i="3" s="1"/>
  <c r="M1957" i="3"/>
  <c r="O1957" i="3" s="1"/>
  <c r="M1958" i="3"/>
  <c r="O1958" i="3" s="1"/>
  <c r="M1959" i="3"/>
  <c r="O1959" i="3" s="1"/>
  <c r="M1960" i="3"/>
  <c r="O1960" i="3" s="1"/>
  <c r="M1961" i="3"/>
  <c r="O1961" i="3" s="1"/>
  <c r="M1962" i="3"/>
  <c r="O1962" i="3" s="1"/>
  <c r="M1963" i="3"/>
  <c r="O1963" i="3" s="1"/>
  <c r="M1964" i="3"/>
  <c r="O1964" i="3" s="1"/>
  <c r="M1965" i="3"/>
  <c r="O1965" i="3" s="1"/>
  <c r="M1966" i="3"/>
  <c r="O1966" i="3" s="1"/>
  <c r="M1967" i="3"/>
  <c r="M1968" i="3"/>
  <c r="M1969" i="3"/>
  <c r="O1969" i="3" s="1"/>
  <c r="M1970" i="3"/>
  <c r="O1970" i="3" s="1"/>
  <c r="M1971" i="3"/>
  <c r="O1971" i="3" s="1"/>
  <c r="M1972" i="3"/>
  <c r="O1972" i="3" s="1"/>
  <c r="M1973" i="3"/>
  <c r="O1973" i="3" s="1"/>
  <c r="M1974" i="3"/>
  <c r="O1974" i="3" s="1"/>
  <c r="M1975" i="3"/>
  <c r="O1975" i="3" s="1"/>
  <c r="M1976" i="3"/>
  <c r="O1976" i="3" s="1"/>
  <c r="M1977" i="3"/>
  <c r="O1977" i="3" s="1"/>
  <c r="M1978" i="3"/>
  <c r="O1978" i="3" s="1"/>
  <c r="M1979" i="3"/>
  <c r="O1979" i="3" s="1"/>
  <c r="M1980" i="3"/>
  <c r="O1980" i="3" s="1"/>
  <c r="M1981" i="3"/>
  <c r="O1981" i="3" s="1"/>
  <c r="M1982" i="3"/>
  <c r="O1982" i="3" s="1"/>
  <c r="M1983" i="3"/>
  <c r="O1983" i="3" s="1"/>
  <c r="M1984" i="3"/>
  <c r="O1984" i="3" s="1"/>
  <c r="M1985" i="3"/>
  <c r="O1985" i="3" s="1"/>
  <c r="M1986" i="3"/>
  <c r="O1986" i="3" s="1"/>
  <c r="M1987" i="3"/>
  <c r="O1987" i="3" s="1"/>
  <c r="M1988" i="3"/>
  <c r="O1988" i="3" s="1"/>
  <c r="M1989" i="3"/>
  <c r="O1989" i="3" s="1"/>
  <c r="M1990" i="3"/>
  <c r="O1990" i="3" s="1"/>
  <c r="M1991" i="3"/>
  <c r="O1991" i="3" s="1"/>
  <c r="M1992" i="3"/>
  <c r="O1992" i="3" s="1"/>
  <c r="M1993" i="3"/>
  <c r="M1994" i="3"/>
  <c r="O1994" i="3" s="1"/>
  <c r="M1995" i="3"/>
  <c r="O1995" i="3" s="1"/>
  <c r="M1996" i="3"/>
  <c r="O1996" i="3" s="1"/>
  <c r="M1997" i="3"/>
  <c r="O1997" i="3" s="1"/>
  <c r="M1998" i="3"/>
  <c r="O1998" i="3" s="1"/>
  <c r="M1999" i="3"/>
  <c r="M2000" i="3"/>
  <c r="O2000" i="3" s="1"/>
  <c r="M2001" i="3"/>
  <c r="O2001" i="3" s="1"/>
  <c r="M2002" i="3"/>
  <c r="O2002" i="3" s="1"/>
  <c r="M2003" i="3"/>
  <c r="O2003" i="3" s="1"/>
  <c r="M2004" i="3"/>
  <c r="O2004" i="3" s="1"/>
  <c r="M2005" i="3"/>
  <c r="O2005" i="3" s="1"/>
  <c r="M2006" i="3"/>
  <c r="O2006" i="3" s="1"/>
  <c r="M2007" i="3"/>
  <c r="O2007" i="3" s="1"/>
  <c r="M2008" i="3"/>
  <c r="O2008" i="3" s="1"/>
  <c r="M2009" i="3"/>
  <c r="O2009" i="3" s="1"/>
  <c r="M2010" i="3"/>
  <c r="O2010" i="3" s="1"/>
  <c r="M2011" i="3"/>
  <c r="O2011" i="3" s="1"/>
  <c r="M2012" i="3"/>
  <c r="O2012" i="3" s="1"/>
  <c r="M2013" i="3"/>
  <c r="O2013" i="3" s="1"/>
  <c r="M2014" i="3"/>
  <c r="O2014" i="3" s="1"/>
  <c r="M2015" i="3"/>
  <c r="O2015" i="3" s="1"/>
  <c r="M2016" i="3"/>
  <c r="O2016" i="3" s="1"/>
  <c r="M2017" i="3"/>
  <c r="O2017" i="3" s="1"/>
  <c r="M2018" i="3"/>
  <c r="O2018" i="3" s="1"/>
  <c r="M2019" i="3"/>
  <c r="O2019" i="3" s="1"/>
  <c r="M2020" i="3"/>
  <c r="O2020" i="3" s="1"/>
  <c r="M2021" i="3"/>
  <c r="O2021" i="3" s="1"/>
  <c r="M2022" i="3"/>
  <c r="O2022" i="3" s="1"/>
  <c r="M2023" i="3"/>
  <c r="O2023" i="3" s="1"/>
  <c r="M2024" i="3"/>
  <c r="O2024" i="3" s="1"/>
  <c r="M2025" i="3"/>
  <c r="O2025" i="3" s="1"/>
  <c r="M2026" i="3"/>
  <c r="M2027" i="3"/>
  <c r="M2028" i="3"/>
  <c r="O2028" i="3" s="1"/>
  <c r="M2029" i="3"/>
  <c r="O2029" i="3" s="1"/>
  <c r="M2030" i="3"/>
  <c r="O2030" i="3" s="1"/>
  <c r="M2031" i="3"/>
  <c r="O2031" i="3" s="1"/>
  <c r="M2032" i="3"/>
  <c r="O2032" i="3" s="1"/>
  <c r="M2033" i="3"/>
  <c r="O2033" i="3" s="1"/>
  <c r="M2034" i="3"/>
  <c r="O2034" i="3" s="1"/>
  <c r="M2035" i="3"/>
  <c r="O2035" i="3" s="1"/>
  <c r="M2036" i="3"/>
  <c r="O2036" i="3" s="1"/>
  <c r="M2037" i="3"/>
  <c r="O2037" i="3" s="1"/>
  <c r="M2038" i="3"/>
  <c r="O2038" i="3" s="1"/>
  <c r="M2039" i="3"/>
  <c r="O2039" i="3" s="1"/>
  <c r="M2040" i="3"/>
  <c r="O2040" i="3" s="1"/>
  <c r="M2041" i="3"/>
  <c r="O2041" i="3" s="1"/>
  <c r="M2042" i="3"/>
  <c r="O2042" i="3" s="1"/>
  <c r="M2043" i="3"/>
  <c r="O2043" i="3" s="1"/>
  <c r="M2044" i="3"/>
  <c r="O2044" i="3" s="1"/>
  <c r="M2045" i="3"/>
  <c r="O2045" i="3" s="1"/>
  <c r="M2046" i="3"/>
  <c r="O2046" i="3" s="1"/>
  <c r="M2047" i="3"/>
  <c r="O2047" i="3" s="1"/>
  <c r="M2048" i="3"/>
  <c r="O2048" i="3" s="1"/>
  <c r="M2049" i="3"/>
  <c r="O2049" i="3" s="1"/>
  <c r="M2050" i="3"/>
  <c r="O2050" i="3" s="1"/>
  <c r="M2051" i="3"/>
  <c r="O2051" i="3" s="1"/>
  <c r="M2052" i="3"/>
  <c r="M2053" i="3"/>
  <c r="M2054" i="3"/>
  <c r="O2054" i="3" s="1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675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20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565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11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00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351" i="2"/>
  <c r="I350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251" i="2"/>
  <c r="I250" i="2"/>
  <c r="F675" i="2" l="1"/>
  <c r="G675" i="2" s="1"/>
  <c r="F676" i="2"/>
  <c r="G676" i="2" s="1"/>
  <c r="F677" i="2"/>
  <c r="G677" i="2" s="1"/>
  <c r="F678" i="2"/>
  <c r="G678" i="2" s="1"/>
  <c r="F679" i="2"/>
  <c r="G679" i="2" s="1"/>
  <c r="F680" i="2"/>
  <c r="G680" i="2" s="1"/>
  <c r="F681" i="2"/>
  <c r="G681" i="2" s="1"/>
  <c r="F682" i="2"/>
  <c r="G682" i="2" s="1"/>
  <c r="F683" i="2"/>
  <c r="G683" i="2" s="1"/>
  <c r="F684" i="2"/>
  <c r="G684" i="2" s="1"/>
  <c r="F685" i="2"/>
  <c r="G685" i="2" s="1"/>
  <c r="F686" i="2"/>
  <c r="G686" i="2" s="1"/>
  <c r="F687" i="2"/>
  <c r="G687" i="2" s="1"/>
  <c r="F688" i="2"/>
  <c r="G688" i="2" s="1"/>
  <c r="F689" i="2"/>
  <c r="G689" i="2" s="1"/>
  <c r="F690" i="2"/>
  <c r="G690" i="2" s="1"/>
  <c r="F691" i="2"/>
  <c r="G691" i="2" s="1"/>
  <c r="F692" i="2"/>
  <c r="G692" i="2" s="1"/>
  <c r="F693" i="2"/>
  <c r="G693" i="2" s="1"/>
  <c r="F694" i="2"/>
  <c r="G694" i="2" s="1"/>
  <c r="F695" i="2"/>
  <c r="G695" i="2" s="1"/>
  <c r="F696" i="2"/>
  <c r="G696" i="2" s="1"/>
  <c r="F697" i="2"/>
  <c r="G697" i="2" s="1"/>
  <c r="F698" i="2"/>
  <c r="G698" i="2" s="1"/>
  <c r="J698" i="2" s="1"/>
  <c r="F699" i="2"/>
  <c r="G699" i="2" s="1"/>
  <c r="J699" i="2" s="1"/>
  <c r="F700" i="2"/>
  <c r="G700" i="2" s="1"/>
  <c r="F701" i="2"/>
  <c r="G701" i="2" s="1"/>
  <c r="F702" i="2"/>
  <c r="G702" i="2" s="1"/>
  <c r="F703" i="2"/>
  <c r="G703" i="2" s="1"/>
  <c r="G704" i="2"/>
  <c r="F705" i="2"/>
  <c r="G705" i="2" s="1"/>
  <c r="F706" i="2"/>
  <c r="G706" i="2" s="1"/>
  <c r="F707" i="2"/>
  <c r="G707" i="2" s="1"/>
  <c r="F708" i="2"/>
  <c r="G708" i="2" s="1"/>
  <c r="F709" i="2"/>
  <c r="G709" i="2" s="1"/>
  <c r="F710" i="2"/>
  <c r="G710" i="2" s="1"/>
  <c r="F711" i="2"/>
  <c r="G711" i="2" s="1"/>
  <c r="J711" i="2" s="1"/>
  <c r="F712" i="2"/>
  <c r="G712" i="2" s="1"/>
  <c r="F713" i="2"/>
  <c r="G713" i="2" s="1"/>
  <c r="F714" i="2"/>
  <c r="G714" i="2" s="1"/>
  <c r="F715" i="2"/>
  <c r="G715" i="2" s="1"/>
  <c r="F716" i="2"/>
  <c r="G716" i="2" s="1"/>
  <c r="F717" i="2"/>
  <c r="G717" i="2" s="1"/>
  <c r="F718" i="2"/>
  <c r="G718" i="2" s="1"/>
  <c r="F719" i="2"/>
  <c r="G719" i="2" s="1"/>
  <c r="F720" i="2"/>
  <c r="G720" i="2" s="1"/>
  <c r="F721" i="2"/>
  <c r="G721" i="2" s="1"/>
  <c r="F722" i="2"/>
  <c r="G722" i="2" s="1"/>
  <c r="F723" i="2"/>
  <c r="G723" i="2" s="1"/>
  <c r="J723" i="2" s="1"/>
  <c r="F724" i="2"/>
  <c r="G724" i="2" s="1"/>
  <c r="F725" i="2"/>
  <c r="G725" i="2" s="1"/>
  <c r="F726" i="2"/>
  <c r="G726" i="2" s="1"/>
  <c r="F727" i="2"/>
  <c r="G727" i="2" s="1"/>
  <c r="F728" i="2"/>
  <c r="G728" i="2" s="1"/>
  <c r="F729" i="2"/>
  <c r="G729" i="2" s="1"/>
  <c r="F620" i="2"/>
  <c r="G620" i="2" s="1"/>
  <c r="F621" i="2"/>
  <c r="G621" i="2" s="1"/>
  <c r="F622" i="2"/>
  <c r="G622" i="2" s="1"/>
  <c r="F623" i="2"/>
  <c r="G623" i="2" s="1"/>
  <c r="F624" i="2"/>
  <c r="G624" i="2" s="1"/>
  <c r="F625" i="2"/>
  <c r="G625" i="2" s="1"/>
  <c r="F626" i="2"/>
  <c r="G626" i="2" s="1"/>
  <c r="F627" i="2"/>
  <c r="G627" i="2" s="1"/>
  <c r="F628" i="2"/>
  <c r="G628" i="2" s="1"/>
  <c r="F629" i="2"/>
  <c r="G629" i="2" s="1"/>
  <c r="F630" i="2"/>
  <c r="G630" i="2" s="1"/>
  <c r="F631" i="2"/>
  <c r="G631" i="2" s="1"/>
  <c r="F632" i="2"/>
  <c r="G632" i="2" s="1"/>
  <c r="F633" i="2"/>
  <c r="G633" i="2" s="1"/>
  <c r="F634" i="2"/>
  <c r="G634" i="2" s="1"/>
  <c r="F635" i="2"/>
  <c r="G635" i="2" s="1"/>
  <c r="F636" i="2"/>
  <c r="G636" i="2" s="1"/>
  <c r="F637" i="2"/>
  <c r="G637" i="2" s="1"/>
  <c r="F638" i="2"/>
  <c r="G638" i="2" s="1"/>
  <c r="F639" i="2"/>
  <c r="G639" i="2" s="1"/>
  <c r="F640" i="2"/>
  <c r="G640" i="2" s="1"/>
  <c r="F641" i="2"/>
  <c r="G641" i="2" s="1"/>
  <c r="F642" i="2"/>
  <c r="G642" i="2" s="1"/>
  <c r="F643" i="2"/>
  <c r="G643" i="2" s="1"/>
  <c r="F644" i="2"/>
  <c r="G644" i="2" s="1"/>
  <c r="F645" i="2"/>
  <c r="G645" i="2" s="1"/>
  <c r="F646" i="2"/>
  <c r="G646" i="2" s="1"/>
  <c r="F647" i="2"/>
  <c r="G647" i="2" s="1"/>
  <c r="F648" i="2"/>
  <c r="G648" i="2" s="1"/>
  <c r="F649" i="2"/>
  <c r="G649" i="2" s="1"/>
  <c r="F650" i="2"/>
  <c r="G650" i="2" s="1"/>
  <c r="F651" i="2"/>
  <c r="G651" i="2" s="1"/>
  <c r="F652" i="2"/>
  <c r="G652" i="2" s="1"/>
  <c r="F653" i="2"/>
  <c r="G653" i="2" s="1"/>
  <c r="F654" i="2"/>
  <c r="G654" i="2" s="1"/>
  <c r="F655" i="2"/>
  <c r="G655" i="2" s="1"/>
  <c r="F656" i="2"/>
  <c r="G656" i="2" s="1"/>
  <c r="F657" i="2"/>
  <c r="G657" i="2" s="1"/>
  <c r="F658" i="2"/>
  <c r="G658" i="2" s="1"/>
  <c r="F659" i="2"/>
  <c r="G659" i="2" s="1"/>
  <c r="F660" i="2"/>
  <c r="G660" i="2" s="1"/>
  <c r="F661" i="2"/>
  <c r="G661" i="2" s="1"/>
  <c r="F662" i="2"/>
  <c r="G662" i="2" s="1"/>
  <c r="F663" i="2"/>
  <c r="G663" i="2" s="1"/>
  <c r="F664" i="2"/>
  <c r="G664" i="2" s="1"/>
  <c r="F665" i="2"/>
  <c r="G665" i="2" s="1"/>
  <c r="F666" i="2"/>
  <c r="G666" i="2" s="1"/>
  <c r="F667" i="2"/>
  <c r="G667" i="2" s="1"/>
  <c r="F668" i="2"/>
  <c r="G668" i="2" s="1"/>
  <c r="F669" i="2"/>
  <c r="G669" i="2" s="1"/>
  <c r="F670" i="2"/>
  <c r="G670" i="2" s="1"/>
  <c r="F671" i="2"/>
  <c r="G671" i="2" s="1"/>
  <c r="F672" i="2"/>
  <c r="G672" i="2" s="1"/>
  <c r="F673" i="2"/>
  <c r="G673" i="2" s="1"/>
  <c r="F674" i="2"/>
  <c r="G674" i="2" s="1"/>
  <c r="F565" i="2"/>
  <c r="G565" i="2" s="1"/>
  <c r="F566" i="2"/>
  <c r="G566" i="2" s="1"/>
  <c r="F567" i="2"/>
  <c r="G567" i="2" s="1"/>
  <c r="F568" i="2"/>
  <c r="G568" i="2" s="1"/>
  <c r="F569" i="2"/>
  <c r="G569" i="2" s="1"/>
  <c r="F570" i="2"/>
  <c r="G570" i="2" s="1"/>
  <c r="F571" i="2"/>
  <c r="G571" i="2" s="1"/>
  <c r="F572" i="2"/>
  <c r="G572" i="2" s="1"/>
  <c r="F573" i="2"/>
  <c r="G573" i="2" s="1"/>
  <c r="F574" i="2"/>
  <c r="G574" i="2" s="1"/>
  <c r="F575" i="2"/>
  <c r="G575" i="2" s="1"/>
  <c r="F576" i="2"/>
  <c r="G576" i="2" s="1"/>
  <c r="F577" i="2"/>
  <c r="G577" i="2" s="1"/>
  <c r="F578" i="2"/>
  <c r="G578" i="2" s="1"/>
  <c r="F579" i="2"/>
  <c r="G579" i="2" s="1"/>
  <c r="F580" i="2"/>
  <c r="G580" i="2" s="1"/>
  <c r="F581" i="2"/>
  <c r="G581" i="2" s="1"/>
  <c r="F582" i="2"/>
  <c r="G582" i="2" s="1"/>
  <c r="F583" i="2"/>
  <c r="G583" i="2" s="1"/>
  <c r="F584" i="2"/>
  <c r="G584" i="2" s="1"/>
  <c r="F585" i="2"/>
  <c r="G585" i="2" s="1"/>
  <c r="F586" i="2"/>
  <c r="G586" i="2" s="1"/>
  <c r="F587" i="2"/>
  <c r="G587" i="2" s="1"/>
  <c r="F588" i="2"/>
  <c r="G588" i="2" s="1"/>
  <c r="F589" i="2"/>
  <c r="G589" i="2" s="1"/>
  <c r="F590" i="2"/>
  <c r="G590" i="2" s="1"/>
  <c r="F591" i="2"/>
  <c r="G591" i="2" s="1"/>
  <c r="F592" i="2"/>
  <c r="G592" i="2" s="1"/>
  <c r="F593" i="2"/>
  <c r="G593" i="2" s="1"/>
  <c r="F594" i="2"/>
  <c r="G594" i="2" s="1"/>
  <c r="F595" i="2"/>
  <c r="G595" i="2" s="1"/>
  <c r="F596" i="2"/>
  <c r="G596" i="2" s="1"/>
  <c r="F597" i="2"/>
  <c r="G597" i="2" s="1"/>
  <c r="F598" i="2"/>
  <c r="G598" i="2" s="1"/>
  <c r="F599" i="2"/>
  <c r="G599" i="2" s="1"/>
  <c r="F600" i="2"/>
  <c r="G600" i="2" s="1"/>
  <c r="F601" i="2"/>
  <c r="G601" i="2" s="1"/>
  <c r="F602" i="2"/>
  <c r="G602" i="2" s="1"/>
  <c r="F603" i="2"/>
  <c r="G603" i="2" s="1"/>
  <c r="F604" i="2"/>
  <c r="G604" i="2" s="1"/>
  <c r="F605" i="2"/>
  <c r="G605" i="2" s="1"/>
  <c r="F606" i="2"/>
  <c r="G606" i="2" s="1"/>
  <c r="F607" i="2"/>
  <c r="G607" i="2" s="1"/>
  <c r="F608" i="2"/>
  <c r="G608" i="2" s="1"/>
  <c r="F609" i="2"/>
  <c r="G609" i="2" s="1"/>
  <c r="F610" i="2"/>
  <c r="G610" i="2" s="1"/>
  <c r="F611" i="2"/>
  <c r="G611" i="2" s="1"/>
  <c r="F612" i="2"/>
  <c r="G612" i="2" s="1"/>
  <c r="F613" i="2"/>
  <c r="G613" i="2" s="1"/>
  <c r="F614" i="2"/>
  <c r="G614" i="2" s="1"/>
  <c r="F615" i="2"/>
  <c r="G615" i="2" s="1"/>
  <c r="F616" i="2"/>
  <c r="G616" i="2" s="1"/>
  <c r="F617" i="2"/>
  <c r="G617" i="2" s="1"/>
  <c r="F618" i="2"/>
  <c r="G618" i="2" s="1"/>
  <c r="F619" i="2"/>
  <c r="G619" i="2" s="1"/>
  <c r="F511" i="2"/>
  <c r="G511" i="2" s="1"/>
  <c r="F512" i="2"/>
  <c r="G512" i="2" s="1"/>
  <c r="F513" i="2"/>
  <c r="G513" i="2" s="1"/>
  <c r="F514" i="2"/>
  <c r="G514" i="2" s="1"/>
  <c r="F515" i="2"/>
  <c r="G515" i="2" s="1"/>
  <c r="F516" i="2"/>
  <c r="G516" i="2" s="1"/>
  <c r="F517" i="2"/>
  <c r="G517" i="2" s="1"/>
  <c r="F518" i="2"/>
  <c r="G518" i="2" s="1"/>
  <c r="F519" i="2"/>
  <c r="G519" i="2" s="1"/>
  <c r="F520" i="2"/>
  <c r="G520" i="2" s="1"/>
  <c r="F521" i="2"/>
  <c r="G521" i="2" s="1"/>
  <c r="F522" i="2"/>
  <c r="G522" i="2" s="1"/>
  <c r="F523" i="2"/>
  <c r="G523" i="2" s="1"/>
  <c r="F524" i="2"/>
  <c r="G524" i="2" s="1"/>
  <c r="F525" i="2"/>
  <c r="G525" i="2" s="1"/>
  <c r="F526" i="2"/>
  <c r="G526" i="2" s="1"/>
  <c r="F527" i="2"/>
  <c r="G527" i="2" s="1"/>
  <c r="F528" i="2"/>
  <c r="G528" i="2" s="1"/>
  <c r="F529" i="2"/>
  <c r="G529" i="2" s="1"/>
  <c r="F530" i="2"/>
  <c r="G530" i="2" s="1"/>
  <c r="F531" i="2"/>
  <c r="G531" i="2" s="1"/>
  <c r="F532" i="2"/>
  <c r="G532" i="2" s="1"/>
  <c r="F533" i="2"/>
  <c r="G533" i="2" s="1"/>
  <c r="F534" i="2"/>
  <c r="G534" i="2" s="1"/>
  <c r="F535" i="2"/>
  <c r="G535" i="2" s="1"/>
  <c r="F536" i="2"/>
  <c r="G536" i="2" s="1"/>
  <c r="F537" i="2"/>
  <c r="G537" i="2" s="1"/>
  <c r="F538" i="2"/>
  <c r="G538" i="2" s="1"/>
  <c r="F539" i="2"/>
  <c r="G539" i="2" s="1"/>
  <c r="F540" i="2"/>
  <c r="G540" i="2" s="1"/>
  <c r="F541" i="2"/>
  <c r="G541" i="2" s="1"/>
  <c r="F542" i="2"/>
  <c r="G542" i="2" s="1"/>
  <c r="F543" i="2"/>
  <c r="G543" i="2" s="1"/>
  <c r="F544" i="2"/>
  <c r="G544" i="2" s="1"/>
  <c r="F545" i="2"/>
  <c r="G545" i="2" s="1"/>
  <c r="F546" i="2"/>
  <c r="G546" i="2" s="1"/>
  <c r="F547" i="2"/>
  <c r="G547" i="2" s="1"/>
  <c r="F548" i="2"/>
  <c r="G548" i="2" s="1"/>
  <c r="F549" i="2"/>
  <c r="G549" i="2" s="1"/>
  <c r="F550" i="2"/>
  <c r="G550" i="2" s="1"/>
  <c r="F551" i="2"/>
  <c r="G551" i="2" s="1"/>
  <c r="F552" i="2"/>
  <c r="G552" i="2" s="1"/>
  <c r="F553" i="2"/>
  <c r="G553" i="2" s="1"/>
  <c r="F554" i="2"/>
  <c r="G554" i="2" s="1"/>
  <c r="F555" i="2"/>
  <c r="G555" i="2" s="1"/>
  <c r="F556" i="2"/>
  <c r="G556" i="2" s="1"/>
  <c r="F557" i="2"/>
  <c r="G557" i="2" s="1"/>
  <c r="F558" i="2"/>
  <c r="G558" i="2" s="1"/>
  <c r="F559" i="2"/>
  <c r="G559" i="2" s="1"/>
  <c r="F560" i="2"/>
  <c r="G560" i="2" s="1"/>
  <c r="F561" i="2"/>
  <c r="G561" i="2" s="1"/>
  <c r="F562" i="2"/>
  <c r="G562" i="2" s="1"/>
  <c r="F563" i="2"/>
  <c r="G563" i="2" s="1"/>
  <c r="F564" i="2"/>
  <c r="G564" i="2" s="1"/>
  <c r="F460" i="2"/>
  <c r="G460" i="2" s="1"/>
  <c r="F405" i="2"/>
  <c r="G405" i="2" s="1"/>
  <c r="F354" i="2"/>
  <c r="G354" i="2" s="1"/>
  <c r="F304" i="2"/>
  <c r="G304" i="2" s="1"/>
  <c r="F458" i="2"/>
  <c r="G458" i="2" s="1"/>
  <c r="F403" i="2"/>
  <c r="G403" i="2" s="1"/>
  <c r="F457" i="2"/>
  <c r="G457" i="2" s="1"/>
  <c r="F456" i="2"/>
  <c r="G456" i="2" s="1"/>
  <c r="F401" i="2"/>
  <c r="G401" i="2" s="1"/>
  <c r="G455" i="2"/>
  <c r="F459" i="2"/>
  <c r="G459" i="2" s="1"/>
  <c r="F461" i="2"/>
  <c r="G461" i="2" s="1"/>
  <c r="F462" i="2"/>
  <c r="G462" i="2" s="1"/>
  <c r="F463" i="2"/>
  <c r="G463" i="2" s="1"/>
  <c r="F464" i="2"/>
  <c r="G464" i="2" s="1"/>
  <c r="F465" i="2"/>
  <c r="G465" i="2" s="1"/>
  <c r="F466" i="2"/>
  <c r="G466" i="2" s="1"/>
  <c r="F467" i="2"/>
  <c r="G467" i="2" s="1"/>
  <c r="F468" i="2"/>
  <c r="G468" i="2" s="1"/>
  <c r="F469" i="2"/>
  <c r="G469" i="2" s="1"/>
  <c r="F470" i="2"/>
  <c r="G470" i="2" s="1"/>
  <c r="F471" i="2"/>
  <c r="G471" i="2" s="1"/>
  <c r="F472" i="2"/>
  <c r="G472" i="2" s="1"/>
  <c r="F473" i="2"/>
  <c r="G473" i="2" s="1"/>
  <c r="F474" i="2"/>
  <c r="G474" i="2" s="1"/>
  <c r="F475" i="2"/>
  <c r="G475" i="2" s="1"/>
  <c r="F476" i="2"/>
  <c r="G476" i="2" s="1"/>
  <c r="F477" i="2"/>
  <c r="G477" i="2" s="1"/>
  <c r="F478" i="2"/>
  <c r="G478" i="2" s="1"/>
  <c r="F479" i="2"/>
  <c r="G479" i="2" s="1"/>
  <c r="F480" i="2"/>
  <c r="G480" i="2" s="1"/>
  <c r="F481" i="2"/>
  <c r="G481" i="2" s="1"/>
  <c r="F482" i="2"/>
  <c r="G482" i="2" s="1"/>
  <c r="F483" i="2"/>
  <c r="G483" i="2" s="1"/>
  <c r="F484" i="2"/>
  <c r="G484" i="2" s="1"/>
  <c r="F485" i="2"/>
  <c r="G485" i="2" s="1"/>
  <c r="F486" i="2"/>
  <c r="G486" i="2" s="1"/>
  <c r="F487" i="2"/>
  <c r="G487" i="2" s="1"/>
  <c r="F488" i="2"/>
  <c r="G488" i="2" s="1"/>
  <c r="F489" i="2"/>
  <c r="G489" i="2" s="1"/>
  <c r="F490" i="2"/>
  <c r="G490" i="2" s="1"/>
  <c r="F491" i="2"/>
  <c r="G491" i="2" s="1"/>
  <c r="F492" i="2"/>
  <c r="G492" i="2" s="1"/>
  <c r="F493" i="2"/>
  <c r="G493" i="2" s="1"/>
  <c r="F494" i="2"/>
  <c r="G494" i="2" s="1"/>
  <c r="F495" i="2"/>
  <c r="G495" i="2" s="1"/>
  <c r="F496" i="2"/>
  <c r="G496" i="2" s="1"/>
  <c r="F497" i="2"/>
  <c r="G497" i="2" s="1"/>
  <c r="F498" i="2"/>
  <c r="G498" i="2" s="1"/>
  <c r="F499" i="2"/>
  <c r="G499" i="2" s="1"/>
  <c r="F500" i="2"/>
  <c r="G500" i="2" s="1"/>
  <c r="F501" i="2"/>
  <c r="G501" i="2" s="1"/>
  <c r="F502" i="2"/>
  <c r="G502" i="2" s="1"/>
  <c r="F503" i="2"/>
  <c r="G503" i="2" s="1"/>
  <c r="F504" i="2"/>
  <c r="G504" i="2" s="1"/>
  <c r="F505" i="2"/>
  <c r="G505" i="2" s="1"/>
  <c r="F506" i="2"/>
  <c r="G506" i="2" s="1"/>
  <c r="F507" i="2"/>
  <c r="G507" i="2" s="1"/>
  <c r="F508" i="2"/>
  <c r="G508" i="2" s="1"/>
  <c r="F509" i="2"/>
  <c r="G509" i="2" s="1"/>
  <c r="F253" i="2"/>
  <c r="G253" i="2" s="1"/>
  <c r="F254" i="2"/>
  <c r="G254" i="2" s="1"/>
  <c r="F255" i="2"/>
  <c r="G255" i="2" s="1"/>
  <c r="F256" i="2"/>
  <c r="G256" i="2" s="1"/>
  <c r="F257" i="2"/>
  <c r="G257" i="2" s="1"/>
  <c r="F258" i="2"/>
  <c r="G258" i="2" s="1"/>
  <c r="F259" i="2"/>
  <c r="G259" i="2" s="1"/>
  <c r="F260" i="2"/>
  <c r="G260" i="2" s="1"/>
  <c r="F261" i="2"/>
  <c r="G261" i="2" s="1"/>
  <c r="F262" i="2"/>
  <c r="G262" i="2" s="1"/>
  <c r="F263" i="2"/>
  <c r="G263" i="2" s="1"/>
  <c r="F264" i="2"/>
  <c r="G264" i="2" s="1"/>
  <c r="F265" i="2"/>
  <c r="G265" i="2" s="1"/>
  <c r="F266" i="2"/>
  <c r="G266" i="2" s="1"/>
  <c r="F267" i="2"/>
  <c r="G267" i="2" s="1"/>
  <c r="F268" i="2"/>
  <c r="G268" i="2" s="1"/>
  <c r="F269" i="2"/>
  <c r="G269" i="2" s="1"/>
  <c r="F270" i="2"/>
  <c r="G270" i="2" s="1"/>
  <c r="F271" i="2"/>
  <c r="G271" i="2" s="1"/>
  <c r="F272" i="2"/>
  <c r="G272" i="2" s="1"/>
  <c r="F273" i="2"/>
  <c r="G273" i="2" s="1"/>
  <c r="F274" i="2"/>
  <c r="G274" i="2" s="1"/>
  <c r="F275" i="2"/>
  <c r="G275" i="2" s="1"/>
  <c r="F276" i="2"/>
  <c r="G276" i="2" s="1"/>
  <c r="F277" i="2"/>
  <c r="G277" i="2" s="1"/>
  <c r="F278" i="2"/>
  <c r="G278" i="2" s="1"/>
  <c r="F279" i="2"/>
  <c r="G279" i="2" s="1"/>
  <c r="F280" i="2"/>
  <c r="G280" i="2" s="1"/>
  <c r="F281" i="2"/>
  <c r="G281" i="2" s="1"/>
  <c r="F282" i="2"/>
  <c r="G282" i="2" s="1"/>
  <c r="F283" i="2"/>
  <c r="G283" i="2" s="1"/>
  <c r="F284" i="2"/>
  <c r="G284" i="2" s="1"/>
  <c r="F285" i="2"/>
  <c r="G285" i="2" s="1"/>
  <c r="F286" i="2"/>
  <c r="G286" i="2" s="1"/>
  <c r="F287" i="2"/>
  <c r="G287" i="2" s="1"/>
  <c r="F288" i="2"/>
  <c r="G288" i="2" s="1"/>
  <c r="F289" i="2"/>
  <c r="G289" i="2" s="1"/>
  <c r="F290" i="2"/>
  <c r="G290" i="2" s="1"/>
  <c r="F291" i="2"/>
  <c r="G291" i="2" s="1"/>
  <c r="F292" i="2"/>
  <c r="G292" i="2" s="1"/>
  <c r="F293" i="2"/>
  <c r="G293" i="2" s="1"/>
  <c r="F294" i="2"/>
  <c r="G294" i="2" s="1"/>
  <c r="F295" i="2"/>
  <c r="G295" i="2" s="1"/>
  <c r="F296" i="2"/>
  <c r="G296" i="2" s="1"/>
  <c r="F297" i="2"/>
  <c r="G297" i="2" s="1"/>
  <c r="F298" i="2"/>
  <c r="G298" i="2" s="1"/>
  <c r="F299" i="2"/>
  <c r="G299" i="2" s="1"/>
  <c r="F300" i="2"/>
  <c r="G300" i="2" s="1"/>
  <c r="F301" i="2"/>
  <c r="G301" i="2" s="1"/>
  <c r="F302" i="2"/>
  <c r="G302" i="2" s="1"/>
  <c r="F303" i="2"/>
  <c r="G303" i="2" s="1"/>
  <c r="F305" i="2"/>
  <c r="G305" i="2" s="1"/>
  <c r="F306" i="2"/>
  <c r="G306" i="2" s="1"/>
  <c r="F307" i="2"/>
  <c r="G307" i="2" s="1"/>
  <c r="F308" i="2"/>
  <c r="G308" i="2" s="1"/>
  <c r="F309" i="2"/>
  <c r="G309" i="2" s="1"/>
  <c r="F310" i="2"/>
  <c r="G310" i="2" s="1"/>
  <c r="F311" i="2"/>
  <c r="G311" i="2" s="1"/>
  <c r="F312" i="2"/>
  <c r="G312" i="2" s="1"/>
  <c r="F313" i="2"/>
  <c r="G313" i="2" s="1"/>
  <c r="F314" i="2"/>
  <c r="G314" i="2" s="1"/>
  <c r="F315" i="2"/>
  <c r="G315" i="2" s="1"/>
  <c r="F316" i="2"/>
  <c r="G316" i="2" s="1"/>
  <c r="F317" i="2"/>
  <c r="G317" i="2" s="1"/>
  <c r="F318" i="2"/>
  <c r="G318" i="2" s="1"/>
  <c r="F319" i="2"/>
  <c r="G319" i="2" s="1"/>
  <c r="F320" i="2"/>
  <c r="G320" i="2" s="1"/>
  <c r="F321" i="2"/>
  <c r="G321" i="2" s="1"/>
  <c r="F322" i="2"/>
  <c r="G322" i="2" s="1"/>
  <c r="F323" i="2"/>
  <c r="G323" i="2" s="1"/>
  <c r="F324" i="2"/>
  <c r="G324" i="2" s="1"/>
  <c r="F325" i="2"/>
  <c r="G325" i="2" s="1"/>
  <c r="F326" i="2"/>
  <c r="G326" i="2" s="1"/>
  <c r="F327" i="2"/>
  <c r="G327" i="2" s="1"/>
  <c r="F328" i="2"/>
  <c r="G328" i="2" s="1"/>
  <c r="F329" i="2"/>
  <c r="G329" i="2" s="1"/>
  <c r="F330" i="2"/>
  <c r="G330" i="2" s="1"/>
  <c r="F331" i="2"/>
  <c r="G331" i="2" s="1"/>
  <c r="F332" i="2"/>
  <c r="G332" i="2" s="1"/>
  <c r="F333" i="2"/>
  <c r="G333" i="2" s="1"/>
  <c r="F334" i="2"/>
  <c r="G334" i="2" s="1"/>
  <c r="F335" i="2"/>
  <c r="G335" i="2" s="1"/>
  <c r="F336" i="2"/>
  <c r="G336" i="2" s="1"/>
  <c r="F337" i="2"/>
  <c r="G337" i="2" s="1"/>
  <c r="F338" i="2"/>
  <c r="G338" i="2" s="1"/>
  <c r="F339" i="2"/>
  <c r="G339" i="2" s="1"/>
  <c r="F340" i="2"/>
  <c r="G340" i="2" s="1"/>
  <c r="F341" i="2"/>
  <c r="G341" i="2" s="1"/>
  <c r="F342" i="2"/>
  <c r="G342" i="2" s="1"/>
  <c r="F343" i="2"/>
  <c r="G343" i="2" s="1"/>
  <c r="F344" i="2"/>
  <c r="G344" i="2" s="1"/>
  <c r="F345" i="2"/>
  <c r="G345" i="2" s="1"/>
  <c r="F346" i="2"/>
  <c r="G346" i="2" s="1"/>
  <c r="F347" i="2"/>
  <c r="G347" i="2" s="1"/>
  <c r="F348" i="2"/>
  <c r="G348" i="2" s="1"/>
  <c r="F349" i="2"/>
  <c r="G349" i="2" s="1"/>
  <c r="F350" i="2"/>
  <c r="G350" i="2" s="1"/>
  <c r="F351" i="2"/>
  <c r="G351" i="2" s="1"/>
  <c r="F352" i="2"/>
  <c r="G352" i="2" s="1"/>
  <c r="F353" i="2"/>
  <c r="G353" i="2" s="1"/>
  <c r="F355" i="2"/>
  <c r="G355" i="2" s="1"/>
  <c r="F356" i="2"/>
  <c r="G356" i="2" s="1"/>
  <c r="F357" i="2"/>
  <c r="G357" i="2" s="1"/>
  <c r="F358" i="2"/>
  <c r="G358" i="2" s="1"/>
  <c r="F359" i="2"/>
  <c r="G359" i="2" s="1"/>
  <c r="F360" i="2"/>
  <c r="G360" i="2" s="1"/>
  <c r="F361" i="2"/>
  <c r="G361" i="2" s="1"/>
  <c r="F362" i="2"/>
  <c r="G362" i="2" s="1"/>
  <c r="F363" i="2"/>
  <c r="G363" i="2" s="1"/>
  <c r="F364" i="2"/>
  <c r="G364" i="2" s="1"/>
  <c r="F365" i="2"/>
  <c r="G365" i="2" s="1"/>
  <c r="F366" i="2"/>
  <c r="G366" i="2" s="1"/>
  <c r="F367" i="2"/>
  <c r="G367" i="2" s="1"/>
  <c r="F368" i="2"/>
  <c r="G368" i="2" s="1"/>
  <c r="F369" i="2"/>
  <c r="G369" i="2" s="1"/>
  <c r="F370" i="2"/>
  <c r="G370" i="2" s="1"/>
  <c r="F371" i="2"/>
  <c r="G371" i="2" s="1"/>
  <c r="F372" i="2"/>
  <c r="G372" i="2" s="1"/>
  <c r="F373" i="2"/>
  <c r="G373" i="2" s="1"/>
  <c r="F374" i="2"/>
  <c r="G374" i="2" s="1"/>
  <c r="F375" i="2"/>
  <c r="G375" i="2" s="1"/>
  <c r="F376" i="2"/>
  <c r="G376" i="2" s="1"/>
  <c r="F377" i="2"/>
  <c r="G377" i="2" s="1"/>
  <c r="F378" i="2"/>
  <c r="G378" i="2" s="1"/>
  <c r="F379" i="2"/>
  <c r="G379" i="2" s="1"/>
  <c r="F380" i="2"/>
  <c r="G380" i="2" s="1"/>
  <c r="F381" i="2"/>
  <c r="G381" i="2" s="1"/>
  <c r="F382" i="2"/>
  <c r="G382" i="2" s="1"/>
  <c r="F383" i="2"/>
  <c r="G383" i="2" s="1"/>
  <c r="F384" i="2"/>
  <c r="G384" i="2" s="1"/>
  <c r="F385" i="2"/>
  <c r="G385" i="2" s="1"/>
  <c r="F386" i="2"/>
  <c r="G386" i="2" s="1"/>
  <c r="F387" i="2"/>
  <c r="G387" i="2" s="1"/>
  <c r="F388" i="2"/>
  <c r="G388" i="2" s="1"/>
  <c r="F389" i="2"/>
  <c r="G389" i="2" s="1"/>
  <c r="F390" i="2"/>
  <c r="G390" i="2" s="1"/>
  <c r="F391" i="2"/>
  <c r="G391" i="2" s="1"/>
  <c r="F392" i="2"/>
  <c r="G392" i="2" s="1"/>
  <c r="F393" i="2"/>
  <c r="G393" i="2" s="1"/>
  <c r="F394" i="2"/>
  <c r="G394" i="2" s="1"/>
  <c r="F395" i="2"/>
  <c r="G395" i="2" s="1"/>
  <c r="F396" i="2"/>
  <c r="G396" i="2" s="1"/>
  <c r="F397" i="2"/>
  <c r="G397" i="2" s="1"/>
  <c r="F398" i="2"/>
  <c r="G398" i="2" s="1"/>
  <c r="F399" i="2"/>
  <c r="G399" i="2" s="1"/>
  <c r="F400" i="2"/>
  <c r="G400" i="2" s="1"/>
  <c r="F402" i="2"/>
  <c r="G402" i="2" s="1"/>
  <c r="F404" i="2"/>
  <c r="G404" i="2" s="1"/>
  <c r="F406" i="2"/>
  <c r="G406" i="2" s="1"/>
  <c r="F407" i="2"/>
  <c r="G407" i="2" s="1"/>
  <c r="F408" i="2"/>
  <c r="G408" i="2" s="1"/>
  <c r="F409" i="2"/>
  <c r="G409" i="2" s="1"/>
  <c r="F410" i="2"/>
  <c r="G410" i="2" s="1"/>
  <c r="F411" i="2"/>
  <c r="G411" i="2" s="1"/>
  <c r="F412" i="2"/>
  <c r="G412" i="2" s="1"/>
  <c r="F413" i="2"/>
  <c r="G413" i="2" s="1"/>
  <c r="F414" i="2"/>
  <c r="G414" i="2" s="1"/>
  <c r="F415" i="2"/>
  <c r="G415" i="2" s="1"/>
  <c r="F416" i="2"/>
  <c r="G416" i="2" s="1"/>
  <c r="F417" i="2"/>
  <c r="G417" i="2" s="1"/>
  <c r="F418" i="2"/>
  <c r="G418" i="2" s="1"/>
  <c r="F419" i="2"/>
  <c r="G419" i="2" s="1"/>
  <c r="F420" i="2"/>
  <c r="G420" i="2" s="1"/>
  <c r="F421" i="2"/>
  <c r="G421" i="2" s="1"/>
  <c r="F422" i="2"/>
  <c r="G422" i="2" s="1"/>
  <c r="F423" i="2"/>
  <c r="G423" i="2" s="1"/>
  <c r="F424" i="2"/>
  <c r="G424" i="2" s="1"/>
  <c r="F425" i="2"/>
  <c r="G425" i="2" s="1"/>
  <c r="F426" i="2"/>
  <c r="G426" i="2" s="1"/>
  <c r="F427" i="2"/>
  <c r="G427" i="2" s="1"/>
  <c r="F428" i="2"/>
  <c r="G428" i="2" s="1"/>
  <c r="F429" i="2"/>
  <c r="G429" i="2" s="1"/>
  <c r="F430" i="2"/>
  <c r="G430" i="2" s="1"/>
  <c r="F431" i="2"/>
  <c r="G431" i="2" s="1"/>
  <c r="F432" i="2"/>
  <c r="G432" i="2" s="1"/>
  <c r="F433" i="2"/>
  <c r="G433" i="2" s="1"/>
  <c r="F434" i="2"/>
  <c r="G434" i="2" s="1"/>
  <c r="F435" i="2"/>
  <c r="G435" i="2" s="1"/>
  <c r="F436" i="2"/>
  <c r="G436" i="2" s="1"/>
  <c r="F437" i="2"/>
  <c r="G437" i="2" s="1"/>
  <c r="F438" i="2"/>
  <c r="G438" i="2" s="1"/>
  <c r="F439" i="2"/>
  <c r="G439" i="2" s="1"/>
  <c r="F440" i="2"/>
  <c r="G440" i="2" s="1"/>
  <c r="F441" i="2"/>
  <c r="G441" i="2" s="1"/>
  <c r="F442" i="2"/>
  <c r="G442" i="2" s="1"/>
  <c r="F443" i="2"/>
  <c r="G443" i="2" s="1"/>
  <c r="F444" i="2"/>
  <c r="G444" i="2" s="1"/>
  <c r="F445" i="2"/>
  <c r="G445" i="2" s="1"/>
  <c r="F446" i="2"/>
  <c r="G446" i="2" s="1"/>
  <c r="F447" i="2"/>
  <c r="G447" i="2" s="1"/>
  <c r="F448" i="2"/>
  <c r="G448" i="2" s="1"/>
  <c r="F449" i="2"/>
  <c r="G449" i="2" s="1"/>
  <c r="F450" i="2"/>
  <c r="G450" i="2" s="1"/>
  <c r="F451" i="2"/>
  <c r="G451" i="2" s="1"/>
  <c r="F452" i="2"/>
  <c r="G452" i="2" s="1"/>
  <c r="F453" i="2"/>
  <c r="G453" i="2" s="1"/>
  <c r="F454" i="2"/>
  <c r="G454" i="2" s="1"/>
  <c r="F252" i="2"/>
  <c r="G252" i="2" s="1"/>
  <c r="F213" i="2"/>
  <c r="G213" i="2" s="1"/>
  <c r="F251" i="2"/>
  <c r="G251" i="2" s="1"/>
  <c r="F200" i="2"/>
  <c r="G200" i="2" s="1"/>
  <c r="F250" i="2"/>
  <c r="G250" i="2" s="1"/>
  <c r="F128" i="2"/>
  <c r="G128" i="2" s="1"/>
  <c r="J581" i="2" l="1"/>
  <c r="J687" i="2"/>
  <c r="J686" i="2"/>
  <c r="J710" i="2"/>
  <c r="J722" i="2"/>
  <c r="J627" i="2"/>
  <c r="J663" i="2"/>
  <c r="J651" i="2"/>
  <c r="J639" i="2"/>
  <c r="J608" i="2"/>
  <c r="J596" i="2"/>
  <c r="J584" i="2"/>
  <c r="J572" i="2"/>
  <c r="J729" i="2"/>
  <c r="J717" i="2"/>
  <c r="J705" i="2"/>
  <c r="J585" i="2"/>
  <c r="J573" i="2"/>
  <c r="J727" i="2"/>
  <c r="J553" i="2"/>
  <c r="J541" i="2"/>
  <c r="J517" i="2"/>
  <c r="J669" i="2"/>
  <c r="J657" i="2"/>
  <c r="J645" i="2"/>
  <c r="J542" i="2"/>
  <c r="J530" i="2"/>
  <c r="J693" i="2"/>
  <c r="J633" i="2"/>
  <c r="J679" i="2"/>
  <c r="J703" i="2"/>
  <c r="J550" i="2"/>
  <c r="J538" i="2"/>
  <c r="J526" i="2"/>
  <c r="J561" i="2"/>
  <c r="J549" i="2"/>
  <c r="J537" i="2"/>
  <c r="J525" i="2"/>
  <c r="J513" i="2"/>
  <c r="J611" i="2"/>
  <c r="J599" i="2"/>
  <c r="J587" i="2"/>
  <c r="J575" i="2"/>
  <c r="J671" i="2"/>
  <c r="J659" i="2"/>
  <c r="J647" i="2"/>
  <c r="J635" i="2"/>
  <c r="J535" i="2"/>
  <c r="J511" i="2"/>
  <c r="J609" i="2"/>
  <c r="J597" i="2"/>
  <c r="J623" i="2"/>
  <c r="J564" i="2"/>
  <c r="J516" i="2"/>
  <c r="J617" i="2"/>
  <c r="J605" i="2"/>
  <c r="J569" i="2"/>
  <c r="J593" i="2"/>
  <c r="J681" i="2"/>
  <c r="J726" i="2"/>
  <c r="J714" i="2"/>
  <c r="J702" i="2"/>
  <c r="J690" i="2"/>
  <c r="J678" i="2"/>
  <c r="J715" i="2"/>
  <c r="J539" i="2"/>
  <c r="J563" i="2"/>
  <c r="J527" i="2"/>
  <c r="J515" i="2"/>
  <c r="J522" i="2"/>
  <c r="J562" i="2"/>
  <c r="J514" i="2"/>
  <c r="J565" i="2"/>
  <c r="J556" i="2"/>
  <c r="J544" i="2"/>
  <c r="J532" i="2"/>
  <c r="J520" i="2"/>
  <c r="J612" i="2"/>
  <c r="J600" i="2"/>
  <c r="J588" i="2"/>
  <c r="J576" i="2"/>
  <c r="J664" i="2"/>
  <c r="J652" i="2"/>
  <c r="J640" i="2"/>
  <c r="J628" i="2"/>
  <c r="J615" i="2"/>
  <c r="J603" i="2"/>
  <c r="J591" i="2"/>
  <c r="J579" i="2"/>
  <c r="J567" i="2"/>
  <c r="J668" i="2"/>
  <c r="J644" i="2"/>
  <c r="J616" i="2"/>
  <c r="J604" i="2"/>
  <c r="J592" i="2"/>
  <c r="J580" i="2"/>
  <c r="J568" i="2"/>
  <c r="J665" i="2"/>
  <c r="J653" i="2"/>
  <c r="J641" i="2"/>
  <c r="J629" i="2"/>
  <c r="J721" i="2"/>
  <c r="J709" i="2"/>
  <c r="J697" i="2"/>
  <c r="J685" i="2"/>
  <c r="J529" i="2"/>
  <c r="J620" i="2"/>
  <c r="J613" i="2"/>
  <c r="J601" i="2"/>
  <c r="J589" i="2"/>
  <c r="J577" i="2"/>
  <c r="J674" i="2"/>
  <c r="J662" i="2"/>
  <c r="J650" i="2"/>
  <c r="J638" i="2"/>
  <c r="J626" i="2"/>
  <c r="J675" i="2"/>
  <c r="J719" i="2"/>
  <c r="J707" i="2"/>
  <c r="J695" i="2"/>
  <c r="J683" i="2"/>
  <c r="J551" i="2"/>
  <c r="J718" i="2"/>
  <c r="J706" i="2"/>
  <c r="J694" i="2"/>
  <c r="J682" i="2"/>
  <c r="J672" i="2"/>
  <c r="J660" i="2"/>
  <c r="J648" i="2"/>
  <c r="J636" i="2"/>
  <c r="J624" i="2"/>
  <c r="J728" i="2"/>
  <c r="J716" i="2"/>
  <c r="J704" i="2"/>
  <c r="J692" i="2"/>
  <c r="J680" i="2"/>
  <c r="J560" i="2"/>
  <c r="J548" i="2"/>
  <c r="J536" i="2"/>
  <c r="J524" i="2"/>
  <c r="J512" i="2"/>
  <c r="J610" i="2"/>
  <c r="J598" i="2"/>
  <c r="J586" i="2"/>
  <c r="J574" i="2"/>
  <c r="J691" i="2"/>
  <c r="J559" i="2"/>
  <c r="J547" i="2"/>
  <c r="J523" i="2"/>
  <c r="J519" i="2"/>
  <c r="J621" i="2"/>
  <c r="J456" i="2"/>
  <c r="J554" i="2"/>
  <c r="J518" i="2"/>
  <c r="J725" i="2"/>
  <c r="J713" i="2"/>
  <c r="J701" i="2"/>
  <c r="J689" i="2"/>
  <c r="J677" i="2"/>
  <c r="J656" i="2"/>
  <c r="J632" i="2"/>
  <c r="J724" i="2"/>
  <c r="J712" i="2"/>
  <c r="J700" i="2"/>
  <c r="J688" i="2"/>
  <c r="J676" i="2"/>
  <c r="J460" i="2"/>
  <c r="J552" i="2"/>
  <c r="J540" i="2"/>
  <c r="J528" i="2"/>
  <c r="J667" i="2"/>
  <c r="J655" i="2"/>
  <c r="J643" i="2"/>
  <c r="J631" i="2"/>
  <c r="J696" i="2"/>
  <c r="J614" i="2"/>
  <c r="J720" i="2"/>
  <c r="J708" i="2"/>
  <c r="J684" i="2"/>
  <c r="J602" i="2"/>
  <c r="J590" i="2"/>
  <c r="J578" i="2"/>
  <c r="J673" i="2"/>
  <c r="J661" i="2"/>
  <c r="J649" i="2"/>
  <c r="J637" i="2"/>
  <c r="J625" i="2"/>
  <c r="J658" i="2"/>
  <c r="J558" i="2"/>
  <c r="J546" i="2"/>
  <c r="J534" i="2"/>
  <c r="J566" i="2"/>
  <c r="J670" i="2"/>
  <c r="J557" i="2"/>
  <c r="J545" i="2"/>
  <c r="J533" i="2"/>
  <c r="J521" i="2"/>
  <c r="J619" i="2"/>
  <c r="J607" i="2"/>
  <c r="J595" i="2"/>
  <c r="J583" i="2"/>
  <c r="J571" i="2"/>
  <c r="J646" i="2"/>
  <c r="J618" i="2"/>
  <c r="J606" i="2"/>
  <c r="J594" i="2"/>
  <c r="J582" i="2"/>
  <c r="J570" i="2"/>
  <c r="J634" i="2"/>
  <c r="J555" i="2"/>
  <c r="J543" i="2"/>
  <c r="J531" i="2"/>
  <c r="J666" i="2"/>
  <c r="J654" i="2"/>
  <c r="J642" i="2"/>
  <c r="J630" i="2"/>
  <c r="J622" i="2"/>
  <c r="J509" i="2"/>
  <c r="J497" i="2"/>
  <c r="J485" i="2"/>
  <c r="J475" i="2"/>
  <c r="J507" i="2"/>
  <c r="J495" i="2"/>
  <c r="J483" i="2"/>
  <c r="J498" i="2"/>
  <c r="J506" i="2"/>
  <c r="J494" i="2"/>
  <c r="J482" i="2"/>
  <c r="J499" i="2"/>
  <c r="J486" i="2"/>
  <c r="J505" i="2"/>
  <c r="J493" i="2"/>
  <c r="J481" i="2"/>
  <c r="J504" i="2"/>
  <c r="J492" i="2"/>
  <c r="J480" i="2"/>
  <c r="J252" i="2"/>
  <c r="J503" i="2"/>
  <c r="J491" i="2"/>
  <c r="J479" i="2"/>
  <c r="J502" i="2"/>
  <c r="J490" i="2"/>
  <c r="J478" i="2"/>
  <c r="J474" i="2"/>
  <c r="J501" i="2"/>
  <c r="J489" i="2"/>
  <c r="J477" i="2"/>
  <c r="J487" i="2"/>
  <c r="J500" i="2"/>
  <c r="J488" i="2"/>
  <c r="J476" i="2"/>
  <c r="J508" i="2"/>
  <c r="J496" i="2"/>
  <c r="J484" i="2"/>
  <c r="J473" i="2"/>
  <c r="J472" i="2"/>
  <c r="J277" i="2"/>
  <c r="J471" i="2"/>
  <c r="J470" i="2"/>
  <c r="J469" i="2"/>
  <c r="J468" i="2"/>
  <c r="J467" i="2"/>
  <c r="J466" i="2"/>
  <c r="J465" i="2"/>
  <c r="J464" i="2"/>
  <c r="J463" i="2"/>
  <c r="J458" i="2"/>
  <c r="J462" i="2"/>
  <c r="J461" i="2"/>
  <c r="J371" i="2"/>
  <c r="J457" i="2"/>
  <c r="J348" i="2"/>
  <c r="J349" i="2"/>
  <c r="J313" i="2"/>
  <c r="J324" i="2"/>
  <c r="J396" i="2"/>
  <c r="J360" i="2"/>
  <c r="J254" i="2"/>
  <c r="J278" i="2"/>
  <c r="J336" i="2"/>
  <c r="J418" i="2"/>
  <c r="J397" i="2"/>
  <c r="J255" i="2"/>
  <c r="J406" i="2"/>
  <c r="J449" i="2"/>
  <c r="J413" i="2"/>
  <c r="J343" i="2"/>
  <c r="J331" i="2"/>
  <c r="J319" i="2"/>
  <c r="J342" i="2"/>
  <c r="J330" i="2"/>
  <c r="J318" i="2"/>
  <c r="J251" i="2"/>
  <c r="J301" i="2"/>
  <c r="J378" i="2"/>
  <c r="J366" i="2"/>
  <c r="J296" i="2"/>
  <c r="J272" i="2"/>
  <c r="J337" i="2"/>
  <c r="J389" i="2"/>
  <c r="J377" i="2"/>
  <c r="J365" i="2"/>
  <c r="J295" i="2"/>
  <c r="J271" i="2"/>
  <c r="J259" i="2"/>
  <c r="J455" i="2"/>
  <c r="J292" i="2"/>
  <c r="J280" i="2"/>
  <c r="J256" i="2"/>
  <c r="J425" i="2"/>
  <c r="J372" i="2"/>
  <c r="J395" i="2"/>
  <c r="J359" i="2"/>
  <c r="J443" i="2"/>
  <c r="J390" i="2"/>
  <c r="J442" i="2"/>
  <c r="J260" i="2"/>
  <c r="J352" i="2"/>
  <c r="J437" i="2"/>
  <c r="J275" i="2"/>
  <c r="J300" i="2"/>
  <c r="J407" i="2"/>
  <c r="J351" i="2"/>
  <c r="J451" i="2"/>
  <c r="J427" i="2"/>
  <c r="J403" i="2"/>
  <c r="J450" i="2"/>
  <c r="J438" i="2"/>
  <c r="J402" i="2"/>
  <c r="J345" i="2"/>
  <c r="J333" i="2"/>
  <c r="J309" i="2"/>
  <c r="J285" i="2"/>
  <c r="J344" i="2"/>
  <c r="J332" i="2"/>
  <c r="J308" i="2"/>
  <c r="J436" i="2"/>
  <c r="J424" i="2"/>
  <c r="J261" i="2"/>
  <c r="J266" i="2"/>
  <c r="J307" i="2"/>
  <c r="J265" i="2"/>
  <c r="J392" i="2"/>
  <c r="J380" i="2"/>
  <c r="J356" i="2"/>
  <c r="J400" i="2"/>
  <c r="J286" i="2"/>
  <c r="J262" i="2"/>
  <c r="J391" i="2"/>
  <c r="J379" i="2"/>
  <c r="J401" i="2"/>
  <c r="J419" i="2"/>
  <c r="J447" i="2"/>
  <c r="J258" i="2"/>
  <c r="J293" i="2"/>
  <c r="J281" i="2"/>
  <c r="J414" i="2"/>
  <c r="J409" i="2"/>
  <c r="J386" i="2"/>
  <c r="J315" i="2"/>
  <c r="J388" i="2"/>
  <c r="J387" i="2"/>
  <c r="J321" i="2"/>
  <c r="J320" i="2"/>
  <c r="J448" i="2"/>
  <c r="J294" i="2"/>
  <c r="J415" i="2"/>
  <c r="J290" i="2"/>
  <c r="J435" i="2"/>
  <c r="J423" i="2"/>
  <c r="J289" i="2"/>
  <c r="J306" i="2"/>
  <c r="J364" i="2"/>
  <c r="J282" i="2"/>
  <c r="J375" i="2"/>
  <c r="J329" i="2"/>
  <c r="J317" i="2"/>
  <c r="J305" i="2"/>
  <c r="J328" i="2"/>
  <c r="J316" i="2"/>
  <c r="J304" i="2"/>
  <c r="J274" i="2"/>
  <c r="J367" i="2"/>
  <c r="J431" i="2"/>
  <c r="J376" i="2"/>
  <c r="J273" i="2"/>
  <c r="J430" i="2"/>
  <c r="J363" i="2"/>
  <c r="J459" i="2"/>
  <c r="J267" i="2"/>
  <c r="J383" i="2"/>
  <c r="J411" i="2"/>
  <c r="J341" i="2"/>
  <c r="J422" i="2"/>
  <c r="J361" i="2"/>
  <c r="J291" i="2"/>
  <c r="J384" i="2"/>
  <c r="J340" i="2"/>
  <c r="J368" i="2"/>
  <c r="J444" i="2"/>
  <c r="J432" i="2"/>
  <c r="J420" i="2"/>
  <c r="J408" i="2"/>
  <c r="J385" i="2"/>
  <c r="J250" i="2"/>
  <c r="J298" i="2"/>
  <c r="J339" i="2"/>
  <c r="J327" i="2"/>
  <c r="J355" i="2"/>
  <c r="J268" i="2"/>
  <c r="J279" i="2"/>
  <c r="J297" i="2"/>
  <c r="J338" i="2"/>
  <c r="J326" i="2"/>
  <c r="J314" i="2"/>
  <c r="J302" i="2"/>
  <c r="J354" i="2"/>
  <c r="J454" i="2"/>
  <c r="J373" i="2"/>
  <c r="J284" i="2"/>
  <c r="J325" i="2"/>
  <c r="J412" i="2"/>
  <c r="J283" i="2"/>
  <c r="J312" i="2"/>
  <c r="J270" i="2"/>
  <c r="J399" i="2"/>
  <c r="J439" i="2"/>
  <c r="J357" i="2"/>
  <c r="J269" i="2"/>
  <c r="J257" i="2"/>
  <c r="J398" i="2"/>
  <c r="J374" i="2"/>
  <c r="J362" i="2"/>
  <c r="J426" i="2"/>
  <c r="J303" i="2"/>
  <c r="J353" i="2"/>
  <c r="J253" i="2"/>
  <c r="J445" i="2"/>
  <c r="J433" i="2"/>
  <c r="J421" i="2"/>
  <c r="J350" i="2"/>
  <c r="J434" i="2"/>
  <c r="J369" i="2"/>
  <c r="J446" i="2"/>
  <c r="J381" i="2"/>
  <c r="J393" i="2"/>
  <c r="J404" i="2"/>
  <c r="J263" i="2"/>
  <c r="J453" i="2"/>
  <c r="J441" i="2"/>
  <c r="J429" i="2"/>
  <c r="J417" i="2"/>
  <c r="J405" i="2"/>
  <c r="J394" i="2"/>
  <c r="J382" i="2"/>
  <c r="J370" i="2"/>
  <c r="J358" i="2"/>
  <c r="J347" i="2"/>
  <c r="J335" i="2"/>
  <c r="J323" i="2"/>
  <c r="J311" i="2"/>
  <c r="J288" i="2"/>
  <c r="J276" i="2"/>
  <c r="J264" i="2"/>
  <c r="J416" i="2"/>
  <c r="J428" i="2"/>
  <c r="J287" i="2"/>
  <c r="J440" i="2"/>
  <c r="J299" i="2"/>
  <c r="J452" i="2"/>
  <c r="J310" i="2"/>
  <c r="J322" i="2"/>
  <c r="J334" i="2"/>
  <c r="J410" i="2"/>
  <c r="J346" i="2"/>
  <c r="I239" i="2" l="1"/>
  <c r="I240" i="2"/>
  <c r="I241" i="2"/>
  <c r="I242" i="2"/>
  <c r="I243" i="2"/>
  <c r="I244" i="2"/>
  <c r="I245" i="2"/>
  <c r="I246" i="2"/>
  <c r="I247" i="2"/>
  <c r="I248" i="2"/>
  <c r="I249" i="2"/>
  <c r="F238" i="2"/>
  <c r="G238" i="2" s="1"/>
  <c r="F239" i="2"/>
  <c r="G239" i="2" s="1"/>
  <c r="F240" i="2"/>
  <c r="G240" i="2" s="1"/>
  <c r="F241" i="2"/>
  <c r="G241" i="2" s="1"/>
  <c r="F242" i="2"/>
  <c r="G242" i="2" s="1"/>
  <c r="G243" i="2"/>
  <c r="F244" i="2"/>
  <c r="G244" i="2" s="1"/>
  <c r="F245" i="2"/>
  <c r="G245" i="2" s="1"/>
  <c r="F246" i="2"/>
  <c r="G246" i="2" s="1"/>
  <c r="F247" i="2"/>
  <c r="G247" i="2" s="1"/>
  <c r="F248" i="2"/>
  <c r="G248" i="2" s="1"/>
  <c r="F249" i="2"/>
  <c r="G249" i="2" s="1"/>
  <c r="I238" i="2"/>
  <c r="I228" i="2"/>
  <c r="I229" i="2"/>
  <c r="I230" i="2"/>
  <c r="I231" i="2"/>
  <c r="I232" i="2"/>
  <c r="I233" i="2"/>
  <c r="I234" i="2"/>
  <c r="I235" i="2"/>
  <c r="I236" i="2"/>
  <c r="I237" i="2"/>
  <c r="F226" i="2"/>
  <c r="G226" i="2" s="1"/>
  <c r="F227" i="2"/>
  <c r="G227" i="2" s="1"/>
  <c r="F228" i="2"/>
  <c r="G228" i="2" s="1"/>
  <c r="F229" i="2"/>
  <c r="G229" i="2" s="1"/>
  <c r="F230" i="2"/>
  <c r="G230" i="2" s="1"/>
  <c r="F231" i="2"/>
  <c r="G231" i="2" s="1"/>
  <c r="F232" i="2"/>
  <c r="G232" i="2" s="1"/>
  <c r="F233" i="2"/>
  <c r="G233" i="2" s="1"/>
  <c r="F234" i="2"/>
  <c r="G234" i="2" s="1"/>
  <c r="F235" i="2"/>
  <c r="G235" i="2" s="1"/>
  <c r="F236" i="2"/>
  <c r="G236" i="2" s="1"/>
  <c r="F237" i="2"/>
  <c r="G237" i="2" s="1"/>
  <c r="I227" i="2"/>
  <c r="I226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13" i="2"/>
  <c r="J213" i="2" s="1"/>
  <c r="F216" i="2"/>
  <c r="G216" i="2" s="1"/>
  <c r="F217" i="2"/>
  <c r="G217" i="2" s="1"/>
  <c r="F218" i="2"/>
  <c r="G218" i="2" s="1"/>
  <c r="F219" i="2"/>
  <c r="G219" i="2" s="1"/>
  <c r="F220" i="2"/>
  <c r="G220" i="2" s="1"/>
  <c r="F221" i="2"/>
  <c r="G221" i="2" s="1"/>
  <c r="F222" i="2"/>
  <c r="G222" i="2" s="1"/>
  <c r="F223" i="2"/>
  <c r="G223" i="2" s="1"/>
  <c r="F224" i="2"/>
  <c r="G224" i="2" s="1"/>
  <c r="F225" i="2"/>
  <c r="G225" i="2" s="1"/>
  <c r="F214" i="2"/>
  <c r="G214" i="2" s="1"/>
  <c r="F215" i="2"/>
  <c r="G215" i="2" s="1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J200" i="2" s="1"/>
  <c r="I201" i="2"/>
  <c r="I202" i="2"/>
  <c r="I203" i="2"/>
  <c r="I204" i="2"/>
  <c r="I205" i="2"/>
  <c r="I206" i="2"/>
  <c r="I207" i="2"/>
  <c r="I208" i="2"/>
  <c r="I209" i="2"/>
  <c r="I210" i="2"/>
  <c r="I211" i="2"/>
  <c r="I212" i="2"/>
  <c r="I178" i="2"/>
  <c r="I177" i="2"/>
  <c r="F179" i="2"/>
  <c r="G179" i="2" s="1"/>
  <c r="F180" i="2"/>
  <c r="G180" i="2" s="1"/>
  <c r="F181" i="2"/>
  <c r="G181" i="2" s="1"/>
  <c r="F182" i="2"/>
  <c r="G182" i="2" s="1"/>
  <c r="F183" i="2"/>
  <c r="G183" i="2" s="1"/>
  <c r="F184" i="2"/>
  <c r="G184" i="2" s="1"/>
  <c r="F185" i="2"/>
  <c r="G185" i="2" s="1"/>
  <c r="F186" i="2"/>
  <c r="G186" i="2" s="1"/>
  <c r="F187" i="2"/>
  <c r="G187" i="2" s="1"/>
  <c r="F188" i="2"/>
  <c r="G188" i="2" s="1"/>
  <c r="F189" i="2"/>
  <c r="G189" i="2" s="1"/>
  <c r="F190" i="2"/>
  <c r="G190" i="2" s="1"/>
  <c r="F191" i="2"/>
  <c r="G191" i="2" s="1"/>
  <c r="J191" i="2" s="1"/>
  <c r="F192" i="2"/>
  <c r="G192" i="2" s="1"/>
  <c r="F193" i="2"/>
  <c r="G193" i="2" s="1"/>
  <c r="F194" i="2"/>
  <c r="G194" i="2" s="1"/>
  <c r="F195" i="2"/>
  <c r="G195" i="2" s="1"/>
  <c r="F196" i="2"/>
  <c r="G196" i="2" s="1"/>
  <c r="F197" i="2"/>
  <c r="G197" i="2" s="1"/>
  <c r="F198" i="2"/>
  <c r="G198" i="2" s="1"/>
  <c r="F199" i="2"/>
  <c r="G199" i="2" s="1"/>
  <c r="F201" i="2"/>
  <c r="G201" i="2" s="1"/>
  <c r="F202" i="2"/>
  <c r="G202" i="2" s="1"/>
  <c r="F203" i="2"/>
  <c r="G203" i="2" s="1"/>
  <c r="F204" i="2"/>
  <c r="G204" i="2" s="1"/>
  <c r="F205" i="2"/>
  <c r="G205" i="2" s="1"/>
  <c r="F206" i="2"/>
  <c r="G206" i="2" s="1"/>
  <c r="F207" i="2"/>
  <c r="G207" i="2" s="1"/>
  <c r="F208" i="2"/>
  <c r="G208" i="2" s="1"/>
  <c r="F209" i="2"/>
  <c r="G209" i="2" s="1"/>
  <c r="F210" i="2"/>
  <c r="G210" i="2" s="1"/>
  <c r="F211" i="2"/>
  <c r="G211" i="2" s="1"/>
  <c r="F212" i="2"/>
  <c r="G212" i="2" s="1"/>
  <c r="F177" i="2"/>
  <c r="G177" i="2" s="1"/>
  <c r="F178" i="2"/>
  <c r="G178" i="2" s="1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44" i="2"/>
  <c r="I143" i="2"/>
  <c r="F119" i="2"/>
  <c r="G119" i="2" s="1"/>
  <c r="F120" i="2"/>
  <c r="G120" i="2" s="1"/>
  <c r="F121" i="2"/>
  <c r="G121" i="2" s="1"/>
  <c r="F122" i="2"/>
  <c r="G122" i="2" s="1"/>
  <c r="F123" i="2"/>
  <c r="G123" i="2" s="1"/>
  <c r="F124" i="2"/>
  <c r="G124" i="2" s="1"/>
  <c r="F125" i="2"/>
  <c r="G125" i="2" s="1"/>
  <c r="F126" i="2"/>
  <c r="G126" i="2" s="1"/>
  <c r="F127" i="2"/>
  <c r="G127" i="2" s="1"/>
  <c r="F129" i="2"/>
  <c r="G129" i="2" s="1"/>
  <c r="F130" i="2"/>
  <c r="G130" i="2" s="1"/>
  <c r="F131" i="2"/>
  <c r="G131" i="2" s="1"/>
  <c r="F132" i="2"/>
  <c r="G132" i="2" s="1"/>
  <c r="F133" i="2"/>
  <c r="G133" i="2" s="1"/>
  <c r="F134" i="2"/>
  <c r="G134" i="2" s="1"/>
  <c r="F135" i="2"/>
  <c r="G135" i="2" s="1"/>
  <c r="F136" i="2"/>
  <c r="G136" i="2" s="1"/>
  <c r="F137" i="2"/>
  <c r="G137" i="2" s="1"/>
  <c r="F138" i="2"/>
  <c r="G138" i="2" s="1"/>
  <c r="F139" i="2"/>
  <c r="G139" i="2" s="1"/>
  <c r="F140" i="2"/>
  <c r="G140" i="2" s="1"/>
  <c r="F141" i="2"/>
  <c r="G141" i="2" s="1"/>
  <c r="F142" i="2"/>
  <c r="G142" i="2" s="1"/>
  <c r="F143" i="2"/>
  <c r="G143" i="2" s="1"/>
  <c r="F144" i="2"/>
  <c r="G144" i="2" s="1"/>
  <c r="F145" i="2"/>
  <c r="G145" i="2" s="1"/>
  <c r="F146" i="2"/>
  <c r="G146" i="2" s="1"/>
  <c r="F147" i="2"/>
  <c r="G147" i="2" s="1"/>
  <c r="F148" i="2"/>
  <c r="G148" i="2" s="1"/>
  <c r="F149" i="2"/>
  <c r="G149" i="2" s="1"/>
  <c r="F150" i="2"/>
  <c r="G150" i="2" s="1"/>
  <c r="F151" i="2"/>
  <c r="G151" i="2" s="1"/>
  <c r="F152" i="2"/>
  <c r="G152" i="2" s="1"/>
  <c r="F153" i="2"/>
  <c r="G153" i="2" s="1"/>
  <c r="F154" i="2"/>
  <c r="G154" i="2" s="1"/>
  <c r="F155" i="2"/>
  <c r="G155" i="2" s="1"/>
  <c r="F156" i="2"/>
  <c r="G156" i="2" s="1"/>
  <c r="F157" i="2"/>
  <c r="G157" i="2" s="1"/>
  <c r="F158" i="2"/>
  <c r="G158" i="2" s="1"/>
  <c r="F159" i="2"/>
  <c r="G159" i="2" s="1"/>
  <c r="F160" i="2"/>
  <c r="G160" i="2" s="1"/>
  <c r="F161" i="2"/>
  <c r="G161" i="2" s="1"/>
  <c r="F162" i="2"/>
  <c r="G162" i="2" s="1"/>
  <c r="F163" i="2"/>
  <c r="G163" i="2" s="1"/>
  <c r="F164" i="2"/>
  <c r="G164" i="2" s="1"/>
  <c r="F165" i="2"/>
  <c r="G165" i="2" s="1"/>
  <c r="F166" i="2"/>
  <c r="G166" i="2" s="1"/>
  <c r="F167" i="2"/>
  <c r="G167" i="2" s="1"/>
  <c r="F168" i="2"/>
  <c r="G168" i="2" s="1"/>
  <c r="F169" i="2"/>
  <c r="G169" i="2" s="1"/>
  <c r="F170" i="2"/>
  <c r="G170" i="2" s="1"/>
  <c r="F171" i="2"/>
  <c r="G171" i="2" s="1"/>
  <c r="F172" i="2"/>
  <c r="G172" i="2" s="1"/>
  <c r="F173" i="2"/>
  <c r="G173" i="2" s="1"/>
  <c r="F174" i="2"/>
  <c r="G174" i="2" s="1"/>
  <c r="F175" i="2"/>
  <c r="G175" i="2" s="1"/>
  <c r="F176" i="2"/>
  <c r="G176" i="2" s="1"/>
  <c r="F116" i="2"/>
  <c r="G116" i="2" s="1"/>
  <c r="F117" i="2"/>
  <c r="G117" i="2" s="1"/>
  <c r="F118" i="2"/>
  <c r="G118" i="2" s="1"/>
  <c r="I119" i="2"/>
  <c r="I120" i="2"/>
  <c r="I121" i="2"/>
  <c r="I122" i="2"/>
  <c r="I123" i="2"/>
  <c r="I124" i="2"/>
  <c r="I125" i="2"/>
  <c r="I126" i="2"/>
  <c r="I127" i="2"/>
  <c r="I128" i="2"/>
  <c r="J128" i="2" s="1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18" i="2"/>
  <c r="I11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97" i="2"/>
  <c r="I96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74" i="2"/>
  <c r="I73" i="2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1" i="2"/>
  <c r="G111" i="2" s="1"/>
  <c r="F112" i="2"/>
  <c r="G112" i="2" s="1"/>
  <c r="F113" i="2"/>
  <c r="G113" i="2" s="1"/>
  <c r="F114" i="2"/>
  <c r="G114" i="2" s="1"/>
  <c r="F115" i="2"/>
  <c r="G115" i="2" s="1"/>
  <c r="J238" i="2" l="1"/>
  <c r="J186" i="2"/>
  <c r="J198" i="2"/>
  <c r="J236" i="2"/>
  <c r="J248" i="2"/>
  <c r="J249" i="2"/>
  <c r="J185" i="2"/>
  <c r="J197" i="2"/>
  <c r="J209" i="2"/>
  <c r="J203" i="2"/>
  <c r="J210" i="2"/>
  <c r="J125" i="2"/>
  <c r="J246" i="2"/>
  <c r="J144" i="2"/>
  <c r="J214" i="2"/>
  <c r="J168" i="2"/>
  <c r="J229" i="2"/>
  <c r="J244" i="2"/>
  <c r="J230" i="2"/>
  <c r="J242" i="2"/>
  <c r="J156" i="2"/>
  <c r="J102" i="2"/>
  <c r="J247" i="2"/>
  <c r="J96" i="2"/>
  <c r="J245" i="2"/>
  <c r="J167" i="2"/>
  <c r="J231" i="2"/>
  <c r="J155" i="2"/>
  <c r="J225" i="2"/>
  <c r="J206" i="2"/>
  <c r="J205" i="2"/>
  <c r="J193" i="2"/>
  <c r="J181" i="2"/>
  <c r="J194" i="2"/>
  <c r="J174" i="2"/>
  <c r="J150" i="2"/>
  <c r="J182" i="2"/>
  <c r="J171" i="2"/>
  <c r="J159" i="2"/>
  <c r="J147" i="2"/>
  <c r="J118" i="2"/>
  <c r="J162" i="2"/>
  <c r="J120" i="2"/>
  <c r="J119" i="2"/>
  <c r="J178" i="2"/>
  <c r="J175" i="2"/>
  <c r="J216" i="2"/>
  <c r="J204" i="2"/>
  <c r="J112" i="2"/>
  <c r="J179" i="2"/>
  <c r="J131" i="2"/>
  <c r="J160" i="2"/>
  <c r="J137" i="2"/>
  <c r="J237" i="2"/>
  <c r="J201" i="2"/>
  <c r="J189" i="2"/>
  <c r="J110" i="2"/>
  <c r="J121" i="2"/>
  <c r="J215" i="2"/>
  <c r="J169" i="2"/>
  <c r="J157" i="2"/>
  <c r="J145" i="2"/>
  <c r="J148" i="2"/>
  <c r="J192" i="2"/>
  <c r="J180" i="2"/>
  <c r="J226" i="2"/>
  <c r="J233" i="2"/>
  <c r="J117" i="2"/>
  <c r="J170" i="2"/>
  <c r="J158" i="2"/>
  <c r="J146" i="2"/>
  <c r="J177" i="2"/>
  <c r="J202" i="2"/>
  <c r="J190" i="2"/>
  <c r="J227" i="2"/>
  <c r="J232" i="2"/>
  <c r="J105" i="2"/>
  <c r="J98" i="2"/>
  <c r="J97" i="2"/>
  <c r="J132" i="2"/>
  <c r="J104" i="2"/>
  <c r="J212" i="2"/>
  <c r="J188" i="2"/>
  <c r="J113" i="2"/>
  <c r="J141" i="2"/>
  <c r="J129" i="2"/>
  <c r="J211" i="2"/>
  <c r="J199" i="2"/>
  <c r="J187" i="2"/>
  <c r="J221" i="2"/>
  <c r="J235" i="2"/>
  <c r="J101" i="2"/>
  <c r="J100" i="2"/>
  <c r="J220" i="2"/>
  <c r="J234" i="2"/>
  <c r="J165" i="2"/>
  <c r="J153" i="2"/>
  <c r="J219" i="2"/>
  <c r="J173" i="2"/>
  <c r="J161" i="2"/>
  <c r="J149" i="2"/>
  <c r="J208" i="2"/>
  <c r="J196" i="2"/>
  <c r="J184" i="2"/>
  <c r="J218" i="2"/>
  <c r="J111" i="2"/>
  <c r="J99" i="2"/>
  <c r="J163" i="2"/>
  <c r="J151" i="2"/>
  <c r="J207" i="2"/>
  <c r="J195" i="2"/>
  <c r="J183" i="2"/>
  <c r="J172" i="2"/>
  <c r="J224" i="2"/>
  <c r="J223" i="2"/>
  <c r="J222" i="2"/>
  <c r="J243" i="2"/>
  <c r="J143" i="2"/>
  <c r="J166" i="2"/>
  <c r="J154" i="2"/>
  <c r="J228" i="2"/>
  <c r="J241" i="2"/>
  <c r="J114" i="2"/>
  <c r="J240" i="2"/>
  <c r="J176" i="2"/>
  <c r="J164" i="2"/>
  <c r="J152" i="2"/>
  <c r="J239" i="2"/>
  <c r="J217" i="2"/>
  <c r="J138" i="2"/>
  <c r="J122" i="2"/>
  <c r="J109" i="2"/>
  <c r="J134" i="2"/>
  <c r="J108" i="2"/>
  <c r="J133" i="2"/>
  <c r="J107" i="2"/>
  <c r="J106" i="2"/>
  <c r="J126" i="2"/>
  <c r="J103" i="2"/>
  <c r="J115" i="2"/>
  <c r="J140" i="2"/>
  <c r="J136" i="2"/>
  <c r="J124" i="2"/>
  <c r="J139" i="2"/>
  <c r="J127" i="2"/>
  <c r="J135" i="2"/>
  <c r="J123" i="2"/>
  <c r="J142" i="2"/>
  <c r="J130" i="2"/>
  <c r="J116" i="2"/>
  <c r="F73" i="2" l="1"/>
  <c r="G73" i="2" s="1"/>
  <c r="J73" i="2" s="1"/>
  <c r="F74" i="2"/>
  <c r="G74" i="2" s="1"/>
  <c r="J74" i="2" s="1"/>
  <c r="F75" i="2"/>
  <c r="G75" i="2" s="1"/>
  <c r="J75" i="2" s="1"/>
  <c r="F76" i="2"/>
  <c r="G76" i="2" s="1"/>
  <c r="J76" i="2" s="1"/>
  <c r="F77" i="2"/>
  <c r="G77" i="2" s="1"/>
  <c r="J77" i="2" s="1"/>
  <c r="F78" i="2"/>
  <c r="G78" i="2" s="1"/>
  <c r="J78" i="2" s="1"/>
  <c r="F79" i="2"/>
  <c r="G79" i="2" s="1"/>
  <c r="J79" i="2" s="1"/>
  <c r="F80" i="2"/>
  <c r="G80" i="2" s="1"/>
  <c r="J80" i="2" s="1"/>
  <c r="F81" i="2"/>
  <c r="G81" i="2" s="1"/>
  <c r="J81" i="2" s="1"/>
  <c r="F82" i="2"/>
  <c r="G82" i="2" s="1"/>
  <c r="J82" i="2" s="1"/>
  <c r="F83" i="2"/>
  <c r="G83" i="2" s="1"/>
  <c r="J83" i="2" s="1"/>
  <c r="F84" i="2"/>
  <c r="G84" i="2" s="1"/>
  <c r="J84" i="2" s="1"/>
  <c r="F85" i="2"/>
  <c r="G85" i="2" s="1"/>
  <c r="J85" i="2" s="1"/>
  <c r="F86" i="2"/>
  <c r="G86" i="2" s="1"/>
  <c r="J86" i="2" s="1"/>
  <c r="F87" i="2"/>
  <c r="G87" i="2" s="1"/>
  <c r="J87" i="2" s="1"/>
  <c r="F88" i="2"/>
  <c r="G88" i="2" s="1"/>
  <c r="J88" i="2" s="1"/>
  <c r="F89" i="2"/>
  <c r="G89" i="2" s="1"/>
  <c r="J89" i="2" s="1"/>
  <c r="F90" i="2"/>
  <c r="G90" i="2" s="1"/>
  <c r="J90" i="2" s="1"/>
  <c r="F91" i="2"/>
  <c r="G91" i="2" s="1"/>
  <c r="J91" i="2" s="1"/>
  <c r="F92" i="2"/>
  <c r="G92" i="2" s="1"/>
  <c r="J92" i="2" s="1"/>
  <c r="F93" i="2"/>
  <c r="G93" i="2" s="1"/>
  <c r="J93" i="2" s="1"/>
  <c r="F94" i="2"/>
  <c r="G94" i="2" s="1"/>
  <c r="J94" i="2" s="1"/>
  <c r="F95" i="2"/>
  <c r="G95" i="2" s="1"/>
  <c r="J95" i="2" s="1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43" i="2"/>
  <c r="I42" i="2"/>
  <c r="F42" i="2" l="1"/>
  <c r="G42" i="2" s="1"/>
  <c r="J42" i="2" s="1"/>
  <c r="F43" i="2"/>
  <c r="G43" i="2" s="1"/>
  <c r="J43" i="2" s="1"/>
  <c r="F44" i="2"/>
  <c r="G44" i="2" s="1"/>
  <c r="J44" i="2" s="1"/>
  <c r="F45" i="2"/>
  <c r="G45" i="2" s="1"/>
  <c r="J45" i="2" s="1"/>
  <c r="F46" i="2"/>
  <c r="G46" i="2" s="1"/>
  <c r="J46" i="2" s="1"/>
  <c r="F47" i="2"/>
  <c r="G47" i="2" s="1"/>
  <c r="J47" i="2" s="1"/>
  <c r="F48" i="2"/>
  <c r="G48" i="2" s="1"/>
  <c r="J48" i="2" s="1"/>
  <c r="F49" i="2"/>
  <c r="G49" i="2" s="1"/>
  <c r="J49" i="2" s="1"/>
  <c r="F50" i="2"/>
  <c r="G50" i="2" s="1"/>
  <c r="J50" i="2" s="1"/>
  <c r="F51" i="2"/>
  <c r="G51" i="2" s="1"/>
  <c r="J51" i="2" s="1"/>
  <c r="F52" i="2"/>
  <c r="G52" i="2" s="1"/>
  <c r="J52" i="2" s="1"/>
  <c r="F53" i="2"/>
  <c r="G53" i="2" s="1"/>
  <c r="J53" i="2" s="1"/>
  <c r="F54" i="2"/>
  <c r="G54" i="2" s="1"/>
  <c r="J54" i="2" s="1"/>
  <c r="F55" i="2"/>
  <c r="G55" i="2" s="1"/>
  <c r="J55" i="2" s="1"/>
  <c r="F56" i="2"/>
  <c r="G56" i="2" s="1"/>
  <c r="J56" i="2" s="1"/>
  <c r="F57" i="2"/>
  <c r="G57" i="2" s="1"/>
  <c r="J57" i="2" s="1"/>
  <c r="F58" i="2"/>
  <c r="G58" i="2" s="1"/>
  <c r="J58" i="2" s="1"/>
  <c r="F59" i="2"/>
  <c r="G59" i="2" s="1"/>
  <c r="J59" i="2" s="1"/>
  <c r="F60" i="2"/>
  <c r="G60" i="2" s="1"/>
  <c r="J60" i="2" s="1"/>
  <c r="F61" i="2"/>
  <c r="G61" i="2" s="1"/>
  <c r="J61" i="2" s="1"/>
  <c r="F62" i="2"/>
  <c r="G62" i="2" s="1"/>
  <c r="J62" i="2" s="1"/>
  <c r="F63" i="2"/>
  <c r="G63" i="2" s="1"/>
  <c r="J63" i="2" s="1"/>
  <c r="F64" i="2"/>
  <c r="G64" i="2" s="1"/>
  <c r="J64" i="2" s="1"/>
  <c r="F65" i="2"/>
  <c r="G65" i="2" s="1"/>
  <c r="J65" i="2" s="1"/>
  <c r="F66" i="2"/>
  <c r="G66" i="2" s="1"/>
  <c r="J66" i="2" s="1"/>
  <c r="F67" i="2"/>
  <c r="G67" i="2" s="1"/>
  <c r="J67" i="2" s="1"/>
  <c r="F68" i="2"/>
  <c r="G68" i="2" s="1"/>
  <c r="J68" i="2" s="1"/>
  <c r="F69" i="2"/>
  <c r="G69" i="2" s="1"/>
  <c r="J69" i="2" s="1"/>
  <c r="F70" i="2"/>
  <c r="G70" i="2" s="1"/>
  <c r="J70" i="2" s="1"/>
  <c r="F71" i="2"/>
  <c r="G71" i="2" s="1"/>
  <c r="J71" i="2" s="1"/>
  <c r="F72" i="2"/>
  <c r="G72" i="2" s="1"/>
  <c r="J72" i="2" s="1"/>
  <c r="F11" i="2"/>
  <c r="G11" i="2" s="1"/>
  <c r="F35" i="2"/>
  <c r="G35" i="2" s="1"/>
  <c r="F41" i="2"/>
  <c r="G41" i="2" s="1"/>
  <c r="F37" i="2"/>
  <c r="G37" i="2" s="1"/>
  <c r="F38" i="2"/>
  <c r="G38" i="2" s="1"/>
  <c r="F40" i="2"/>
  <c r="G40" i="2" s="1"/>
  <c r="F39" i="2"/>
  <c r="G39" i="2" s="1"/>
  <c r="J39" i="2" l="1"/>
  <c r="J41" i="2"/>
  <c r="J35" i="2"/>
  <c r="J11" i="2"/>
  <c r="J40" i="2"/>
  <c r="J38" i="2"/>
  <c r="J37" i="2"/>
  <c r="F34" i="2" l="1"/>
  <c r="G34" i="2" s="1"/>
  <c r="F33" i="2"/>
  <c r="G33" i="2" s="1"/>
  <c r="F31" i="2"/>
  <c r="G31" i="2" s="1"/>
  <c r="F7" i="2"/>
  <c r="G7" i="2" s="1"/>
  <c r="F8" i="2"/>
  <c r="G8" i="2" s="1"/>
  <c r="F10" i="2"/>
  <c r="G10" i="2" s="1"/>
  <c r="F9" i="2"/>
  <c r="G9" i="2" s="1"/>
  <c r="G6" i="2"/>
  <c r="F12" i="2"/>
  <c r="G12" i="2" s="1"/>
  <c r="F21" i="2"/>
  <c r="G21" i="2" s="1"/>
  <c r="F14" i="2"/>
  <c r="G14" i="2" s="1"/>
  <c r="F28" i="2"/>
  <c r="G28" i="2" s="1"/>
  <c r="F15" i="2"/>
  <c r="G15" i="2" s="1"/>
  <c r="F16" i="2"/>
  <c r="G16" i="2" s="1"/>
  <c r="F17" i="2"/>
  <c r="G17" i="2" s="1"/>
  <c r="F20" i="2"/>
  <c r="G20" i="2" s="1"/>
  <c r="F22" i="2"/>
  <c r="G22" i="2" s="1"/>
  <c r="F19" i="2"/>
  <c r="G19" i="2" s="1"/>
  <c r="F32" i="2"/>
  <c r="G32" i="2" s="1"/>
  <c r="F13" i="2"/>
  <c r="G13" i="2" s="1"/>
  <c r="F23" i="2"/>
  <c r="G23" i="2" s="1"/>
  <c r="F25" i="2"/>
  <c r="G25" i="2" s="1"/>
  <c r="F24" i="2"/>
  <c r="G24" i="2" s="1"/>
  <c r="F18" i="2"/>
  <c r="G18" i="2" s="1"/>
  <c r="F26" i="2"/>
  <c r="G26" i="2" s="1"/>
  <c r="F27" i="2"/>
  <c r="G27" i="2" s="1"/>
  <c r="F29" i="2"/>
  <c r="G29" i="2" s="1"/>
  <c r="F30" i="2"/>
  <c r="G30" i="2" s="1"/>
  <c r="M7" i="3"/>
  <c r="O7" i="3" s="1"/>
  <c r="M8" i="3"/>
  <c r="O8" i="3" s="1"/>
  <c r="M9" i="3"/>
  <c r="O9" i="3" s="1"/>
  <c r="M10" i="3"/>
  <c r="O10" i="3" s="1"/>
  <c r="M11" i="3"/>
  <c r="O11" i="3" s="1"/>
  <c r="M12" i="3"/>
  <c r="O12" i="3" s="1"/>
  <c r="M13" i="3"/>
  <c r="O13" i="3" s="1"/>
  <c r="M14" i="3"/>
  <c r="O14" i="3" s="1"/>
  <c r="M15" i="3"/>
  <c r="O15" i="3" s="1"/>
  <c r="M16" i="3"/>
  <c r="O16" i="3" s="1"/>
  <c r="M17" i="3"/>
  <c r="O17" i="3" s="1"/>
  <c r="M18" i="3"/>
  <c r="O18" i="3" s="1"/>
  <c r="M19" i="3"/>
  <c r="O19" i="3" s="1"/>
  <c r="M20" i="3"/>
  <c r="O20" i="3" s="1"/>
  <c r="M21" i="3"/>
  <c r="O21" i="3" s="1"/>
  <c r="M22" i="3"/>
  <c r="O22" i="3" s="1"/>
  <c r="M23" i="3"/>
  <c r="O23" i="3" s="1"/>
  <c r="M24" i="3"/>
  <c r="O24" i="3" s="1"/>
  <c r="M25" i="3"/>
  <c r="O25" i="3" s="1"/>
  <c r="M26" i="3"/>
  <c r="O26" i="3" s="1"/>
  <c r="M27" i="3"/>
  <c r="O27" i="3" s="1"/>
  <c r="M28" i="3"/>
  <c r="O28" i="3" s="1"/>
  <c r="M29" i="3"/>
  <c r="O29" i="3" s="1"/>
  <c r="M30" i="3"/>
  <c r="O30" i="3" s="1"/>
  <c r="M31" i="3"/>
  <c r="O31" i="3" s="1"/>
  <c r="M32" i="3"/>
  <c r="O32" i="3" s="1"/>
  <c r="M33" i="3"/>
  <c r="O33" i="3" s="1"/>
  <c r="M34" i="3"/>
  <c r="O34" i="3" s="1"/>
  <c r="M35" i="3"/>
  <c r="O35" i="3" s="1"/>
  <c r="M36" i="3"/>
  <c r="O36" i="3" s="1"/>
  <c r="M37" i="3"/>
  <c r="O37" i="3" s="1"/>
  <c r="M38" i="3"/>
  <c r="O38" i="3" s="1"/>
  <c r="M39" i="3"/>
  <c r="O39" i="3" s="1"/>
  <c r="M40" i="3"/>
  <c r="O40" i="3" s="1"/>
  <c r="M41" i="3"/>
  <c r="O41" i="3" s="1"/>
  <c r="M42" i="3"/>
  <c r="O42" i="3" s="1"/>
  <c r="M43" i="3"/>
  <c r="O43" i="3" s="1"/>
  <c r="M44" i="3"/>
  <c r="O44" i="3" s="1"/>
  <c r="M45" i="3"/>
  <c r="O45" i="3" s="1"/>
  <c r="M46" i="3"/>
  <c r="O46" i="3" s="1"/>
  <c r="M47" i="3"/>
  <c r="O47" i="3" s="1"/>
  <c r="M48" i="3"/>
  <c r="O48" i="3" s="1"/>
  <c r="M49" i="3"/>
  <c r="O49" i="3" s="1"/>
  <c r="M50" i="3"/>
  <c r="O50" i="3" s="1"/>
  <c r="M51" i="3"/>
  <c r="O51" i="3" s="1"/>
  <c r="M52" i="3"/>
  <c r="O52" i="3" s="1"/>
  <c r="M53" i="3"/>
  <c r="O53" i="3" s="1"/>
  <c r="M54" i="3"/>
  <c r="O54" i="3" s="1"/>
  <c r="M55" i="3"/>
  <c r="O55" i="3" s="1"/>
  <c r="M56" i="3"/>
  <c r="O56" i="3" s="1"/>
  <c r="M57" i="3"/>
  <c r="O57" i="3" s="1"/>
  <c r="M58" i="3"/>
  <c r="O58" i="3" s="1"/>
  <c r="M59" i="3"/>
  <c r="O59" i="3" s="1"/>
  <c r="M60" i="3"/>
  <c r="O60" i="3" s="1"/>
  <c r="M61" i="3"/>
  <c r="O61" i="3" s="1"/>
  <c r="M62" i="3"/>
  <c r="O62" i="3" s="1"/>
  <c r="M63" i="3"/>
  <c r="O63" i="3" s="1"/>
  <c r="M64" i="3"/>
  <c r="O64" i="3" s="1"/>
  <c r="M65" i="3"/>
  <c r="O65" i="3" s="1"/>
  <c r="M66" i="3"/>
  <c r="O66" i="3" s="1"/>
  <c r="M67" i="3"/>
  <c r="O67" i="3" s="1"/>
  <c r="M68" i="3"/>
  <c r="O68" i="3" s="1"/>
  <c r="M69" i="3"/>
  <c r="O69" i="3" s="1"/>
  <c r="M70" i="3"/>
  <c r="O70" i="3" s="1"/>
  <c r="M71" i="3"/>
  <c r="O71" i="3" s="1"/>
  <c r="M72" i="3"/>
  <c r="O72" i="3" s="1"/>
  <c r="M73" i="3"/>
  <c r="O73" i="3" s="1"/>
  <c r="M74" i="3"/>
  <c r="O74" i="3" s="1"/>
  <c r="M75" i="3"/>
  <c r="O75" i="3" s="1"/>
  <c r="M76" i="3"/>
  <c r="O76" i="3" s="1"/>
  <c r="M77" i="3"/>
  <c r="O77" i="3" s="1"/>
  <c r="M78" i="3"/>
  <c r="O78" i="3" s="1"/>
  <c r="M79" i="3"/>
  <c r="O79" i="3" s="1"/>
  <c r="M80" i="3"/>
  <c r="O80" i="3" s="1"/>
  <c r="M81" i="3"/>
  <c r="O81" i="3" s="1"/>
  <c r="M82" i="3"/>
  <c r="O82" i="3" s="1"/>
  <c r="M83" i="3"/>
  <c r="O83" i="3" s="1"/>
  <c r="M84" i="3"/>
  <c r="O84" i="3" s="1"/>
  <c r="M85" i="3"/>
  <c r="O85" i="3" s="1"/>
  <c r="M86" i="3"/>
  <c r="O86" i="3" s="1"/>
  <c r="M87" i="3"/>
  <c r="O87" i="3" s="1"/>
  <c r="M88" i="3"/>
  <c r="O88" i="3" s="1"/>
  <c r="M89" i="3"/>
  <c r="O89" i="3" s="1"/>
  <c r="M90" i="3"/>
  <c r="O90" i="3" s="1"/>
  <c r="M91" i="3"/>
  <c r="O91" i="3" s="1"/>
  <c r="M92" i="3"/>
  <c r="O92" i="3" s="1"/>
  <c r="M93" i="3"/>
  <c r="O93" i="3" s="1"/>
  <c r="M94" i="3"/>
  <c r="O94" i="3" s="1"/>
  <c r="M95" i="3"/>
  <c r="O95" i="3" s="1"/>
  <c r="M96" i="3"/>
  <c r="O96" i="3" s="1"/>
  <c r="M97" i="3"/>
  <c r="O97" i="3" s="1"/>
  <c r="M98" i="3"/>
  <c r="O98" i="3" s="1"/>
  <c r="M99" i="3"/>
  <c r="O99" i="3" s="1"/>
  <c r="M100" i="3"/>
  <c r="O100" i="3" s="1"/>
  <c r="M101" i="3"/>
  <c r="O101" i="3" s="1"/>
  <c r="M102" i="3"/>
  <c r="O102" i="3" s="1"/>
  <c r="M103" i="3"/>
  <c r="O103" i="3" s="1"/>
  <c r="M104" i="3"/>
  <c r="O104" i="3" s="1"/>
  <c r="M105" i="3"/>
  <c r="O105" i="3" s="1"/>
  <c r="M106" i="3"/>
  <c r="O106" i="3" s="1"/>
  <c r="M107" i="3"/>
  <c r="O107" i="3" s="1"/>
  <c r="M108" i="3"/>
  <c r="O108" i="3" s="1"/>
  <c r="M109" i="3"/>
  <c r="O109" i="3" s="1"/>
  <c r="M110" i="3"/>
  <c r="O110" i="3" s="1"/>
  <c r="M111" i="3"/>
  <c r="O111" i="3" s="1"/>
  <c r="M112" i="3"/>
  <c r="O112" i="3" s="1"/>
  <c r="M113" i="3"/>
  <c r="O113" i="3" s="1"/>
  <c r="M114" i="3"/>
  <c r="O114" i="3" s="1"/>
  <c r="M115" i="3"/>
  <c r="O115" i="3" s="1"/>
  <c r="M116" i="3"/>
  <c r="O116" i="3" s="1"/>
  <c r="M117" i="3"/>
  <c r="O117" i="3" s="1"/>
  <c r="M118" i="3"/>
  <c r="O118" i="3" s="1"/>
  <c r="M119" i="3"/>
  <c r="O119" i="3" s="1"/>
  <c r="M120" i="3"/>
  <c r="O120" i="3" s="1"/>
  <c r="M121" i="3"/>
  <c r="O121" i="3" s="1"/>
  <c r="M122" i="3"/>
  <c r="O122" i="3" s="1"/>
  <c r="M123" i="3"/>
  <c r="O123" i="3" s="1"/>
  <c r="M124" i="3"/>
  <c r="O124" i="3" s="1"/>
  <c r="M125" i="3"/>
  <c r="O125" i="3" s="1"/>
  <c r="M126" i="3"/>
  <c r="O126" i="3" s="1"/>
  <c r="M127" i="3"/>
  <c r="O127" i="3" s="1"/>
  <c r="M128" i="3"/>
  <c r="O128" i="3" s="1"/>
  <c r="M129" i="3"/>
  <c r="O129" i="3" s="1"/>
  <c r="M130" i="3"/>
  <c r="O130" i="3" s="1"/>
  <c r="M131" i="3"/>
  <c r="O131" i="3" s="1"/>
  <c r="M132" i="3"/>
  <c r="O132" i="3" s="1"/>
  <c r="M133" i="3"/>
  <c r="O133" i="3" s="1"/>
  <c r="M134" i="3"/>
  <c r="O134" i="3" s="1"/>
  <c r="M135" i="3"/>
  <c r="O135" i="3" s="1"/>
  <c r="M136" i="3"/>
  <c r="O136" i="3" s="1"/>
  <c r="M137" i="3"/>
  <c r="O137" i="3" s="1"/>
  <c r="M138" i="3"/>
  <c r="O138" i="3" s="1"/>
  <c r="M139" i="3"/>
  <c r="O139" i="3" s="1"/>
  <c r="M140" i="3"/>
  <c r="O140" i="3" s="1"/>
  <c r="M141" i="3"/>
  <c r="O141" i="3" s="1"/>
  <c r="M142" i="3"/>
  <c r="O142" i="3" s="1"/>
  <c r="M143" i="3"/>
  <c r="O143" i="3" s="1"/>
  <c r="M144" i="3"/>
  <c r="O144" i="3" s="1"/>
  <c r="M145" i="3"/>
  <c r="O145" i="3" s="1"/>
  <c r="M146" i="3"/>
  <c r="O146" i="3" s="1"/>
  <c r="M147" i="3"/>
  <c r="O147" i="3" s="1"/>
  <c r="M148" i="3"/>
  <c r="O148" i="3" s="1"/>
  <c r="M149" i="3"/>
  <c r="O149" i="3" s="1"/>
  <c r="M150" i="3"/>
  <c r="O150" i="3" s="1"/>
  <c r="M151" i="3"/>
  <c r="O151" i="3" s="1"/>
  <c r="M152" i="3"/>
  <c r="O152" i="3" s="1"/>
  <c r="M153" i="3"/>
  <c r="O153" i="3" s="1"/>
  <c r="M154" i="3"/>
  <c r="O154" i="3" s="1"/>
  <c r="M155" i="3"/>
  <c r="O155" i="3" s="1"/>
  <c r="M156" i="3"/>
  <c r="O156" i="3" s="1"/>
  <c r="M157" i="3"/>
  <c r="O157" i="3" s="1"/>
  <c r="M158" i="3"/>
  <c r="O158" i="3" s="1"/>
  <c r="M159" i="3"/>
  <c r="O159" i="3" s="1"/>
  <c r="M160" i="3"/>
  <c r="O160" i="3" s="1"/>
  <c r="M161" i="3"/>
  <c r="O161" i="3" s="1"/>
  <c r="M162" i="3"/>
  <c r="O162" i="3" s="1"/>
  <c r="M163" i="3"/>
  <c r="O163" i="3" s="1"/>
  <c r="M164" i="3"/>
  <c r="O164" i="3" s="1"/>
  <c r="M165" i="3"/>
  <c r="O165" i="3" s="1"/>
  <c r="M166" i="3"/>
  <c r="O166" i="3" s="1"/>
  <c r="M167" i="3"/>
  <c r="O167" i="3" s="1"/>
  <c r="M168" i="3"/>
  <c r="O168" i="3" s="1"/>
  <c r="M169" i="3"/>
  <c r="O169" i="3" s="1"/>
  <c r="M170" i="3"/>
  <c r="O170" i="3" s="1"/>
  <c r="M171" i="3"/>
  <c r="O171" i="3" s="1"/>
  <c r="M172" i="3"/>
  <c r="O172" i="3" s="1"/>
  <c r="M173" i="3"/>
  <c r="O173" i="3" s="1"/>
  <c r="M174" i="3"/>
  <c r="O174" i="3" s="1"/>
  <c r="M175" i="3"/>
  <c r="O175" i="3" s="1"/>
  <c r="M176" i="3"/>
  <c r="O176" i="3" s="1"/>
  <c r="M177" i="3"/>
  <c r="O177" i="3" s="1"/>
  <c r="M178" i="3"/>
  <c r="O178" i="3" s="1"/>
  <c r="M179" i="3"/>
  <c r="O179" i="3" s="1"/>
  <c r="M180" i="3"/>
  <c r="O180" i="3" s="1"/>
  <c r="M181" i="3"/>
  <c r="O181" i="3" s="1"/>
  <c r="M182" i="3"/>
  <c r="O182" i="3" s="1"/>
  <c r="M183" i="3"/>
  <c r="O183" i="3" s="1"/>
  <c r="M184" i="3"/>
  <c r="O184" i="3" s="1"/>
  <c r="M185" i="3"/>
  <c r="O185" i="3" s="1"/>
  <c r="M186" i="3"/>
  <c r="O186" i="3" s="1"/>
  <c r="M187" i="3"/>
  <c r="O187" i="3" s="1"/>
  <c r="M188" i="3"/>
  <c r="O188" i="3" s="1"/>
  <c r="M189" i="3"/>
  <c r="O189" i="3" s="1"/>
  <c r="M190" i="3"/>
  <c r="O190" i="3" s="1"/>
  <c r="M191" i="3"/>
  <c r="O191" i="3" s="1"/>
  <c r="M192" i="3"/>
  <c r="O192" i="3" s="1"/>
  <c r="M193" i="3"/>
  <c r="O193" i="3" s="1"/>
  <c r="M194" i="3"/>
  <c r="O194" i="3" s="1"/>
  <c r="M195" i="3"/>
  <c r="O195" i="3" s="1"/>
  <c r="M196" i="3"/>
  <c r="O196" i="3" s="1"/>
  <c r="M197" i="3"/>
  <c r="O197" i="3" s="1"/>
  <c r="M198" i="3"/>
  <c r="O198" i="3" s="1"/>
  <c r="M199" i="3"/>
  <c r="O199" i="3" s="1"/>
  <c r="M200" i="3"/>
  <c r="O200" i="3" s="1"/>
  <c r="M201" i="3"/>
  <c r="O201" i="3" s="1"/>
  <c r="M202" i="3"/>
  <c r="O202" i="3" s="1"/>
  <c r="M203" i="3"/>
  <c r="O203" i="3" s="1"/>
  <c r="M204" i="3"/>
  <c r="O204" i="3" s="1"/>
  <c r="M205" i="3"/>
  <c r="O205" i="3" s="1"/>
  <c r="M206" i="3"/>
  <c r="O206" i="3" s="1"/>
  <c r="M207" i="3"/>
  <c r="O207" i="3" s="1"/>
  <c r="M208" i="3"/>
  <c r="O208" i="3" s="1"/>
  <c r="M209" i="3"/>
  <c r="O209" i="3" s="1"/>
  <c r="M210" i="3"/>
  <c r="O210" i="3" s="1"/>
  <c r="M211" i="3"/>
  <c r="O211" i="3" s="1"/>
  <c r="M212" i="3"/>
  <c r="O212" i="3" s="1"/>
  <c r="M213" i="3"/>
  <c r="O213" i="3" s="1"/>
  <c r="M214" i="3"/>
  <c r="O214" i="3" s="1"/>
  <c r="M215" i="3"/>
  <c r="O215" i="3" s="1"/>
  <c r="M216" i="3"/>
  <c r="O216" i="3" s="1"/>
  <c r="M217" i="3"/>
  <c r="O217" i="3" s="1"/>
  <c r="M218" i="3"/>
  <c r="O218" i="3" s="1"/>
  <c r="M219" i="3"/>
  <c r="O219" i="3" s="1"/>
  <c r="M220" i="3"/>
  <c r="O220" i="3" s="1"/>
  <c r="M221" i="3"/>
  <c r="O221" i="3" s="1"/>
  <c r="M222" i="3"/>
  <c r="O222" i="3" s="1"/>
  <c r="M223" i="3"/>
  <c r="O223" i="3" s="1"/>
  <c r="M224" i="3"/>
  <c r="O224" i="3" s="1"/>
  <c r="M225" i="3"/>
  <c r="O225" i="3" s="1"/>
  <c r="M226" i="3"/>
  <c r="O226" i="3" s="1"/>
  <c r="M227" i="3"/>
  <c r="O227" i="3" s="1"/>
  <c r="M228" i="3"/>
  <c r="O228" i="3" s="1"/>
  <c r="M229" i="3"/>
  <c r="O229" i="3" s="1"/>
  <c r="M230" i="3"/>
  <c r="O230" i="3" s="1"/>
  <c r="M231" i="3"/>
  <c r="O231" i="3" s="1"/>
  <c r="M232" i="3"/>
  <c r="O232" i="3" s="1"/>
  <c r="M233" i="3"/>
  <c r="O233" i="3" s="1"/>
  <c r="M234" i="3"/>
  <c r="O234" i="3" s="1"/>
  <c r="M235" i="3"/>
  <c r="O235" i="3" s="1"/>
  <c r="M236" i="3"/>
  <c r="O236" i="3" s="1"/>
  <c r="M237" i="3"/>
  <c r="O237" i="3" s="1"/>
  <c r="M238" i="3"/>
  <c r="O238" i="3" s="1"/>
  <c r="M239" i="3"/>
  <c r="O239" i="3" s="1"/>
  <c r="M240" i="3"/>
  <c r="O240" i="3" s="1"/>
  <c r="M241" i="3"/>
  <c r="O241" i="3" s="1"/>
  <c r="M242" i="3"/>
  <c r="O242" i="3" s="1"/>
  <c r="M243" i="3"/>
  <c r="O243" i="3" s="1"/>
  <c r="M244" i="3"/>
  <c r="O244" i="3" s="1"/>
  <c r="M245" i="3"/>
  <c r="O245" i="3" s="1"/>
  <c r="M246" i="3"/>
  <c r="O246" i="3" s="1"/>
  <c r="M247" i="3"/>
  <c r="O247" i="3" s="1"/>
  <c r="M248" i="3"/>
  <c r="O248" i="3" s="1"/>
  <c r="M249" i="3"/>
  <c r="O249" i="3" s="1"/>
  <c r="M250" i="3"/>
  <c r="O250" i="3" s="1"/>
  <c r="M251" i="3"/>
  <c r="O251" i="3" s="1"/>
  <c r="M252" i="3"/>
  <c r="O252" i="3" s="1"/>
  <c r="M253" i="3"/>
  <c r="O253" i="3" s="1"/>
  <c r="M254" i="3"/>
  <c r="O254" i="3" s="1"/>
  <c r="M255" i="3"/>
  <c r="O255" i="3" s="1"/>
  <c r="M256" i="3"/>
  <c r="O256" i="3" s="1"/>
  <c r="M257" i="3"/>
  <c r="O257" i="3" s="1"/>
  <c r="M258" i="3"/>
  <c r="O258" i="3" s="1"/>
  <c r="M259" i="3"/>
  <c r="O259" i="3" s="1"/>
  <c r="M260" i="3"/>
  <c r="O260" i="3" s="1"/>
  <c r="M261" i="3"/>
  <c r="O261" i="3" s="1"/>
  <c r="M262" i="3"/>
  <c r="O262" i="3" s="1"/>
  <c r="M263" i="3"/>
  <c r="O263" i="3" s="1"/>
  <c r="M264" i="3"/>
  <c r="O264" i="3" s="1"/>
  <c r="M265" i="3"/>
  <c r="O265" i="3" s="1"/>
  <c r="M266" i="3"/>
  <c r="O266" i="3" s="1"/>
  <c r="M267" i="3"/>
  <c r="O267" i="3" s="1"/>
  <c r="M268" i="3"/>
  <c r="O268" i="3" s="1"/>
  <c r="M269" i="3"/>
  <c r="O269" i="3" s="1"/>
  <c r="M270" i="3"/>
  <c r="O270" i="3" s="1"/>
  <c r="M271" i="3"/>
  <c r="O271" i="3" s="1"/>
  <c r="M272" i="3"/>
  <c r="O272" i="3" s="1"/>
  <c r="M273" i="3"/>
  <c r="O273" i="3" s="1"/>
  <c r="M274" i="3"/>
  <c r="O274" i="3" s="1"/>
  <c r="M275" i="3"/>
  <c r="O275" i="3" s="1"/>
  <c r="M276" i="3"/>
  <c r="O276" i="3" s="1"/>
  <c r="M277" i="3"/>
  <c r="O277" i="3" s="1"/>
  <c r="M278" i="3"/>
  <c r="O278" i="3" s="1"/>
  <c r="M279" i="3"/>
  <c r="O279" i="3" s="1"/>
  <c r="M280" i="3"/>
  <c r="O280" i="3" s="1"/>
  <c r="M281" i="3"/>
  <c r="O281" i="3" s="1"/>
  <c r="M282" i="3"/>
  <c r="O282" i="3" s="1"/>
  <c r="M283" i="3"/>
  <c r="O283" i="3" s="1"/>
  <c r="M284" i="3"/>
  <c r="O284" i="3" s="1"/>
  <c r="M285" i="3"/>
  <c r="O285" i="3" s="1"/>
  <c r="M286" i="3"/>
  <c r="O286" i="3" s="1"/>
  <c r="M287" i="3"/>
  <c r="O287" i="3" s="1"/>
  <c r="M288" i="3"/>
  <c r="O288" i="3" s="1"/>
  <c r="M289" i="3"/>
  <c r="O289" i="3" s="1"/>
  <c r="M290" i="3"/>
  <c r="O290" i="3" s="1"/>
  <c r="M291" i="3"/>
  <c r="O291" i="3" s="1"/>
  <c r="M292" i="3"/>
  <c r="O292" i="3" s="1"/>
  <c r="M293" i="3"/>
  <c r="O293" i="3" s="1"/>
  <c r="M294" i="3"/>
  <c r="O294" i="3" s="1"/>
  <c r="M295" i="3"/>
  <c r="O295" i="3" s="1"/>
  <c r="M296" i="3"/>
  <c r="O296" i="3" s="1"/>
  <c r="M297" i="3"/>
  <c r="O297" i="3" s="1"/>
  <c r="M298" i="3"/>
  <c r="O298" i="3" s="1"/>
  <c r="M299" i="3"/>
  <c r="O299" i="3" s="1"/>
  <c r="M300" i="3"/>
  <c r="O300" i="3" s="1"/>
  <c r="M301" i="3"/>
  <c r="O301" i="3" s="1"/>
  <c r="M302" i="3"/>
  <c r="O302" i="3" s="1"/>
  <c r="M303" i="3"/>
  <c r="O303" i="3" s="1"/>
  <c r="M304" i="3"/>
  <c r="O304" i="3" s="1"/>
  <c r="M305" i="3"/>
  <c r="O305" i="3" s="1"/>
  <c r="M306" i="3"/>
  <c r="O306" i="3" s="1"/>
  <c r="M307" i="3"/>
  <c r="O307" i="3" s="1"/>
  <c r="M308" i="3"/>
  <c r="O308" i="3" s="1"/>
  <c r="M309" i="3"/>
  <c r="O309" i="3" s="1"/>
  <c r="M310" i="3"/>
  <c r="O310" i="3" s="1"/>
  <c r="M311" i="3"/>
  <c r="O311" i="3" s="1"/>
  <c r="M312" i="3"/>
  <c r="O312" i="3" s="1"/>
  <c r="M313" i="3"/>
  <c r="O313" i="3" s="1"/>
  <c r="M314" i="3"/>
  <c r="O314" i="3" s="1"/>
  <c r="M315" i="3"/>
  <c r="O315" i="3" s="1"/>
  <c r="M316" i="3"/>
  <c r="O316" i="3" s="1"/>
  <c r="M317" i="3"/>
  <c r="O317" i="3" s="1"/>
  <c r="M318" i="3"/>
  <c r="O318" i="3" s="1"/>
  <c r="M319" i="3"/>
  <c r="O319" i="3" s="1"/>
  <c r="M320" i="3"/>
  <c r="O320" i="3" s="1"/>
  <c r="M321" i="3"/>
  <c r="O321" i="3" s="1"/>
  <c r="M322" i="3"/>
  <c r="O322" i="3" s="1"/>
  <c r="M323" i="3"/>
  <c r="O323" i="3" s="1"/>
  <c r="M324" i="3"/>
  <c r="O324" i="3" s="1"/>
  <c r="M325" i="3"/>
  <c r="O325" i="3" s="1"/>
  <c r="M326" i="3"/>
  <c r="O326" i="3" s="1"/>
  <c r="M327" i="3"/>
  <c r="O327" i="3" s="1"/>
  <c r="M328" i="3"/>
  <c r="O328" i="3" s="1"/>
  <c r="M329" i="3"/>
  <c r="O329" i="3" s="1"/>
  <c r="M330" i="3"/>
  <c r="O330" i="3" s="1"/>
  <c r="M331" i="3"/>
  <c r="O331" i="3" s="1"/>
  <c r="M332" i="3"/>
  <c r="O332" i="3" s="1"/>
  <c r="M333" i="3"/>
  <c r="O333" i="3" s="1"/>
  <c r="M334" i="3"/>
  <c r="O334" i="3" s="1"/>
  <c r="M335" i="3"/>
  <c r="O335" i="3" s="1"/>
  <c r="M336" i="3"/>
  <c r="O336" i="3" s="1"/>
  <c r="M337" i="3"/>
  <c r="O337" i="3" s="1"/>
  <c r="M338" i="3"/>
  <c r="O338" i="3" s="1"/>
  <c r="M339" i="3"/>
  <c r="O339" i="3" s="1"/>
  <c r="M340" i="3"/>
  <c r="O340" i="3" s="1"/>
  <c r="M341" i="3"/>
  <c r="O341" i="3" s="1"/>
  <c r="M342" i="3"/>
  <c r="O342" i="3" s="1"/>
  <c r="M343" i="3"/>
  <c r="O343" i="3" s="1"/>
  <c r="M344" i="3"/>
  <c r="O344" i="3" s="1"/>
  <c r="M345" i="3"/>
  <c r="O345" i="3" s="1"/>
  <c r="M346" i="3"/>
  <c r="O346" i="3" s="1"/>
  <c r="M347" i="3"/>
  <c r="O347" i="3" s="1"/>
  <c r="M348" i="3"/>
  <c r="O348" i="3" s="1"/>
  <c r="M349" i="3"/>
  <c r="O349" i="3" s="1"/>
  <c r="M350" i="3"/>
  <c r="O350" i="3" s="1"/>
  <c r="M351" i="3"/>
  <c r="O351" i="3" s="1"/>
  <c r="M352" i="3"/>
  <c r="O352" i="3" s="1"/>
  <c r="M353" i="3"/>
  <c r="O353" i="3" s="1"/>
  <c r="M354" i="3"/>
  <c r="O354" i="3" s="1"/>
  <c r="M355" i="3"/>
  <c r="O355" i="3" s="1"/>
  <c r="M356" i="3"/>
  <c r="O356" i="3" s="1"/>
  <c r="M357" i="3"/>
  <c r="O357" i="3" s="1"/>
  <c r="M358" i="3"/>
  <c r="O358" i="3" s="1"/>
  <c r="M359" i="3"/>
  <c r="O359" i="3" s="1"/>
  <c r="M360" i="3"/>
  <c r="O360" i="3" s="1"/>
  <c r="M361" i="3"/>
  <c r="O361" i="3" s="1"/>
  <c r="M362" i="3"/>
  <c r="O362" i="3" s="1"/>
  <c r="M363" i="3"/>
  <c r="O363" i="3" s="1"/>
  <c r="M364" i="3"/>
  <c r="O364" i="3" s="1"/>
  <c r="M365" i="3"/>
  <c r="O365" i="3" s="1"/>
  <c r="M366" i="3"/>
  <c r="O366" i="3" s="1"/>
  <c r="M367" i="3"/>
  <c r="O367" i="3" s="1"/>
  <c r="M368" i="3"/>
  <c r="O368" i="3" s="1"/>
  <c r="M369" i="3"/>
  <c r="O369" i="3" s="1"/>
  <c r="M370" i="3"/>
  <c r="O370" i="3" s="1"/>
  <c r="M371" i="3"/>
  <c r="O371" i="3" s="1"/>
  <c r="M372" i="3"/>
  <c r="O372" i="3" s="1"/>
  <c r="M373" i="3"/>
  <c r="O373" i="3" s="1"/>
  <c r="M374" i="3"/>
  <c r="O374" i="3" s="1"/>
  <c r="M375" i="3"/>
  <c r="O375" i="3" s="1"/>
  <c r="M376" i="3"/>
  <c r="O376" i="3" s="1"/>
  <c r="M377" i="3"/>
  <c r="O377" i="3" s="1"/>
  <c r="M378" i="3"/>
  <c r="O378" i="3" s="1"/>
  <c r="M379" i="3"/>
  <c r="O379" i="3" s="1"/>
  <c r="M380" i="3"/>
  <c r="O380" i="3" s="1"/>
  <c r="M381" i="3"/>
  <c r="O381" i="3" s="1"/>
  <c r="M382" i="3"/>
  <c r="O382" i="3" s="1"/>
  <c r="M383" i="3"/>
  <c r="O383" i="3" s="1"/>
  <c r="M384" i="3"/>
  <c r="O384" i="3" s="1"/>
  <c r="M385" i="3"/>
  <c r="O385" i="3" s="1"/>
  <c r="M386" i="3"/>
  <c r="O386" i="3" s="1"/>
  <c r="M387" i="3"/>
  <c r="O387" i="3" s="1"/>
  <c r="M388" i="3"/>
  <c r="O388" i="3" s="1"/>
  <c r="M389" i="3"/>
  <c r="O389" i="3" s="1"/>
  <c r="M390" i="3"/>
  <c r="O390" i="3" s="1"/>
  <c r="M391" i="3"/>
  <c r="O391" i="3" s="1"/>
  <c r="M392" i="3"/>
  <c r="O392" i="3" s="1"/>
  <c r="M393" i="3"/>
  <c r="O393" i="3" s="1"/>
  <c r="M394" i="3"/>
  <c r="O394" i="3" s="1"/>
  <c r="M395" i="3"/>
  <c r="O395" i="3" s="1"/>
  <c r="M396" i="3"/>
  <c r="O396" i="3" s="1"/>
  <c r="M397" i="3"/>
  <c r="O397" i="3" s="1"/>
  <c r="M398" i="3"/>
  <c r="O398" i="3" s="1"/>
  <c r="M399" i="3"/>
  <c r="O399" i="3" s="1"/>
  <c r="M400" i="3"/>
  <c r="O400" i="3" s="1"/>
  <c r="M401" i="3"/>
  <c r="O401" i="3" s="1"/>
  <c r="M402" i="3"/>
  <c r="O402" i="3" s="1"/>
  <c r="M403" i="3"/>
  <c r="O403" i="3" s="1"/>
  <c r="M404" i="3"/>
  <c r="O404" i="3" s="1"/>
  <c r="M405" i="3"/>
  <c r="O405" i="3" s="1"/>
  <c r="M406" i="3"/>
  <c r="O406" i="3" s="1"/>
  <c r="M407" i="3"/>
  <c r="O407" i="3" s="1"/>
  <c r="M408" i="3"/>
  <c r="O408" i="3" s="1"/>
  <c r="M409" i="3"/>
  <c r="O409" i="3" s="1"/>
  <c r="M410" i="3"/>
  <c r="O410" i="3" s="1"/>
  <c r="M411" i="3"/>
  <c r="O411" i="3" s="1"/>
  <c r="M412" i="3"/>
  <c r="O412" i="3" s="1"/>
  <c r="M413" i="3"/>
  <c r="O413" i="3" s="1"/>
  <c r="M414" i="3"/>
  <c r="O414" i="3" s="1"/>
  <c r="M415" i="3"/>
  <c r="O415" i="3" s="1"/>
  <c r="M416" i="3"/>
  <c r="O416" i="3" s="1"/>
  <c r="M417" i="3"/>
  <c r="O417" i="3" s="1"/>
  <c r="M418" i="3"/>
  <c r="O418" i="3" s="1"/>
  <c r="M419" i="3"/>
  <c r="O419" i="3" s="1"/>
  <c r="M420" i="3"/>
  <c r="O420" i="3" s="1"/>
  <c r="M421" i="3"/>
  <c r="O421" i="3" s="1"/>
  <c r="M422" i="3"/>
  <c r="O422" i="3" s="1"/>
  <c r="M423" i="3"/>
  <c r="O423" i="3" s="1"/>
  <c r="M424" i="3"/>
  <c r="O424" i="3" s="1"/>
  <c r="M425" i="3"/>
  <c r="O425" i="3" s="1"/>
  <c r="M426" i="3"/>
  <c r="O426" i="3" s="1"/>
  <c r="M427" i="3"/>
  <c r="O427" i="3" s="1"/>
  <c r="M428" i="3"/>
  <c r="O428" i="3" s="1"/>
  <c r="M429" i="3"/>
  <c r="O429" i="3" s="1"/>
  <c r="M430" i="3"/>
  <c r="O430" i="3" s="1"/>
  <c r="M431" i="3"/>
  <c r="O431" i="3" s="1"/>
  <c r="M432" i="3"/>
  <c r="O432" i="3" s="1"/>
  <c r="M433" i="3"/>
  <c r="O433" i="3" s="1"/>
  <c r="M434" i="3"/>
  <c r="O434" i="3" s="1"/>
  <c r="M435" i="3"/>
  <c r="O435" i="3" s="1"/>
  <c r="M436" i="3"/>
  <c r="O436" i="3" s="1"/>
  <c r="M437" i="3"/>
  <c r="O437" i="3" s="1"/>
  <c r="M438" i="3"/>
  <c r="O438" i="3" s="1"/>
  <c r="M439" i="3"/>
  <c r="O439" i="3" s="1"/>
  <c r="M440" i="3"/>
  <c r="O440" i="3" s="1"/>
  <c r="M441" i="3"/>
  <c r="O441" i="3" s="1"/>
  <c r="M442" i="3"/>
  <c r="O442" i="3" s="1"/>
  <c r="M443" i="3"/>
  <c r="O443" i="3" s="1"/>
  <c r="M444" i="3"/>
  <c r="O444" i="3" s="1"/>
  <c r="M445" i="3"/>
  <c r="O445" i="3" s="1"/>
  <c r="M446" i="3"/>
  <c r="O446" i="3" s="1"/>
  <c r="M447" i="3"/>
  <c r="O447" i="3" s="1"/>
  <c r="M448" i="3"/>
  <c r="O448" i="3" s="1"/>
  <c r="M449" i="3"/>
  <c r="O449" i="3" s="1"/>
  <c r="M450" i="3"/>
  <c r="O450" i="3" s="1"/>
  <c r="M451" i="3"/>
  <c r="O451" i="3" s="1"/>
  <c r="M452" i="3"/>
  <c r="O452" i="3" s="1"/>
  <c r="M453" i="3"/>
  <c r="O453" i="3" s="1"/>
  <c r="M454" i="3"/>
  <c r="O454" i="3" s="1"/>
  <c r="M455" i="3"/>
  <c r="O455" i="3" s="1"/>
  <c r="M456" i="3"/>
  <c r="O456" i="3" s="1"/>
  <c r="M457" i="3"/>
  <c r="O457" i="3" s="1"/>
  <c r="M458" i="3"/>
  <c r="O458" i="3" s="1"/>
  <c r="M459" i="3"/>
  <c r="O459" i="3" s="1"/>
  <c r="M460" i="3"/>
  <c r="O460" i="3" s="1"/>
  <c r="M461" i="3"/>
  <c r="O461" i="3" s="1"/>
  <c r="M462" i="3"/>
  <c r="O462" i="3" s="1"/>
  <c r="M463" i="3"/>
  <c r="O463" i="3" s="1"/>
  <c r="M464" i="3"/>
  <c r="O464" i="3" s="1"/>
  <c r="M465" i="3"/>
  <c r="O465" i="3" s="1"/>
  <c r="M466" i="3"/>
  <c r="O466" i="3" s="1"/>
  <c r="M467" i="3"/>
  <c r="O467" i="3" s="1"/>
  <c r="M468" i="3"/>
  <c r="O468" i="3" s="1"/>
  <c r="M469" i="3"/>
  <c r="O469" i="3" s="1"/>
  <c r="M470" i="3"/>
  <c r="O470" i="3" s="1"/>
  <c r="M471" i="3"/>
  <c r="O471" i="3" s="1"/>
  <c r="M472" i="3"/>
  <c r="O472" i="3" s="1"/>
  <c r="M473" i="3"/>
  <c r="O473" i="3" s="1"/>
  <c r="M474" i="3"/>
  <c r="O474" i="3" s="1"/>
  <c r="M475" i="3"/>
  <c r="O475" i="3" s="1"/>
  <c r="M476" i="3"/>
  <c r="O476" i="3" s="1"/>
  <c r="M477" i="3"/>
  <c r="O477" i="3" s="1"/>
  <c r="M478" i="3"/>
  <c r="O478" i="3" s="1"/>
  <c r="M479" i="3"/>
  <c r="O479" i="3" s="1"/>
  <c r="M480" i="3"/>
  <c r="O480" i="3" s="1"/>
  <c r="M481" i="3"/>
  <c r="O481" i="3" s="1"/>
  <c r="M482" i="3"/>
  <c r="O482" i="3" s="1"/>
  <c r="M483" i="3"/>
  <c r="O483" i="3" s="1"/>
  <c r="M484" i="3"/>
  <c r="O484" i="3" s="1"/>
  <c r="M485" i="3"/>
  <c r="O485" i="3" s="1"/>
  <c r="M486" i="3"/>
  <c r="O486" i="3" s="1"/>
  <c r="M487" i="3"/>
  <c r="O487" i="3" s="1"/>
  <c r="M488" i="3"/>
  <c r="O488" i="3" s="1"/>
  <c r="M489" i="3"/>
  <c r="O489" i="3" s="1"/>
  <c r="M490" i="3"/>
  <c r="O490" i="3" s="1"/>
  <c r="M491" i="3"/>
  <c r="O491" i="3" s="1"/>
  <c r="M492" i="3"/>
  <c r="O492" i="3" s="1"/>
  <c r="M493" i="3"/>
  <c r="O493" i="3" s="1"/>
  <c r="M494" i="3"/>
  <c r="O494" i="3" s="1"/>
  <c r="M495" i="3"/>
  <c r="O495" i="3" s="1"/>
  <c r="M496" i="3"/>
  <c r="O496" i="3" s="1"/>
  <c r="M497" i="3"/>
  <c r="O497" i="3" s="1"/>
  <c r="M498" i="3"/>
  <c r="O498" i="3" s="1"/>
  <c r="M499" i="3"/>
  <c r="O499" i="3" s="1"/>
  <c r="M500" i="3"/>
  <c r="O500" i="3" s="1"/>
  <c r="M501" i="3"/>
  <c r="O501" i="3" s="1"/>
  <c r="M502" i="3"/>
  <c r="O502" i="3" s="1"/>
  <c r="M503" i="3"/>
  <c r="O503" i="3" s="1"/>
  <c r="M504" i="3"/>
  <c r="O504" i="3" s="1"/>
  <c r="M505" i="3"/>
  <c r="O505" i="3" s="1"/>
  <c r="M506" i="3"/>
  <c r="O506" i="3" s="1"/>
  <c r="M507" i="3"/>
  <c r="O507" i="3" s="1"/>
  <c r="M508" i="3"/>
  <c r="O508" i="3" s="1"/>
  <c r="M509" i="3"/>
  <c r="O509" i="3" s="1"/>
  <c r="M510" i="3"/>
  <c r="O510" i="3" s="1"/>
  <c r="M511" i="3"/>
  <c r="O511" i="3" s="1"/>
  <c r="M512" i="3"/>
  <c r="O512" i="3" s="1"/>
  <c r="M513" i="3"/>
  <c r="O513" i="3" s="1"/>
  <c r="M514" i="3"/>
  <c r="O514" i="3" s="1"/>
  <c r="M515" i="3"/>
  <c r="O515" i="3" s="1"/>
  <c r="M516" i="3"/>
  <c r="O516" i="3" s="1"/>
  <c r="M517" i="3"/>
  <c r="O517" i="3" s="1"/>
  <c r="M518" i="3"/>
  <c r="O518" i="3" s="1"/>
  <c r="M519" i="3"/>
  <c r="O519" i="3" s="1"/>
  <c r="M520" i="3"/>
  <c r="O520" i="3" s="1"/>
  <c r="M521" i="3"/>
  <c r="O521" i="3" s="1"/>
  <c r="M522" i="3"/>
  <c r="O522" i="3" s="1"/>
  <c r="M523" i="3"/>
  <c r="O523" i="3" s="1"/>
  <c r="M524" i="3"/>
  <c r="O524" i="3" s="1"/>
  <c r="M525" i="3"/>
  <c r="O525" i="3" s="1"/>
  <c r="M526" i="3"/>
  <c r="O526" i="3" s="1"/>
  <c r="M527" i="3"/>
  <c r="O527" i="3" s="1"/>
  <c r="M528" i="3"/>
  <c r="O528" i="3" s="1"/>
  <c r="M529" i="3"/>
  <c r="O529" i="3" s="1"/>
  <c r="M530" i="3"/>
  <c r="O530" i="3" s="1"/>
  <c r="M531" i="3"/>
  <c r="O531" i="3" s="1"/>
  <c r="M532" i="3"/>
  <c r="O532" i="3" s="1"/>
  <c r="M533" i="3"/>
  <c r="O533" i="3" s="1"/>
  <c r="M534" i="3"/>
  <c r="O534" i="3" s="1"/>
  <c r="M535" i="3"/>
  <c r="O535" i="3" s="1"/>
  <c r="M536" i="3"/>
  <c r="O536" i="3" s="1"/>
  <c r="M537" i="3"/>
  <c r="O537" i="3" s="1"/>
  <c r="M538" i="3"/>
  <c r="O538" i="3" s="1"/>
  <c r="M539" i="3"/>
  <c r="O539" i="3" s="1"/>
  <c r="M540" i="3"/>
  <c r="O540" i="3" s="1"/>
  <c r="M541" i="3"/>
  <c r="O541" i="3" s="1"/>
  <c r="M542" i="3"/>
  <c r="O542" i="3" s="1"/>
  <c r="M543" i="3"/>
  <c r="O543" i="3" s="1"/>
  <c r="M544" i="3"/>
  <c r="O544" i="3" s="1"/>
  <c r="M545" i="3"/>
  <c r="O545" i="3" s="1"/>
  <c r="M546" i="3"/>
  <c r="O546" i="3" s="1"/>
  <c r="M547" i="3"/>
  <c r="O547" i="3" s="1"/>
  <c r="M548" i="3"/>
  <c r="O548" i="3" s="1"/>
  <c r="M549" i="3"/>
  <c r="O549" i="3" s="1"/>
  <c r="M550" i="3"/>
  <c r="O550" i="3" s="1"/>
  <c r="M551" i="3"/>
  <c r="O551" i="3" s="1"/>
  <c r="M552" i="3"/>
  <c r="O552" i="3" s="1"/>
  <c r="M553" i="3"/>
  <c r="O553" i="3" s="1"/>
  <c r="M554" i="3"/>
  <c r="O554" i="3" s="1"/>
  <c r="M555" i="3"/>
  <c r="O555" i="3" s="1"/>
  <c r="M556" i="3"/>
  <c r="O556" i="3" s="1"/>
  <c r="M557" i="3"/>
  <c r="O557" i="3" s="1"/>
  <c r="M558" i="3"/>
  <c r="O558" i="3" s="1"/>
  <c r="M559" i="3"/>
  <c r="O559" i="3" s="1"/>
  <c r="M560" i="3"/>
  <c r="O560" i="3" s="1"/>
  <c r="M561" i="3"/>
  <c r="O561" i="3" s="1"/>
  <c r="M562" i="3"/>
  <c r="O562" i="3" s="1"/>
  <c r="M563" i="3"/>
  <c r="O563" i="3" s="1"/>
  <c r="M564" i="3"/>
  <c r="O564" i="3" s="1"/>
  <c r="M565" i="3"/>
  <c r="O565" i="3" s="1"/>
  <c r="M566" i="3"/>
  <c r="O566" i="3" s="1"/>
  <c r="M567" i="3"/>
  <c r="O567" i="3" s="1"/>
  <c r="M568" i="3"/>
  <c r="O568" i="3" s="1"/>
  <c r="M569" i="3"/>
  <c r="O569" i="3" s="1"/>
  <c r="M570" i="3"/>
  <c r="O570" i="3" s="1"/>
  <c r="M571" i="3"/>
  <c r="O571" i="3" s="1"/>
  <c r="M572" i="3"/>
  <c r="O572" i="3" s="1"/>
  <c r="M573" i="3"/>
  <c r="O573" i="3" s="1"/>
  <c r="M574" i="3"/>
  <c r="O574" i="3" s="1"/>
  <c r="M575" i="3"/>
  <c r="O575" i="3" s="1"/>
  <c r="M576" i="3"/>
  <c r="O576" i="3" s="1"/>
  <c r="M577" i="3"/>
  <c r="O577" i="3" s="1"/>
  <c r="M578" i="3"/>
  <c r="O578" i="3" s="1"/>
  <c r="M579" i="3"/>
  <c r="O579" i="3" s="1"/>
  <c r="M580" i="3"/>
  <c r="O580" i="3" s="1"/>
  <c r="M581" i="3"/>
  <c r="O581" i="3" s="1"/>
  <c r="M582" i="3"/>
  <c r="O582" i="3" s="1"/>
  <c r="M583" i="3"/>
  <c r="O583" i="3" s="1"/>
  <c r="M584" i="3"/>
  <c r="O584" i="3" s="1"/>
  <c r="M585" i="3"/>
  <c r="O585" i="3" s="1"/>
  <c r="M586" i="3"/>
  <c r="O586" i="3" s="1"/>
  <c r="M587" i="3"/>
  <c r="O587" i="3" s="1"/>
  <c r="M588" i="3"/>
  <c r="O588" i="3" s="1"/>
  <c r="M589" i="3"/>
  <c r="O589" i="3" s="1"/>
  <c r="M590" i="3"/>
  <c r="O590" i="3" s="1"/>
  <c r="M591" i="3"/>
  <c r="O591" i="3" s="1"/>
  <c r="M592" i="3"/>
  <c r="O592" i="3" s="1"/>
  <c r="M593" i="3"/>
  <c r="O593" i="3" s="1"/>
  <c r="M594" i="3"/>
  <c r="O594" i="3" s="1"/>
  <c r="M595" i="3"/>
  <c r="O595" i="3" s="1"/>
  <c r="M596" i="3"/>
  <c r="O596" i="3" s="1"/>
  <c r="M597" i="3"/>
  <c r="O597" i="3" s="1"/>
  <c r="M598" i="3"/>
  <c r="O598" i="3" s="1"/>
  <c r="M599" i="3"/>
  <c r="O599" i="3" s="1"/>
  <c r="M600" i="3"/>
  <c r="O600" i="3" s="1"/>
  <c r="M601" i="3"/>
  <c r="O601" i="3" s="1"/>
  <c r="M602" i="3"/>
  <c r="O602" i="3" s="1"/>
  <c r="M603" i="3"/>
  <c r="O603" i="3" s="1"/>
  <c r="M604" i="3"/>
  <c r="O604" i="3" s="1"/>
  <c r="M605" i="3"/>
  <c r="O605" i="3" s="1"/>
  <c r="M606" i="3"/>
  <c r="O606" i="3" s="1"/>
  <c r="M607" i="3"/>
  <c r="O607" i="3" s="1"/>
  <c r="M608" i="3"/>
  <c r="O608" i="3" s="1"/>
  <c r="M609" i="3"/>
  <c r="O609" i="3" s="1"/>
  <c r="M610" i="3"/>
  <c r="O610" i="3" s="1"/>
  <c r="M611" i="3"/>
  <c r="O611" i="3" s="1"/>
  <c r="M612" i="3"/>
  <c r="O612" i="3" s="1"/>
  <c r="M613" i="3"/>
  <c r="O613" i="3" s="1"/>
  <c r="M614" i="3"/>
  <c r="O614" i="3" s="1"/>
  <c r="M615" i="3"/>
  <c r="O615" i="3" s="1"/>
  <c r="M616" i="3"/>
  <c r="O616" i="3" s="1"/>
  <c r="M617" i="3"/>
  <c r="O617" i="3" s="1"/>
  <c r="M618" i="3"/>
  <c r="O618" i="3" s="1"/>
  <c r="M619" i="3"/>
  <c r="O619" i="3" s="1"/>
  <c r="M620" i="3"/>
  <c r="O620" i="3" s="1"/>
  <c r="M621" i="3"/>
  <c r="O621" i="3" s="1"/>
  <c r="M622" i="3"/>
  <c r="O622" i="3" s="1"/>
  <c r="M623" i="3"/>
  <c r="O623" i="3" s="1"/>
  <c r="M624" i="3"/>
  <c r="O624" i="3" s="1"/>
  <c r="M625" i="3"/>
  <c r="O625" i="3" s="1"/>
  <c r="M626" i="3"/>
  <c r="O626" i="3" s="1"/>
  <c r="M627" i="3"/>
  <c r="O627" i="3" s="1"/>
  <c r="M628" i="3"/>
  <c r="O628" i="3" s="1"/>
  <c r="M629" i="3"/>
  <c r="O629" i="3" s="1"/>
  <c r="M630" i="3"/>
  <c r="O630" i="3" s="1"/>
  <c r="M631" i="3"/>
  <c r="O631" i="3" s="1"/>
  <c r="M632" i="3"/>
  <c r="O632" i="3" s="1"/>
  <c r="M633" i="3"/>
  <c r="O633" i="3" s="1"/>
  <c r="M634" i="3"/>
  <c r="O634" i="3" s="1"/>
  <c r="M635" i="3"/>
  <c r="O635" i="3" s="1"/>
  <c r="M636" i="3"/>
  <c r="O636" i="3" s="1"/>
  <c r="M637" i="3"/>
  <c r="O637" i="3" s="1"/>
  <c r="M638" i="3"/>
  <c r="O638" i="3" s="1"/>
  <c r="M639" i="3"/>
  <c r="O639" i="3" s="1"/>
  <c r="M640" i="3"/>
  <c r="O640" i="3" s="1"/>
  <c r="M641" i="3"/>
  <c r="O641" i="3" s="1"/>
  <c r="M642" i="3"/>
  <c r="O642" i="3" s="1"/>
  <c r="M643" i="3"/>
  <c r="O643" i="3" s="1"/>
  <c r="M644" i="3"/>
  <c r="O644" i="3" s="1"/>
  <c r="M645" i="3"/>
  <c r="O645" i="3" s="1"/>
  <c r="M646" i="3"/>
  <c r="O646" i="3" s="1"/>
  <c r="M647" i="3"/>
  <c r="O647" i="3" s="1"/>
  <c r="M648" i="3"/>
  <c r="O648" i="3" s="1"/>
  <c r="M649" i="3"/>
  <c r="O649" i="3" s="1"/>
  <c r="M650" i="3"/>
  <c r="O650" i="3" s="1"/>
  <c r="M651" i="3"/>
  <c r="O651" i="3" s="1"/>
  <c r="M652" i="3"/>
  <c r="O652" i="3" s="1"/>
  <c r="M653" i="3"/>
  <c r="O653" i="3" s="1"/>
  <c r="M654" i="3"/>
  <c r="O654" i="3" s="1"/>
  <c r="M655" i="3"/>
  <c r="O655" i="3" s="1"/>
  <c r="M656" i="3"/>
  <c r="O656" i="3" s="1"/>
  <c r="M657" i="3"/>
  <c r="O657" i="3" s="1"/>
  <c r="M658" i="3"/>
  <c r="O658" i="3" s="1"/>
  <c r="M659" i="3"/>
  <c r="O659" i="3" s="1"/>
  <c r="M660" i="3"/>
  <c r="O660" i="3" s="1"/>
  <c r="M661" i="3"/>
  <c r="O661" i="3" s="1"/>
  <c r="M662" i="3"/>
  <c r="O662" i="3" s="1"/>
  <c r="M663" i="3"/>
  <c r="O663" i="3" s="1"/>
  <c r="M664" i="3"/>
  <c r="O664" i="3" s="1"/>
  <c r="M665" i="3"/>
  <c r="O665" i="3" s="1"/>
  <c r="M666" i="3"/>
  <c r="O666" i="3" s="1"/>
  <c r="M667" i="3"/>
  <c r="O667" i="3" s="1"/>
  <c r="M668" i="3"/>
  <c r="O668" i="3" s="1"/>
  <c r="M669" i="3"/>
  <c r="O669" i="3" s="1"/>
  <c r="M670" i="3"/>
  <c r="O670" i="3" s="1"/>
  <c r="M671" i="3"/>
  <c r="O671" i="3" s="1"/>
  <c r="M672" i="3"/>
  <c r="O672" i="3" s="1"/>
  <c r="M673" i="3"/>
  <c r="O673" i="3" s="1"/>
  <c r="M674" i="3"/>
  <c r="O674" i="3" s="1"/>
  <c r="M675" i="3"/>
  <c r="O675" i="3" s="1"/>
  <c r="M676" i="3"/>
  <c r="O676" i="3" s="1"/>
  <c r="M677" i="3"/>
  <c r="O677" i="3" s="1"/>
  <c r="M678" i="3"/>
  <c r="O678" i="3" s="1"/>
  <c r="M679" i="3"/>
  <c r="O679" i="3" s="1"/>
  <c r="M680" i="3"/>
  <c r="O680" i="3" s="1"/>
  <c r="M681" i="3"/>
  <c r="O681" i="3" s="1"/>
  <c r="M682" i="3"/>
  <c r="O682" i="3" s="1"/>
  <c r="M683" i="3"/>
  <c r="O683" i="3" s="1"/>
  <c r="M684" i="3"/>
  <c r="O684" i="3" s="1"/>
  <c r="M685" i="3"/>
  <c r="O685" i="3" s="1"/>
  <c r="M686" i="3"/>
  <c r="O686" i="3" s="1"/>
  <c r="M687" i="3"/>
  <c r="O687" i="3" s="1"/>
  <c r="M688" i="3"/>
  <c r="O688" i="3" s="1"/>
  <c r="M689" i="3"/>
  <c r="O689" i="3" s="1"/>
  <c r="M690" i="3"/>
  <c r="O690" i="3" s="1"/>
  <c r="M691" i="3"/>
  <c r="O691" i="3" s="1"/>
  <c r="M692" i="3"/>
  <c r="O692" i="3" s="1"/>
  <c r="M693" i="3"/>
  <c r="O693" i="3" s="1"/>
  <c r="M694" i="3"/>
  <c r="O694" i="3" s="1"/>
  <c r="M695" i="3"/>
  <c r="O695" i="3" s="1"/>
  <c r="M696" i="3"/>
  <c r="O696" i="3" s="1"/>
  <c r="M697" i="3"/>
  <c r="O697" i="3" s="1"/>
  <c r="M698" i="3"/>
  <c r="O698" i="3" s="1"/>
  <c r="M699" i="3"/>
  <c r="O699" i="3" s="1"/>
  <c r="M700" i="3"/>
  <c r="O700" i="3" s="1"/>
  <c r="M701" i="3"/>
  <c r="O701" i="3" s="1"/>
  <c r="M702" i="3"/>
  <c r="O702" i="3" s="1"/>
  <c r="M703" i="3"/>
  <c r="O703" i="3" s="1"/>
  <c r="M704" i="3"/>
  <c r="O704" i="3" s="1"/>
  <c r="M705" i="3"/>
  <c r="O705" i="3" s="1"/>
  <c r="M706" i="3"/>
  <c r="O706" i="3" s="1"/>
  <c r="M707" i="3"/>
  <c r="O707" i="3" s="1"/>
  <c r="M708" i="3"/>
  <c r="O708" i="3" s="1"/>
  <c r="M709" i="3"/>
  <c r="O709" i="3" s="1"/>
  <c r="M710" i="3"/>
  <c r="O710" i="3" s="1"/>
  <c r="M711" i="3"/>
  <c r="O711" i="3" s="1"/>
  <c r="M712" i="3"/>
  <c r="O712" i="3" s="1"/>
  <c r="M713" i="3"/>
  <c r="O713" i="3" s="1"/>
  <c r="M714" i="3"/>
  <c r="O714" i="3" s="1"/>
  <c r="M715" i="3"/>
  <c r="O715" i="3" s="1"/>
  <c r="M716" i="3"/>
  <c r="O716" i="3" s="1"/>
  <c r="M717" i="3"/>
  <c r="O717" i="3" s="1"/>
  <c r="M718" i="3"/>
  <c r="O718" i="3" s="1"/>
  <c r="M719" i="3"/>
  <c r="O719" i="3" s="1"/>
  <c r="M720" i="3"/>
  <c r="O720" i="3" s="1"/>
  <c r="M721" i="3"/>
  <c r="O721" i="3" s="1"/>
  <c r="M722" i="3"/>
  <c r="O722" i="3" s="1"/>
  <c r="M723" i="3"/>
  <c r="O723" i="3" s="1"/>
  <c r="M724" i="3"/>
  <c r="O724" i="3" s="1"/>
  <c r="M725" i="3"/>
  <c r="O725" i="3" s="1"/>
  <c r="M726" i="3"/>
  <c r="O726" i="3" s="1"/>
  <c r="M727" i="3"/>
  <c r="O727" i="3" s="1"/>
  <c r="M728" i="3"/>
  <c r="O728" i="3" s="1"/>
  <c r="M729" i="3"/>
  <c r="O729" i="3" s="1"/>
  <c r="M730" i="3"/>
  <c r="O730" i="3" s="1"/>
  <c r="M731" i="3"/>
  <c r="O731" i="3" s="1"/>
  <c r="M732" i="3"/>
  <c r="O732" i="3" s="1"/>
  <c r="M733" i="3"/>
  <c r="O733" i="3" s="1"/>
  <c r="M734" i="3"/>
  <c r="O734" i="3" s="1"/>
  <c r="M735" i="3"/>
  <c r="O735" i="3" s="1"/>
  <c r="M736" i="3"/>
  <c r="O736" i="3" s="1"/>
  <c r="M737" i="3"/>
  <c r="O737" i="3" s="1"/>
  <c r="M738" i="3"/>
  <c r="O738" i="3" s="1"/>
  <c r="M739" i="3"/>
  <c r="O739" i="3" s="1"/>
  <c r="M740" i="3"/>
  <c r="O740" i="3" s="1"/>
  <c r="M741" i="3"/>
  <c r="O741" i="3" s="1"/>
  <c r="M742" i="3"/>
  <c r="O742" i="3" s="1"/>
  <c r="M743" i="3"/>
  <c r="O743" i="3" s="1"/>
  <c r="M744" i="3"/>
  <c r="O744" i="3" s="1"/>
  <c r="M745" i="3"/>
  <c r="O745" i="3" s="1"/>
  <c r="M746" i="3"/>
  <c r="O746" i="3" s="1"/>
  <c r="M747" i="3"/>
  <c r="O747" i="3" s="1"/>
  <c r="M748" i="3"/>
  <c r="O748" i="3" s="1"/>
  <c r="M749" i="3"/>
  <c r="O749" i="3" s="1"/>
  <c r="M750" i="3"/>
  <c r="O750" i="3" s="1"/>
  <c r="M751" i="3"/>
  <c r="O751" i="3" s="1"/>
  <c r="M752" i="3"/>
  <c r="O752" i="3" s="1"/>
  <c r="M753" i="3"/>
  <c r="O753" i="3" s="1"/>
  <c r="M754" i="3"/>
  <c r="O754" i="3" s="1"/>
  <c r="M755" i="3"/>
  <c r="O755" i="3" s="1"/>
  <c r="M756" i="3"/>
  <c r="O756" i="3" s="1"/>
  <c r="M757" i="3"/>
  <c r="O757" i="3" s="1"/>
  <c r="M758" i="3"/>
  <c r="O758" i="3" s="1"/>
  <c r="M759" i="3"/>
  <c r="O759" i="3" s="1"/>
  <c r="M760" i="3"/>
  <c r="O760" i="3" s="1"/>
  <c r="M761" i="3"/>
  <c r="O761" i="3" s="1"/>
  <c r="M762" i="3"/>
  <c r="O762" i="3" s="1"/>
  <c r="M763" i="3"/>
  <c r="O763" i="3" s="1"/>
  <c r="M764" i="3"/>
  <c r="O764" i="3" s="1"/>
  <c r="M765" i="3"/>
  <c r="O765" i="3" s="1"/>
  <c r="M766" i="3"/>
  <c r="O766" i="3" s="1"/>
  <c r="M767" i="3"/>
  <c r="O767" i="3" s="1"/>
  <c r="M768" i="3"/>
  <c r="O768" i="3" s="1"/>
  <c r="M769" i="3"/>
  <c r="O769" i="3" s="1"/>
  <c r="M770" i="3"/>
  <c r="O770" i="3" s="1"/>
  <c r="M771" i="3"/>
  <c r="O771" i="3" s="1"/>
  <c r="M772" i="3"/>
  <c r="O772" i="3" s="1"/>
  <c r="M773" i="3"/>
  <c r="O773" i="3" s="1"/>
  <c r="M774" i="3"/>
  <c r="O774" i="3" s="1"/>
  <c r="M775" i="3"/>
  <c r="O775" i="3" s="1"/>
  <c r="M776" i="3"/>
  <c r="O776" i="3" s="1"/>
  <c r="M777" i="3"/>
  <c r="O777" i="3" s="1"/>
  <c r="M778" i="3"/>
  <c r="O778" i="3" s="1"/>
  <c r="M779" i="3"/>
  <c r="O779" i="3" s="1"/>
  <c r="M780" i="3"/>
  <c r="O780" i="3" s="1"/>
  <c r="M781" i="3"/>
  <c r="O781" i="3" s="1"/>
  <c r="M782" i="3"/>
  <c r="O782" i="3" s="1"/>
  <c r="M783" i="3"/>
  <c r="O783" i="3" s="1"/>
  <c r="M784" i="3"/>
  <c r="O784" i="3" s="1"/>
  <c r="M785" i="3"/>
  <c r="O785" i="3" s="1"/>
  <c r="M786" i="3"/>
  <c r="O786" i="3" s="1"/>
  <c r="M787" i="3"/>
  <c r="O787" i="3" s="1"/>
  <c r="M788" i="3"/>
  <c r="O788" i="3" s="1"/>
  <c r="M789" i="3"/>
  <c r="O789" i="3" s="1"/>
  <c r="M790" i="3"/>
  <c r="O790" i="3" s="1"/>
  <c r="M791" i="3"/>
  <c r="O791" i="3" s="1"/>
  <c r="M792" i="3"/>
  <c r="O792" i="3" s="1"/>
  <c r="M793" i="3"/>
  <c r="O793" i="3" s="1"/>
  <c r="M794" i="3"/>
  <c r="O794" i="3" s="1"/>
  <c r="M795" i="3"/>
  <c r="O795" i="3" s="1"/>
  <c r="M796" i="3"/>
  <c r="O796" i="3" s="1"/>
  <c r="M797" i="3"/>
  <c r="O797" i="3" s="1"/>
  <c r="M798" i="3"/>
  <c r="O798" i="3" s="1"/>
  <c r="M799" i="3"/>
  <c r="O799" i="3" s="1"/>
  <c r="M800" i="3"/>
  <c r="O800" i="3" s="1"/>
  <c r="M801" i="3"/>
  <c r="O801" i="3" s="1"/>
  <c r="M802" i="3"/>
  <c r="O802" i="3" s="1"/>
  <c r="M803" i="3"/>
  <c r="O803" i="3" s="1"/>
  <c r="M804" i="3"/>
  <c r="O804" i="3" s="1"/>
  <c r="M805" i="3"/>
  <c r="O805" i="3" s="1"/>
  <c r="M806" i="3"/>
  <c r="O806" i="3" s="1"/>
  <c r="M807" i="3"/>
  <c r="O807" i="3" s="1"/>
  <c r="M808" i="3"/>
  <c r="O808" i="3" s="1"/>
  <c r="M809" i="3"/>
  <c r="O809" i="3" s="1"/>
  <c r="M810" i="3"/>
  <c r="O810" i="3" s="1"/>
  <c r="M811" i="3"/>
  <c r="O811" i="3" s="1"/>
  <c r="M812" i="3"/>
  <c r="O812" i="3" s="1"/>
  <c r="M813" i="3"/>
  <c r="O813" i="3" s="1"/>
  <c r="M814" i="3"/>
  <c r="O814" i="3" s="1"/>
  <c r="M815" i="3"/>
  <c r="O815" i="3" s="1"/>
  <c r="M816" i="3"/>
  <c r="O816" i="3" s="1"/>
  <c r="M817" i="3"/>
  <c r="O817" i="3" s="1"/>
  <c r="M818" i="3"/>
  <c r="O818" i="3" s="1"/>
  <c r="M819" i="3"/>
  <c r="O819" i="3" s="1"/>
  <c r="M820" i="3"/>
  <c r="O820" i="3" s="1"/>
  <c r="M821" i="3"/>
  <c r="O821" i="3" s="1"/>
  <c r="M822" i="3"/>
  <c r="O822" i="3" s="1"/>
  <c r="M823" i="3"/>
  <c r="O823" i="3" s="1"/>
  <c r="M824" i="3"/>
  <c r="O824" i="3" s="1"/>
  <c r="M825" i="3"/>
  <c r="O825" i="3" s="1"/>
  <c r="M826" i="3"/>
  <c r="O826" i="3" s="1"/>
  <c r="M827" i="3"/>
  <c r="O827" i="3" s="1"/>
  <c r="M828" i="3"/>
  <c r="O828" i="3" s="1"/>
  <c r="M829" i="3"/>
  <c r="O829" i="3" s="1"/>
  <c r="M830" i="3"/>
  <c r="O830" i="3" s="1"/>
  <c r="M831" i="3"/>
  <c r="O831" i="3" s="1"/>
  <c r="M832" i="3"/>
  <c r="O832" i="3" s="1"/>
  <c r="M833" i="3"/>
  <c r="O833" i="3" s="1"/>
  <c r="M834" i="3"/>
  <c r="O834" i="3" s="1"/>
  <c r="M835" i="3"/>
  <c r="O835" i="3" s="1"/>
  <c r="M836" i="3"/>
  <c r="O836" i="3" s="1"/>
  <c r="M837" i="3"/>
  <c r="O837" i="3" s="1"/>
  <c r="M838" i="3"/>
  <c r="O838" i="3" s="1"/>
  <c r="M839" i="3"/>
  <c r="O839" i="3" s="1"/>
  <c r="M840" i="3"/>
  <c r="O840" i="3" s="1"/>
  <c r="M841" i="3"/>
  <c r="O841" i="3" s="1"/>
  <c r="M842" i="3"/>
  <c r="O842" i="3" s="1"/>
  <c r="M843" i="3"/>
  <c r="O843" i="3" s="1"/>
  <c r="M844" i="3"/>
  <c r="O844" i="3" s="1"/>
  <c r="M845" i="3"/>
  <c r="O845" i="3" s="1"/>
  <c r="M846" i="3"/>
  <c r="O846" i="3" s="1"/>
  <c r="M847" i="3"/>
  <c r="O847" i="3" s="1"/>
  <c r="M848" i="3"/>
  <c r="O848" i="3" s="1"/>
  <c r="M849" i="3"/>
  <c r="O849" i="3" s="1"/>
  <c r="M850" i="3"/>
  <c r="O850" i="3" s="1"/>
  <c r="M851" i="3"/>
  <c r="O851" i="3" s="1"/>
  <c r="M852" i="3"/>
  <c r="O852" i="3" s="1"/>
  <c r="M853" i="3"/>
  <c r="O853" i="3" s="1"/>
  <c r="M854" i="3"/>
  <c r="O854" i="3" s="1"/>
  <c r="M855" i="3"/>
  <c r="O855" i="3" s="1"/>
  <c r="M856" i="3"/>
  <c r="O856" i="3" s="1"/>
  <c r="M857" i="3"/>
  <c r="O857" i="3" s="1"/>
  <c r="M858" i="3"/>
  <c r="O858" i="3" s="1"/>
  <c r="M859" i="3"/>
  <c r="O859" i="3" s="1"/>
  <c r="M860" i="3"/>
  <c r="O860" i="3" s="1"/>
  <c r="M861" i="3"/>
  <c r="O861" i="3" s="1"/>
  <c r="M862" i="3"/>
  <c r="O862" i="3" s="1"/>
  <c r="M863" i="3"/>
  <c r="O863" i="3" s="1"/>
  <c r="M864" i="3"/>
  <c r="O864" i="3" s="1"/>
  <c r="M865" i="3"/>
  <c r="O865" i="3" s="1"/>
  <c r="M866" i="3"/>
  <c r="O866" i="3" s="1"/>
  <c r="M867" i="3"/>
  <c r="O867" i="3" s="1"/>
  <c r="M868" i="3"/>
  <c r="O868" i="3" s="1"/>
  <c r="M869" i="3"/>
  <c r="O869" i="3" s="1"/>
  <c r="M870" i="3"/>
  <c r="O870" i="3" s="1"/>
  <c r="M871" i="3"/>
  <c r="O871" i="3" s="1"/>
  <c r="M872" i="3"/>
  <c r="O872" i="3" s="1"/>
  <c r="M873" i="3"/>
  <c r="O873" i="3" s="1"/>
  <c r="M874" i="3"/>
  <c r="O874" i="3" s="1"/>
  <c r="M875" i="3"/>
  <c r="O875" i="3" s="1"/>
  <c r="M876" i="3"/>
  <c r="O876" i="3" s="1"/>
  <c r="M877" i="3"/>
  <c r="O877" i="3" s="1"/>
  <c r="M878" i="3"/>
  <c r="O878" i="3" s="1"/>
  <c r="M879" i="3"/>
  <c r="O879" i="3" s="1"/>
  <c r="M880" i="3"/>
  <c r="O880" i="3" s="1"/>
  <c r="M881" i="3"/>
  <c r="O881" i="3" s="1"/>
  <c r="M882" i="3"/>
  <c r="O882" i="3" s="1"/>
  <c r="M883" i="3"/>
  <c r="O883" i="3" s="1"/>
  <c r="M884" i="3"/>
  <c r="O884" i="3" s="1"/>
  <c r="M885" i="3"/>
  <c r="O885" i="3" s="1"/>
  <c r="M886" i="3"/>
  <c r="O886" i="3" s="1"/>
  <c r="M887" i="3"/>
  <c r="O887" i="3" s="1"/>
  <c r="M888" i="3"/>
  <c r="O888" i="3" s="1"/>
  <c r="M889" i="3"/>
  <c r="O889" i="3" s="1"/>
  <c r="M890" i="3"/>
  <c r="O890" i="3" s="1"/>
  <c r="M891" i="3"/>
  <c r="O891" i="3" s="1"/>
  <c r="M892" i="3"/>
  <c r="O892" i="3" s="1"/>
  <c r="M893" i="3"/>
  <c r="O893" i="3" s="1"/>
  <c r="M894" i="3"/>
  <c r="O894" i="3" s="1"/>
  <c r="M895" i="3"/>
  <c r="O895" i="3" s="1"/>
  <c r="M896" i="3"/>
  <c r="O896" i="3" s="1"/>
  <c r="M897" i="3"/>
  <c r="O897" i="3" s="1"/>
  <c r="M898" i="3"/>
  <c r="O898" i="3" s="1"/>
  <c r="M899" i="3"/>
  <c r="O899" i="3" s="1"/>
  <c r="M900" i="3"/>
  <c r="O900" i="3" s="1"/>
  <c r="M901" i="3"/>
  <c r="O901" i="3" s="1"/>
  <c r="M902" i="3"/>
  <c r="O902" i="3" s="1"/>
  <c r="M903" i="3"/>
  <c r="O903" i="3" s="1"/>
  <c r="M904" i="3"/>
  <c r="O904" i="3" s="1"/>
  <c r="M905" i="3"/>
  <c r="O905" i="3" s="1"/>
  <c r="M906" i="3"/>
  <c r="O906" i="3" s="1"/>
  <c r="M907" i="3"/>
  <c r="O907" i="3" s="1"/>
  <c r="M908" i="3"/>
  <c r="O908" i="3" s="1"/>
  <c r="M909" i="3"/>
  <c r="O909" i="3" s="1"/>
  <c r="M910" i="3"/>
  <c r="O910" i="3" s="1"/>
  <c r="M911" i="3"/>
  <c r="O911" i="3" s="1"/>
  <c r="M912" i="3"/>
  <c r="O912" i="3" s="1"/>
  <c r="M913" i="3"/>
  <c r="O913" i="3" s="1"/>
  <c r="M914" i="3"/>
  <c r="O914" i="3" s="1"/>
  <c r="M915" i="3"/>
  <c r="O915" i="3" s="1"/>
  <c r="M916" i="3"/>
  <c r="O916" i="3" s="1"/>
  <c r="M917" i="3"/>
  <c r="O917" i="3" s="1"/>
  <c r="M918" i="3"/>
  <c r="O918" i="3" s="1"/>
  <c r="M919" i="3"/>
  <c r="O919" i="3" s="1"/>
  <c r="M920" i="3"/>
  <c r="O920" i="3" s="1"/>
  <c r="M921" i="3"/>
  <c r="O921" i="3" s="1"/>
  <c r="M922" i="3"/>
  <c r="O922" i="3" s="1"/>
  <c r="M923" i="3"/>
  <c r="O923" i="3" s="1"/>
  <c r="M924" i="3"/>
  <c r="O924" i="3" s="1"/>
  <c r="M925" i="3"/>
  <c r="O925" i="3" s="1"/>
  <c r="M926" i="3"/>
  <c r="O926" i="3" s="1"/>
  <c r="M927" i="3"/>
  <c r="O927" i="3" s="1"/>
  <c r="M928" i="3"/>
  <c r="O928" i="3" s="1"/>
  <c r="M929" i="3"/>
  <c r="O929" i="3" s="1"/>
  <c r="M930" i="3"/>
  <c r="O930" i="3" s="1"/>
  <c r="M931" i="3"/>
  <c r="O931" i="3" s="1"/>
  <c r="M932" i="3"/>
  <c r="O932" i="3" s="1"/>
  <c r="M933" i="3"/>
  <c r="O933" i="3" s="1"/>
  <c r="M934" i="3"/>
  <c r="O934" i="3" s="1"/>
  <c r="M935" i="3"/>
  <c r="O935" i="3" s="1"/>
  <c r="M936" i="3"/>
  <c r="O936" i="3" s="1"/>
  <c r="M937" i="3"/>
  <c r="O937" i="3" s="1"/>
  <c r="M938" i="3"/>
  <c r="O938" i="3" s="1"/>
  <c r="M939" i="3"/>
  <c r="O939" i="3" s="1"/>
  <c r="M940" i="3"/>
  <c r="O940" i="3" s="1"/>
  <c r="M941" i="3"/>
  <c r="O941" i="3" s="1"/>
  <c r="M942" i="3"/>
  <c r="O942" i="3" s="1"/>
  <c r="M943" i="3"/>
  <c r="O943" i="3" s="1"/>
  <c r="M944" i="3"/>
  <c r="O944" i="3" s="1"/>
  <c r="M945" i="3"/>
  <c r="O945" i="3" s="1"/>
  <c r="M946" i="3"/>
  <c r="O946" i="3" s="1"/>
  <c r="M947" i="3"/>
  <c r="O947" i="3" s="1"/>
  <c r="M948" i="3"/>
  <c r="O948" i="3" s="1"/>
  <c r="M949" i="3"/>
  <c r="O949" i="3" s="1"/>
  <c r="M950" i="3"/>
  <c r="O950" i="3" s="1"/>
  <c r="M951" i="3"/>
  <c r="O951" i="3" s="1"/>
  <c r="M952" i="3"/>
  <c r="O952" i="3" s="1"/>
  <c r="M953" i="3"/>
  <c r="O953" i="3" s="1"/>
  <c r="M954" i="3"/>
  <c r="O954" i="3" s="1"/>
  <c r="M955" i="3"/>
  <c r="O955" i="3" s="1"/>
  <c r="M956" i="3"/>
  <c r="O956" i="3" s="1"/>
  <c r="M957" i="3"/>
  <c r="O957" i="3" s="1"/>
  <c r="M958" i="3"/>
  <c r="O958" i="3" s="1"/>
  <c r="M959" i="3"/>
  <c r="O959" i="3" s="1"/>
  <c r="M960" i="3"/>
  <c r="O960" i="3" s="1"/>
  <c r="M961" i="3"/>
  <c r="O961" i="3" s="1"/>
  <c r="M962" i="3"/>
  <c r="O962" i="3" s="1"/>
  <c r="M963" i="3"/>
  <c r="O963" i="3" s="1"/>
  <c r="M964" i="3"/>
  <c r="O964" i="3" s="1"/>
  <c r="M965" i="3"/>
  <c r="O965" i="3" s="1"/>
  <c r="M966" i="3"/>
  <c r="O966" i="3" s="1"/>
  <c r="M967" i="3"/>
  <c r="O967" i="3" s="1"/>
  <c r="M968" i="3"/>
  <c r="O968" i="3" s="1"/>
  <c r="M969" i="3"/>
  <c r="O969" i="3" s="1"/>
  <c r="M970" i="3"/>
  <c r="O970" i="3" s="1"/>
  <c r="M971" i="3"/>
  <c r="O971" i="3" s="1"/>
  <c r="M972" i="3"/>
  <c r="O972" i="3" s="1"/>
  <c r="M973" i="3"/>
  <c r="O973" i="3" s="1"/>
  <c r="M974" i="3"/>
  <c r="O974" i="3" s="1"/>
  <c r="M975" i="3"/>
  <c r="O975" i="3" s="1"/>
  <c r="M976" i="3"/>
  <c r="O976" i="3" s="1"/>
  <c r="M977" i="3"/>
  <c r="O977" i="3" s="1"/>
  <c r="M978" i="3"/>
  <c r="O978" i="3" s="1"/>
  <c r="M979" i="3"/>
  <c r="O979" i="3" s="1"/>
  <c r="M980" i="3"/>
  <c r="O980" i="3" s="1"/>
  <c r="M981" i="3"/>
  <c r="O981" i="3" s="1"/>
  <c r="M982" i="3"/>
  <c r="O982" i="3" s="1"/>
  <c r="M983" i="3"/>
  <c r="O983" i="3" s="1"/>
  <c r="M984" i="3"/>
  <c r="O984" i="3" s="1"/>
  <c r="M985" i="3"/>
  <c r="O985" i="3" s="1"/>
  <c r="M986" i="3"/>
  <c r="O986" i="3" s="1"/>
  <c r="M987" i="3"/>
  <c r="O987" i="3" s="1"/>
  <c r="M988" i="3"/>
  <c r="O988" i="3" s="1"/>
  <c r="M989" i="3"/>
  <c r="O989" i="3" s="1"/>
  <c r="M990" i="3"/>
  <c r="O990" i="3" s="1"/>
  <c r="M991" i="3"/>
  <c r="O991" i="3" s="1"/>
  <c r="M992" i="3"/>
  <c r="O992" i="3" s="1"/>
  <c r="M993" i="3"/>
  <c r="O993" i="3" s="1"/>
  <c r="M994" i="3"/>
  <c r="O994" i="3" s="1"/>
  <c r="M995" i="3"/>
  <c r="O995" i="3" s="1"/>
  <c r="M996" i="3"/>
  <c r="O996" i="3" s="1"/>
  <c r="M997" i="3"/>
  <c r="O997" i="3" s="1"/>
  <c r="M998" i="3"/>
  <c r="O998" i="3" s="1"/>
  <c r="M999" i="3"/>
  <c r="O999" i="3" s="1"/>
  <c r="M1000" i="3"/>
  <c r="O1000" i="3" s="1"/>
  <c r="M1001" i="3"/>
  <c r="O1001" i="3" s="1"/>
  <c r="M1002" i="3"/>
  <c r="O1002" i="3" s="1"/>
  <c r="M1003" i="3"/>
  <c r="O1003" i="3" s="1"/>
  <c r="M1004" i="3"/>
  <c r="O1004" i="3" s="1"/>
  <c r="M1005" i="3"/>
  <c r="O1005" i="3" s="1"/>
  <c r="M1006" i="3"/>
  <c r="O1006" i="3" s="1"/>
  <c r="M1007" i="3"/>
  <c r="O1007" i="3" s="1"/>
  <c r="M1008" i="3"/>
  <c r="O1008" i="3" s="1"/>
  <c r="M1009" i="3"/>
  <c r="O1009" i="3" s="1"/>
  <c r="M1010" i="3"/>
  <c r="O1010" i="3" s="1"/>
  <c r="M1011" i="3"/>
  <c r="O1011" i="3" s="1"/>
  <c r="M1012" i="3"/>
  <c r="O1012" i="3" s="1"/>
  <c r="M1013" i="3"/>
  <c r="O1013" i="3" s="1"/>
  <c r="M1014" i="3"/>
  <c r="O1014" i="3" s="1"/>
  <c r="M1015" i="3"/>
  <c r="O1015" i="3" s="1"/>
  <c r="M1016" i="3"/>
  <c r="O1016" i="3" s="1"/>
  <c r="M1017" i="3"/>
  <c r="O1017" i="3" s="1"/>
  <c r="M1018" i="3"/>
  <c r="O1018" i="3" s="1"/>
  <c r="M1019" i="3"/>
  <c r="O1019" i="3" s="1"/>
  <c r="M1020" i="3"/>
  <c r="O1020" i="3" s="1"/>
  <c r="M1021" i="3"/>
  <c r="O1021" i="3" s="1"/>
  <c r="M1022" i="3"/>
  <c r="O1022" i="3" s="1"/>
  <c r="M1023" i="3"/>
  <c r="O1023" i="3" s="1"/>
  <c r="M1024" i="3"/>
  <c r="O1024" i="3" s="1"/>
  <c r="M1025" i="3"/>
  <c r="O1025" i="3" s="1"/>
  <c r="M1026" i="3"/>
  <c r="O1026" i="3" s="1"/>
  <c r="M1027" i="3"/>
  <c r="O1027" i="3" s="1"/>
  <c r="M1028" i="3"/>
  <c r="O1028" i="3" s="1"/>
  <c r="M1029" i="3"/>
  <c r="O1029" i="3" s="1"/>
  <c r="M1030" i="3"/>
  <c r="O1030" i="3" s="1"/>
  <c r="M1031" i="3"/>
  <c r="O1031" i="3" s="1"/>
  <c r="M1032" i="3"/>
  <c r="O1032" i="3" s="1"/>
  <c r="M1033" i="3"/>
  <c r="O1033" i="3" s="1"/>
  <c r="M1034" i="3"/>
  <c r="O1034" i="3" s="1"/>
  <c r="M1035" i="3"/>
  <c r="O1035" i="3" s="1"/>
  <c r="M1036" i="3"/>
  <c r="O1036" i="3" s="1"/>
  <c r="M1037" i="3"/>
  <c r="O1037" i="3" s="1"/>
  <c r="M1038" i="3"/>
  <c r="O1038" i="3" s="1"/>
  <c r="M1039" i="3"/>
  <c r="O1039" i="3" s="1"/>
  <c r="M1040" i="3"/>
  <c r="O1040" i="3" s="1"/>
  <c r="M1041" i="3"/>
  <c r="O1041" i="3" s="1"/>
  <c r="M1042" i="3"/>
  <c r="O1042" i="3" s="1"/>
  <c r="M1043" i="3"/>
  <c r="O1043" i="3" s="1"/>
  <c r="M1044" i="3"/>
  <c r="O1044" i="3" s="1"/>
  <c r="M1045" i="3"/>
  <c r="O1045" i="3" s="1"/>
  <c r="M1046" i="3"/>
  <c r="O1046" i="3" s="1"/>
  <c r="M1047" i="3"/>
  <c r="O1047" i="3" s="1"/>
  <c r="M1048" i="3"/>
  <c r="O1048" i="3" s="1"/>
  <c r="M1049" i="3"/>
  <c r="O1049" i="3" s="1"/>
  <c r="M1050" i="3"/>
  <c r="O1050" i="3" s="1"/>
  <c r="M1051" i="3"/>
  <c r="O1051" i="3" s="1"/>
  <c r="M1052" i="3"/>
  <c r="O1052" i="3" s="1"/>
  <c r="M1053" i="3"/>
  <c r="O1053" i="3" s="1"/>
  <c r="M1054" i="3"/>
  <c r="O1054" i="3" s="1"/>
  <c r="M1055" i="3"/>
  <c r="O1055" i="3" s="1"/>
  <c r="M1056" i="3"/>
  <c r="O1056" i="3" s="1"/>
  <c r="M1057" i="3"/>
  <c r="O1057" i="3" s="1"/>
  <c r="M1058" i="3"/>
  <c r="O1058" i="3" s="1"/>
  <c r="M1059" i="3"/>
  <c r="O1059" i="3" s="1"/>
  <c r="M1060" i="3"/>
  <c r="O1060" i="3" s="1"/>
  <c r="M1061" i="3"/>
  <c r="O1061" i="3" s="1"/>
  <c r="M1062" i="3"/>
  <c r="O1062" i="3" s="1"/>
  <c r="M1063" i="3"/>
  <c r="O1063" i="3" s="1"/>
  <c r="M1064" i="3"/>
  <c r="O1064" i="3" s="1"/>
  <c r="M1065" i="3"/>
  <c r="O1065" i="3" s="1"/>
  <c r="M1066" i="3"/>
  <c r="O1066" i="3" s="1"/>
  <c r="M1067" i="3"/>
  <c r="O1067" i="3" s="1"/>
  <c r="M1068" i="3"/>
  <c r="O1068" i="3" s="1"/>
  <c r="M1069" i="3"/>
  <c r="O1069" i="3" s="1"/>
  <c r="M1070" i="3"/>
  <c r="O1070" i="3" s="1"/>
  <c r="M1071" i="3"/>
  <c r="O1071" i="3" s="1"/>
  <c r="M1072" i="3"/>
  <c r="O1072" i="3" s="1"/>
  <c r="M1073" i="3"/>
  <c r="O1073" i="3" s="1"/>
  <c r="M1074" i="3"/>
  <c r="O1074" i="3" s="1"/>
  <c r="M1075" i="3"/>
  <c r="O1075" i="3" s="1"/>
  <c r="M1076" i="3"/>
  <c r="O1076" i="3" s="1"/>
  <c r="M1077" i="3"/>
  <c r="O1077" i="3" s="1"/>
  <c r="M1078" i="3"/>
  <c r="O1078" i="3" s="1"/>
  <c r="M1079" i="3"/>
  <c r="O1079" i="3" s="1"/>
  <c r="M1080" i="3"/>
  <c r="O1080" i="3" s="1"/>
  <c r="M1081" i="3"/>
  <c r="O1081" i="3" s="1"/>
  <c r="M1082" i="3"/>
  <c r="O1082" i="3" s="1"/>
  <c r="M1083" i="3"/>
  <c r="O1083" i="3" s="1"/>
  <c r="M1084" i="3"/>
  <c r="O1084" i="3" s="1"/>
  <c r="M1085" i="3"/>
  <c r="O1085" i="3" s="1"/>
  <c r="M1086" i="3"/>
  <c r="O1086" i="3" s="1"/>
  <c r="M1087" i="3"/>
  <c r="O1087" i="3" s="1"/>
  <c r="M1088" i="3"/>
  <c r="O1088" i="3" s="1"/>
  <c r="M1089" i="3"/>
  <c r="O1089" i="3" s="1"/>
  <c r="M1090" i="3"/>
  <c r="O1090" i="3" s="1"/>
  <c r="M1091" i="3"/>
  <c r="O1091" i="3" s="1"/>
  <c r="M1092" i="3"/>
  <c r="O1092" i="3" s="1"/>
  <c r="M1093" i="3"/>
  <c r="O1093" i="3" s="1"/>
  <c r="M1094" i="3"/>
  <c r="O1094" i="3" s="1"/>
  <c r="M1095" i="3"/>
  <c r="O1095" i="3" s="1"/>
  <c r="M1096" i="3"/>
  <c r="O1096" i="3" s="1"/>
  <c r="M1097" i="3"/>
  <c r="O1097" i="3" s="1"/>
  <c r="M1098" i="3"/>
  <c r="O1098" i="3" s="1"/>
  <c r="M1099" i="3"/>
  <c r="O1099" i="3" s="1"/>
  <c r="M1100" i="3"/>
  <c r="O1100" i="3" s="1"/>
  <c r="M1101" i="3"/>
  <c r="O1101" i="3" s="1"/>
  <c r="M1102" i="3"/>
  <c r="O1102" i="3" s="1"/>
  <c r="M1103" i="3"/>
  <c r="O1103" i="3" s="1"/>
  <c r="M1104" i="3"/>
  <c r="O1104" i="3" s="1"/>
  <c r="M1105" i="3"/>
  <c r="O1105" i="3" s="1"/>
  <c r="M1106" i="3"/>
  <c r="O1106" i="3" s="1"/>
  <c r="M1107" i="3"/>
  <c r="O1107" i="3" s="1"/>
  <c r="M1108" i="3"/>
  <c r="O1108" i="3" s="1"/>
  <c r="M1109" i="3"/>
  <c r="O1109" i="3" s="1"/>
  <c r="M1110" i="3"/>
  <c r="O1110" i="3" s="1"/>
  <c r="M1111" i="3"/>
  <c r="O1111" i="3" s="1"/>
  <c r="M1112" i="3"/>
  <c r="O1112" i="3" s="1"/>
  <c r="M1113" i="3"/>
  <c r="O1113" i="3" s="1"/>
  <c r="M1114" i="3"/>
  <c r="O1114" i="3" s="1"/>
  <c r="M1115" i="3"/>
  <c r="O1115" i="3" s="1"/>
  <c r="M1116" i="3"/>
  <c r="O1116" i="3" s="1"/>
  <c r="M1117" i="3"/>
  <c r="O1117" i="3" s="1"/>
  <c r="M1118" i="3"/>
  <c r="O1118" i="3" s="1"/>
  <c r="M1119" i="3"/>
  <c r="O1119" i="3" s="1"/>
  <c r="M1120" i="3"/>
  <c r="O1120" i="3" s="1"/>
  <c r="M1121" i="3"/>
  <c r="O1121" i="3" s="1"/>
  <c r="M1122" i="3"/>
  <c r="O1122" i="3" s="1"/>
  <c r="M1123" i="3"/>
  <c r="O1123" i="3" s="1"/>
  <c r="M1124" i="3"/>
  <c r="O1124" i="3" s="1"/>
  <c r="M1125" i="3"/>
  <c r="O1125" i="3" s="1"/>
  <c r="M1126" i="3"/>
  <c r="O1126" i="3" s="1"/>
  <c r="M1127" i="3"/>
  <c r="O1127" i="3" s="1"/>
  <c r="M1128" i="3"/>
  <c r="O1128" i="3" s="1"/>
  <c r="M1129" i="3"/>
  <c r="O1129" i="3" s="1"/>
  <c r="M1130" i="3"/>
  <c r="O1130" i="3" s="1"/>
  <c r="M1131" i="3"/>
  <c r="O1131" i="3" s="1"/>
  <c r="M1132" i="3"/>
  <c r="O1132" i="3" s="1"/>
  <c r="M1133" i="3"/>
  <c r="O1133" i="3" s="1"/>
  <c r="M1134" i="3"/>
  <c r="O1134" i="3" s="1"/>
  <c r="M1135" i="3"/>
  <c r="O1135" i="3" s="1"/>
  <c r="M1136" i="3"/>
  <c r="O1136" i="3" s="1"/>
  <c r="M1137" i="3"/>
  <c r="O1137" i="3" s="1"/>
  <c r="M1138" i="3"/>
  <c r="O1138" i="3" s="1"/>
  <c r="M1139" i="3"/>
  <c r="O1139" i="3" s="1"/>
  <c r="M1140" i="3"/>
  <c r="O1140" i="3" s="1"/>
  <c r="M1141" i="3"/>
  <c r="O1141" i="3" s="1"/>
  <c r="M1142" i="3"/>
  <c r="O1142" i="3" s="1"/>
  <c r="M1143" i="3"/>
  <c r="O1143" i="3" s="1"/>
  <c r="M1144" i="3"/>
  <c r="O1144" i="3" s="1"/>
  <c r="M1145" i="3"/>
  <c r="O1145" i="3" s="1"/>
  <c r="M1146" i="3"/>
  <c r="O1146" i="3" s="1"/>
  <c r="M1147" i="3"/>
  <c r="O1147" i="3" s="1"/>
  <c r="M1148" i="3"/>
  <c r="O1148" i="3" s="1"/>
  <c r="M1149" i="3"/>
  <c r="O1149" i="3" s="1"/>
  <c r="M1150" i="3"/>
  <c r="O1150" i="3" s="1"/>
  <c r="M1151" i="3"/>
  <c r="O1151" i="3" s="1"/>
  <c r="M1152" i="3"/>
  <c r="O1152" i="3" s="1"/>
  <c r="M1153" i="3"/>
  <c r="O1153" i="3" s="1"/>
  <c r="M1154" i="3"/>
  <c r="O1154" i="3" s="1"/>
  <c r="M1155" i="3"/>
  <c r="O1155" i="3" s="1"/>
  <c r="M1156" i="3"/>
  <c r="O1156" i="3" s="1"/>
  <c r="M1157" i="3"/>
  <c r="O1157" i="3" s="1"/>
  <c r="M1158" i="3"/>
  <c r="O1158" i="3" s="1"/>
  <c r="M1159" i="3"/>
  <c r="O1159" i="3" s="1"/>
  <c r="M1160" i="3"/>
  <c r="O1160" i="3" s="1"/>
  <c r="M1161" i="3"/>
  <c r="O1161" i="3" s="1"/>
  <c r="M1162" i="3"/>
  <c r="O1162" i="3" s="1"/>
  <c r="M1163" i="3"/>
  <c r="O1163" i="3" s="1"/>
  <c r="M1164" i="3"/>
  <c r="O1164" i="3" s="1"/>
  <c r="M1165" i="3"/>
  <c r="O1165" i="3" s="1"/>
  <c r="M1166" i="3"/>
  <c r="O1166" i="3" s="1"/>
  <c r="M1167" i="3"/>
  <c r="O1167" i="3" s="1"/>
  <c r="M1168" i="3"/>
  <c r="O1168" i="3" s="1"/>
  <c r="M1169" i="3"/>
  <c r="O1169" i="3" s="1"/>
  <c r="M1170" i="3"/>
  <c r="O1170" i="3" s="1"/>
  <c r="M1171" i="3"/>
  <c r="O1171" i="3" s="1"/>
  <c r="M1172" i="3"/>
  <c r="O1172" i="3" s="1"/>
  <c r="M1173" i="3"/>
  <c r="O1173" i="3" s="1"/>
  <c r="M1174" i="3"/>
  <c r="O1174" i="3" s="1"/>
  <c r="M1175" i="3"/>
  <c r="O1175" i="3" s="1"/>
  <c r="M1176" i="3"/>
  <c r="O1176" i="3" s="1"/>
  <c r="M1177" i="3"/>
  <c r="O1177" i="3" s="1"/>
  <c r="M1178" i="3"/>
  <c r="O1178" i="3" s="1"/>
  <c r="M1179" i="3"/>
  <c r="O1179" i="3" s="1"/>
  <c r="M1180" i="3"/>
  <c r="O1180" i="3" s="1"/>
  <c r="M1181" i="3"/>
  <c r="O1181" i="3" s="1"/>
  <c r="M1182" i="3"/>
  <c r="O1182" i="3" s="1"/>
  <c r="M1183" i="3"/>
  <c r="O1183" i="3" s="1"/>
  <c r="M1184" i="3"/>
  <c r="O1184" i="3" s="1"/>
  <c r="M1185" i="3"/>
  <c r="O1185" i="3" s="1"/>
  <c r="M1186" i="3"/>
  <c r="O1186" i="3" s="1"/>
  <c r="M1187" i="3"/>
  <c r="O1187" i="3" s="1"/>
  <c r="M1188" i="3"/>
  <c r="O1188" i="3" s="1"/>
  <c r="M1189" i="3"/>
  <c r="O1189" i="3" s="1"/>
  <c r="M1190" i="3"/>
  <c r="O1190" i="3" s="1"/>
  <c r="M1191" i="3"/>
  <c r="O1191" i="3" s="1"/>
  <c r="M1192" i="3"/>
  <c r="O1192" i="3" s="1"/>
  <c r="M1193" i="3"/>
  <c r="O1193" i="3" s="1"/>
  <c r="M1194" i="3"/>
  <c r="O1194" i="3" s="1"/>
  <c r="M1195" i="3"/>
  <c r="O1195" i="3" s="1"/>
  <c r="M1196" i="3"/>
  <c r="O1196" i="3" s="1"/>
  <c r="M1197" i="3"/>
  <c r="O1197" i="3" s="1"/>
  <c r="M1198" i="3"/>
  <c r="O1198" i="3" s="1"/>
  <c r="M1199" i="3"/>
  <c r="O1199" i="3" s="1"/>
  <c r="M1200" i="3"/>
  <c r="O1200" i="3" s="1"/>
  <c r="M1201" i="3"/>
  <c r="O1201" i="3" s="1"/>
  <c r="M1202" i="3"/>
  <c r="O1202" i="3" s="1"/>
  <c r="M1203" i="3"/>
  <c r="O1203" i="3" s="1"/>
  <c r="M1204" i="3"/>
  <c r="O1204" i="3" s="1"/>
  <c r="M1205" i="3"/>
  <c r="O1205" i="3" s="1"/>
  <c r="M1206" i="3"/>
  <c r="O1206" i="3" s="1"/>
  <c r="M1207" i="3"/>
  <c r="O1207" i="3" s="1"/>
  <c r="M1208" i="3"/>
  <c r="O1208" i="3" s="1"/>
  <c r="M1209" i="3"/>
  <c r="O1209" i="3" s="1"/>
  <c r="M1210" i="3"/>
  <c r="O1210" i="3" s="1"/>
  <c r="M1211" i="3"/>
  <c r="O1211" i="3" s="1"/>
  <c r="M1212" i="3"/>
  <c r="O1212" i="3" s="1"/>
  <c r="M1213" i="3"/>
  <c r="O1213" i="3" s="1"/>
  <c r="M1214" i="3"/>
  <c r="O1214" i="3" s="1"/>
  <c r="M1215" i="3"/>
  <c r="O1215" i="3" s="1"/>
  <c r="M1216" i="3"/>
  <c r="O1216" i="3" s="1"/>
  <c r="M1217" i="3"/>
  <c r="O1217" i="3" s="1"/>
  <c r="M1218" i="3"/>
  <c r="O1218" i="3" s="1"/>
  <c r="M1219" i="3"/>
  <c r="O1219" i="3" s="1"/>
  <c r="M1220" i="3"/>
  <c r="O1220" i="3" s="1"/>
  <c r="M1221" i="3"/>
  <c r="O1221" i="3" s="1"/>
  <c r="M1222" i="3"/>
  <c r="O1222" i="3" s="1"/>
  <c r="M1223" i="3"/>
  <c r="O1223" i="3" s="1"/>
  <c r="M1224" i="3"/>
  <c r="O1224" i="3" s="1"/>
  <c r="M1225" i="3"/>
  <c r="O1225" i="3" s="1"/>
  <c r="M1226" i="3"/>
  <c r="O1226" i="3" s="1"/>
  <c r="M1227" i="3"/>
  <c r="O1227" i="3" s="1"/>
  <c r="M1228" i="3"/>
  <c r="O1228" i="3" s="1"/>
  <c r="M1229" i="3"/>
  <c r="O1229" i="3" s="1"/>
  <c r="M1230" i="3"/>
  <c r="O1230" i="3" s="1"/>
  <c r="M1231" i="3"/>
  <c r="O1231" i="3" s="1"/>
  <c r="M1232" i="3"/>
  <c r="O1232" i="3" s="1"/>
  <c r="M1233" i="3"/>
  <c r="O1233" i="3" s="1"/>
  <c r="M1234" i="3"/>
  <c r="O1234" i="3" s="1"/>
  <c r="M1235" i="3"/>
  <c r="O1235" i="3" s="1"/>
  <c r="M1236" i="3"/>
  <c r="O1236" i="3" s="1"/>
  <c r="M1237" i="3"/>
  <c r="O1237" i="3" s="1"/>
  <c r="M1238" i="3"/>
  <c r="O1238" i="3" s="1"/>
  <c r="M1239" i="3"/>
  <c r="O1239" i="3" s="1"/>
  <c r="M1240" i="3"/>
  <c r="O1240" i="3" s="1"/>
  <c r="M1241" i="3"/>
  <c r="O1241" i="3" s="1"/>
  <c r="M1242" i="3"/>
  <c r="O1242" i="3" s="1"/>
  <c r="M1243" i="3"/>
  <c r="O1243" i="3" s="1"/>
  <c r="M1244" i="3"/>
  <c r="O1244" i="3" s="1"/>
  <c r="M1245" i="3"/>
  <c r="O1245" i="3" s="1"/>
  <c r="M1246" i="3"/>
  <c r="O1246" i="3" s="1"/>
  <c r="M1247" i="3"/>
  <c r="O1247" i="3" s="1"/>
  <c r="M1248" i="3"/>
  <c r="O1248" i="3" s="1"/>
  <c r="M1249" i="3"/>
  <c r="O1249" i="3" s="1"/>
  <c r="M1250" i="3"/>
  <c r="O1250" i="3" s="1"/>
  <c r="M1251" i="3"/>
  <c r="O1251" i="3" s="1"/>
  <c r="M1252" i="3"/>
  <c r="O1252" i="3" s="1"/>
  <c r="M1253" i="3"/>
  <c r="O1253" i="3" s="1"/>
  <c r="M1254" i="3"/>
  <c r="O1254" i="3" s="1"/>
  <c r="M1255" i="3"/>
  <c r="O1255" i="3" s="1"/>
  <c r="M1256" i="3"/>
  <c r="O1256" i="3" s="1"/>
  <c r="M1257" i="3"/>
  <c r="O1257" i="3" s="1"/>
  <c r="M1258" i="3"/>
  <c r="O1258" i="3" s="1"/>
  <c r="M1259" i="3"/>
  <c r="O1259" i="3" s="1"/>
  <c r="M1260" i="3"/>
  <c r="O1260" i="3" s="1"/>
  <c r="M1261" i="3"/>
  <c r="O1261" i="3" s="1"/>
  <c r="M1262" i="3"/>
  <c r="O1262" i="3" s="1"/>
  <c r="M1263" i="3"/>
  <c r="O1263" i="3" s="1"/>
  <c r="M1264" i="3"/>
  <c r="O1264" i="3" s="1"/>
  <c r="M1265" i="3"/>
  <c r="O1265" i="3" s="1"/>
  <c r="M1266" i="3"/>
  <c r="O1266" i="3" s="1"/>
  <c r="M1267" i="3"/>
  <c r="O1267" i="3" s="1"/>
  <c r="M1268" i="3"/>
  <c r="O1268" i="3" s="1"/>
  <c r="M1269" i="3"/>
  <c r="O1269" i="3" s="1"/>
  <c r="M1270" i="3"/>
  <c r="O1270" i="3" s="1"/>
  <c r="M1271" i="3"/>
  <c r="O1271" i="3" s="1"/>
  <c r="M1272" i="3"/>
  <c r="O1272" i="3" s="1"/>
  <c r="M1273" i="3"/>
  <c r="O1273" i="3" s="1"/>
  <c r="M1274" i="3"/>
  <c r="O1274" i="3" s="1"/>
  <c r="M1275" i="3"/>
  <c r="O1275" i="3" s="1"/>
  <c r="M1276" i="3"/>
  <c r="O1276" i="3" s="1"/>
  <c r="M1277" i="3"/>
  <c r="O1277" i="3" s="1"/>
  <c r="M1278" i="3"/>
  <c r="O1278" i="3" s="1"/>
  <c r="M1279" i="3"/>
  <c r="O1279" i="3" s="1"/>
  <c r="M1280" i="3"/>
  <c r="O1280" i="3" s="1"/>
  <c r="M1281" i="3"/>
  <c r="O1281" i="3" s="1"/>
  <c r="M1282" i="3"/>
  <c r="O1282" i="3" s="1"/>
  <c r="M1283" i="3"/>
  <c r="O1283" i="3" s="1"/>
  <c r="M1284" i="3"/>
  <c r="O1284" i="3" s="1"/>
  <c r="M1285" i="3"/>
  <c r="O1285" i="3" s="1"/>
  <c r="M1286" i="3"/>
  <c r="O1286" i="3" s="1"/>
  <c r="M1287" i="3"/>
  <c r="O1287" i="3" s="1"/>
  <c r="M1288" i="3"/>
  <c r="O1288" i="3" s="1"/>
  <c r="M1289" i="3"/>
  <c r="O1289" i="3" s="1"/>
  <c r="M1290" i="3"/>
  <c r="O1290" i="3" s="1"/>
  <c r="M1291" i="3"/>
  <c r="O1291" i="3" s="1"/>
  <c r="M1292" i="3"/>
  <c r="O1292" i="3" s="1"/>
  <c r="M1293" i="3"/>
  <c r="O1293" i="3" s="1"/>
  <c r="M1294" i="3"/>
  <c r="O1294" i="3" s="1"/>
  <c r="M1295" i="3"/>
  <c r="O1295" i="3" s="1"/>
  <c r="M1296" i="3"/>
  <c r="O1296" i="3" s="1"/>
  <c r="M1297" i="3"/>
  <c r="O1297" i="3" s="1"/>
  <c r="M1298" i="3"/>
  <c r="O1298" i="3" s="1"/>
  <c r="M1299" i="3"/>
  <c r="O1299" i="3" s="1"/>
  <c r="M1300" i="3"/>
  <c r="O1300" i="3" s="1"/>
  <c r="M1301" i="3"/>
  <c r="O1301" i="3" s="1"/>
  <c r="M1302" i="3"/>
  <c r="O1302" i="3" s="1"/>
  <c r="M1303" i="3"/>
  <c r="O1303" i="3" s="1"/>
  <c r="M1304" i="3"/>
  <c r="O1304" i="3" s="1"/>
  <c r="M1305" i="3"/>
  <c r="O1305" i="3" s="1"/>
  <c r="M1306" i="3"/>
  <c r="O1306" i="3" s="1"/>
  <c r="M1307" i="3"/>
  <c r="O1307" i="3" s="1"/>
  <c r="M1308" i="3"/>
  <c r="O1308" i="3" s="1"/>
  <c r="M1309" i="3"/>
  <c r="O1309" i="3" s="1"/>
  <c r="M1310" i="3"/>
  <c r="O1310" i="3" s="1"/>
  <c r="M1311" i="3"/>
  <c r="O1311" i="3" s="1"/>
  <c r="M1312" i="3"/>
  <c r="O1312" i="3" s="1"/>
  <c r="M1313" i="3"/>
  <c r="O1313" i="3" s="1"/>
  <c r="M1314" i="3"/>
  <c r="O1314" i="3" s="1"/>
  <c r="M1315" i="3"/>
  <c r="O1315" i="3" s="1"/>
  <c r="M1316" i="3"/>
  <c r="O1316" i="3" s="1"/>
  <c r="M1317" i="3"/>
  <c r="O1317" i="3" s="1"/>
  <c r="M1318" i="3"/>
  <c r="O1318" i="3" s="1"/>
  <c r="M1319" i="3"/>
  <c r="O1319" i="3" s="1"/>
  <c r="M1320" i="3"/>
  <c r="O1320" i="3" s="1"/>
  <c r="M1321" i="3"/>
  <c r="O1321" i="3" s="1"/>
  <c r="M1322" i="3"/>
  <c r="O1322" i="3" s="1"/>
  <c r="M1323" i="3"/>
  <c r="O1323" i="3" s="1"/>
  <c r="M1324" i="3"/>
  <c r="O1324" i="3" s="1"/>
  <c r="M1325" i="3"/>
  <c r="O1325" i="3" s="1"/>
  <c r="M1326" i="3"/>
  <c r="O1326" i="3" s="1"/>
  <c r="M1327" i="3"/>
  <c r="O1327" i="3" s="1"/>
  <c r="M1328" i="3"/>
  <c r="O1328" i="3" s="1"/>
  <c r="M1329" i="3"/>
  <c r="O1329" i="3" s="1"/>
  <c r="M1330" i="3"/>
  <c r="O1330" i="3" s="1"/>
  <c r="M1331" i="3"/>
  <c r="O1331" i="3" s="1"/>
  <c r="M1332" i="3"/>
  <c r="O1332" i="3" s="1"/>
  <c r="M1333" i="3"/>
  <c r="O1333" i="3" s="1"/>
  <c r="M1334" i="3"/>
  <c r="O1334" i="3" s="1"/>
  <c r="M1335" i="3"/>
  <c r="O1335" i="3" s="1"/>
  <c r="M1336" i="3"/>
  <c r="O1336" i="3" s="1"/>
  <c r="M1337" i="3"/>
  <c r="O1337" i="3" s="1"/>
  <c r="M1338" i="3"/>
  <c r="O1338" i="3" s="1"/>
  <c r="M1339" i="3"/>
  <c r="O1339" i="3" s="1"/>
  <c r="M1340" i="3"/>
  <c r="O1340" i="3" s="1"/>
  <c r="M1341" i="3"/>
  <c r="O1341" i="3" s="1"/>
  <c r="M1342" i="3"/>
  <c r="O1342" i="3" s="1"/>
  <c r="M1343" i="3"/>
  <c r="O1343" i="3" s="1"/>
  <c r="M1344" i="3"/>
  <c r="O1344" i="3" s="1"/>
  <c r="M1345" i="3"/>
  <c r="O1345" i="3" s="1"/>
  <c r="M1346" i="3"/>
  <c r="O1346" i="3" s="1"/>
  <c r="M1347" i="3"/>
  <c r="O1347" i="3" s="1"/>
  <c r="M1348" i="3"/>
  <c r="O1348" i="3" s="1"/>
  <c r="M1349" i="3"/>
  <c r="O1349" i="3" s="1"/>
  <c r="M1350" i="3"/>
  <c r="O1350" i="3" s="1"/>
  <c r="M1351" i="3"/>
  <c r="O1351" i="3" s="1"/>
  <c r="M1352" i="3"/>
  <c r="O1352" i="3" s="1"/>
  <c r="M1353" i="3"/>
  <c r="O1353" i="3" s="1"/>
  <c r="M1354" i="3"/>
  <c r="O1354" i="3" s="1"/>
  <c r="M1355" i="3"/>
  <c r="O1355" i="3" s="1"/>
  <c r="M1356" i="3"/>
  <c r="O1356" i="3" s="1"/>
  <c r="M1357" i="3"/>
  <c r="O1357" i="3" s="1"/>
  <c r="M1358" i="3"/>
  <c r="O1358" i="3" s="1"/>
  <c r="M1359" i="3"/>
  <c r="O1359" i="3" s="1"/>
  <c r="M1360" i="3"/>
  <c r="O1360" i="3" s="1"/>
  <c r="M1361" i="3"/>
  <c r="O1361" i="3" s="1"/>
  <c r="M1362" i="3"/>
  <c r="O1362" i="3" s="1"/>
  <c r="M1363" i="3"/>
  <c r="O1363" i="3" s="1"/>
  <c r="M1364" i="3"/>
  <c r="O1364" i="3" s="1"/>
  <c r="M1365" i="3"/>
  <c r="O1365" i="3" s="1"/>
  <c r="M1366" i="3"/>
  <c r="O1366" i="3" s="1"/>
  <c r="M1367" i="3"/>
  <c r="O1367" i="3" s="1"/>
  <c r="M1368" i="3"/>
  <c r="O1368" i="3" s="1"/>
  <c r="M1369" i="3"/>
  <c r="O1369" i="3" s="1"/>
  <c r="M1370" i="3"/>
  <c r="O1370" i="3" s="1"/>
  <c r="M1371" i="3"/>
  <c r="O1371" i="3" s="1"/>
  <c r="M1372" i="3"/>
  <c r="O1372" i="3" s="1"/>
  <c r="M1373" i="3"/>
  <c r="O1373" i="3" s="1"/>
  <c r="M1374" i="3"/>
  <c r="O1374" i="3" s="1"/>
  <c r="M1375" i="3"/>
  <c r="O1375" i="3" s="1"/>
  <c r="M1376" i="3"/>
  <c r="O1376" i="3" s="1"/>
  <c r="M1377" i="3"/>
  <c r="O1377" i="3" s="1"/>
  <c r="M1378" i="3"/>
  <c r="O1378" i="3" s="1"/>
  <c r="M1379" i="3"/>
  <c r="O1379" i="3" s="1"/>
  <c r="M1380" i="3"/>
  <c r="O1380" i="3" s="1"/>
  <c r="M1381" i="3"/>
  <c r="O1381" i="3" s="1"/>
  <c r="M1382" i="3"/>
  <c r="O1382" i="3" s="1"/>
  <c r="M1383" i="3"/>
  <c r="O1383" i="3" s="1"/>
  <c r="M1384" i="3"/>
  <c r="O1384" i="3" s="1"/>
  <c r="M1385" i="3"/>
  <c r="O1385" i="3" s="1"/>
  <c r="M1386" i="3"/>
  <c r="O1386" i="3" s="1"/>
  <c r="M1387" i="3"/>
  <c r="O1387" i="3" s="1"/>
  <c r="M1388" i="3"/>
  <c r="O1388" i="3" s="1"/>
  <c r="M1389" i="3"/>
  <c r="O1389" i="3" s="1"/>
  <c r="M1390" i="3"/>
  <c r="O1390" i="3" s="1"/>
  <c r="M1391" i="3"/>
  <c r="O1391" i="3" s="1"/>
  <c r="M1392" i="3"/>
  <c r="O1392" i="3" s="1"/>
  <c r="M1393" i="3"/>
  <c r="O1393" i="3" s="1"/>
  <c r="M1394" i="3"/>
  <c r="O1394" i="3" s="1"/>
  <c r="M1395" i="3"/>
  <c r="O1395" i="3" s="1"/>
  <c r="M1396" i="3"/>
  <c r="O1396" i="3" s="1"/>
  <c r="M1397" i="3"/>
  <c r="O1397" i="3" s="1"/>
  <c r="M1398" i="3"/>
  <c r="O1398" i="3" s="1"/>
  <c r="M1399" i="3"/>
  <c r="O1399" i="3" s="1"/>
  <c r="M1400" i="3"/>
  <c r="O1400" i="3" s="1"/>
  <c r="M1401" i="3"/>
  <c r="O1401" i="3" s="1"/>
  <c r="M1402" i="3"/>
  <c r="O1402" i="3" s="1"/>
  <c r="M1403" i="3"/>
  <c r="O1403" i="3" s="1"/>
  <c r="M1404" i="3"/>
  <c r="O1404" i="3" s="1"/>
  <c r="M1405" i="3"/>
  <c r="O1405" i="3" s="1"/>
  <c r="M1406" i="3"/>
  <c r="O1406" i="3" s="1"/>
  <c r="M1407" i="3"/>
  <c r="O1407" i="3" s="1"/>
  <c r="M1408" i="3"/>
  <c r="O1408" i="3" s="1"/>
  <c r="M1409" i="3"/>
  <c r="O1409" i="3" s="1"/>
  <c r="M1410" i="3"/>
  <c r="O1410" i="3" s="1"/>
  <c r="M1411" i="3"/>
  <c r="O1411" i="3" s="1"/>
  <c r="M1412" i="3"/>
  <c r="O1412" i="3" s="1"/>
  <c r="M1413" i="3"/>
  <c r="O1413" i="3" s="1"/>
  <c r="M1414" i="3"/>
  <c r="O1414" i="3" s="1"/>
  <c r="M1415" i="3"/>
  <c r="O1415" i="3" s="1"/>
  <c r="M1416" i="3"/>
  <c r="O1416" i="3" s="1"/>
  <c r="M1417" i="3"/>
  <c r="O1417" i="3" s="1"/>
  <c r="M1418" i="3"/>
  <c r="O1418" i="3" s="1"/>
  <c r="M1419" i="3"/>
  <c r="O1419" i="3" s="1"/>
  <c r="M1420" i="3"/>
  <c r="O1420" i="3" s="1"/>
  <c r="M1421" i="3"/>
  <c r="O1421" i="3" s="1"/>
  <c r="M1422" i="3"/>
  <c r="O1422" i="3" s="1"/>
  <c r="M1423" i="3"/>
  <c r="O1423" i="3" s="1"/>
  <c r="M1424" i="3"/>
  <c r="O1424" i="3" s="1"/>
  <c r="M1425" i="3"/>
  <c r="O1425" i="3" s="1"/>
  <c r="M1426" i="3"/>
  <c r="O1426" i="3" s="1"/>
  <c r="M1427" i="3"/>
  <c r="O1427" i="3" s="1"/>
  <c r="M1428" i="3"/>
  <c r="O1428" i="3" s="1"/>
  <c r="M1429" i="3"/>
  <c r="O1429" i="3" s="1"/>
  <c r="M1430" i="3"/>
  <c r="O1430" i="3" s="1"/>
  <c r="M1431" i="3"/>
  <c r="O1431" i="3" s="1"/>
  <c r="M1432" i="3"/>
  <c r="O1432" i="3" s="1"/>
  <c r="M1433" i="3"/>
  <c r="O1433" i="3" s="1"/>
  <c r="M1434" i="3"/>
  <c r="O1434" i="3" s="1"/>
  <c r="M1435" i="3"/>
  <c r="O1435" i="3" s="1"/>
  <c r="M1436" i="3"/>
  <c r="O1436" i="3" s="1"/>
  <c r="M1437" i="3"/>
  <c r="O1437" i="3" s="1"/>
  <c r="M1438" i="3"/>
  <c r="O1438" i="3" s="1"/>
  <c r="M1439" i="3"/>
  <c r="O1439" i="3" s="1"/>
  <c r="M1440" i="3"/>
  <c r="O1440" i="3" s="1"/>
  <c r="M1441" i="3"/>
  <c r="O1441" i="3" s="1"/>
  <c r="M1442" i="3"/>
  <c r="O1442" i="3" s="1"/>
  <c r="M1443" i="3"/>
  <c r="O1443" i="3" s="1"/>
  <c r="M1444" i="3"/>
  <c r="O1444" i="3" s="1"/>
  <c r="M1445" i="3"/>
  <c r="O1445" i="3" s="1"/>
  <c r="M1446" i="3"/>
  <c r="O1446" i="3" s="1"/>
  <c r="M1447" i="3"/>
  <c r="O1447" i="3" s="1"/>
  <c r="M1448" i="3"/>
  <c r="O1448" i="3" s="1"/>
  <c r="M1449" i="3"/>
  <c r="O1449" i="3" s="1"/>
  <c r="M1450" i="3"/>
  <c r="O1450" i="3" s="1"/>
  <c r="M1451" i="3"/>
  <c r="O1451" i="3" s="1"/>
  <c r="M1452" i="3"/>
  <c r="O1452" i="3" s="1"/>
  <c r="M1453" i="3"/>
  <c r="O1453" i="3" s="1"/>
  <c r="M1454" i="3"/>
  <c r="O1454" i="3" s="1"/>
  <c r="M1455" i="3"/>
  <c r="O1455" i="3" s="1"/>
  <c r="M1456" i="3"/>
  <c r="O1456" i="3" s="1"/>
  <c r="M1457" i="3"/>
  <c r="O1457" i="3" s="1"/>
  <c r="M1458" i="3"/>
  <c r="O1458" i="3" s="1"/>
  <c r="M1459" i="3"/>
  <c r="O1459" i="3" s="1"/>
  <c r="M1460" i="3"/>
  <c r="O1460" i="3" s="1"/>
  <c r="M1461" i="3"/>
  <c r="O1461" i="3" s="1"/>
  <c r="M1462" i="3"/>
  <c r="O1462" i="3" s="1"/>
  <c r="M1463" i="3"/>
  <c r="O1463" i="3" s="1"/>
  <c r="M1464" i="3"/>
  <c r="O1464" i="3" s="1"/>
  <c r="M1465" i="3"/>
  <c r="O1465" i="3" s="1"/>
  <c r="M1466" i="3"/>
  <c r="O1466" i="3" s="1"/>
  <c r="M1467" i="3"/>
  <c r="O1467" i="3" s="1"/>
  <c r="M1468" i="3"/>
  <c r="O1468" i="3" s="1"/>
  <c r="M1469" i="3"/>
  <c r="O1469" i="3" s="1"/>
  <c r="M1470" i="3"/>
  <c r="O1470" i="3" s="1"/>
  <c r="M1471" i="3"/>
  <c r="O1471" i="3" s="1"/>
  <c r="M1472" i="3"/>
  <c r="O1472" i="3" s="1"/>
  <c r="M1473" i="3"/>
  <c r="O1473" i="3" s="1"/>
  <c r="M1474" i="3"/>
  <c r="O1474" i="3" s="1"/>
  <c r="M1475" i="3"/>
  <c r="O1475" i="3" s="1"/>
  <c r="M1476" i="3"/>
  <c r="O1476" i="3" s="1"/>
  <c r="M1477" i="3"/>
  <c r="O1477" i="3" s="1"/>
  <c r="M1478" i="3"/>
  <c r="O1478" i="3" s="1"/>
  <c r="M1479" i="3"/>
  <c r="O1479" i="3" s="1"/>
  <c r="M1480" i="3"/>
  <c r="O1480" i="3" s="1"/>
  <c r="M1481" i="3"/>
  <c r="O1481" i="3" s="1"/>
  <c r="M1482" i="3"/>
  <c r="O1482" i="3" s="1"/>
  <c r="M1483" i="3"/>
  <c r="O1483" i="3" s="1"/>
  <c r="M1484" i="3"/>
  <c r="O1484" i="3" s="1"/>
  <c r="M1485" i="3"/>
  <c r="O1485" i="3" s="1"/>
  <c r="M1486" i="3"/>
  <c r="O1486" i="3" s="1"/>
  <c r="M1487" i="3"/>
  <c r="O1487" i="3" s="1"/>
  <c r="M1488" i="3"/>
  <c r="O1488" i="3" s="1"/>
  <c r="M1489" i="3"/>
  <c r="O1489" i="3" s="1"/>
  <c r="M1490" i="3"/>
  <c r="O1490" i="3" s="1"/>
  <c r="M1491" i="3"/>
  <c r="O1491" i="3" s="1"/>
  <c r="M1492" i="3"/>
  <c r="O1492" i="3" s="1"/>
  <c r="M1493" i="3"/>
  <c r="O1493" i="3" s="1"/>
  <c r="M1494" i="3"/>
  <c r="O1494" i="3" s="1"/>
  <c r="M1495" i="3"/>
  <c r="O1495" i="3" s="1"/>
  <c r="M1496" i="3"/>
  <c r="O1496" i="3" s="1"/>
  <c r="M1497" i="3"/>
  <c r="O1497" i="3" s="1"/>
  <c r="M1498" i="3"/>
  <c r="O1498" i="3" s="1"/>
  <c r="M1499" i="3"/>
  <c r="O1499" i="3" s="1"/>
  <c r="M1500" i="3"/>
  <c r="O1500" i="3" s="1"/>
  <c r="M1501" i="3"/>
  <c r="O1501" i="3" s="1"/>
  <c r="M1502" i="3"/>
  <c r="O1502" i="3" s="1"/>
  <c r="M1503" i="3"/>
  <c r="O1503" i="3" s="1"/>
  <c r="M1504" i="3"/>
  <c r="O1504" i="3" s="1"/>
  <c r="M1505" i="3"/>
  <c r="O1505" i="3" s="1"/>
  <c r="M1506" i="3"/>
  <c r="O1506" i="3" s="1"/>
  <c r="M1507" i="3"/>
  <c r="O1507" i="3" s="1"/>
  <c r="M1508" i="3"/>
  <c r="O1508" i="3" s="1"/>
  <c r="M1509" i="3"/>
  <c r="O1509" i="3" s="1"/>
  <c r="M1510" i="3"/>
  <c r="O1510" i="3" s="1"/>
  <c r="M1511" i="3"/>
  <c r="O1511" i="3" s="1"/>
  <c r="M1512" i="3"/>
  <c r="O1512" i="3" s="1"/>
  <c r="M1513" i="3"/>
  <c r="O1513" i="3" s="1"/>
  <c r="M1514" i="3"/>
  <c r="O1514" i="3" s="1"/>
  <c r="M1515" i="3"/>
  <c r="O1515" i="3" s="1"/>
  <c r="M1516" i="3"/>
  <c r="O1516" i="3" s="1"/>
  <c r="M1517" i="3"/>
  <c r="O1517" i="3" s="1"/>
  <c r="M1518" i="3"/>
  <c r="O1518" i="3" s="1"/>
  <c r="M1519" i="3"/>
  <c r="O1519" i="3" s="1"/>
  <c r="M1520" i="3"/>
  <c r="O1520" i="3" s="1"/>
  <c r="M1521" i="3"/>
  <c r="O1521" i="3" s="1"/>
  <c r="M1522" i="3"/>
  <c r="O1522" i="3" s="1"/>
  <c r="M1523" i="3"/>
  <c r="O1523" i="3" s="1"/>
  <c r="M1524" i="3"/>
  <c r="O1524" i="3" s="1"/>
  <c r="M1525" i="3"/>
  <c r="O1525" i="3" s="1"/>
  <c r="M1526" i="3"/>
  <c r="O1526" i="3" s="1"/>
  <c r="M1527" i="3"/>
  <c r="O1527" i="3" s="1"/>
  <c r="M1528" i="3"/>
  <c r="O1528" i="3" s="1"/>
  <c r="M1529" i="3"/>
  <c r="O1529" i="3" s="1"/>
  <c r="M1530" i="3"/>
  <c r="O1530" i="3" s="1"/>
  <c r="M1531" i="3"/>
  <c r="O1531" i="3" s="1"/>
  <c r="M1532" i="3"/>
  <c r="O1532" i="3" s="1"/>
  <c r="M1533" i="3"/>
  <c r="O1533" i="3" s="1"/>
  <c r="M1534" i="3"/>
  <c r="O1534" i="3" s="1"/>
  <c r="M1535" i="3"/>
  <c r="O1535" i="3" s="1"/>
  <c r="M1536" i="3"/>
  <c r="O1536" i="3" s="1"/>
  <c r="M1537" i="3"/>
  <c r="O1537" i="3" s="1"/>
  <c r="M1538" i="3"/>
  <c r="O1538" i="3" s="1"/>
  <c r="M1539" i="3"/>
  <c r="O1539" i="3" s="1"/>
  <c r="M1540" i="3"/>
  <c r="O1540" i="3" s="1"/>
  <c r="M1541" i="3"/>
  <c r="O1541" i="3" s="1"/>
  <c r="M1542" i="3"/>
  <c r="O1542" i="3" s="1"/>
  <c r="M1543" i="3"/>
  <c r="O1543" i="3" s="1"/>
  <c r="M1544" i="3"/>
  <c r="O1544" i="3" s="1"/>
  <c r="M1545" i="3"/>
  <c r="O1545" i="3" s="1"/>
  <c r="M1546" i="3"/>
  <c r="O1546" i="3" s="1"/>
  <c r="M1547" i="3"/>
  <c r="O1547" i="3" s="1"/>
  <c r="M1548" i="3"/>
  <c r="O1548" i="3" s="1"/>
  <c r="M1549" i="3"/>
  <c r="O1549" i="3" s="1"/>
  <c r="M1550" i="3"/>
  <c r="O1550" i="3" s="1"/>
  <c r="M1551" i="3"/>
  <c r="O1551" i="3" s="1"/>
  <c r="M1552" i="3"/>
  <c r="O1552" i="3" s="1"/>
  <c r="M1553" i="3"/>
  <c r="O1553" i="3" s="1"/>
  <c r="M1554" i="3"/>
  <c r="O1554" i="3" s="1"/>
  <c r="M1555" i="3"/>
  <c r="O1555" i="3" s="1"/>
  <c r="M1556" i="3"/>
  <c r="O1556" i="3" s="1"/>
  <c r="M1557" i="3"/>
  <c r="O1557" i="3" s="1"/>
  <c r="M1558" i="3"/>
  <c r="O1558" i="3" s="1"/>
  <c r="M1559" i="3"/>
  <c r="O1559" i="3" s="1"/>
  <c r="M1560" i="3"/>
  <c r="O1560" i="3" s="1"/>
  <c r="M1561" i="3"/>
  <c r="O1561" i="3" s="1"/>
  <c r="M1562" i="3"/>
  <c r="O1562" i="3" s="1"/>
  <c r="M1563" i="3"/>
  <c r="O1563" i="3" s="1"/>
  <c r="M1564" i="3"/>
  <c r="O1564" i="3" s="1"/>
  <c r="M1565" i="3"/>
  <c r="O1565" i="3" s="1"/>
  <c r="M1566" i="3"/>
  <c r="O1566" i="3" s="1"/>
  <c r="M1567" i="3"/>
  <c r="O1567" i="3" s="1"/>
  <c r="M1568" i="3"/>
  <c r="O1568" i="3" s="1"/>
  <c r="M1569" i="3"/>
  <c r="O1569" i="3" s="1"/>
  <c r="M1570" i="3"/>
  <c r="O1570" i="3" s="1"/>
  <c r="M1571" i="3"/>
  <c r="O1571" i="3" s="1"/>
  <c r="M1572" i="3"/>
  <c r="O1572" i="3" s="1"/>
  <c r="M1573" i="3"/>
  <c r="O1573" i="3" s="1"/>
  <c r="M1574" i="3"/>
  <c r="O1574" i="3" s="1"/>
  <c r="M1575" i="3"/>
  <c r="O1575" i="3" s="1"/>
  <c r="M1576" i="3"/>
  <c r="O1576" i="3" s="1"/>
  <c r="M1577" i="3"/>
  <c r="O1577" i="3" s="1"/>
  <c r="M1578" i="3"/>
  <c r="O1578" i="3" s="1"/>
  <c r="M1579" i="3"/>
  <c r="O1579" i="3" s="1"/>
  <c r="M1580" i="3"/>
  <c r="O1580" i="3" s="1"/>
  <c r="M1581" i="3"/>
  <c r="O1581" i="3" s="1"/>
  <c r="M1582" i="3"/>
  <c r="O1582" i="3" s="1"/>
  <c r="M1583" i="3"/>
  <c r="O1583" i="3" s="1"/>
  <c r="M1584" i="3"/>
  <c r="O1584" i="3" s="1"/>
  <c r="M1585" i="3"/>
  <c r="O1585" i="3" s="1"/>
  <c r="M1586" i="3"/>
  <c r="O1586" i="3" s="1"/>
  <c r="M1587" i="3"/>
  <c r="O1587" i="3" s="1"/>
  <c r="M1588" i="3"/>
  <c r="O1588" i="3" s="1"/>
  <c r="M1589" i="3"/>
  <c r="O1589" i="3" s="1"/>
  <c r="M1590" i="3"/>
  <c r="O1590" i="3" s="1"/>
  <c r="M1591" i="3"/>
  <c r="O1591" i="3" s="1"/>
  <c r="M1592" i="3"/>
  <c r="O1592" i="3" s="1"/>
  <c r="M1593" i="3"/>
  <c r="O1593" i="3" s="1"/>
  <c r="M1594" i="3"/>
  <c r="O1594" i="3" s="1"/>
  <c r="M1595" i="3"/>
  <c r="O1595" i="3" s="1"/>
  <c r="M1596" i="3"/>
  <c r="O1596" i="3" s="1"/>
  <c r="M1597" i="3"/>
  <c r="O1597" i="3" s="1"/>
  <c r="M1598" i="3"/>
  <c r="O1598" i="3" s="1"/>
  <c r="M1599" i="3"/>
  <c r="O1599" i="3" s="1"/>
  <c r="M1600" i="3"/>
  <c r="O1600" i="3" s="1"/>
  <c r="M1601" i="3"/>
  <c r="O1601" i="3" s="1"/>
  <c r="M1602" i="3"/>
  <c r="O1602" i="3" s="1"/>
  <c r="M1603" i="3"/>
  <c r="O1603" i="3" s="1"/>
  <c r="M1604" i="3"/>
  <c r="O1604" i="3" s="1"/>
  <c r="M1605" i="3"/>
  <c r="O1605" i="3" s="1"/>
  <c r="M1606" i="3"/>
  <c r="O1606" i="3" s="1"/>
  <c r="M1607" i="3"/>
  <c r="O1607" i="3" s="1"/>
  <c r="M1608" i="3"/>
  <c r="O1608" i="3" s="1"/>
  <c r="M1609" i="3"/>
  <c r="O1609" i="3" s="1"/>
  <c r="M1610" i="3"/>
  <c r="O1610" i="3" s="1"/>
  <c r="M1611" i="3"/>
  <c r="O1611" i="3" s="1"/>
  <c r="M1612" i="3"/>
  <c r="O1612" i="3" s="1"/>
  <c r="M1613" i="3"/>
  <c r="O1613" i="3" s="1"/>
  <c r="M1614" i="3"/>
  <c r="O1614" i="3" s="1"/>
  <c r="M1615" i="3"/>
  <c r="O1615" i="3" s="1"/>
  <c r="M1616" i="3"/>
  <c r="O1616" i="3" s="1"/>
  <c r="M1617" i="3"/>
  <c r="O1617" i="3" s="1"/>
  <c r="M1618" i="3"/>
  <c r="O1618" i="3" s="1"/>
  <c r="M1619" i="3"/>
  <c r="O1619" i="3" s="1"/>
  <c r="M1620" i="3"/>
  <c r="O1620" i="3" s="1"/>
  <c r="M1621" i="3"/>
  <c r="O1621" i="3" s="1"/>
  <c r="M1622" i="3"/>
  <c r="O1622" i="3" s="1"/>
  <c r="M1623" i="3"/>
  <c r="O1623" i="3" s="1"/>
  <c r="M1624" i="3"/>
  <c r="O1624" i="3" s="1"/>
  <c r="M1625" i="3"/>
  <c r="O1625" i="3" s="1"/>
  <c r="M1626" i="3"/>
  <c r="O1626" i="3" s="1"/>
  <c r="M1627" i="3"/>
  <c r="O1627" i="3" s="1"/>
  <c r="M1628" i="3"/>
  <c r="O1628" i="3" s="1"/>
  <c r="M1629" i="3"/>
  <c r="O1629" i="3" s="1"/>
  <c r="M1630" i="3"/>
  <c r="O1630" i="3" s="1"/>
  <c r="M1631" i="3"/>
  <c r="O1631" i="3" s="1"/>
  <c r="M1632" i="3"/>
  <c r="O1632" i="3" s="1"/>
  <c r="M1633" i="3"/>
  <c r="O1633" i="3" s="1"/>
  <c r="M1634" i="3"/>
  <c r="O1634" i="3" s="1"/>
  <c r="M1635" i="3"/>
  <c r="O1635" i="3" s="1"/>
  <c r="M1636" i="3"/>
  <c r="O1636" i="3" s="1"/>
  <c r="M1637" i="3"/>
  <c r="O1637" i="3" s="1"/>
  <c r="M1638" i="3"/>
  <c r="O1638" i="3" s="1"/>
  <c r="M1639" i="3"/>
  <c r="O1639" i="3" s="1"/>
  <c r="M1640" i="3"/>
  <c r="O1640" i="3" s="1"/>
  <c r="M1641" i="3"/>
  <c r="O1641" i="3" s="1"/>
  <c r="M1642" i="3"/>
  <c r="O1642" i="3" s="1"/>
  <c r="M1643" i="3"/>
  <c r="O1643" i="3" s="1"/>
  <c r="M1644" i="3"/>
  <c r="O1644" i="3" s="1"/>
  <c r="M1645" i="3"/>
  <c r="O1645" i="3" s="1"/>
  <c r="M1646" i="3"/>
  <c r="O1646" i="3" s="1"/>
  <c r="M1647" i="3"/>
  <c r="O1647" i="3" s="1"/>
  <c r="M1648" i="3"/>
  <c r="O1648" i="3" s="1"/>
  <c r="M1649" i="3"/>
  <c r="O1649" i="3" s="1"/>
  <c r="M1650" i="3"/>
  <c r="O1650" i="3" s="1"/>
  <c r="M1651" i="3"/>
  <c r="O1651" i="3" s="1"/>
  <c r="M1652" i="3"/>
  <c r="O1652" i="3" s="1"/>
  <c r="M1653" i="3"/>
  <c r="O1653" i="3" s="1"/>
  <c r="M1654" i="3"/>
  <c r="O1654" i="3" s="1"/>
  <c r="M1655" i="3"/>
  <c r="O1655" i="3" s="1"/>
  <c r="M1656" i="3"/>
  <c r="O1656" i="3" s="1"/>
  <c r="M1657" i="3"/>
  <c r="O1657" i="3" s="1"/>
  <c r="M1658" i="3"/>
  <c r="O1658" i="3" s="1"/>
  <c r="M1659" i="3"/>
  <c r="O1659" i="3" s="1"/>
  <c r="M1660" i="3"/>
  <c r="O1660" i="3" s="1"/>
  <c r="M1661" i="3"/>
  <c r="O1661" i="3" s="1"/>
  <c r="M1662" i="3"/>
  <c r="O1662" i="3" s="1"/>
  <c r="M1663" i="3"/>
  <c r="O1663" i="3" s="1"/>
  <c r="M1664" i="3"/>
  <c r="O1664" i="3" s="1"/>
  <c r="M1665" i="3"/>
  <c r="O1665" i="3" s="1"/>
  <c r="M1666" i="3"/>
  <c r="O1666" i="3" s="1"/>
  <c r="M1667" i="3"/>
  <c r="O1667" i="3" s="1"/>
  <c r="M1668" i="3"/>
  <c r="O1668" i="3" s="1"/>
  <c r="M1669" i="3"/>
  <c r="O1669" i="3" s="1"/>
  <c r="M1670" i="3"/>
  <c r="O1670" i="3" s="1"/>
  <c r="M1671" i="3"/>
  <c r="O1671" i="3" s="1"/>
  <c r="M1672" i="3"/>
  <c r="O1672" i="3" s="1"/>
  <c r="M1673" i="3"/>
  <c r="O1673" i="3" s="1"/>
  <c r="M1674" i="3"/>
  <c r="O1674" i="3" s="1"/>
  <c r="M1675" i="3"/>
  <c r="O1675" i="3" s="1"/>
  <c r="M1676" i="3"/>
  <c r="O1676" i="3" s="1"/>
  <c r="M1677" i="3"/>
  <c r="O1677" i="3" s="1"/>
  <c r="M1678" i="3"/>
  <c r="O1678" i="3" s="1"/>
  <c r="M1679" i="3"/>
  <c r="O1679" i="3" s="1"/>
  <c r="M1680" i="3"/>
  <c r="O1680" i="3" s="1"/>
  <c r="M1681" i="3"/>
  <c r="O1681" i="3" s="1"/>
  <c r="M1682" i="3"/>
  <c r="O1682" i="3" s="1"/>
  <c r="M1683" i="3"/>
  <c r="O1683" i="3" s="1"/>
  <c r="M1684" i="3"/>
  <c r="O1684" i="3" s="1"/>
  <c r="M1685" i="3"/>
  <c r="O1685" i="3" s="1"/>
  <c r="M1686" i="3"/>
  <c r="O1686" i="3" s="1"/>
  <c r="M1687" i="3"/>
  <c r="O1687" i="3" s="1"/>
  <c r="M1688" i="3"/>
  <c r="O1688" i="3" s="1"/>
  <c r="M1689" i="3"/>
  <c r="O1689" i="3" s="1"/>
  <c r="M1690" i="3"/>
  <c r="O1690" i="3" s="1"/>
  <c r="M1691" i="3"/>
  <c r="O1691" i="3" s="1"/>
  <c r="M1692" i="3"/>
  <c r="O1692" i="3" s="1"/>
  <c r="M1693" i="3"/>
  <c r="O1693" i="3" s="1"/>
  <c r="M1694" i="3"/>
  <c r="O1694" i="3" s="1"/>
  <c r="M1695" i="3"/>
  <c r="O1695" i="3" s="1"/>
  <c r="M1696" i="3"/>
  <c r="O1696" i="3" s="1"/>
  <c r="M1697" i="3"/>
  <c r="O1697" i="3" s="1"/>
  <c r="M1698" i="3"/>
  <c r="O1698" i="3" s="1"/>
  <c r="M1699" i="3"/>
  <c r="O1699" i="3" s="1"/>
  <c r="M1700" i="3"/>
  <c r="O1700" i="3" s="1"/>
  <c r="M1701" i="3"/>
  <c r="O1701" i="3" s="1"/>
  <c r="M1702" i="3"/>
  <c r="O1702" i="3" s="1"/>
  <c r="M1703" i="3"/>
  <c r="O1703" i="3" s="1"/>
  <c r="M1704" i="3"/>
  <c r="O1704" i="3" s="1"/>
  <c r="M1705" i="3"/>
  <c r="O1705" i="3" s="1"/>
  <c r="M1706" i="3"/>
  <c r="O1706" i="3" s="1"/>
  <c r="M1707" i="3"/>
  <c r="O1707" i="3" s="1"/>
  <c r="M1708" i="3"/>
  <c r="O1708" i="3" s="1"/>
  <c r="M1709" i="3"/>
  <c r="O1709" i="3" s="1"/>
  <c r="M1710" i="3"/>
  <c r="O1710" i="3" s="1"/>
  <c r="M1711" i="3"/>
  <c r="O1711" i="3" s="1"/>
  <c r="M1712" i="3"/>
  <c r="O1712" i="3" s="1"/>
  <c r="M1713" i="3"/>
  <c r="O1713" i="3" s="1"/>
  <c r="M1714" i="3"/>
  <c r="O1714" i="3" s="1"/>
  <c r="M1715" i="3"/>
  <c r="O1715" i="3" s="1"/>
  <c r="M1716" i="3"/>
  <c r="O1716" i="3" s="1"/>
  <c r="M1717" i="3"/>
  <c r="O1717" i="3" s="1"/>
  <c r="M1718" i="3"/>
  <c r="O1718" i="3" s="1"/>
  <c r="M1719" i="3"/>
  <c r="O1719" i="3" s="1"/>
  <c r="M1720" i="3"/>
  <c r="O1720" i="3" s="1"/>
  <c r="M1721" i="3"/>
  <c r="O1721" i="3" s="1"/>
  <c r="M1722" i="3"/>
  <c r="O1722" i="3" s="1"/>
  <c r="M1723" i="3"/>
  <c r="O1723" i="3" s="1"/>
  <c r="M1724" i="3"/>
  <c r="O1724" i="3" s="1"/>
  <c r="M1725" i="3"/>
  <c r="O1725" i="3" s="1"/>
  <c r="M1726" i="3"/>
  <c r="O1726" i="3" s="1"/>
  <c r="M1727" i="3"/>
  <c r="O1727" i="3" s="1"/>
  <c r="M1728" i="3"/>
  <c r="O1728" i="3" s="1"/>
  <c r="M1729" i="3"/>
  <c r="O1729" i="3" s="1"/>
  <c r="M1730" i="3"/>
  <c r="O1730" i="3" s="1"/>
  <c r="M1731" i="3"/>
  <c r="O1731" i="3" s="1"/>
  <c r="M1732" i="3"/>
  <c r="O1732" i="3" s="1"/>
  <c r="M1733" i="3"/>
  <c r="O1733" i="3" s="1"/>
  <c r="M1734" i="3"/>
  <c r="O1734" i="3" s="1"/>
  <c r="M1735" i="3"/>
  <c r="O1735" i="3" s="1"/>
  <c r="M1736" i="3"/>
  <c r="O1736" i="3" s="1"/>
  <c r="M1737" i="3"/>
  <c r="O1737" i="3" s="1"/>
  <c r="M1738" i="3"/>
  <c r="O1738" i="3" s="1"/>
  <c r="M1739" i="3"/>
  <c r="O1739" i="3" s="1"/>
  <c r="M1740" i="3"/>
  <c r="O1740" i="3" s="1"/>
  <c r="M1741" i="3"/>
  <c r="O1741" i="3" s="1"/>
  <c r="M1742" i="3"/>
  <c r="O1742" i="3" s="1"/>
  <c r="M1743" i="3"/>
  <c r="O1743" i="3" s="1"/>
  <c r="M1744" i="3"/>
  <c r="O1744" i="3" s="1"/>
  <c r="M1745" i="3"/>
  <c r="O1745" i="3" s="1"/>
  <c r="M1746" i="3"/>
  <c r="O1746" i="3" s="1"/>
  <c r="M1747" i="3"/>
  <c r="O1747" i="3" s="1"/>
  <c r="M1748" i="3"/>
  <c r="O1748" i="3" s="1"/>
  <c r="M1749" i="3"/>
  <c r="O1749" i="3" s="1"/>
  <c r="M1750" i="3"/>
  <c r="O1750" i="3" s="1"/>
  <c r="M1751" i="3"/>
  <c r="O1751" i="3" s="1"/>
  <c r="M1752" i="3"/>
  <c r="O1752" i="3" s="1"/>
  <c r="M1753" i="3"/>
  <c r="O1753" i="3" s="1"/>
  <c r="M1754" i="3"/>
  <c r="O1754" i="3" s="1"/>
  <c r="M1755" i="3"/>
  <c r="O1755" i="3" s="1"/>
  <c r="M1756" i="3"/>
  <c r="O1756" i="3" s="1"/>
  <c r="M1757" i="3"/>
  <c r="O1757" i="3" s="1"/>
  <c r="M1758" i="3"/>
  <c r="O1758" i="3" s="1"/>
  <c r="M1759" i="3"/>
  <c r="O1759" i="3" s="1"/>
  <c r="M1760" i="3"/>
  <c r="O1760" i="3" s="1"/>
  <c r="M1761" i="3"/>
  <c r="O1761" i="3" s="1"/>
  <c r="M1762" i="3"/>
  <c r="O1762" i="3" s="1"/>
  <c r="M1763" i="3"/>
  <c r="O1763" i="3" s="1"/>
  <c r="M1764" i="3"/>
  <c r="O1764" i="3" s="1"/>
  <c r="M1765" i="3"/>
  <c r="O1765" i="3" s="1"/>
  <c r="M1766" i="3"/>
  <c r="O1766" i="3" s="1"/>
  <c r="M1767" i="3"/>
  <c r="O1767" i="3" s="1"/>
  <c r="M1768" i="3"/>
  <c r="O1768" i="3" s="1"/>
  <c r="M1769" i="3"/>
  <c r="O1769" i="3" s="1"/>
  <c r="M1770" i="3"/>
  <c r="O1770" i="3" s="1"/>
  <c r="M1771" i="3"/>
  <c r="O1771" i="3" s="1"/>
  <c r="M1772" i="3"/>
  <c r="O1772" i="3" s="1"/>
  <c r="M1773" i="3"/>
  <c r="O1773" i="3" s="1"/>
  <c r="M1774" i="3"/>
  <c r="O1774" i="3" s="1"/>
  <c r="M1775" i="3"/>
  <c r="O1775" i="3" s="1"/>
  <c r="M1776" i="3"/>
  <c r="O1776" i="3" s="1"/>
  <c r="M1777" i="3"/>
  <c r="O1777" i="3" s="1"/>
  <c r="M1778" i="3"/>
  <c r="O1778" i="3" s="1"/>
  <c r="M1779" i="3"/>
  <c r="O1779" i="3" s="1"/>
  <c r="M1780" i="3"/>
  <c r="O1780" i="3" s="1"/>
  <c r="M1781" i="3"/>
  <c r="O1781" i="3" s="1"/>
  <c r="M1782" i="3"/>
  <c r="O1782" i="3" s="1"/>
  <c r="M1783" i="3"/>
  <c r="O1783" i="3" s="1"/>
  <c r="M1784" i="3"/>
  <c r="O1784" i="3" s="1"/>
  <c r="M1785" i="3"/>
  <c r="O1785" i="3" s="1"/>
  <c r="M1786" i="3"/>
  <c r="O1786" i="3" s="1"/>
  <c r="M1787" i="3"/>
  <c r="O1787" i="3" s="1"/>
  <c r="M1788" i="3"/>
  <c r="O1788" i="3" s="1"/>
  <c r="M1789" i="3"/>
  <c r="O1789" i="3" s="1"/>
  <c r="M1790" i="3"/>
  <c r="O1790" i="3" s="1"/>
  <c r="M1791" i="3"/>
  <c r="O1791" i="3" s="1"/>
  <c r="M1792" i="3"/>
  <c r="O1792" i="3" s="1"/>
  <c r="M1793" i="3"/>
  <c r="O1793" i="3" s="1"/>
  <c r="M1794" i="3"/>
  <c r="O1794" i="3" s="1"/>
  <c r="M1795" i="3"/>
  <c r="O1795" i="3" s="1"/>
  <c r="M1796" i="3"/>
  <c r="O1796" i="3" s="1"/>
  <c r="M1797" i="3"/>
  <c r="O1797" i="3" s="1"/>
  <c r="M1798" i="3"/>
  <c r="O1798" i="3" s="1"/>
  <c r="M1799" i="3"/>
  <c r="O1799" i="3" s="1"/>
  <c r="M1800" i="3"/>
  <c r="O1800" i="3" s="1"/>
  <c r="M1801" i="3"/>
  <c r="O1801" i="3" s="1"/>
  <c r="M1802" i="3"/>
  <c r="O1802" i="3" s="1"/>
  <c r="M1803" i="3"/>
  <c r="O1803" i="3" s="1"/>
  <c r="M1804" i="3"/>
  <c r="O1804" i="3" s="1"/>
  <c r="M1805" i="3"/>
  <c r="O1805" i="3" s="1"/>
  <c r="M1806" i="3"/>
  <c r="O1806" i="3" s="1"/>
  <c r="M1807" i="3"/>
  <c r="O1807" i="3" s="1"/>
  <c r="M1808" i="3"/>
  <c r="O1808" i="3" s="1"/>
  <c r="M1809" i="3"/>
  <c r="O1809" i="3" s="1"/>
  <c r="M1810" i="3"/>
  <c r="O1810" i="3" s="1"/>
  <c r="M1811" i="3"/>
  <c r="O1811" i="3" s="1"/>
  <c r="M1812" i="3"/>
  <c r="O1812" i="3" s="1"/>
  <c r="M1813" i="3"/>
  <c r="O1813" i="3" s="1"/>
  <c r="M1814" i="3"/>
  <c r="O1814" i="3" s="1"/>
  <c r="M1815" i="3"/>
  <c r="O1815" i="3" s="1"/>
  <c r="M1816" i="3"/>
  <c r="O1816" i="3" s="1"/>
  <c r="M1817" i="3"/>
  <c r="O1817" i="3" s="1"/>
  <c r="M1818" i="3"/>
  <c r="O1818" i="3" s="1"/>
  <c r="M1819" i="3"/>
  <c r="O1819" i="3" s="1"/>
  <c r="M1820" i="3"/>
  <c r="O1820" i="3" s="1"/>
  <c r="M1821" i="3"/>
  <c r="O1821" i="3" s="1"/>
  <c r="M1822" i="3"/>
  <c r="O1822" i="3" s="1"/>
  <c r="M1823" i="3"/>
  <c r="O1823" i="3" s="1"/>
  <c r="M1824" i="3"/>
  <c r="O1824" i="3" s="1"/>
  <c r="M1825" i="3"/>
  <c r="O1825" i="3" s="1"/>
  <c r="M1826" i="3"/>
  <c r="O1826" i="3" s="1"/>
  <c r="M1827" i="3"/>
  <c r="O1827" i="3" s="1"/>
  <c r="M1828" i="3"/>
  <c r="O1828" i="3" s="1"/>
  <c r="M1829" i="3"/>
  <c r="O1829" i="3" s="1"/>
  <c r="M1830" i="3"/>
  <c r="O1830" i="3" s="1"/>
  <c r="M1831" i="3"/>
  <c r="O1831" i="3" s="1"/>
  <c r="M1832" i="3"/>
  <c r="O1832" i="3" s="1"/>
  <c r="M1833" i="3"/>
  <c r="O1833" i="3" s="1"/>
  <c r="M1834" i="3"/>
  <c r="O1834" i="3" s="1"/>
  <c r="M1835" i="3"/>
  <c r="O1835" i="3" s="1"/>
  <c r="M1836" i="3"/>
  <c r="O1836" i="3" s="1"/>
  <c r="M1837" i="3"/>
  <c r="O1837" i="3" s="1"/>
  <c r="M1838" i="3"/>
  <c r="O1838" i="3" s="1"/>
  <c r="M1839" i="3"/>
  <c r="O1839" i="3" s="1"/>
  <c r="M1840" i="3"/>
  <c r="O1840" i="3" s="1"/>
  <c r="M1841" i="3"/>
  <c r="O1841" i="3" s="1"/>
  <c r="M1842" i="3"/>
  <c r="O1842" i="3" s="1"/>
  <c r="M1843" i="3"/>
  <c r="O1843" i="3" s="1"/>
  <c r="M1844" i="3"/>
  <c r="O1844" i="3" s="1"/>
  <c r="M1845" i="3"/>
  <c r="O1845" i="3" s="1"/>
  <c r="M1846" i="3"/>
  <c r="O1846" i="3" s="1"/>
  <c r="M1847" i="3"/>
  <c r="O1847" i="3" s="1"/>
  <c r="M1848" i="3"/>
  <c r="O1848" i="3" s="1"/>
  <c r="M1849" i="3"/>
  <c r="O1849" i="3" s="1"/>
  <c r="M1850" i="3"/>
  <c r="O1850" i="3" s="1"/>
  <c r="M1851" i="3"/>
  <c r="O1851" i="3" s="1"/>
  <c r="M1852" i="3"/>
  <c r="O1852" i="3" s="1"/>
  <c r="M1853" i="3"/>
  <c r="O1853" i="3" s="1"/>
  <c r="M1854" i="3"/>
  <c r="O1854" i="3" s="1"/>
  <c r="M1855" i="3"/>
  <c r="O1855" i="3" s="1"/>
  <c r="M1856" i="3"/>
  <c r="O1856" i="3" s="1"/>
  <c r="M1857" i="3"/>
  <c r="O1857" i="3" s="1"/>
  <c r="M1858" i="3"/>
  <c r="O1858" i="3" s="1"/>
  <c r="M1859" i="3"/>
  <c r="O1859" i="3" s="1"/>
  <c r="M1860" i="3"/>
  <c r="O1860" i="3" s="1"/>
  <c r="M1861" i="3"/>
  <c r="O1861" i="3" s="1"/>
  <c r="M1862" i="3"/>
  <c r="O1862" i="3" s="1"/>
  <c r="M1863" i="3"/>
  <c r="O1863" i="3" s="1"/>
  <c r="M1864" i="3"/>
  <c r="O1864" i="3" s="1"/>
  <c r="M1865" i="3"/>
  <c r="O1865" i="3" s="1"/>
  <c r="M1866" i="3"/>
  <c r="O1866" i="3" s="1"/>
  <c r="M1867" i="3"/>
  <c r="O1867" i="3" s="1"/>
  <c r="M1868" i="3"/>
  <c r="O1868" i="3" s="1"/>
  <c r="M1869" i="3"/>
  <c r="O1869" i="3" s="1"/>
  <c r="M1870" i="3"/>
  <c r="O1870" i="3" s="1"/>
  <c r="M1871" i="3"/>
  <c r="O1871" i="3" s="1"/>
  <c r="M1872" i="3"/>
  <c r="O1872" i="3" s="1"/>
  <c r="M1873" i="3"/>
  <c r="O1873" i="3" s="1"/>
  <c r="M1874" i="3"/>
  <c r="O1874" i="3" s="1"/>
  <c r="M1875" i="3"/>
  <c r="O1875" i="3" s="1"/>
  <c r="M1876" i="3"/>
  <c r="O1876" i="3" s="1"/>
  <c r="M1877" i="3"/>
  <c r="O1877" i="3" s="1"/>
  <c r="M1878" i="3"/>
  <c r="O1878" i="3" s="1"/>
  <c r="M1879" i="3"/>
  <c r="O1879" i="3" s="1"/>
  <c r="M1880" i="3"/>
  <c r="O1880" i="3" s="1"/>
  <c r="M1881" i="3"/>
  <c r="O1881" i="3" s="1"/>
  <c r="M1882" i="3"/>
  <c r="O1882" i="3" s="1"/>
  <c r="M1883" i="3"/>
  <c r="O1883" i="3" s="1"/>
  <c r="M1884" i="3"/>
  <c r="O1884" i="3" s="1"/>
  <c r="M1885" i="3"/>
  <c r="O1885" i="3" s="1"/>
  <c r="M1886" i="3"/>
  <c r="O1886" i="3" s="1"/>
  <c r="M1887" i="3"/>
  <c r="O1887" i="3" s="1"/>
  <c r="M1888" i="3"/>
  <c r="O1888" i="3" s="1"/>
  <c r="M1889" i="3"/>
  <c r="O1889" i="3" s="1"/>
  <c r="M1890" i="3"/>
  <c r="O1890" i="3" s="1"/>
  <c r="M1891" i="3"/>
  <c r="O1891" i="3" s="1"/>
  <c r="M1892" i="3"/>
  <c r="O1892" i="3" s="1"/>
  <c r="M1893" i="3"/>
  <c r="O1893" i="3" s="1"/>
  <c r="M1894" i="3"/>
  <c r="O1894" i="3" s="1"/>
  <c r="M1895" i="3"/>
  <c r="O1895" i="3" s="1"/>
  <c r="M1896" i="3"/>
  <c r="O1896" i="3" s="1"/>
  <c r="M1897" i="3"/>
  <c r="O1897" i="3" s="1"/>
  <c r="M1898" i="3"/>
  <c r="O1898" i="3" s="1"/>
  <c r="M1899" i="3"/>
  <c r="O1899" i="3" s="1"/>
  <c r="M1900" i="3"/>
  <c r="O1900" i="3" s="1"/>
  <c r="M6" i="3"/>
  <c r="O6" i="3" s="1"/>
  <c r="O4447" i="3" l="1"/>
  <c r="J21" i="2"/>
  <c r="J12" i="2"/>
  <c r="J14" i="2"/>
  <c r="J10" i="2"/>
  <c r="J8" i="2"/>
  <c r="J31" i="2"/>
  <c r="J18" i="2"/>
  <c r="J24" i="2"/>
  <c r="J25" i="2"/>
  <c r="J23" i="2"/>
  <c r="J32" i="2"/>
  <c r="J19" i="2"/>
  <c r="J22" i="2"/>
  <c r="J28" i="2"/>
  <c r="J9" i="2"/>
  <c r="J27" i="2"/>
  <c r="J26" i="2"/>
  <c r="J30" i="2"/>
  <c r="J20" i="2"/>
  <c r="J29" i="2"/>
  <c r="J16" i="2"/>
  <c r="J15" i="2"/>
  <c r="J17" i="2"/>
  <c r="J7" i="2"/>
  <c r="J13" i="2"/>
  <c r="J6" i="2"/>
  <c r="J33" i="2"/>
  <c r="J34" i="2"/>
  <c r="J894" i="2" l="1"/>
  <c r="B6" i="22" l="1"/>
  <c r="C36" i="22" s="1"/>
  <c r="H77" i="22" s="1"/>
  <c r="B4" i="22" l="1"/>
  <c r="D6" i="22"/>
  <c r="D9" i="22" s="1"/>
  <c r="E6" i="22"/>
  <c r="C6" i="22"/>
  <c r="D4" i="22" l="1"/>
  <c r="E4" i="22"/>
  <c r="C4" i="22"/>
  <c r="H56" i="22"/>
  <c r="G6" i="22"/>
  <c r="G9" i="22" s="1"/>
  <c r="G13" i="22" s="1"/>
  <c r="C9" i="22"/>
  <c r="F6" i="22"/>
  <c r="H48" i="22"/>
  <c r="H63" i="22"/>
  <c r="H71" i="22"/>
  <c r="H72" i="22"/>
  <c r="H49" i="22"/>
  <c r="H51" i="22"/>
  <c r="H50" i="22"/>
  <c r="H65" i="22"/>
  <c r="H64" i="22"/>
  <c r="H62" i="22"/>
  <c r="I62" i="22" s="1"/>
  <c r="H57" i="22"/>
  <c r="H58" i="22"/>
  <c r="H70" i="22"/>
  <c r="G4" i="22" l="1"/>
  <c r="F4" i="22"/>
  <c r="J56" i="22"/>
  <c r="I56" i="22"/>
  <c r="I57" i="22"/>
  <c r="J57" i="22"/>
  <c r="I50" i="22"/>
  <c r="J50" i="22"/>
  <c r="H55" i="22"/>
  <c r="J6" i="22" s="1"/>
  <c r="J64" i="22"/>
  <c r="I64" i="22"/>
  <c r="J63" i="22"/>
  <c r="I63" i="22"/>
  <c r="J62" i="22"/>
  <c r="I51" i="22"/>
  <c r="J51" i="22"/>
  <c r="I71" i="22"/>
  <c r="J71" i="22"/>
  <c r="H76" i="22"/>
  <c r="I6" i="22" s="1"/>
  <c r="I77" i="22"/>
  <c r="J77" i="22"/>
  <c r="H69" i="22"/>
  <c r="L6" i="22" s="1"/>
  <c r="I70" i="22"/>
  <c r="J70" i="22"/>
  <c r="I49" i="22"/>
  <c r="J49" i="22"/>
  <c r="J58" i="22"/>
  <c r="I58" i="22"/>
  <c r="I65" i="22"/>
  <c r="J65" i="22"/>
  <c r="I72" i="22"/>
  <c r="J72" i="22"/>
  <c r="K6" i="22"/>
  <c r="J48" i="22"/>
  <c r="I48" i="22"/>
  <c r="B14" i="22"/>
  <c r="B8" i="22" l="1"/>
  <c r="B7" i="22"/>
  <c r="E7" i="22" s="1"/>
  <c r="E9" i="22" s="1"/>
  <c r="I76" i="22"/>
  <c r="K56" i="22"/>
  <c r="L56" i="22" s="1"/>
  <c r="K71" i="22"/>
  <c r="L71" i="22" s="1"/>
  <c r="K70" i="22"/>
  <c r="L70" i="22" s="1"/>
  <c r="K64" i="22"/>
  <c r="L64" i="22" s="1"/>
  <c r="K63" i="22"/>
  <c r="L63" i="22" s="1"/>
  <c r="K48" i="22"/>
  <c r="L48" i="22" s="1"/>
  <c r="M48" i="22" s="1"/>
  <c r="K58" i="22"/>
  <c r="L58" i="22" s="1"/>
  <c r="K49" i="22"/>
  <c r="L49" i="22" s="1"/>
  <c r="K57" i="22"/>
  <c r="L57" i="22" s="1"/>
  <c r="K50" i="22"/>
  <c r="L50" i="22" s="1"/>
  <c r="K65" i="22"/>
  <c r="L65" i="22" s="1"/>
  <c r="K51" i="22"/>
  <c r="L51" i="22" s="1"/>
  <c r="K77" i="22"/>
  <c r="L77" i="22" s="1"/>
  <c r="L76" i="22" s="1"/>
  <c r="J76" i="22"/>
  <c r="I55" i="22"/>
  <c r="J69" i="22"/>
  <c r="J55" i="22"/>
  <c r="K72" i="22"/>
  <c r="L72" i="22" s="1"/>
  <c r="K7" i="22"/>
  <c r="H43" i="22"/>
  <c r="I69" i="22"/>
  <c r="K62" i="22"/>
  <c r="L62" i="22" s="1"/>
  <c r="M62" i="22" s="1"/>
  <c r="C42" i="22" s="1"/>
  <c r="D42" i="22" s="1"/>
  <c r="E42" i="22" s="1"/>
  <c r="F7" i="22" l="1"/>
  <c r="F9" i="22" s="1"/>
  <c r="B9" i="22"/>
  <c r="C31" i="22" s="1"/>
  <c r="I31" i="22" s="1"/>
  <c r="I33" i="22" s="1"/>
  <c r="I7" i="22"/>
  <c r="K76" i="22"/>
  <c r="I8" i="22" s="1"/>
  <c r="K8" i="22"/>
  <c r="K9" i="22" s="1"/>
  <c r="K13" i="22" s="1"/>
  <c r="K16" i="22" s="1"/>
  <c r="L7" i="22"/>
  <c r="I43" i="22"/>
  <c r="I45" i="22" s="1"/>
  <c r="J43" i="22"/>
  <c r="J45" i="22" s="1"/>
  <c r="L69" i="22"/>
  <c r="M69" i="22" s="1"/>
  <c r="I34" i="22" s="1"/>
  <c r="L55" i="22"/>
  <c r="M55" i="22" s="1"/>
  <c r="K55" i="22"/>
  <c r="C40" i="22"/>
  <c r="D40" i="22" s="1"/>
  <c r="E40" i="22" s="1"/>
  <c r="H34" i="22"/>
  <c r="K69" i="22"/>
  <c r="L8" i="22" s="1"/>
  <c r="J7" i="22"/>
  <c r="D31" i="22" l="1"/>
  <c r="D33" i="22" s="1"/>
  <c r="A32" i="22"/>
  <c r="G31" i="22"/>
  <c r="G33" i="22" s="1"/>
  <c r="F31" i="22"/>
  <c r="F33" i="22" s="1"/>
  <c r="H31" i="22"/>
  <c r="H33" i="22" s="1"/>
  <c r="B13" i="22"/>
  <c r="I9" i="22"/>
  <c r="I13" i="22" s="1"/>
  <c r="I18" i="22" s="1"/>
  <c r="L9" i="22"/>
  <c r="L13" i="22" s="1"/>
  <c r="L16" i="22" s="1"/>
  <c r="M76" i="22"/>
  <c r="F34" i="22" s="1"/>
  <c r="J8" i="22"/>
  <c r="J9" i="22" s="1"/>
  <c r="J13" i="22" s="1"/>
  <c r="K43" i="22"/>
  <c r="K45" i="22" s="1"/>
  <c r="L43" i="22"/>
  <c r="C33" i="22" l="1"/>
  <c r="C41" i="22"/>
  <c r="D41" i="22" s="1"/>
  <c r="E41" i="22" s="1"/>
  <c r="G34" i="22"/>
  <c r="J16" i="22"/>
  <c r="M13" i="22"/>
  <c r="L45" i="22"/>
  <c r="M41" i="22"/>
</calcChain>
</file>

<file path=xl/sharedStrings.xml><?xml version="1.0" encoding="utf-8"?>
<sst xmlns="http://schemas.openxmlformats.org/spreadsheetml/2006/main" count="40184" uniqueCount="9375">
  <si>
    <t>FORMATO DE COTIZACIÓN</t>
  </si>
  <si>
    <t>*DILIGENCIAR SOLO LAS CASILLAS SOMBREADAS EN VERDE*</t>
  </si>
  <si>
    <t>ELEMENTO</t>
  </si>
  <si>
    <t>FICHA TÉCNICA</t>
  </si>
  <si>
    <t>IVA</t>
  </si>
  <si>
    <t>VALOR UNITARIO TOTAL</t>
  </si>
  <si>
    <t>VALOR FINAL ELEMENTOS</t>
  </si>
  <si>
    <t>Ábaco</t>
  </si>
  <si>
    <t>Aceite de linaza</t>
  </si>
  <si>
    <t>Acuarelas</t>
  </si>
  <si>
    <t>Agitador de vidrio</t>
  </si>
  <si>
    <t>Agujas para inflar balones</t>
  </si>
  <si>
    <t>Ajedrez</t>
  </si>
  <si>
    <t>Alambre de púas</t>
  </si>
  <si>
    <t>Alambre galvanizado</t>
  </si>
  <si>
    <t>Alcohol isopropílico</t>
  </si>
  <si>
    <t>Aldehído benzoico ò benzaldehído</t>
  </si>
  <si>
    <t>Anillo y bola de gravesande</t>
  </si>
  <si>
    <t>Anillos geométricos engarzables</t>
  </si>
  <si>
    <t>Aro con nuez</t>
  </si>
  <si>
    <t>Azadón</t>
  </si>
  <si>
    <t>Balanza analítica</t>
  </si>
  <si>
    <t>Balde</t>
  </si>
  <si>
    <t>Balón de baloncesto # 3</t>
  </si>
  <si>
    <t>Balón de baloncesto # 5</t>
  </si>
  <si>
    <t>Balón de baloncesto # 6</t>
  </si>
  <si>
    <t>Balón de fondo plano con desprendimiento</t>
  </si>
  <si>
    <t>Balón de fútbol # 5</t>
  </si>
  <si>
    <t>Balón de voleibol #5</t>
  </si>
  <si>
    <t>Bandejas de germinación</t>
  </si>
  <si>
    <t>Beaker o vaso precipitado vidrio</t>
  </si>
  <si>
    <t>Block cuadriculado</t>
  </si>
  <si>
    <t xml:space="preserve">Bloques de construcción magnéticos     </t>
  </si>
  <si>
    <t>Bloques traslucidos</t>
  </si>
  <si>
    <t>Bolsas para semillero biodegradables</t>
  </si>
  <si>
    <t>Bomba de aire</t>
  </si>
  <si>
    <t>Borrador lápiz</t>
  </si>
  <si>
    <t>Borrador peluche tablero</t>
  </si>
  <si>
    <t>Botiquín de primeros auxilios</t>
  </si>
  <si>
    <t>Brochas</t>
  </si>
  <si>
    <t>Bromuro</t>
  </si>
  <si>
    <t>Cabina de sonido potenciada</t>
  </si>
  <si>
    <t>Caja china con golpeador</t>
  </si>
  <si>
    <t>Caja de colores</t>
  </si>
  <si>
    <t>Caja de lápiz</t>
  </si>
  <si>
    <t>Caja de oleos</t>
  </si>
  <si>
    <t>Caja de resistencias</t>
  </si>
  <si>
    <t>Caja de tizas gruesas</t>
  </si>
  <si>
    <t>Cajonero plástico</t>
  </si>
  <si>
    <t>Calibrador o pie de rey metálico</t>
  </si>
  <si>
    <t>Campanas afinadas</t>
  </si>
  <si>
    <t>Carbón activado</t>
  </si>
  <si>
    <t>Carburo de calcio</t>
  </si>
  <si>
    <t>Carretilla</t>
  </si>
  <si>
    <t>Cartulina octavos</t>
  </si>
  <si>
    <t>Cartulina pliego</t>
  </si>
  <si>
    <t>Cilindro de Arquímedes</t>
  </si>
  <si>
    <t>Cinta adhesiva</t>
  </si>
  <si>
    <t>Cinta de enmascarar</t>
  </si>
  <si>
    <t>Cinta métrica x 30mt</t>
  </si>
  <si>
    <t>Cinta perimetral</t>
  </si>
  <si>
    <t>Claves</t>
  </si>
  <si>
    <t>Cloruro férrico</t>
  </si>
  <si>
    <t xml:space="preserve">Cojines antifluido     </t>
  </si>
  <si>
    <t xml:space="preserve">Colchoneta de ejercicios  </t>
  </si>
  <si>
    <t>Colchoneta para yoga</t>
  </si>
  <si>
    <t>Colorante vegetal</t>
  </si>
  <si>
    <t>Conjunto de bloques de construcción</t>
  </si>
  <si>
    <t>Conos plásticos</t>
  </si>
  <si>
    <t xml:space="preserve">Contenedor plástico   </t>
  </si>
  <si>
    <t>Crisol de porcelana</t>
  </si>
  <si>
    <t>Cronómetro</t>
  </si>
  <si>
    <t>Cucharas de combustión</t>
  </si>
  <si>
    <t>Cuchillos malayos</t>
  </si>
  <si>
    <t>Cuerda para salto</t>
  </si>
  <si>
    <t>Decámetro</t>
  </si>
  <si>
    <t>Dilatómetro de metales con varillas y mechero de alcohol</t>
  </si>
  <si>
    <t>Dióxido de magneso</t>
  </si>
  <si>
    <t>Embudo</t>
  </si>
  <si>
    <t>Erlenmeyer</t>
  </si>
  <si>
    <t>Escuadra para tablero grande</t>
  </si>
  <si>
    <t>Fenolftaleína</t>
  </si>
  <si>
    <t>Filtro de carbón activado</t>
  </si>
  <si>
    <t>Flauta dulce</t>
  </si>
  <si>
    <t>Futbolín de madera</t>
  </si>
  <si>
    <t>Globo terráqueo</t>
  </si>
  <si>
    <t>Gradilla para tubos de ensayo</t>
  </si>
  <si>
    <t>Guadaña</t>
  </si>
  <si>
    <t xml:space="preserve">Guante de texturas   </t>
  </si>
  <si>
    <t>Herramientas destreza motora fina</t>
  </si>
  <si>
    <t>Hula hula de 50</t>
  </si>
  <si>
    <t>Hula hula de 60</t>
  </si>
  <si>
    <t>Instrumentos ORFF</t>
  </si>
  <si>
    <t>Juego de construcción - bloques de construcción en madera</t>
  </si>
  <si>
    <t>Juego de dominó doble 12</t>
  </si>
  <si>
    <t>Juego de escobillas diferentes tamaños para tubo de ensayo</t>
  </si>
  <si>
    <t>Juego de palabras Scrable</t>
  </si>
  <si>
    <t>Juego de pinceles</t>
  </si>
  <si>
    <t>Juego set de tubos para construcción</t>
  </si>
  <si>
    <t>Juego uno</t>
  </si>
  <si>
    <t>Kit de análisis de suelos</t>
  </si>
  <si>
    <t>Kit de construcción con engranajes.</t>
  </si>
  <si>
    <t>Kit de embudos plásticos tallo mediano semitransparente</t>
  </si>
  <si>
    <t>Kit de física energía solar</t>
  </si>
  <si>
    <t>Kit de robótica</t>
  </si>
  <si>
    <t>Kokirico</t>
  </si>
  <si>
    <t>Laminas portaobjeto y cubre objetos</t>
  </si>
  <si>
    <t>Lápiz sangría (carboncillo 3grados de intensidad)</t>
  </si>
  <si>
    <t>Lente convergente</t>
  </si>
  <si>
    <t>Lente divergente</t>
  </si>
  <si>
    <t>Linterna dinamo recargable manual</t>
  </si>
  <si>
    <t>Machete</t>
  </si>
  <si>
    <t>Magnesio cinta metálica</t>
  </si>
  <si>
    <t>Manguera</t>
  </si>
  <si>
    <t>Manguera de luces</t>
  </si>
  <si>
    <t>Maracas</t>
  </si>
  <si>
    <t>Marcadores borrables</t>
  </si>
  <si>
    <t>Marcadores permanentes</t>
  </si>
  <si>
    <t>Martillo</t>
  </si>
  <si>
    <t>Mascarilla</t>
  </si>
  <si>
    <t>Memoria USB con recursos digitales</t>
  </si>
  <si>
    <t>Mesa de rodachinas para tv y DVD</t>
  </si>
  <si>
    <t>Metro graduado</t>
  </si>
  <si>
    <t>Microscopio electrónico digital</t>
  </si>
  <si>
    <t>Mini video beam</t>
  </si>
  <si>
    <t>Molino de martillo</t>
  </si>
  <si>
    <t>Morteros de porcelana con pistilo</t>
  </si>
  <si>
    <t>Motobomba</t>
  </si>
  <si>
    <t>Multitoma</t>
  </si>
  <si>
    <t>Muñecos de tela</t>
  </si>
  <si>
    <t>Overol para trabajo</t>
  </si>
  <si>
    <t>Pala</t>
  </si>
  <si>
    <t>Paladragas</t>
  </si>
  <si>
    <t>Paleta de acuarela</t>
  </si>
  <si>
    <t>Palín</t>
  </si>
  <si>
    <t>Palo de lluvia grande</t>
  </si>
  <si>
    <t>Pandero</t>
  </si>
  <si>
    <t>Papel arroz</t>
  </si>
  <si>
    <t>Papel bond</t>
  </si>
  <si>
    <t>Papel edad media</t>
  </si>
  <si>
    <t>Papel filtro cualitativo</t>
  </si>
  <si>
    <t>Papel indicador universal ph-1-10</t>
  </si>
  <si>
    <t>Papel seda</t>
  </si>
  <si>
    <t>Papel silueta</t>
  </si>
  <si>
    <t>Papel tornasol azul</t>
  </si>
  <si>
    <t>Papel tornasol rojo</t>
  </si>
  <si>
    <t>Paquete básico de electricidad</t>
  </si>
  <si>
    <t>Paquete básico de electrónica</t>
  </si>
  <si>
    <t>Par de guantes de nitrilo</t>
  </si>
  <si>
    <t>Parqués</t>
  </si>
  <si>
    <t>Pegante en barra</t>
  </si>
  <si>
    <t>Pegante liquido</t>
  </si>
  <si>
    <t>Pelota de letras</t>
  </si>
  <si>
    <t>Pica</t>
  </si>
  <si>
    <t>Pictionary clásico</t>
  </si>
  <si>
    <t>Pinza para crisol</t>
  </si>
  <si>
    <t>Pinza sujeción</t>
  </si>
  <si>
    <t>Pinzas metálicas para beaker</t>
  </si>
  <si>
    <t>Pinzas para tubo de ensayo</t>
  </si>
  <si>
    <t>Pipeta graduada</t>
  </si>
  <si>
    <t>Pipeta volumétrica</t>
  </si>
  <si>
    <t>Pipeteador de caucho</t>
  </si>
  <si>
    <t>Pistola de silicona pequeña +tubos de repuesto</t>
  </si>
  <si>
    <t>Plastilina</t>
  </si>
  <si>
    <t>Platillos (discos) de silicona</t>
  </si>
  <si>
    <t>Polea sencilla con mango</t>
  </si>
  <si>
    <t>Prensa</t>
  </si>
  <si>
    <t>Probetas graduadas</t>
  </si>
  <si>
    <t>Pulverizadora espalda</t>
  </si>
  <si>
    <t>Raspador o güiro pequeño</t>
  </si>
  <si>
    <t>Rastrillos metálicos</t>
  </si>
  <si>
    <t>Regaderas</t>
  </si>
  <si>
    <t>Regletas cuisenaire</t>
  </si>
  <si>
    <t xml:space="preserve">Rollo papel bond     </t>
  </si>
  <si>
    <t>Rollo papel Kraft</t>
  </si>
  <si>
    <t>Semillas hortalizas</t>
  </si>
  <si>
    <t>Semillas pasto forrajero</t>
  </si>
  <si>
    <t xml:space="preserve">Set de arcillas </t>
  </si>
  <si>
    <t>Set de balón de futbol # 4 y # 5</t>
  </si>
  <si>
    <t>Set de cubos para contar historias</t>
  </si>
  <si>
    <t>Set de espejos portable</t>
  </si>
  <si>
    <t>Set de juguetes de animales salvajes</t>
  </si>
  <si>
    <t>Set de lupas</t>
  </si>
  <si>
    <t>Set de pelotas sensoriales</t>
  </si>
  <si>
    <t>Set de pelucas</t>
  </si>
  <si>
    <t>Set multi juegos</t>
  </si>
  <si>
    <t>Soga en polipropileno</t>
  </si>
  <si>
    <t>Sonajero cascabel</t>
  </si>
  <si>
    <t>Soporte universal</t>
  </si>
  <si>
    <t xml:space="preserve">Tablero de imán y figuras imantadas </t>
  </si>
  <si>
    <t>Tajalápiz</t>
  </si>
  <si>
    <t>Tambor en cuero</t>
  </si>
  <si>
    <t>Tangram</t>
  </si>
  <si>
    <t>Tanques de almacenamiento de agua</t>
  </si>
  <si>
    <t>Televisor 50” para programación</t>
  </si>
  <si>
    <t>Termómetro</t>
  </si>
  <si>
    <t>Tester o multímetro</t>
  </si>
  <si>
    <t>Tijeras de podar</t>
  </si>
  <si>
    <t>Tijeras punta roma</t>
  </si>
  <si>
    <t>Títeres diversos</t>
  </si>
  <si>
    <t>Tolueno</t>
  </si>
  <si>
    <t>Torre jenga en madera</t>
  </si>
  <si>
    <t>Transportador para tablero</t>
  </si>
  <si>
    <t>Trementina</t>
  </si>
  <si>
    <t>Triángulo</t>
  </si>
  <si>
    <t>Tri-dominó de colores</t>
  </si>
  <si>
    <t>Trípode en hierro mediano</t>
  </si>
  <si>
    <t>Tubo de ensayo con desprendimiento lateral</t>
  </si>
  <si>
    <t>Tubos de ensayo para cultivo con tapa</t>
  </si>
  <si>
    <t>Valla graduable para atletismo junior</t>
  </si>
  <si>
    <t>Vídeo Beam</t>
  </si>
  <si>
    <t xml:space="preserve">Vinilos </t>
  </si>
  <si>
    <t>Xilófonos</t>
  </si>
  <si>
    <t>Xilol</t>
  </si>
  <si>
    <t>TOTALES</t>
  </si>
  <si>
    <t>PROCESO DE COMPRA</t>
  </si>
  <si>
    <t>Tipo de Kit</t>
  </si>
  <si>
    <t>EMPAQUE</t>
  </si>
  <si>
    <t>CARACTERÍSTICAS (FICHA TECNICA)</t>
  </si>
  <si>
    <t>VALOR UNITARIO
ANTES DE IVA</t>
  </si>
  <si>
    <t>CANTIDAD EN KIT</t>
  </si>
  <si>
    <t>TOTAL ELEMETOS EN KITS</t>
  </si>
  <si>
    <t xml:space="preserve">Educacion Inicial </t>
  </si>
  <si>
    <t>TAMBOR EN CUERO</t>
  </si>
  <si>
    <t>Unidad</t>
  </si>
  <si>
    <t>Set x 2</t>
  </si>
  <si>
    <t>PANDERO</t>
  </si>
  <si>
    <t>Triangulos</t>
  </si>
  <si>
    <t>Set x 1</t>
  </si>
  <si>
    <t xml:space="preserve">Juego de espejos     </t>
  </si>
  <si>
    <t>Set x 4</t>
  </si>
  <si>
    <t>SET DE LUPAS</t>
  </si>
  <si>
    <t>Set de 6 unidades</t>
  </si>
  <si>
    <t>LINTERNA DINAMO RECARGARGABLE MANUAL</t>
  </si>
  <si>
    <t xml:space="preserve">Juego de construcción  </t>
  </si>
  <si>
    <t>SET x 100 PIEZAS</t>
  </si>
  <si>
    <t>Ver ficha técnica xx</t>
  </si>
  <si>
    <t>8 JUEGO SET DE TUBOS PARA CONSTRUCCIÓN</t>
  </si>
  <si>
    <t>SET x 24 PIEZAS</t>
  </si>
  <si>
    <t>REGLETAS CUISENAIRE</t>
  </si>
  <si>
    <t>SET x 250 PIEZAS</t>
  </si>
  <si>
    <t>Set x 6</t>
  </si>
  <si>
    <t>Pelucas</t>
  </si>
  <si>
    <t>Set x 3</t>
  </si>
  <si>
    <t>304 SET DE JUGUETES DE ANIMALES SALVAJES</t>
  </si>
  <si>
    <t>SET x 25 Animales</t>
  </si>
  <si>
    <t xml:space="preserve">Muñecos de trapo   </t>
  </si>
  <si>
    <t>18 SET DE CUBOS PARA CONTAR HISTORIAS</t>
  </si>
  <si>
    <t>Set de 9 nueve cubos y bolsa de tela.</t>
  </si>
  <si>
    <t>Set x 10</t>
  </si>
  <si>
    <t>Ver ficha técnica xxx</t>
  </si>
  <si>
    <t>PELOTA DE LETRAS</t>
  </si>
  <si>
    <t>BALÓN DE BALONCESTO # 3</t>
  </si>
  <si>
    <t>307 SOGA EN POLIPROPILENO</t>
  </si>
  <si>
    <t>1 COLORANTE VEGETAL</t>
  </si>
  <si>
    <t>Rollo x 50 mts</t>
  </si>
  <si>
    <t xml:space="preserve">Arcilla </t>
  </si>
  <si>
    <t>Ver ficha técnica XX</t>
  </si>
  <si>
    <t>228 BROCHAS</t>
  </si>
  <si>
    <t>CAJA DE TIZAS GRUEZAS</t>
  </si>
  <si>
    <t>Caja de 176 barras</t>
  </si>
  <si>
    <t>253 MEMORIA USB CON RECURSOS DIGITALES</t>
  </si>
  <si>
    <t>Ver ficha técnica 31a</t>
  </si>
  <si>
    <t>Manguera de Luces</t>
  </si>
  <si>
    <t>Anillos Geométricos engarzables</t>
  </si>
  <si>
    <t>Set x 60</t>
  </si>
  <si>
    <t>Media agropecuaria</t>
  </si>
  <si>
    <t>56 CARBÓN ACTIVADO</t>
  </si>
  <si>
    <t>57 FITRO DE CARBÓN ACTIVADO</t>
  </si>
  <si>
    <t>62 OVEROL PARA TRABAJO</t>
  </si>
  <si>
    <t>63 MASCARILLA</t>
  </si>
  <si>
    <t>66 MOLINO DE MARTILLO</t>
  </si>
  <si>
    <t>44 KIT DE ANÁLISIS DE SUELOS</t>
  </si>
  <si>
    <t>50 BOLSAS PARA SEMILLERO BIODEGRADABLES</t>
  </si>
  <si>
    <t>54 SEMILLAS HORTALIZAS</t>
  </si>
  <si>
    <t>55 SEMILLAS PASTO FORRAJERO</t>
  </si>
  <si>
    <t>45 CUCHILLOS MALAYOS</t>
  </si>
  <si>
    <t>46 PALÍN</t>
  </si>
  <si>
    <t>47 PALA</t>
  </si>
  <si>
    <t>48 AZADÓN</t>
  </si>
  <si>
    <t>49 MACHETE</t>
  </si>
  <si>
    <t>51 TIJERAS DE PODAR</t>
  </si>
  <si>
    <t>52 CARRETILLA</t>
  </si>
  <si>
    <t>53 RASTRILLOS METÁLICOS</t>
  </si>
  <si>
    <t>59 GUADAÑA</t>
  </si>
  <si>
    <t>60 PULVERIZADORA ESPALDA</t>
  </si>
  <si>
    <t>61 PAR DE GUANTES DE NITRILO</t>
  </si>
  <si>
    <t>64 MOTOBOMBA</t>
  </si>
  <si>
    <t>67 ALAMBRE DE PÚAS</t>
  </si>
  <si>
    <t>68 MARTILLO</t>
  </si>
  <si>
    <t>71 PALADRAGAS</t>
  </si>
  <si>
    <t>72 ALAMBRE GALVANIZADO</t>
  </si>
  <si>
    <t>73 PICA</t>
  </si>
  <si>
    <t>75 MANGUERA</t>
  </si>
  <si>
    <t>58 TANQUES DE ALMACENAMIENTO DE AGUA</t>
  </si>
  <si>
    <t>69 BANDEJAS DE GERMINACIÓN</t>
  </si>
  <si>
    <t>70 REGADERAS</t>
  </si>
  <si>
    <t>74 BALDE</t>
  </si>
  <si>
    <t>Básica menos de 50 Alumnos</t>
  </si>
  <si>
    <t>232 INSTRUMENTOS ORFF</t>
  </si>
  <si>
    <t>234 CONOS PLÁSTICOS</t>
  </si>
  <si>
    <t>97 BALÓN DE BALONCESTO # 6</t>
  </si>
  <si>
    <t>255 SET DE BALON DE FUTBOL NRO 4 Y NRO 5</t>
  </si>
  <si>
    <t>243 CINTA PERIMETRAL</t>
  </si>
  <si>
    <t>246 SET DE ESPEJOS PORTABLE</t>
  </si>
  <si>
    <t>257 CONJUNTO DE BLOQUES DE CONSTRUCCIÓN</t>
  </si>
  <si>
    <t>27 REGLETAS CUISENAIRE</t>
  </si>
  <si>
    <t>259 SET MULTIJUEGOS</t>
  </si>
  <si>
    <t>254 MINI VIDEO BEAM</t>
  </si>
  <si>
    <t>26 TANGRAM</t>
  </si>
  <si>
    <t>22 TRI-DOMINO DE COLORES</t>
  </si>
  <si>
    <t>7 JUEGO DE DOMINÓ DOBLE 12</t>
  </si>
  <si>
    <t>230 PISTOLA DE SILICONA PEQUEÑA +TUBOS DE REPUESTO</t>
  </si>
  <si>
    <t>24 HULA HULA DE 50</t>
  </si>
  <si>
    <t>15 ROLLO PAPEL KRAFT</t>
  </si>
  <si>
    <t>16 JUEGO DE PINCELES</t>
  </si>
  <si>
    <t>218 CAJA DE OLEOS</t>
  </si>
  <si>
    <t>Básica de 51 -100 Alumnos</t>
  </si>
  <si>
    <t>23 HULA HULA DE 60</t>
  </si>
  <si>
    <t>Básica de 101 -200 Alumnos</t>
  </si>
  <si>
    <t>249 PAQUETE BÁSICO DE ELECTRICIDAD</t>
  </si>
  <si>
    <t>204 KIT DE FISICA ENERGIA SOLAR</t>
  </si>
  <si>
    <t>258 PAQUETE BASICO DE ELECTRONICA</t>
  </si>
  <si>
    <t>247 MICROSCOPIO ELECTRÓNICO DIGITAL</t>
  </si>
  <si>
    <t>102 COLCHONETA PARA YOGA</t>
  </si>
  <si>
    <t>Secundaria de 201 - 500 Alumnos</t>
  </si>
  <si>
    <t>103 MESA DE PING-PONG PROFESIONAL</t>
  </si>
  <si>
    <t>261 KIT DE ROBOTICA</t>
  </si>
  <si>
    <t>238 BALÓN DE VOLEIBOL #5</t>
  </si>
  <si>
    <t>241 CRONÓMETRO</t>
  </si>
  <si>
    <t>99 BALON DE FUTBOL NRO 5</t>
  </si>
  <si>
    <t>242 VALLA GRADUABLE PARA ATLETISMO JUNIOR</t>
  </si>
  <si>
    <t>104 MALLA MESA DE PING PONG</t>
  </si>
  <si>
    <t>108 AJEDREZ</t>
  </si>
  <si>
    <t>240 CINTA MÉTRICA X 30MT</t>
  </si>
  <si>
    <t>105 PAR DE RAQUETAS</t>
  </si>
  <si>
    <t>119 MULTITOMA</t>
  </si>
  <si>
    <t>106 PAQUETE DE PELOTAS PARA PING PONG</t>
  </si>
  <si>
    <t>96 CUERDA PARA SALTO</t>
  </si>
  <si>
    <t>89 LINTERNA DINAMO RECARGARGABLE MANUAL</t>
  </si>
  <si>
    <t>109 AGUJAS PARA INFLAR BALONES</t>
  </si>
  <si>
    <t>220 ACEITE DE LINAZA</t>
  </si>
  <si>
    <t>Secundaria de + 500 Alumnos</t>
  </si>
  <si>
    <t>235 PLATILLOS (DISCOS) DE SILICONA</t>
  </si>
  <si>
    <t>215 CARBONCILLO VEGETAL</t>
  </si>
  <si>
    <t>SET JU DE EDU FISICA</t>
  </si>
  <si>
    <t>256 BALÓN DE BALONCESTO # 5</t>
  </si>
  <si>
    <t>SET JU ARTES</t>
  </si>
  <si>
    <t>219 TREMENTINA</t>
  </si>
  <si>
    <t xml:space="preserve">115 VINILOS </t>
  </si>
  <si>
    <t>SET JU DE CIENCIA Y TECNOLOGIA (CTI)</t>
  </si>
  <si>
    <t>167 TERMOMETRO</t>
  </si>
  <si>
    <t>250 KIT DE CONSTRUCCIÓN CON ENGRANAJES.</t>
  </si>
  <si>
    <t>RESIDENCIAS CON 10 A 18 ESTUDIANTES RESIDENTES (RES1)</t>
  </si>
  <si>
    <t>CLAVES</t>
  </si>
  <si>
    <t>PALO DE LLUVIA GRANDE</t>
  </si>
  <si>
    <t>CAJA CHINA CON GOLPEADOR</t>
  </si>
  <si>
    <t>CAMPANAS AFINADAS</t>
  </si>
  <si>
    <t>RASPADOR O GÜIRO PEQUEÑO</t>
  </si>
  <si>
    <t>KOKIRICO</t>
  </si>
  <si>
    <t>SONAJERO CASCABEL</t>
  </si>
  <si>
    <t>FLAUTA DULCE</t>
  </si>
  <si>
    <t>107 PARQUÉS</t>
  </si>
  <si>
    <t>92 JUEGO DE PALABRAS SCRABLE</t>
  </si>
  <si>
    <t>93 PICTIONARY CLÁSICO</t>
  </si>
  <si>
    <t>94 JUEGO UNO</t>
  </si>
  <si>
    <t>95 TORRE JENGA EN MADERA</t>
  </si>
  <si>
    <t>117 CINTA DE ENMASCARAR</t>
  </si>
  <si>
    <t>121 CAJONERO PLÁSTICO</t>
  </si>
  <si>
    <t>131 CINTA ADHESIVA</t>
  </si>
  <si>
    <t>112 LAPIZ SANGRIA (CARBONCILLO 3GRADOS DE INTENSIDAD)</t>
  </si>
  <si>
    <t>113 PAPEL EDAD MEDIA</t>
  </si>
  <si>
    <t>116 PALETA DE ACUARELA</t>
  </si>
  <si>
    <t>325 CARTULINA OCTAVOS</t>
  </si>
  <si>
    <t>135 ACUARELAS</t>
  </si>
  <si>
    <t>136 CARTULINA PLIEGO</t>
  </si>
  <si>
    <t>98 BALON DE VOLEIBOL</t>
  </si>
  <si>
    <t>100 BOMBA DE AIRE</t>
  </si>
  <si>
    <t>390 TELEVISOR 50” PARA PROGRAMACIÓN</t>
  </si>
  <si>
    <t>118 MESA DE RODACHINAS PARA TV Y DVD</t>
  </si>
  <si>
    <t>120 BOTIQUIN DE PRIMEROS AUXILIOS</t>
  </si>
  <si>
    <t>RESIDENCIAS DE 19 A 28 ESTUDIANTES RESIDENTES (RES2)</t>
  </si>
  <si>
    <t>RESIDENCIAS CON 29 A 38 ESTUDIANTES RESIDENTES (RES3)</t>
  </si>
  <si>
    <t>RESIDENCIAS CON 39 A 48 ESTUDIANTES RESIDENTES (RES4)</t>
  </si>
  <si>
    <t>91 FULTBOLIN DE MADERA</t>
  </si>
  <si>
    <t>RESIDENCIAS CON 49 A 61 ESTUDIANTES RESIDENTES (RES5)</t>
  </si>
  <si>
    <t>RESIDENCIAS CON 89 A 98 ESTUDIANTES RESIDENTES (RES8)</t>
  </si>
  <si>
    <t>RESIDENCIAS CON 119    A    145    ESTUDIANTES RESIDENTES (RES11)</t>
  </si>
  <si>
    <t>RESIDENCIAS DE 147 A 201   ESTUDIANTES RESIDENTES (RES14)</t>
  </si>
  <si>
    <t>RESIDENCIAS DE 226 A 618   ESTUDIANTES RESIDENTES (RES16)</t>
  </si>
  <si>
    <t>ESCUELA NUEVA</t>
  </si>
  <si>
    <t>90 ABACO</t>
  </si>
  <si>
    <t>POS PRIMARIA RURAL</t>
  </si>
  <si>
    <t>110 CAJA DE LAPIZ</t>
  </si>
  <si>
    <t>Set x</t>
  </si>
  <si>
    <t>114 BORRADOR LAPIZ</t>
  </si>
  <si>
    <t>122 MARCADORES PERMANENTES</t>
  </si>
  <si>
    <t>123 MARCADORES BORRABLES</t>
  </si>
  <si>
    <t>124 PAPEL SEDA</t>
  </si>
  <si>
    <t>125 PAPEL BOND</t>
  </si>
  <si>
    <t>126 BLOCK CUADRICULADO</t>
  </si>
  <si>
    <t>127 BORRADOR PELUCHE TABLERO</t>
  </si>
  <si>
    <t>129 PAPEL SILUETA</t>
  </si>
  <si>
    <t>130 TAJALAPIZ</t>
  </si>
  <si>
    <t>132 PEGANTE LIQUIDO</t>
  </si>
  <si>
    <t>133 PEGANTE EN BARRA</t>
  </si>
  <si>
    <t>141 AGITADOR DE VIDRIO</t>
  </si>
  <si>
    <t>142 ARO CON NUEZ</t>
  </si>
  <si>
    <t>143 BALON DE FONDO PLANO CON DESPRENDIMIENTO</t>
  </si>
  <si>
    <t>169 BEAKER O VASO PRECIPITADO VIDRIO</t>
  </si>
  <si>
    <t>145 CRISOL DE PORCELANA</t>
  </si>
  <si>
    <t>146 CUCHARAS DE COMBUSTIÓN</t>
  </si>
  <si>
    <t>147 JUEGO DE ESCOBILLAS DIFERENTES TAMAÑOS PARA TUBO DE ENSAYO</t>
  </si>
  <si>
    <t>148 GRADILLA PARA TUBOS DE ENSAYO</t>
  </si>
  <si>
    <t>149 KIT DE EMBUDOS PLASTICOS TALLO MEDIANO SEMITRANSPARENTE</t>
  </si>
  <si>
    <t>LAMINAS PORTAOBJETO Y CUBRE OBJETOS</t>
  </si>
  <si>
    <t>151 LENTE CONVERGENTE</t>
  </si>
  <si>
    <t>152 LENTE DIVERGENTE</t>
  </si>
  <si>
    <t>153 METRO GRADUADO</t>
  </si>
  <si>
    <t>154 MORTEROS DE PORCELANA CON PISTILO</t>
  </si>
  <si>
    <t>155 PAPEL ARROZ</t>
  </si>
  <si>
    <t>156 PAPEL FILTRO CUALITATIVO</t>
  </si>
  <si>
    <t>157 PINZA PARA CRISOL</t>
  </si>
  <si>
    <t>158 PINZA SUJECIÓN</t>
  </si>
  <si>
    <t>159 PINZAS METALICAS PARA BEAKER</t>
  </si>
  <si>
    <t>160 PIPETA GRADUADA</t>
  </si>
  <si>
    <t>161 PIPETA VOLUMETRICA</t>
  </si>
  <si>
    <t>162 PROBETAS GRADUADAS</t>
  </si>
  <si>
    <t>163 SOPORTE UNIVERSAL</t>
  </si>
  <si>
    <t>164 TRIPODE EN HIERRO MEDIANO</t>
  </si>
  <si>
    <t>165 TUBOS DE ENSAYO PARA CULTIVO CON TAPA</t>
  </si>
  <si>
    <t>166 PINZAS PARA TUBO DE ENSAYO</t>
  </si>
  <si>
    <t>184 ALDEHIDO FORMICO (FORMALDEHIDO)</t>
  </si>
  <si>
    <t>185 ALUMINIO METALICO EN GRANALLAS</t>
  </si>
  <si>
    <t>186 AMONIO CLORURO CRISTALES</t>
  </si>
  <si>
    <t>187 AZUFRE EN POLVO</t>
  </si>
  <si>
    <t>188 CALCIO CARBONATO POLVO</t>
  </si>
  <si>
    <t>189 COBRE METALICO LAMINAS</t>
  </si>
  <si>
    <t>173 FENOLFTALEINA</t>
  </si>
  <si>
    <t>191 FUCSINA SOLUCION</t>
  </si>
  <si>
    <t>190 MANGANESO IV OXIDO</t>
  </si>
  <si>
    <t>192 OXIDO DE CALCIO</t>
  </si>
  <si>
    <t>193 PAPEL INDICADOR UNIVERSAL PH-1-10</t>
  </si>
  <si>
    <t>194 PAPEL TORNASOL AZUL</t>
  </si>
  <si>
    <t>195 PAPEL TORNASOL ROJO</t>
  </si>
  <si>
    <t>196 PROPANONA</t>
  </si>
  <si>
    <t>197 REACTIVO DE FEHLING SOLUCION A LAB.</t>
  </si>
  <si>
    <t>198 REACTIVO DE LUGOL SOLUCION</t>
  </si>
  <si>
    <t>199 SILICIO</t>
  </si>
  <si>
    <t>200 SODIO HIDROXIDO EN LENTEJAS</t>
  </si>
  <si>
    <t>201 SODIO CARBONATO 10-HIDRATO</t>
  </si>
  <si>
    <t>202 SULFATO DE AMONIO</t>
  </si>
  <si>
    <t>203 ZINC METALICO EN LAMINAS</t>
  </si>
  <si>
    <t>MEDIA RURAL</t>
  </si>
  <si>
    <t>168 PIPETEADORA DE CAUCHO</t>
  </si>
  <si>
    <t>170 TUBO DE ENSAYO CON DESPRENDIMIENTO LATERAL</t>
  </si>
  <si>
    <t>171 ERLENMEYER</t>
  </si>
  <si>
    <t>172 MAGNESIO CINTA METÁLICA</t>
  </si>
  <si>
    <t>174 ALCOHOL ISOPROPILICO</t>
  </si>
  <si>
    <t>175 ALDEHIDO BENZOICO Ò BENZAIDEHIDO</t>
  </si>
  <si>
    <t>176 XILOL</t>
  </si>
  <si>
    <t>177 TOLUENO</t>
  </si>
  <si>
    <t>178 CARBURO DE CALCIO</t>
  </si>
  <si>
    <t>179 CLORURO FERRICO</t>
  </si>
  <si>
    <t>180 DIOXIDO DE MAGNESO</t>
  </si>
  <si>
    <t>181 BROMURO</t>
  </si>
  <si>
    <t>182 EMBUDO</t>
  </si>
  <si>
    <t>BALANZA ANALITICA</t>
  </si>
  <si>
    <t>183 DECAMETRO</t>
  </si>
  <si>
    <t>205 CILINDRO DE ARQUIMEDES</t>
  </si>
  <si>
    <t>206 CAJA DE RESISTENCIAS</t>
  </si>
  <si>
    <t>207 DILATROMETRO DE METALES CON VARILLAS Y MECHERO DE ALCOHOL</t>
  </si>
  <si>
    <t>208 POLEA SENCILLA CON MANGO</t>
  </si>
  <si>
    <t>209 PRENSA</t>
  </si>
  <si>
    <t>210 ANILLO Y BOLA DE GRAVESANDE</t>
  </si>
  <si>
    <t>211 TRANSPORTADOR PARA TABLERO</t>
  </si>
  <si>
    <t>212 TESTER O MULTIMETRO</t>
  </si>
  <si>
    <t>213 CALIBRADOR O PIE DE REY METALICO</t>
  </si>
  <si>
    <t>214 ESCUADRA PARA TABLERO GRANDE</t>
  </si>
  <si>
    <t>ACELERACIÓN DEL APRENDIZAJE</t>
  </si>
  <si>
    <t>111 CAJA DE COLORES</t>
  </si>
  <si>
    <t>128 GLOBO TERRAQUEO</t>
  </si>
  <si>
    <t>21 TIJERAS PUNTA ROMA</t>
  </si>
  <si>
    <t>134 PLASTILINA</t>
  </si>
  <si>
    <t>Set x xx</t>
  </si>
  <si>
    <t>CAMINAR EN SECUNDARIA</t>
  </si>
  <si>
    <t>No</t>
  </si>
  <si>
    <t>Departamento</t>
  </si>
  <si>
    <t>Secretaria</t>
  </si>
  <si>
    <t>Código
municipio</t>
  </si>
  <si>
    <t>Municipio</t>
  </si>
  <si>
    <t>Mun. PDET</t>
  </si>
  <si>
    <t>CódigoEstablecimientoDUE</t>
  </si>
  <si>
    <t>Establecimiento</t>
  </si>
  <si>
    <t>CODIGO_DANE_SEDE</t>
  </si>
  <si>
    <t>Sede</t>
  </si>
  <si>
    <t>Zona</t>
  </si>
  <si>
    <t>Dirección</t>
  </si>
  <si>
    <t>A1. DPI</t>
  </si>
  <si>
    <t xml:space="preserve">B1. Básica menos de 50 Alumnos  </t>
  </si>
  <si>
    <t>B6. Arte y cultura (EAYC)</t>
  </si>
  <si>
    <t xml:space="preserve">B7. Educación Física, Recreación y Deporte (EFRD)  </t>
  </si>
  <si>
    <t xml:space="preserve">B8. Ciencia y tecnología (CTI)  </t>
  </si>
  <si>
    <t>C1. Kit 1 – Media Agropecuario.</t>
  </si>
  <si>
    <t xml:space="preserve">D1.  Kit 1 - Residencias con 10 a 18 estudiantes residentes. </t>
  </si>
  <si>
    <t xml:space="preserve">D2. Kit 2 - Residencias de 19 a 28 estudiantes residentes </t>
  </si>
  <si>
    <t xml:space="preserve">D3. Kit 3 - Residencias con 29 a 38 estudiantes residentes </t>
  </si>
  <si>
    <t>D4. Kit 4 - Residencias con 39 a 48 estudiantes residentes</t>
  </si>
  <si>
    <t xml:space="preserve">D5. Kit 5 - Residencias con 49 a 61 estudiantes residentes. </t>
  </si>
  <si>
    <t xml:space="preserve">D6. Kit 8 - Residencias con 89 a 98 estudiantes residentes. </t>
  </si>
  <si>
    <t xml:space="preserve">D7. Kit 11 - Residencias con 119 a 145 estudiantes residentes </t>
  </si>
  <si>
    <t xml:space="preserve">D8. Kit 14 - Residencias con 147 a 201 estudiantes residentes </t>
  </si>
  <si>
    <t>E1. Escuela Nueva</t>
  </si>
  <si>
    <t xml:space="preserve">E2. Pos primaria rural   
</t>
  </si>
  <si>
    <t xml:space="preserve">E3.  Media Rural  
</t>
  </si>
  <si>
    <t>E4. Aceleración del aprendizaje</t>
  </si>
  <si>
    <t>E5. Caminar en secundaria</t>
  </si>
  <si>
    <t>TOTAL 
# KITS</t>
  </si>
  <si>
    <t>VALOR DISTRIBUCIÓN Y ENTREGA
(Transporte)</t>
  </si>
  <si>
    <t>VALOR TOTAL</t>
  </si>
  <si>
    <t>ANTIOQUIA</t>
  </si>
  <si>
    <t>MEDELLÍN</t>
  </si>
  <si>
    <t>INST EDUC ESCUELA NORMAL SUPERIOR DE MEDELLIN</t>
  </si>
  <si>
    <t>URBANA</t>
  </si>
  <si>
    <t>KR 34 65 02</t>
  </si>
  <si>
    <t>ABEJORRAL</t>
  </si>
  <si>
    <t>I. E. ESCUELA NORMAL SUPERIOR DE ABEJORRAL</t>
  </si>
  <si>
    <t>KR 55 49 27</t>
  </si>
  <si>
    <t>AMAGÁ</t>
  </si>
  <si>
    <t>I. E. ESCUELA NORMAL SUPERIOR AMAGA</t>
  </si>
  <si>
    <t>ESCUELA NORMAL SUPERIOR VICTORIANO TORO ECHEVERRI0AMAGA</t>
  </si>
  <si>
    <t>KR 51 46 31</t>
  </si>
  <si>
    <t>Carepa</t>
  </si>
  <si>
    <t>SI</t>
  </si>
  <si>
    <t>C. E. R. 25 DE AGOSTO</t>
  </si>
  <si>
    <t>RURAL</t>
  </si>
  <si>
    <t>VDA.25 DE AGOSTO</t>
  </si>
  <si>
    <t>CAUCASIA</t>
  </si>
  <si>
    <t>I. E. ESCUELA NORMAL SUPERIOR DEL BAJO CAUCA</t>
  </si>
  <si>
    <t>TRONCAL DE OCCIDENTE</t>
  </si>
  <si>
    <t>COPACABANA</t>
  </si>
  <si>
    <t>I. E. ESCUELA NORMAL SUPERIOR MARIA AUXILIADORA</t>
  </si>
  <si>
    <t>IND AUTOPISTA NORTE KILOMETRO 14</t>
  </si>
  <si>
    <t>ENVIGADO</t>
  </si>
  <si>
    <t>I.E. NORMAL SUPERIOR DE ENVIGADO</t>
  </si>
  <si>
    <t>I.E. NORMAL SUPERIOR DE ENVIGADO 0 SEDE PRINCIPAL</t>
  </si>
  <si>
    <t>CL 37 S 33 14</t>
  </si>
  <si>
    <t>FREDONIA</t>
  </si>
  <si>
    <t>I. E. ESCUELA NORMAL SUPERIOR MARIANO OSPINA RODRIGUEZ</t>
  </si>
  <si>
    <t>KR 51 48 31</t>
  </si>
  <si>
    <t>FRONTINO</t>
  </si>
  <si>
    <t>I. E. ESCUELA NORMAL SUPERIOR MIGUEL ANGEL ALVAREZ</t>
  </si>
  <si>
    <t>KR 36 16 27</t>
  </si>
  <si>
    <t>JERICÓ</t>
  </si>
  <si>
    <t>I. E. ESCUELA NORMAL SUPERIOR DE JERICO</t>
  </si>
  <si>
    <t>KR 2 5 36</t>
  </si>
  <si>
    <t>MARINILLA</t>
  </si>
  <si>
    <t>I. E. NORMAL SUPERIOR RAFAEL MARIA GIRALDO</t>
  </si>
  <si>
    <t>CL 29 38071</t>
  </si>
  <si>
    <t>PUERTO BERRÍO</t>
  </si>
  <si>
    <t>I. E. ESCUELA NORMAL SUPERIOR DEL MAGDALENA MEDIO</t>
  </si>
  <si>
    <t>CL 53 14 A 14</t>
  </si>
  <si>
    <t>RIONEGRO</t>
  </si>
  <si>
    <t>I. E. ESCUELA NORMAL SUPERIOR DE MARIA</t>
  </si>
  <si>
    <t>CRA. 52  30048</t>
  </si>
  <si>
    <t>SAN JERÓNIMO</t>
  </si>
  <si>
    <t>I. E. ESCUELA NORMAL SUPERIOR GENOVEVA DIAZ</t>
  </si>
  <si>
    <t>KR 11 20 15</t>
  </si>
  <si>
    <t>SAN ROQUE</t>
  </si>
  <si>
    <t>I. E. NORMAL SUPERIOR DE SAN ROQUE</t>
  </si>
  <si>
    <t>KR 20 22 13</t>
  </si>
  <si>
    <t>SANTA ROSA DE OSOS</t>
  </si>
  <si>
    <t>I. E. ESCUELA NORMAL SUPERIOR PEDRO JUSTO BERRIO</t>
  </si>
  <si>
    <t>CL 30 31 36</t>
  </si>
  <si>
    <t>SONSON</t>
  </si>
  <si>
    <t>I. E. ESCUELA NORMAL SUPERIOR PRESBITERO JOSE GOMEZ ISAZA</t>
  </si>
  <si>
    <t>IND VDA RIO ARRIBA SECTOR GUAYABAL</t>
  </si>
  <si>
    <t>SOPETRÁN</t>
  </si>
  <si>
    <t>I. E. ESCUELA NORMAL SUPERIOR SANTA TERESITA</t>
  </si>
  <si>
    <t>ESCUELA NORMAL SUPERIOR SANTA TERESITA</t>
  </si>
  <si>
    <t>CL 14 10 09</t>
  </si>
  <si>
    <t>TURBO</t>
  </si>
  <si>
    <t>Turbo</t>
  </si>
  <si>
    <t>I.E. VILLA MARIA</t>
  </si>
  <si>
    <t>E.U. SIETE DE AGOSTO</t>
  </si>
  <si>
    <t>CALLE 115 # 06 0 60</t>
  </si>
  <si>
    <t>I.E. EL TRES</t>
  </si>
  <si>
    <t>E.R. SAN JOSE</t>
  </si>
  <si>
    <t>CORREG. EL TRES</t>
  </si>
  <si>
    <t>I.E. NORMAL SUPERIOR DE URABA</t>
  </si>
  <si>
    <t>PARAJE LA LUCILA</t>
  </si>
  <si>
    <t>URRAO</t>
  </si>
  <si>
    <t>I. E. ESCUELA NORMAL SUPERIOR SAGRADA FAMILIA</t>
  </si>
  <si>
    <t>CL 29 32 48</t>
  </si>
  <si>
    <t>YOLOMBÓ</t>
  </si>
  <si>
    <t>I. E. ESCUELA NORMAL SUPERIOR DEL NORDESTE</t>
  </si>
  <si>
    <t>CL 15 18 57</t>
  </si>
  <si>
    <t>ATLÁNTICO</t>
  </si>
  <si>
    <t>BARRANQUILLA</t>
  </si>
  <si>
    <t>ESCUELA NORMAL SUPERIOR DEL DISTRITO DE BARRANQUILLA</t>
  </si>
  <si>
    <t>ESCUELA NORMAL SUPERIOR DEL DISTRITO BARRANQUILLA</t>
  </si>
  <si>
    <t>CL 47 44 100</t>
  </si>
  <si>
    <t>ESCUELA NORMAL SUPERIOR LA HACIENDA</t>
  </si>
  <si>
    <t>KR 35 72 35</t>
  </si>
  <si>
    <t>BARANOA</t>
  </si>
  <si>
    <t>INSTITUCION EDUCATIVA ESCUELA NORMAL SUPERIOR SANTA ANA DE BARANOA</t>
  </si>
  <si>
    <t>INSTITUCION EDUCATIVA ESCUELA NORMAL SUPERIOR SANTA ANA</t>
  </si>
  <si>
    <t>CARRERA 19  11 0 51</t>
  </si>
  <si>
    <t>MANATÍ</t>
  </si>
  <si>
    <t>INSTITUCION EDUCATIVA NORMAL SUPERIOR DE MANATI</t>
  </si>
  <si>
    <t>CALLE 4  14 0 86</t>
  </si>
  <si>
    <t>SABANAGRANDE</t>
  </si>
  <si>
    <t>INSTITUCION EDUCATIVA ESCUELA NORMAL SUPERIOR NUESTRA SE¿ORA DE FATIMA</t>
  </si>
  <si>
    <t>INSTITUCION EDUCATIVA ESCUELA NORMAL SUPERIOR NUESTRA SEÑORA DE FATIMA</t>
  </si>
  <si>
    <t>CALLE 7  12 0 91</t>
  </si>
  <si>
    <t>BOGOTÁ, D.C.</t>
  </si>
  <si>
    <t>COLEGIO ESCUELA NORMAL SUPERIOR DISTRITAL MARIA MONTESSORI (IED)</t>
  </si>
  <si>
    <t>ESC. NORMAL SUPERIOR DISTRITAL MARIA MONTESSORI (IED) 0 SEDE PRINCIPAL</t>
  </si>
  <si>
    <t>CL 14 SUR 14 36</t>
  </si>
  <si>
    <t>BOLÍVAR</t>
  </si>
  <si>
    <t>CARTAGENA</t>
  </si>
  <si>
    <t>ESCUELA NORMAL SUPERIOR DE CARTAGENA DE INDIAS</t>
  </si>
  <si>
    <t>BARRIO NUEVO BOSQUE TRANSV.53 #23A0107</t>
  </si>
  <si>
    <t>CALAMAR</t>
  </si>
  <si>
    <t>I.E.T. AGROINDUSTRIAL DE CALAMAR</t>
  </si>
  <si>
    <t>ANTONIA SANTOS</t>
  </si>
  <si>
    <t>IND BARRIO CENTRO CLL 23 #2224</t>
  </si>
  <si>
    <t>CICUCO</t>
  </si>
  <si>
    <t>I.E.T. AGROAMBIENTAL SANTA ROSA DE LIMA</t>
  </si>
  <si>
    <t>I.E.T. AGROAMBIENTAL SANTA ROSA DE LIMA 0 SEDE PRINCIPAL</t>
  </si>
  <si>
    <t>IND CICUCO SECTOR ORIENTAL CLLE 3ª Nº 3005</t>
  </si>
  <si>
    <t>I.E.T. ACUICOLA NUESTRA SEÑORA DE MONTECLARO</t>
  </si>
  <si>
    <t>I.E.T. ACUICOLA NUESTRA SEÑORA DE MONTECLARO 0 SEDE PRINCIPAL</t>
  </si>
  <si>
    <t>AV 20 DE JULIO 19 101 BR CICUCO</t>
  </si>
  <si>
    <t>MOMPÓS</t>
  </si>
  <si>
    <t>I.E. NORMAL SUPERIOR DE MOMPOX</t>
  </si>
  <si>
    <t>I.E. NORMAL SUPERIOR DE MOMPOX 0 SEDE PRINCIPAL</t>
  </si>
  <si>
    <t>IND CLL DEL MEDIO BARRIO ARRIBA</t>
  </si>
  <si>
    <t>SAN JUAN NEPOMUCENO</t>
  </si>
  <si>
    <t>I.E.  NORMAL SUPERIOR MONTES DE MARIA</t>
  </si>
  <si>
    <t>I.E. NORMAL SUPERIOR MONTES DE MARIA 0 SEDE PRINCIPAL</t>
  </si>
  <si>
    <t>IND CLL CENTRAL</t>
  </si>
  <si>
    <t>SAN PABLO</t>
  </si>
  <si>
    <t>I.E.T. COMERCIAL DE SAN PABLO</t>
  </si>
  <si>
    <t>MARIA AUXILIADORA</t>
  </si>
  <si>
    <t>IND KRA 7 CLL 15 Y 16</t>
  </si>
  <si>
    <t>BOYACÁ</t>
  </si>
  <si>
    <t>TUNJA</t>
  </si>
  <si>
    <t>ESCUELA NORMAL SUPERIOR SANTIAGO DE TUNJA</t>
  </si>
  <si>
    <t>ESCUELA NORMAL SUPERIOR SANTIAGO DE TUNJA CENTRAL</t>
  </si>
  <si>
    <t>KR 8 A 46 03</t>
  </si>
  <si>
    <t>ESCUELA NORMAL SUPERIOR LEONOR ALVAREZ PINZON</t>
  </si>
  <si>
    <t>KM 4 VIA ARCABUCO</t>
  </si>
  <si>
    <t>CHITA</t>
  </si>
  <si>
    <t>I.E. NORMAL SUPERIOR SAGRADO CORAZON</t>
  </si>
  <si>
    <t>I.E. NORMAL SUPERIOR SAGRADO CORAZON 0 SEDE PRINCIPAL</t>
  </si>
  <si>
    <t>KR 4 5 28</t>
  </si>
  <si>
    <t>GÜICÁN</t>
  </si>
  <si>
    <t>I.E. NORMAL SUPERIOR NUESTRA SEÑORA DEL ROSARIO</t>
  </si>
  <si>
    <t>I.E. NORMAL SUPERIOR NUESTRA SEÑORA DEL ROSARIO 0 SEDE PRINCIPAL</t>
  </si>
  <si>
    <t>KR 5 5 21</t>
  </si>
  <si>
    <t>SAN MATEO</t>
  </si>
  <si>
    <t>I.E. NORMAL SUPERIOR</t>
  </si>
  <si>
    <t>I.E. NORMAL SUPERIOR 0 SEDE PRINCIPAL</t>
  </si>
  <si>
    <t>CL 2 A 4 51</t>
  </si>
  <si>
    <t>SOCHA</t>
  </si>
  <si>
    <t>I.E. ESCUELA NORMAL SUPERIOR</t>
  </si>
  <si>
    <t>I.E. ESCUELA NORMAL SUPERIOR 0 SEDE PRINCIPAL</t>
  </si>
  <si>
    <t>KR 7 3 28</t>
  </si>
  <si>
    <t>CALDAS</t>
  </si>
  <si>
    <t>MANIZALES</t>
  </si>
  <si>
    <t>INSTITUCIÓN EDUCATIVA NORMAL SUP DE MANIZALES</t>
  </si>
  <si>
    <t>CALLE 58 NO 26070</t>
  </si>
  <si>
    <t>NORMAL SUP. DE CALDAS</t>
  </si>
  <si>
    <t>NORMAL SUPERIOR DE CALDAS</t>
  </si>
  <si>
    <t>CARRERA 23 NO 48098</t>
  </si>
  <si>
    <t>AGUADAS</t>
  </si>
  <si>
    <t>INSTITUCION EDUCATIVA ESCUELA  NORMAL SUPERIOR CLAUDINA MUNERA</t>
  </si>
  <si>
    <t>INSTITUCION EDUCATIVA ESCUELA  NORMAL SUPERIOR CLAUDINA MUNERA 0 SEDE PRINCIPAL</t>
  </si>
  <si>
    <t>CALLE 7 # 7002..</t>
  </si>
  <si>
    <t>ANSERMA</t>
  </si>
  <si>
    <t>INSTITUCION EDUCATIVA ESCUELA NORMAL SUPERIOR REBECA SIERRA CARDONA</t>
  </si>
  <si>
    <t>INSTITUCION EDUCATIVA ESCUELA NORMAL SUPERIOR REBECA SIERRA CARDONA 0 SEDE PRINCIPAL</t>
  </si>
  <si>
    <t>CALLE 24  CARRERA 1E ESQUINA</t>
  </si>
  <si>
    <t>ARANZAZU</t>
  </si>
  <si>
    <t>INSTITUCION EDUCATIVA ESCUELA NORMAL SUPERIOR SAGRADO CORAZON</t>
  </si>
  <si>
    <t>INSTITUCION EDUCATIVA ESCUELA NORMAL SUPERIOR SAGRADO CORAZON 0 SEDE PRINCIPAL</t>
  </si>
  <si>
    <t>CARRERA 6º Nº 5008</t>
  </si>
  <si>
    <t>MARQUETALIA</t>
  </si>
  <si>
    <t>INSTITUCION EDUCATIVA ESCUELA NORMAL SUPERIOR NUESTRA SENORA DE LA CANDELARIA</t>
  </si>
  <si>
    <t>INSTITUCION EDUCATIVA ESCUELA NORMAL SUPERIOR NUESTRA SENORA DE LA CANDELARIA 0 SEDE PRINCIPAL</t>
  </si>
  <si>
    <t>KR 2 4 07</t>
  </si>
  <si>
    <t>PÁCORA</t>
  </si>
  <si>
    <t>INSTITUCION EDUCATIVA ESCUELA NORMAL SUPERIOR SAN JOSE</t>
  </si>
  <si>
    <t>INSTITUCION EDUCATIVA ESCUELA NORMAL SUPERIOR SAN JOSE 0 SEDE PRINCIPAL</t>
  </si>
  <si>
    <t>CALLE 7 2035</t>
  </si>
  <si>
    <t>PENSILVANIA</t>
  </si>
  <si>
    <t>INSTITUCION EDUCATIVA ESC. NORMAL SUPERIOR DE LA PRESENTACION</t>
  </si>
  <si>
    <t>INSTITUCION EDUCATIVA ESC. NORMAL SUPERIOR DE LA PRESENTACION 0 SEDE PRINCIPAL</t>
  </si>
  <si>
    <t>IND PLAZA PRINCIPAL</t>
  </si>
  <si>
    <t>RIOSUCIO</t>
  </si>
  <si>
    <t>CALLE 11 NO.7003</t>
  </si>
  <si>
    <t>SALAMINA</t>
  </si>
  <si>
    <t>INSTITUCION EDUCATIVA ESCUELA NORMAL SUPERIOR MARIA ESCOLASTICA</t>
  </si>
  <si>
    <t>INSTITUCION EDUCATIVA ESCUELA NORMAL SUPERIOR MARIA ESCOLASTICA 0 SEDE PRINCIPAL</t>
  </si>
  <si>
    <t>KRA 9 N° 3 27</t>
  </si>
  <si>
    <t>CAUCA</t>
  </si>
  <si>
    <t>POPAYÁN</t>
  </si>
  <si>
    <t>NORMAL SUPERIOR DE POPAYAN</t>
  </si>
  <si>
    <t>SEDE NORMAL SUPERIOR</t>
  </si>
  <si>
    <t>BRR LA LADERA SALIDA VIA AL SUR</t>
  </si>
  <si>
    <t>ALMAGUER</t>
  </si>
  <si>
    <t>I.E. NORMAL SUPERIOR SANTA CLARA</t>
  </si>
  <si>
    <t>NORMAL NACIONAL SANTA CLARA 0 SEDE PRINCIPAL</t>
  </si>
  <si>
    <t>KR 3 5 53</t>
  </si>
  <si>
    <t>GUAPI</t>
  </si>
  <si>
    <t>I.E. NORMAL SUPERIOR LA INMACULADA</t>
  </si>
  <si>
    <t xml:space="preserve"> NORMAL SUPERIOR NACIONAL LA INMACULADA (SEDE PRINCIPAL)</t>
  </si>
  <si>
    <t>KR 2 13 110</t>
  </si>
  <si>
    <t>LA VEGA</t>
  </si>
  <si>
    <t>I.E. NORMAL SUPERIOR LOS ANDES</t>
  </si>
  <si>
    <t xml:space="preserve"> NORMAL SUPERIOR LOS ANDES (sede principal)</t>
  </si>
  <si>
    <t>IND B. SAN JOSE</t>
  </si>
  <si>
    <t>PAEZ</t>
  </si>
  <si>
    <t>INSTITUCION EDUCATIVA NORMAL SUPERIOR ENRIQUE VALLEJO DE TIERRADENTRO</t>
  </si>
  <si>
    <t>ESCUELA NORMAL SUPERIOR ENRIQUE VALLEJO DE TIERRADENTRO (SEDE PRINCIPAL)</t>
  </si>
  <si>
    <t>VEREDA GUALCAN</t>
  </si>
  <si>
    <t>CESAR</t>
  </si>
  <si>
    <t>MANAURE</t>
  </si>
  <si>
    <t>I.E. NORMAL SUPERIOR MARIA INMACULADA</t>
  </si>
  <si>
    <t>CL 1 D 6 A 41</t>
  </si>
  <si>
    <t>I. E. SAN ANTONIO</t>
  </si>
  <si>
    <t>SEDE LA VEGA DE JACOB</t>
  </si>
  <si>
    <t>VDA LA VEGA DE JACOB</t>
  </si>
  <si>
    <t>RÍO DE ORO</t>
  </si>
  <si>
    <t>INST. EDU.  NORMAL SUPERIOR</t>
  </si>
  <si>
    <t>CALLE EL BOSQUE</t>
  </si>
  <si>
    <t>Córdoba</t>
  </si>
  <si>
    <t>MONTERÍA</t>
  </si>
  <si>
    <t>INSTITUCION EDUCATIVA NORMAL SUPERIOR</t>
  </si>
  <si>
    <t>INSTITUCIÓN EDUCATIVA NORMAL SUPERIOR</t>
  </si>
  <si>
    <t>KR 1 W 37 115</t>
  </si>
  <si>
    <t>SAHAGÚN</t>
  </si>
  <si>
    <t>ESCUELA NORMAL SUPERIOR LACIDES IRIARTE</t>
  </si>
  <si>
    <t>CL 19 16 30</t>
  </si>
  <si>
    <t>CUNDINAMARCA</t>
  </si>
  <si>
    <t>GACHETÁ</t>
  </si>
  <si>
    <t>INSTITUCION EDUCATIVA ESCUELA NORMAL SUPERIOR</t>
  </si>
  <si>
    <t>INST. EDUCATIVA DEPTAL ESCUELA NORMAL SUPERIOR  DE GACHETA</t>
  </si>
  <si>
    <t>MZ 2/1 VÍA MANTA</t>
  </si>
  <si>
    <t>GIRARDOT</t>
  </si>
  <si>
    <t>I.E. ESCUELA NORMAL SUPERIOR MARIA AUXILIADORA</t>
  </si>
  <si>
    <t>I.E. ESCUELA NORMAL SUPERIOR MARIA AUXILIADORA 0 SEDE PRINCIPAL</t>
  </si>
  <si>
    <t>IND KM 3 VIA TOCAIMA</t>
  </si>
  <si>
    <t>JUNÍN</t>
  </si>
  <si>
    <t>INSTITUCION EDUCTIVA DEPARTAMENTAL ESCUELA NORMAL SUPERIOR JUNIN</t>
  </si>
  <si>
    <t xml:space="preserve">  INSTITUCION EDUCTIVA DEPARTAMENTAL ESCUELA NORMAL SUPERIOR JUNIN</t>
  </si>
  <si>
    <t>CL 5 2 28 &lt;EOF&gt;</t>
  </si>
  <si>
    <t>LA PALMA</t>
  </si>
  <si>
    <t>ESCUELA NORMAL SUPERIOR DIVINA PROVIDENCIA</t>
  </si>
  <si>
    <t>TRANS. 3 NO 7 0 47</t>
  </si>
  <si>
    <t>NOCAIMA</t>
  </si>
  <si>
    <t>I.E. DEPARTAMENTAL NORMAL SUPERIOR</t>
  </si>
  <si>
    <t>I.E. DEPARTAMENTAL NORMAL SUPERIOR 0 SEDE PRINCIPAL</t>
  </si>
  <si>
    <t>KR 8 6 120 &lt;EOF&gt;</t>
  </si>
  <si>
    <t>PASCA</t>
  </si>
  <si>
    <t>INSTITUCIÓN EDUCATIVA NORMAL SUPERIOR NUESTRA SEÑORA DE LA ENCARNACION</t>
  </si>
  <si>
    <t>CALLE 2 # 6002</t>
  </si>
  <si>
    <t>QUETAME</t>
  </si>
  <si>
    <t>INSTITUCIÓN EDUCATIVA DEPARTAMENTAL ESCUELA NORMAL SUPERIOR SANTA TERESITA</t>
  </si>
  <si>
    <t>KR 4 5 39</t>
  </si>
  <si>
    <t>VILLA DE SAN DIEGO DE UBATE</t>
  </si>
  <si>
    <t>INSTITUCION EDUCATIVA DEPARTAMENTAL ESCUELA NORMAL SUPERIOR</t>
  </si>
  <si>
    <t>INSTITUCION EDUCATIVA DEPARTAMENTAL NORMAL SUPERIOR</t>
  </si>
  <si>
    <t>CARRERA 6 Nº 9 0 06</t>
  </si>
  <si>
    <t>VILLAPINZÓN</t>
  </si>
  <si>
    <t>I.E.D. ESCUELA NORMAL SUPERIOR MARIA AUXILIADORA</t>
  </si>
  <si>
    <t>DG 6 1 136</t>
  </si>
  <si>
    <t>CHOCÓ</t>
  </si>
  <si>
    <t>QUIBDÓ</t>
  </si>
  <si>
    <t>IE NORMAL SUPERIOR DE QUIBDO</t>
  </si>
  <si>
    <t>I.E. NORMAL SUPERIOR DE QUIBDO 0 SEDE PRINCIPAL</t>
  </si>
  <si>
    <t>IND TRANSV 8 Nº 12 100</t>
  </si>
  <si>
    <t>ISTMINA</t>
  </si>
  <si>
    <t>IE NORMAL SUP NTRA SRA DE LAS MERCEDES</t>
  </si>
  <si>
    <t>IE NORMAL SUP NTRA SRA DE LAS MERCEDES 0 SEDE PRINCIPAL</t>
  </si>
  <si>
    <t>CL 23 # 10006</t>
  </si>
  <si>
    <t>TADÓ</t>
  </si>
  <si>
    <t>IE NORMAL SUPERIOR DEMETRIO SALAZAR CASTILLO</t>
  </si>
  <si>
    <t>IE NORMAL SUPERIOR DEMETRIO SALAZAR CASTILLO 0 SEDE PRINCIPAL</t>
  </si>
  <si>
    <t>BARRIO ESCOLAR</t>
  </si>
  <si>
    <t>HUILA</t>
  </si>
  <si>
    <t>NEIVA</t>
  </si>
  <si>
    <t>ESCUELA NORMAL SUPERIOR DE NEIVA</t>
  </si>
  <si>
    <t>ESCUELA NORMAL SUPERIOR</t>
  </si>
  <si>
    <t>CL 8 36 20</t>
  </si>
  <si>
    <t>CAMPOALEGRE</t>
  </si>
  <si>
    <t>IE LA VEGA</t>
  </si>
  <si>
    <t>MIRAFLORES</t>
  </si>
  <si>
    <t>VDA MIRAFLORES</t>
  </si>
  <si>
    <t>PITALITO</t>
  </si>
  <si>
    <t>IE MUNICIPAL NORMAL SUPERIOR</t>
  </si>
  <si>
    <t>IE MUNICIPAL NORMAL SUPERIOR 0 SEDE PRINCIPAL</t>
  </si>
  <si>
    <t>CL 5 11 94</t>
  </si>
  <si>
    <t>LA GUAJIRA</t>
  </si>
  <si>
    <t>SAN JUAN DEL CESAR</t>
  </si>
  <si>
    <t>INSTITUCION EDUCATIVA LA NORMAL SUPERIOR</t>
  </si>
  <si>
    <t>CL 10 9 17</t>
  </si>
  <si>
    <t>URIBIA</t>
  </si>
  <si>
    <t>INSTITUCION EDUCATIVA NORMAL SUPERIOR INDIGENA</t>
  </si>
  <si>
    <t>AV. EDUARDO LONDO¥O VILLEGAS NO. 0025</t>
  </si>
  <si>
    <t>MAGDALENA</t>
  </si>
  <si>
    <t>SANTA MARTA</t>
  </si>
  <si>
    <t>IED ESCUELA NORMAL SUPERIOR MARÍA AUXILIADORA</t>
  </si>
  <si>
    <t>IED ESCUELA NORMAL SUPERIOR MARÍA AUXILIADORA 0 SEDE PRINCIPAL</t>
  </si>
  <si>
    <t>KR 12 A 8 102</t>
  </si>
  <si>
    <t>Meta</t>
  </si>
  <si>
    <t>VILLAVICENCIO</t>
  </si>
  <si>
    <t>ESC NORMAL SUPERIOR DE VILLAVICENCIO</t>
  </si>
  <si>
    <t>KR 33 # 21010</t>
  </si>
  <si>
    <t>GRANADA</t>
  </si>
  <si>
    <t>IE CAMILO TORRES</t>
  </si>
  <si>
    <t>SEDE ALFONSO MONTOYA PAVA</t>
  </si>
  <si>
    <t>CRA. 9A CLLES. 24 Y 25</t>
  </si>
  <si>
    <t>IE GENERAL SANTANDER</t>
  </si>
  <si>
    <t>SEDE PRINCIPAL 0 GENERAL SANTANDER</t>
  </si>
  <si>
    <t>CALLE 16 CRA 12 Y 13</t>
  </si>
  <si>
    <t>IE ESCUELA NORMAL SUPERIOR MARIA AUXILIADORA</t>
  </si>
  <si>
    <t>SEDE NORMAL SUPERIOR MARIA AUXILIADORA</t>
  </si>
  <si>
    <t>CLL 23 CON CR 13</t>
  </si>
  <si>
    <t>SEDE ANTONIO RICAURTE</t>
  </si>
  <si>
    <t>CRA 11 CLL. 18 ESQUINA</t>
  </si>
  <si>
    <t>Nariño</t>
  </si>
  <si>
    <t>PASTO</t>
  </si>
  <si>
    <t>I.E.M. NORMAL SUPERIOR DE PASTO</t>
  </si>
  <si>
    <t>I.E.M. NORMAL SUPERIOR DE PASTO 0 SEDE PRINCIPAL</t>
  </si>
  <si>
    <t>KR 26 9 05</t>
  </si>
  <si>
    <t>BARBACOAS</t>
  </si>
  <si>
    <t>INSTITUCION EDUCATIVA NORMAL SUPERIOR LA INMACULADA</t>
  </si>
  <si>
    <t>CALLE COMERCIO</t>
  </si>
  <si>
    <t>LA CRUZ</t>
  </si>
  <si>
    <t>INSTITUCION EDUCATIVA NORMAL SUPERIOR DEL MAYO</t>
  </si>
  <si>
    <t>LLANOGRANDE</t>
  </si>
  <si>
    <t>LA UNIÓN</t>
  </si>
  <si>
    <t>INSTITUCION EDUCATIVA ESCUELA NORMAL SUPERIOR SAN CARLOS</t>
  </si>
  <si>
    <t>CL 12 6 12</t>
  </si>
  <si>
    <t>PUPIALES</t>
  </si>
  <si>
    <t>INSTITUCION EDUCATIVA NORMAL SUPERIOR PIO XII</t>
  </si>
  <si>
    <t>CRA. 2A. NO. 6.77</t>
  </si>
  <si>
    <t>INSTITUCION  EDUCATIVA NORMAL SUPERIOR SAGRADO CORAZON DE JESUS</t>
  </si>
  <si>
    <t>NORMAL SUPERIOR SAGRADO CORAZON DE JESUS</t>
  </si>
  <si>
    <t>CRA. 4A. NO  4040</t>
  </si>
  <si>
    <t>Norte de Santander</t>
  </si>
  <si>
    <t>CÚCUTA</t>
  </si>
  <si>
    <t>ESC NORMAL SUPERIOR MARIA AUXILIADORA</t>
  </si>
  <si>
    <t>NORMAL SUPERIOR MARIA AUXILIADORA</t>
  </si>
  <si>
    <t>AV 4 NO 12081 BARRIO LA PLAYA</t>
  </si>
  <si>
    <t>CONVENCIÓN</t>
  </si>
  <si>
    <t>NORMAL SUPERIOR</t>
  </si>
  <si>
    <t>CLL 5 5009</t>
  </si>
  <si>
    <t>OCAÑA</t>
  </si>
  <si>
    <t>CR 20 7020</t>
  </si>
  <si>
    <t>PAMPLONA</t>
  </si>
  <si>
    <t>IND AV. SANTANDER 0 B. EL ZULIA</t>
  </si>
  <si>
    <t>QUINDIO</t>
  </si>
  <si>
    <t>ARMENIA</t>
  </si>
  <si>
    <t>CR 33 NO 3207</t>
  </si>
  <si>
    <t>RISARALDA</t>
  </si>
  <si>
    <t>PEREIRA</t>
  </si>
  <si>
    <t>IE ESCUELA NORMAL SUPERIOR EL JARDIN</t>
  </si>
  <si>
    <t>NORMAL SUPERIOR EL JARDIN</t>
  </si>
  <si>
    <t>BARRIO EL JADIN II ETAPA</t>
  </si>
  <si>
    <t>SANTANDER</t>
  </si>
  <si>
    <t>BUCARAMANGA</t>
  </si>
  <si>
    <t>IE ESCUELA NORMAL SUPERIOR DE BUCARAMANGA</t>
  </si>
  <si>
    <t>IE ESCUELA NORMAL SUPERIOR DE BUCARAMANGA SEDE A</t>
  </si>
  <si>
    <t>KR 27 29 69</t>
  </si>
  <si>
    <t>BARRANCABERMEJA</t>
  </si>
  <si>
    <t>INSTITUCION EDUCATIVA ESCUELA NORMAL SUPERIOR CRISTO REY</t>
  </si>
  <si>
    <t>ESCUELA NORMAL SUPERIOR CRISTO REY</t>
  </si>
  <si>
    <t>KR 28 53 03</t>
  </si>
  <si>
    <t>CERRITO</t>
  </si>
  <si>
    <t>ESCUELA NORMAL SUPERIOR SADY TOBON CALLE</t>
  </si>
  <si>
    <t>BARRIO ARENALES</t>
  </si>
  <si>
    <t>CHARALÁ</t>
  </si>
  <si>
    <t>CARRERA 16 Nº 25 0 55</t>
  </si>
  <si>
    <t>GUADALUPE</t>
  </si>
  <si>
    <t>ESCUELA NORMAL SUPERIOR MARIA AUXILIADORA</t>
  </si>
  <si>
    <t>ESCUELA NORMAL SUPERIOR MARIA AUXILIADORA 0 SEDE PRINCIPAL</t>
  </si>
  <si>
    <t>KR 3 2 68</t>
  </si>
  <si>
    <t>MÁLAGA</t>
  </si>
  <si>
    <t>ESCUELA NORMAL SUPERIOR FRANCISCO DE PAULA SANTANDER</t>
  </si>
  <si>
    <t>ESCUELA NORMAL SUPEROR FRANCISCO DE PAULA SANTANDER</t>
  </si>
  <si>
    <t>CARRERA 10 NO.10039</t>
  </si>
  <si>
    <t>OIBA</t>
  </si>
  <si>
    <t>CALLE 9 Nº 8 0 82</t>
  </si>
  <si>
    <t>PIEDECUESTA</t>
  </si>
  <si>
    <t>ESCUELA NORMAL SUPERIOR DE PIEDECUESTA</t>
  </si>
  <si>
    <t>CRA 15 # 4043 SAN CRISTOBAL</t>
  </si>
  <si>
    <t>PUENTE NACIONAL</t>
  </si>
  <si>
    <t>ESCUELA NORMAL  SUPERIOR ANTONIA SANTOS</t>
  </si>
  <si>
    <t>CARRERA 6 NUMERO 100142</t>
  </si>
  <si>
    <t>SAN ANDRÉS</t>
  </si>
  <si>
    <t>CARRERA5 Nº 130122 BARRIO PRIMAVERA</t>
  </si>
  <si>
    <t>SUCRE</t>
  </si>
  <si>
    <t>SINCELEJO</t>
  </si>
  <si>
    <t>INSTITUCION EDUCATIVA NORMAL SUPERIOR DE SINCELEJO</t>
  </si>
  <si>
    <t>CL 15 10 03</t>
  </si>
  <si>
    <t>COLOSO</t>
  </si>
  <si>
    <t>I.E. VICTOR ZUBIRIA</t>
  </si>
  <si>
    <t>I.E. VICTOR ZUBIRIA 0 SEDE PRINCIPAL</t>
  </si>
  <si>
    <t>IND COLOSÓ 0 CLL REAL</t>
  </si>
  <si>
    <t>COROZAL</t>
  </si>
  <si>
    <t>I.E. NORMAL SUPERIOR DE COROZAL</t>
  </si>
  <si>
    <t>I.E. NORMAL SUPERIOR DE COROZAL 0 SEDE PRINCIPAL</t>
  </si>
  <si>
    <t>IND B. LA CONCEPCION</t>
  </si>
  <si>
    <t>MAJAGUAL</t>
  </si>
  <si>
    <t>I.E. NORMAL SUPERIOR DE LA MOJANA</t>
  </si>
  <si>
    <t>I.E. NORMAL SUPERIOR DE LA MOJANA 0 SEDE PRINCIPAL</t>
  </si>
  <si>
    <t>IND B. LA ESMERALDA</t>
  </si>
  <si>
    <t>SAN BENITO ABAD</t>
  </si>
  <si>
    <t>INST EDUC MARIA INMACULADA</t>
  </si>
  <si>
    <t>BARRIO BRISAS DE ZULIA</t>
  </si>
  <si>
    <t>SAN MARCOS</t>
  </si>
  <si>
    <t>INST EDUC SAN MARCOS</t>
  </si>
  <si>
    <t>CR 28 CLL 22 0 23</t>
  </si>
  <si>
    <t>INST EDUC SAN JOSE</t>
  </si>
  <si>
    <t>CLL BELLAVISTA</t>
  </si>
  <si>
    <t>SAN ONOFRE</t>
  </si>
  <si>
    <t>INST EDUC TEC AGRO SAN ONOFRE DE TOROBE</t>
  </si>
  <si>
    <t>INST EDUC TEC AGRO SAN ONOFRE DE TOROBÉ</t>
  </si>
  <si>
    <t>CLL PALITO NO 21 0 35</t>
  </si>
  <si>
    <t>TOLIMA</t>
  </si>
  <si>
    <t>IBAGUÉ</t>
  </si>
  <si>
    <t>INST EDUC NORMAL SUPERIOR</t>
  </si>
  <si>
    <t>SEDE 1 NORMAL SUPERIOR</t>
  </si>
  <si>
    <t>CLL 30 AV . AMBALA</t>
  </si>
  <si>
    <t>ICONONZO</t>
  </si>
  <si>
    <t>IND BARRIO MACARENA</t>
  </si>
  <si>
    <t>LERIDA</t>
  </si>
  <si>
    <t>INSTITUCION EDUCATIVA ARTURO MEJIA JARAMILLO</t>
  </si>
  <si>
    <t>SERVIVIENDA</t>
  </si>
  <si>
    <t>B  ALEMAN</t>
  </si>
  <si>
    <t>EL SABROSO</t>
  </si>
  <si>
    <t>BARRIO EL SABROSO</t>
  </si>
  <si>
    <t>VILLAHERMOSA</t>
  </si>
  <si>
    <t>INSTITUCION EDUCATIVA ESCUELA NORMAL SUPERIOR DE VILLAHERMOSA</t>
  </si>
  <si>
    <t>I.E. ESCUELA NORMAL SUPERIOR DE VILLAHERMOSA 0 SEDE PRINCIPAL</t>
  </si>
  <si>
    <t>CL 12 4 05</t>
  </si>
  <si>
    <t>VALLE DEL CAUCA</t>
  </si>
  <si>
    <t>CALI</t>
  </si>
  <si>
    <t>INSTITUCION EDUCATIVA NORMAL SUPERIOR LOS FARALLONES</t>
  </si>
  <si>
    <t>KR 22 2 65 OESTE</t>
  </si>
  <si>
    <t>INSTITUCION EDUCATIVA NORMAL SUPERIOR SANTIAGO DE CALI</t>
  </si>
  <si>
    <t>KR 33 A 12 60</t>
  </si>
  <si>
    <t>BUENAVENTURA</t>
  </si>
  <si>
    <t>SAN RAFAEL</t>
  </si>
  <si>
    <t>INSTITUCION EDUCATIVA SAN RAFAEL</t>
  </si>
  <si>
    <t>CRA 6045</t>
  </si>
  <si>
    <t>FRANCISCO JOSE DE CALDAS</t>
  </si>
  <si>
    <t>CRA19 NO 4A003</t>
  </si>
  <si>
    <t>PABLO EMILIO CARVAJAL</t>
  </si>
  <si>
    <t>MATTIAS MULUMBA</t>
  </si>
  <si>
    <t>BARRIO MATIAS MULUMBA</t>
  </si>
  <si>
    <t>JUAN JOSE RONDON</t>
  </si>
  <si>
    <t>CRA 38 Nº 2024</t>
  </si>
  <si>
    <t>NORMAL SUPERIOR JUAN LADRILLEROS</t>
  </si>
  <si>
    <t>NORMAL JUAN LADRILLEROS</t>
  </si>
  <si>
    <t>KR 47 CL 1 A</t>
  </si>
  <si>
    <t>LA ANUNCIACION</t>
  </si>
  <si>
    <t>AV SIMON BOLIVAR KM 5</t>
  </si>
  <si>
    <t>LICEO DEL PACIFICO</t>
  </si>
  <si>
    <t>LICEO DEL PACIFICO 0 SEDE PRINCIPAL</t>
  </si>
  <si>
    <t>CL 6 54 25</t>
  </si>
  <si>
    <t>PASCUAL DE ANDAGOYA</t>
  </si>
  <si>
    <t>CALLE 5 NO 10041</t>
  </si>
  <si>
    <t>INSTITUCION EDUCATIVA VASCO NUÑEZ DE BALBOA</t>
  </si>
  <si>
    <t>CALLE 6 23A 11</t>
  </si>
  <si>
    <t>JOSE MARIA  CABAL</t>
  </si>
  <si>
    <t>JOSE MARIA CABAL</t>
  </si>
  <si>
    <t>BARRIO LA INDEPENDENCIA</t>
  </si>
  <si>
    <t>REPUBLICA DE VENEZUELA</t>
  </si>
  <si>
    <t>CRA 11 CLL 2 NO 104</t>
  </si>
  <si>
    <t>TÉCNICO INDUSTRIAL GERARDO VALENCIA CANO</t>
  </si>
  <si>
    <t>ALFONSO LOPEZ PUMAREJO</t>
  </si>
  <si>
    <t>IND DG 1? SUR # 47D077</t>
  </si>
  <si>
    <t>PABLO EMILIO CARVAJAL # 1</t>
  </si>
  <si>
    <t>BARRIO CABAL POMBO</t>
  </si>
  <si>
    <t>SIMON BOLIVAR</t>
  </si>
  <si>
    <t>CRA 60 Y 61 CLL 4ª</t>
  </si>
  <si>
    <t>GRANADINOS</t>
  </si>
  <si>
    <t>BARRIO NUEVA GRANADA</t>
  </si>
  <si>
    <t>ANTONIO NARIÑO</t>
  </si>
  <si>
    <t>CLL 6 SUR NO  56B060</t>
  </si>
  <si>
    <t>CAICEDONIA</t>
  </si>
  <si>
    <t>IE NORMAL SUPERIOR MARIA INMACULADA</t>
  </si>
  <si>
    <t>ESC NORMAL SUPERIOR MARIA INMACULADA</t>
  </si>
  <si>
    <t>CR  15 NO  3036</t>
  </si>
  <si>
    <t>GUACARÍ</t>
  </si>
  <si>
    <t>IE ESCUELA NORMAL SUPERIOR MIGUEL DE CERVANTES SAAVEDRA</t>
  </si>
  <si>
    <t>MIGUEL DE CERVANTES SAAVEDRA</t>
  </si>
  <si>
    <t>CLL 3 NO 8065</t>
  </si>
  <si>
    <t>ROLDANILLO</t>
  </si>
  <si>
    <t>IE NORMAL SUPERIOR JORGE ISAACS</t>
  </si>
  <si>
    <t>NORMAL SUPERIOR JORGE ISAACS</t>
  </si>
  <si>
    <t>CR 7 NO 15070</t>
  </si>
  <si>
    <t>ZARZAL</t>
  </si>
  <si>
    <t>IE NORMAL SUPERIOR NUESTRA SEÑORA DE LAS MERCEDES</t>
  </si>
  <si>
    <t>NUESTRA SEÑORA DE LAS MERCEDES</t>
  </si>
  <si>
    <t>CR 11 NO 11055</t>
  </si>
  <si>
    <t>ARAUCA</t>
  </si>
  <si>
    <t>INSTITUCION EDUCATIVA NORMAL MARIA INMACULADA</t>
  </si>
  <si>
    <t>NORMAL SUPERIOR  MARIA INMACULADA</t>
  </si>
  <si>
    <t>KR 20 20 26</t>
  </si>
  <si>
    <t>CRAVO NORTE</t>
  </si>
  <si>
    <t>IE JOSE ANTONIO GALAN</t>
  </si>
  <si>
    <t>JOSE ANTONIO GALAN</t>
  </si>
  <si>
    <t>KR 5 2 32</t>
  </si>
  <si>
    <t>PUERTO RONDÓN</t>
  </si>
  <si>
    <t>INSTITUCION EDUCATIVA LA INMACULADA</t>
  </si>
  <si>
    <t>EL PARAISO</t>
  </si>
  <si>
    <t>CL 2 11 06</t>
  </si>
  <si>
    <t>CAQUETÁ</t>
  </si>
  <si>
    <t>FLORENCIA</t>
  </si>
  <si>
    <t>KILOMETRO 1 VIA AL AEROPUERO</t>
  </si>
  <si>
    <t>CASANARE</t>
  </si>
  <si>
    <t>MONTERREY</t>
  </si>
  <si>
    <t>IE NORMAL SUPERIOR DE MONTERREY</t>
  </si>
  <si>
    <t>NORMAL SUPERIOR DE MONTERREY</t>
  </si>
  <si>
    <t>CR 6 NO 17044</t>
  </si>
  <si>
    <t>AMAZONAS</t>
  </si>
  <si>
    <t>LETICIA</t>
  </si>
  <si>
    <t>I.E. ESCUELA NORMAL SUPERIOR MARCELIANO EDUARDO CANYES SANTACANA</t>
  </si>
  <si>
    <t>I.E. ESCUELA NORMAL SUPERIOR MARCELIANO EDUARDO CANYES SANTACANA 0 SEDE PRINCIPAL</t>
  </si>
  <si>
    <t>KR 9 10 50</t>
  </si>
  <si>
    <t>PUERTO SANTANDER</t>
  </si>
  <si>
    <t>I.E. INTERNADO FRAY JAVIER DE BARCELONA</t>
  </si>
  <si>
    <t>I.E. INTERNADO FRAY JAVIER DE BARCELONA 0 SEDE PRINCIPAL</t>
  </si>
  <si>
    <t>INSPECCION POLICIA ARARACUARA</t>
  </si>
  <si>
    <t>EL ENCANTO</t>
  </si>
  <si>
    <t>I.E INTERNADO SAN RAFAEL DEL CARAPARANA</t>
  </si>
  <si>
    <t>SEDE GRAN COLOMBIA</t>
  </si>
  <si>
    <t>CORREG EL ENCANTO</t>
  </si>
  <si>
    <t>TARAPACÁ</t>
  </si>
  <si>
    <t>I.E. COLEGIO VILLA CARMEN</t>
  </si>
  <si>
    <t>SEDE INTERNADO VILLA CARMEN</t>
  </si>
  <si>
    <t>CORREG TARAPACA</t>
  </si>
  <si>
    <t>VAUPÉS</t>
  </si>
  <si>
    <t>MITÚ</t>
  </si>
  <si>
    <t>I.E. ESCUELA NORMAL SUPERIOR MARIA REINA</t>
  </si>
  <si>
    <t>ESCUELA NORMAL SUPERIOR MARIA REINA(INTERNADO)</t>
  </si>
  <si>
    <t>AV 15 1 01</t>
  </si>
  <si>
    <t>VICHADA</t>
  </si>
  <si>
    <t>PUERTO CARREÑO</t>
  </si>
  <si>
    <t>I.E. NORMAL SUPERIOR FEDERICO LLERAS ACOSTA</t>
  </si>
  <si>
    <t>I.E. NORMAL SUPERIOR FEDERICO LLERAS ACOSTA 0 SEDE PRINCIPAL</t>
  </si>
  <si>
    <t>KR 8 27 12</t>
  </si>
  <si>
    <t>Amalfi</t>
  </si>
  <si>
    <t>I. E. R. PORTACHUELO</t>
  </si>
  <si>
    <t>I. E. R. ANTONIO BONNET</t>
  </si>
  <si>
    <t>VDA GUAMOCO</t>
  </si>
  <si>
    <t>I. E. R. LA CLARA</t>
  </si>
  <si>
    <t>VDA LA CLARA</t>
  </si>
  <si>
    <t>I. E. PUEBLO NUEVO</t>
  </si>
  <si>
    <t>I. E. R. MATIAS TRUJILLO</t>
  </si>
  <si>
    <t>VDA EL GUAICO</t>
  </si>
  <si>
    <t>I. E. PRESBITERO GERARDO MONTOYA</t>
  </si>
  <si>
    <t>C. E. R. LAS ANIMAS</t>
  </si>
  <si>
    <t>VDA LAS ANIMAS</t>
  </si>
  <si>
    <t>I. E. R. LOS MONOS</t>
  </si>
  <si>
    <t>VDA MONOS</t>
  </si>
  <si>
    <t>I. E. R. CARLOS SANTAMARIA ARANGO</t>
  </si>
  <si>
    <t>VDA BOQUERON</t>
  </si>
  <si>
    <t>I. E. R. RAQUEL SANTAMARIA ARANGO</t>
  </si>
  <si>
    <t>VDA GUAYABITO</t>
  </si>
  <si>
    <t>I. E. R. ARENAS BLANCAS</t>
  </si>
  <si>
    <t>VDA ARENAS BLANCAS</t>
  </si>
  <si>
    <t>I. E. R. LA MANGUITA</t>
  </si>
  <si>
    <t>VDA LA MANGUITA</t>
  </si>
  <si>
    <t>COLEGIO PORTACHUELO</t>
  </si>
  <si>
    <t>CORREG.PORTACHUELO</t>
  </si>
  <si>
    <t>I. E. EDUARDO FERNANDEZ BOTERO</t>
  </si>
  <si>
    <t>I. E. R. SALAZAR</t>
  </si>
  <si>
    <t>VDA. SALAZAR</t>
  </si>
  <si>
    <t>I. E. R. RISARALDA</t>
  </si>
  <si>
    <t>VDA RISARALDA</t>
  </si>
  <si>
    <t>E R ELENA ARANGO DE S</t>
  </si>
  <si>
    <t>VDA. EL RETIRO</t>
  </si>
  <si>
    <t>I. E. R. MERCEDES ESCOBAR CAMBAS</t>
  </si>
  <si>
    <t>VDA LA GUAYANA</t>
  </si>
  <si>
    <t>I. E. R. LA PICARDIA</t>
  </si>
  <si>
    <t>VDA LA PICARDIA</t>
  </si>
  <si>
    <t>I. E. R. NARANJAL</t>
  </si>
  <si>
    <t>VDA NARANJAL</t>
  </si>
  <si>
    <t>I. E. R. ROMAZON</t>
  </si>
  <si>
    <t>VDA ROMAZÓN</t>
  </si>
  <si>
    <t>C. E. R. LA GURRIA</t>
  </si>
  <si>
    <t>C. E. R. PINTO</t>
  </si>
  <si>
    <t>VDA PINTO LIMÓN</t>
  </si>
  <si>
    <t>I. E. R. VICTOR CARDENAS JARAMILLO</t>
  </si>
  <si>
    <t>VDA EL SILENCIO MONOS</t>
  </si>
  <si>
    <t>I. E. R. SAN MIGUEL</t>
  </si>
  <si>
    <t>VDA SAN MIGUEL</t>
  </si>
  <si>
    <t>I. E. R. GABRIELA MISTRAL</t>
  </si>
  <si>
    <t>VDA LA MARIA</t>
  </si>
  <si>
    <t>I. E. R. POCORO ABAJO</t>
  </si>
  <si>
    <t>VDA POCORO SAN JOAQUÍN</t>
  </si>
  <si>
    <t>C. E. R. TINITACITA</t>
  </si>
  <si>
    <t>C. E. R. PAVAS</t>
  </si>
  <si>
    <t>VDA PAVAS</t>
  </si>
  <si>
    <t>E R NARANJITOS</t>
  </si>
  <si>
    <t>VDA. NARANJITOS</t>
  </si>
  <si>
    <t>C. E. R. LOS TOROS</t>
  </si>
  <si>
    <t>VDA LOS TOROS</t>
  </si>
  <si>
    <t>C. E. R. AREIZA</t>
  </si>
  <si>
    <t>VDA LA AREIZA</t>
  </si>
  <si>
    <t>I. E. R. EL TIGRILLO</t>
  </si>
  <si>
    <t>VDA EL TIGRILLO</t>
  </si>
  <si>
    <t>I. E. R. MONDRAGON</t>
  </si>
  <si>
    <t>VDA MONDRAGÓN</t>
  </si>
  <si>
    <t>I. E. R. CESTILLAL</t>
  </si>
  <si>
    <t>VDA CESTILLAL</t>
  </si>
  <si>
    <t>C. E. R. LA GARDEÑA</t>
  </si>
  <si>
    <t>VDA LA GARDEÑA</t>
  </si>
  <si>
    <t>VDA. LA GURRIA</t>
  </si>
  <si>
    <t>C. E. R. MARIA TERESA</t>
  </si>
  <si>
    <t>VDA MARIA TERESA</t>
  </si>
  <si>
    <t>I. E. R. EL ENCANTO</t>
  </si>
  <si>
    <t>VDA EL ENCANTO</t>
  </si>
  <si>
    <t>C. E. R. EL CAÑAL</t>
  </si>
  <si>
    <t>VDA EL CAÑAL</t>
  </si>
  <si>
    <t>C. E. R. EL CRUCERO MATA</t>
  </si>
  <si>
    <t>VDA EL CRUCERO MATA</t>
  </si>
  <si>
    <t>I. E. R. EL JARDIN</t>
  </si>
  <si>
    <t>VDA. EL JARDÍN</t>
  </si>
  <si>
    <t>C. E. R. LA ALDEA</t>
  </si>
  <si>
    <t>VDA LA ALDEA</t>
  </si>
  <si>
    <t>I. E. R. CRUCES</t>
  </si>
  <si>
    <t>VDA CRUCES</t>
  </si>
  <si>
    <t>I. E. R. EL CASTILLO</t>
  </si>
  <si>
    <t>VDA EL CASTILLO</t>
  </si>
  <si>
    <t>C. E. R. SAN ANTONIO</t>
  </si>
  <si>
    <t>VDA SAN ANTONIO</t>
  </si>
  <si>
    <t>I. E. R. LA CRISTALINA</t>
  </si>
  <si>
    <t>VDA LA CRISTALINA</t>
  </si>
  <si>
    <t>I. E. R. MONTERROJO</t>
  </si>
  <si>
    <t>VDA MONTERROJO</t>
  </si>
  <si>
    <t>C. E. R. QUEBRADONA</t>
  </si>
  <si>
    <t>VDA QUEBRADONA</t>
  </si>
  <si>
    <t>I. E. R. LA QUIEBRA</t>
  </si>
  <si>
    <t>VDA LA QUIEBRA</t>
  </si>
  <si>
    <t>I. E. R. SAN AGUSTIN</t>
  </si>
  <si>
    <t>VDA. SAN AGUSTIN</t>
  </si>
  <si>
    <t>VDA TINITACITA</t>
  </si>
  <si>
    <t>I.E.R. LA SONADORA</t>
  </si>
  <si>
    <t>VDA. LA SONADORA</t>
  </si>
  <si>
    <t>SAN JULIAN</t>
  </si>
  <si>
    <t>VDA. SAN JULIAN</t>
  </si>
  <si>
    <t>I.E.R LA PAZ</t>
  </si>
  <si>
    <t>VDA. EL SILENCIO COLANTA</t>
  </si>
  <si>
    <t>I.E.R MANGOS CALENTURAS</t>
  </si>
  <si>
    <t>VDA MANGOS CALENTURAS</t>
  </si>
  <si>
    <t>C.E.R EL CHISPERO</t>
  </si>
  <si>
    <t>VDA EL CHISPERO</t>
  </si>
  <si>
    <t>I.E.R NARANJAL LA VEGA</t>
  </si>
  <si>
    <t>VDA NARANJAL LA VEGA</t>
  </si>
  <si>
    <t>I.E.R LA COMBA</t>
  </si>
  <si>
    <t>VDA LA COMBA</t>
  </si>
  <si>
    <t>Anorí</t>
  </si>
  <si>
    <t>C. E. R. EL CARMIN</t>
  </si>
  <si>
    <t>C. E. R. JAIME RAMIRO ARIAS RENDÓN</t>
  </si>
  <si>
    <t>VDA SAN LORENZO</t>
  </si>
  <si>
    <t>C. E. R. MONTEBELLO</t>
  </si>
  <si>
    <t>VDA.MONTEBELLO</t>
  </si>
  <si>
    <t>I. E. ANORI</t>
  </si>
  <si>
    <t>C. E. R. VILLA FATIMA</t>
  </si>
  <si>
    <t>VDA VILLA FATIMA</t>
  </si>
  <si>
    <t>C. E. R. MARIANO OSPINA PEREZ</t>
  </si>
  <si>
    <t>VDA TABACAL ARRIBA</t>
  </si>
  <si>
    <t>C. E. R. ARTURO MARTINEZ</t>
  </si>
  <si>
    <t>VDA SANTIAGO</t>
  </si>
  <si>
    <t>C. E. R. LA CLEMENCIA</t>
  </si>
  <si>
    <t>VDA LA PLANCHA</t>
  </si>
  <si>
    <t>C. E. R. LA GUAYANA</t>
  </si>
  <si>
    <t>C. E. R. SAN ISIDRO</t>
  </si>
  <si>
    <t>VDA SAN ISIDRO</t>
  </si>
  <si>
    <t>C. E. R. SANTO DOMINGO</t>
  </si>
  <si>
    <t>VDA SANTO DOMINGO</t>
  </si>
  <si>
    <t>C. E. R. MADRESECA</t>
  </si>
  <si>
    <t>C. E. R. EL BANCO</t>
  </si>
  <si>
    <t>VDA EL BANCO</t>
  </si>
  <si>
    <t>C. E. R.  MADRESECA</t>
  </si>
  <si>
    <t>VDA. MADRESECA</t>
  </si>
  <si>
    <t>C. E. R. CONCHA ARRIBA</t>
  </si>
  <si>
    <t>VDA. LA CONCHA</t>
  </si>
  <si>
    <t>C. E. R. CHAGUALITO</t>
  </si>
  <si>
    <t>VDA CHAGUALITO</t>
  </si>
  <si>
    <t>C. E. R. LA TRINIDAD</t>
  </si>
  <si>
    <t>VDA LA TRINIDAD</t>
  </si>
  <si>
    <t>C. E. R. LA SOLEDAD</t>
  </si>
  <si>
    <t>VDA LA SOLEDAD</t>
  </si>
  <si>
    <t>C. E. R. LA HONDONA</t>
  </si>
  <si>
    <t>VDA EL ROBLE</t>
  </si>
  <si>
    <t>C. E. R. ROSAURA ORTEGA</t>
  </si>
  <si>
    <t>VDA BELLAVISTA</t>
  </si>
  <si>
    <t>C. E. R. BOLIVAR</t>
  </si>
  <si>
    <t>VDA BOLIVAR</t>
  </si>
  <si>
    <t>C. E. R. PAJONAL</t>
  </si>
  <si>
    <t>VDA PAJONAL</t>
  </si>
  <si>
    <t>C. E. R. PLANCHA ARRIBA</t>
  </si>
  <si>
    <t>VDA CHAGUALO ARRIBA</t>
  </si>
  <si>
    <t>C. E. R. BRISAS DEL NECHI</t>
  </si>
  <si>
    <t>VDA TABACAL ABAJO</t>
  </si>
  <si>
    <t>C. E. R. CONCHA MEDIA</t>
  </si>
  <si>
    <t>VDA EL CHILLIDO</t>
  </si>
  <si>
    <t>C. E. R. LAS NIEVES</t>
  </si>
  <si>
    <t>VDA. LAS NIEVES</t>
  </si>
  <si>
    <t>C. E. R. MIRAFLORES</t>
  </si>
  <si>
    <t>C. E. R. LEON ZAFIR</t>
  </si>
  <si>
    <t>VDA EL CARMEN</t>
  </si>
  <si>
    <t>C. E. R. ANTONIO ROLDAN BETANCUR</t>
  </si>
  <si>
    <t>VDA CONCHA INTERMEDIA</t>
  </si>
  <si>
    <t>C. E. R. MOISES ESTRADA</t>
  </si>
  <si>
    <t>VDA LAS LOMITAS</t>
  </si>
  <si>
    <t>C. E. R. LA HERMOSA</t>
  </si>
  <si>
    <t>VDA MEDIAS FALDAS</t>
  </si>
  <si>
    <t>C. E. R. LA PRIMAVERA</t>
  </si>
  <si>
    <t>VDA. LA PRIMAVERA</t>
  </si>
  <si>
    <t>C. E. R. FIDEL CANO</t>
  </si>
  <si>
    <t>VDA PUERTO RICO</t>
  </si>
  <si>
    <t>C. E. R. CHAGUALO ABAJO</t>
  </si>
  <si>
    <t>VDA CHAGUALO ABAJO</t>
  </si>
  <si>
    <t>C. E. R. LA TERESITA</t>
  </si>
  <si>
    <t>VDA LA TERESITA</t>
  </si>
  <si>
    <t>C. E. R. PAEZ</t>
  </si>
  <si>
    <t>VDA LAS CRUCES</t>
  </si>
  <si>
    <t>C. E. R. PORCE ABAJO</t>
  </si>
  <si>
    <t>VDA LOS TROZOS</t>
  </si>
  <si>
    <t>C. E. R. SANTA INES</t>
  </si>
  <si>
    <t>VDA SANTA INES</t>
  </si>
  <si>
    <t>C. E. R. TENCHE SAN LINO</t>
  </si>
  <si>
    <t>VDA TENCHE SAN LINO</t>
  </si>
  <si>
    <t>C. E. R. ZAFIRO</t>
  </si>
  <si>
    <t>VDA LA ESPERANZA</t>
  </si>
  <si>
    <t>C. E. R. SOLANO</t>
  </si>
  <si>
    <t>VDA SOLANO</t>
  </si>
  <si>
    <t>C. E. R. SAN LORENCITO</t>
  </si>
  <si>
    <t>VDA. SAN LORENCITO</t>
  </si>
  <si>
    <t>C. E. R. TENCHE ABAJO</t>
  </si>
  <si>
    <t>VDA TENCHE ABAJO</t>
  </si>
  <si>
    <t>C. E. R. TACAMOCHO</t>
  </si>
  <si>
    <t>VDA. TACAMOCHO</t>
  </si>
  <si>
    <t>C. E. R. OCTAVIO BARRIENTOS</t>
  </si>
  <si>
    <t>VDA CONCHA MEDIA</t>
  </si>
  <si>
    <t>C. E. R. CONCHA ABAJO</t>
  </si>
  <si>
    <t>VDA. CONCHA ABAJO</t>
  </si>
  <si>
    <t>C.E.R LA ESPERANZA</t>
  </si>
  <si>
    <t>C.E.R LA FLORIDA</t>
  </si>
  <si>
    <t>VDA. LA FLORIDA</t>
  </si>
  <si>
    <t>C.E.R CONCHA SANTIAGO</t>
  </si>
  <si>
    <t>VDA CONCHA SANTIAGO</t>
  </si>
  <si>
    <t>Apartadó</t>
  </si>
  <si>
    <t>I.E.R. CHURIDO PUEBLO</t>
  </si>
  <si>
    <t>CORREG. CHURIDO PUEBLO</t>
  </si>
  <si>
    <t>I.E.R. EL REPOSO</t>
  </si>
  <si>
    <t>E R SAN MARTIN</t>
  </si>
  <si>
    <t>VDA. SAN MARTIN</t>
  </si>
  <si>
    <t>KR 110 N° 26085 B. TRES DE FEBRERO</t>
  </si>
  <si>
    <t>I.E.R. BARTOLOMÉ CATAÑO VALLEJO</t>
  </si>
  <si>
    <t>CORREG.SAN JOSE</t>
  </si>
  <si>
    <t>C.E.R. ARENAS ALTAS</t>
  </si>
  <si>
    <t>C.E.R. EL CUCHILLO</t>
  </si>
  <si>
    <t>VDA LA UNION</t>
  </si>
  <si>
    <t>C.E.R. EL TIGRE</t>
  </si>
  <si>
    <t>VDA. EL TIGRE</t>
  </si>
  <si>
    <t>C.E.R. EL OSITO</t>
  </si>
  <si>
    <t>VDA. EL OSITO</t>
  </si>
  <si>
    <t>C.E.R. LA VICTORIA</t>
  </si>
  <si>
    <t>VDA LA VICTORIA</t>
  </si>
  <si>
    <t>I.E.R. PEDRONEL DURANGO</t>
  </si>
  <si>
    <t>E R EL JARDIN (D)</t>
  </si>
  <si>
    <t>VDA. SAN MIGUEL</t>
  </si>
  <si>
    <t>C.E.R. LA LINDA</t>
  </si>
  <si>
    <t>VDA. LA LINDA</t>
  </si>
  <si>
    <t>I.E.R PEDRONEL DURANGO</t>
  </si>
  <si>
    <t>CORREG. EL REPOSO</t>
  </si>
  <si>
    <t>CORREG SAN JOSE DE APARTADO</t>
  </si>
  <si>
    <t>I.E.R. EL GUINEO</t>
  </si>
  <si>
    <t>VDA. EL GUINEO BAJO</t>
  </si>
  <si>
    <t>I.E.R. PUERTO GIRON</t>
  </si>
  <si>
    <t>I.E.R. EL DIAMANTE</t>
  </si>
  <si>
    <t>VDA EL DIAMANTE</t>
  </si>
  <si>
    <t>C.E.R. LA BALSA ALTA COOPERATIVA</t>
  </si>
  <si>
    <t>VDA LA BALSA</t>
  </si>
  <si>
    <t>CORREG. PTO. GIRON Y PUNTO ROJO</t>
  </si>
  <si>
    <t>C.E.R. SAN PABLO</t>
  </si>
  <si>
    <t>VDA.SAN PABLO</t>
  </si>
  <si>
    <t>E R I LOS NARANJALES</t>
  </si>
  <si>
    <t>VDA. LOS NARANJALES</t>
  </si>
  <si>
    <t>C.E.R. SALSIPUEDES</t>
  </si>
  <si>
    <t>VDA. SALSIPUEDES</t>
  </si>
  <si>
    <t>C.E.R. LA ESPERANZA</t>
  </si>
  <si>
    <t>VDA. LA ESPERANZA</t>
  </si>
  <si>
    <t>C.E.R. MIRAMAR</t>
  </si>
  <si>
    <t>VDA. MIRAMAR</t>
  </si>
  <si>
    <t>C.E.R. LAS CLARAS</t>
  </si>
  <si>
    <t>VDA. LA UNIÓN</t>
  </si>
  <si>
    <t>C.E.R. LA PEDROZA</t>
  </si>
  <si>
    <t>VDA. LA PEDROZA</t>
  </si>
  <si>
    <t>C.E.R. EL GAS</t>
  </si>
  <si>
    <t>VDA. EL GAS</t>
  </si>
  <si>
    <t>C.E.R. LA PANCHA</t>
  </si>
  <si>
    <t>VDA. LA PANCHA</t>
  </si>
  <si>
    <t>C.E.R. BUENOS AIRES</t>
  </si>
  <si>
    <t>VDA. BUENOS AIRES</t>
  </si>
  <si>
    <t>C.E.R. ZUNGO ARRIBA</t>
  </si>
  <si>
    <t>VDA. ZUNGO ARRIBA</t>
  </si>
  <si>
    <t>C.E.R. ZABALETA</t>
  </si>
  <si>
    <t>VDA. ZABALETA</t>
  </si>
  <si>
    <t>C.E.R. RODOXALI</t>
  </si>
  <si>
    <t>VDA. RODOXALI</t>
  </si>
  <si>
    <t>C.E.R. PLAYA LARGA</t>
  </si>
  <si>
    <t>VDA. PLAYA LARGA</t>
  </si>
  <si>
    <t>C.E.R. PORVENIR</t>
  </si>
  <si>
    <t>VDA. PORVENIR</t>
  </si>
  <si>
    <t>C.E.R. BELLAVISTA</t>
  </si>
  <si>
    <t>VDA. BELLAVISTA</t>
  </si>
  <si>
    <t>C.E.R. ARENAS BAJAS</t>
  </si>
  <si>
    <t>VDA ARENAS BAJAS</t>
  </si>
  <si>
    <t>C.E.R. MULATOS CABECERA</t>
  </si>
  <si>
    <t>VDA. MULATOS DE CABECERA</t>
  </si>
  <si>
    <t>C.E.R. LA CRISTALINA</t>
  </si>
  <si>
    <t>VDA. LA CRISTALINA</t>
  </si>
  <si>
    <t>C.E.R. LA MIRANDA</t>
  </si>
  <si>
    <t>VDA LA MIRANDA</t>
  </si>
  <si>
    <t>I.E.R. INDIGENISTA BAGARA</t>
  </si>
  <si>
    <t>C.E.R. INDIGENISTA CIACORO</t>
  </si>
  <si>
    <t>RESG INDIGENA LAS PALMAS</t>
  </si>
  <si>
    <t>C.E.R. INDIGENISTA BIDUADO</t>
  </si>
  <si>
    <t>COMUNIDAD INDIGENA LA COQUERA</t>
  </si>
  <si>
    <t>C.E.R PUNTO ROJO</t>
  </si>
  <si>
    <t>VDA PUNTO ROJO.</t>
  </si>
  <si>
    <t>C.E.R. LA RESBALOSA</t>
  </si>
  <si>
    <t>VDA LA RESBALOSA</t>
  </si>
  <si>
    <t>C.E.R LA HOZ</t>
  </si>
  <si>
    <t>VDA LA HOZ</t>
  </si>
  <si>
    <t>C.E.R.  LAS FLORES</t>
  </si>
  <si>
    <t>VDA LAS FLORES</t>
  </si>
  <si>
    <t>C.E.R. MULATOS MEDIO</t>
  </si>
  <si>
    <t>VDA MULATOS MEDIO</t>
  </si>
  <si>
    <t>C.E.R. LAS NIEVES</t>
  </si>
  <si>
    <t>VDA LAS NIEVES</t>
  </si>
  <si>
    <t>Briceño</t>
  </si>
  <si>
    <t>C. E. R. MORRON</t>
  </si>
  <si>
    <t>C. E. R.  EL TURCO</t>
  </si>
  <si>
    <t>VDA. EL TURCO</t>
  </si>
  <si>
    <t>I. E. ANTONIO ROLDAN BETANCUR</t>
  </si>
  <si>
    <t>C. E. R. BUENAVISTA</t>
  </si>
  <si>
    <t>VDA. BUENAVISTA</t>
  </si>
  <si>
    <t>C. E. R. LA CRISTALINA</t>
  </si>
  <si>
    <t>C. E. R. LA AGUADA</t>
  </si>
  <si>
    <t>VDA. TRAVESIAS</t>
  </si>
  <si>
    <t>C. E. R. PALMICHAL</t>
  </si>
  <si>
    <t>VDA. PALMICHAL</t>
  </si>
  <si>
    <t>C. E. R.  LA CALERA</t>
  </si>
  <si>
    <t>VDA. LA CALERA</t>
  </si>
  <si>
    <t>C. E. R. LA MESETA</t>
  </si>
  <si>
    <t>VDA. LA MESETA</t>
  </si>
  <si>
    <t>C. E. R.  MORAVIA</t>
  </si>
  <si>
    <t>VDA. MORAVIA</t>
  </si>
  <si>
    <t>C. E. R. LA RODRIGUEZ</t>
  </si>
  <si>
    <t>VDA. LA RODRIGUEZ</t>
  </si>
  <si>
    <t>C. E. R. LA PIAMARGA</t>
  </si>
  <si>
    <t>VDA. LA PALESTINA</t>
  </si>
  <si>
    <t>C. E. R. LOS ANDES</t>
  </si>
  <si>
    <t>VDA. GUAICO</t>
  </si>
  <si>
    <t>C. E. R. SANTA MARTA</t>
  </si>
  <si>
    <t>VDA. CUCURUCHO</t>
  </si>
  <si>
    <t>C. E. R. ALTO DE CHIRI</t>
  </si>
  <si>
    <t>VDA. ALTO CHIRI</t>
  </si>
  <si>
    <t>C. E. R.  EL PESCADO</t>
  </si>
  <si>
    <t>VDA. EL PESCADO</t>
  </si>
  <si>
    <t>C. E. R. EL CHORRILLO</t>
  </si>
  <si>
    <t>VDA. CHORRILLO</t>
  </si>
  <si>
    <t>C. E. R. EL POLVILLO</t>
  </si>
  <si>
    <t>VDA. POLVILLO</t>
  </si>
  <si>
    <t>C. E. R.  EL RESPALDO</t>
  </si>
  <si>
    <t>VDA. EL RESPALDO</t>
  </si>
  <si>
    <t>C. E. R. LA MINA BERLIN</t>
  </si>
  <si>
    <t>VDA. LA MINA BERLIN</t>
  </si>
  <si>
    <t>C. E. R. EL ANIME</t>
  </si>
  <si>
    <t>VDA. EL ANIME</t>
  </si>
  <si>
    <t>C. E. R. SAN LORENZO</t>
  </si>
  <si>
    <t>VDA. EL TESORO</t>
  </si>
  <si>
    <t>C. E. R. SANTA ANA 2</t>
  </si>
  <si>
    <t>VDA. SANTA ANA 2</t>
  </si>
  <si>
    <t>Cáceres</t>
  </si>
  <si>
    <t>C. E. R. ANARA</t>
  </si>
  <si>
    <t>E R LA ALCANCIA</t>
  </si>
  <si>
    <t>VDA CAMPANARIO</t>
  </si>
  <si>
    <t>I. E. AURELIO MEJIA</t>
  </si>
  <si>
    <t>E R SAN JUDAS</t>
  </si>
  <si>
    <t>VDA. PONCIANO BAJO</t>
  </si>
  <si>
    <t>E R ASTURIAS</t>
  </si>
  <si>
    <t>VDA. ASTURIA</t>
  </si>
  <si>
    <t>I. E. PIAMONTE</t>
  </si>
  <si>
    <t>E. R. AGUA LINDA</t>
  </si>
  <si>
    <t>VDA. LA REVERSA ARRIBA</t>
  </si>
  <si>
    <t>I. E. GASPAR DE RODAS</t>
  </si>
  <si>
    <t>E R LA CEIBA</t>
  </si>
  <si>
    <t>VDA. LAS PAMPAS</t>
  </si>
  <si>
    <t>C. E. R. EL TIGRE</t>
  </si>
  <si>
    <t>VDA. EL TIGRE KM 26</t>
  </si>
  <si>
    <t>E R EL CALVARIO</t>
  </si>
  <si>
    <t>VDA. EL CALVARIO</t>
  </si>
  <si>
    <t>C.E.R. SAN MATIAS</t>
  </si>
  <si>
    <t>VEREDA CAMPAMENTO</t>
  </si>
  <si>
    <t>I. E. GUARUMO</t>
  </si>
  <si>
    <t>E. R. LA LANCHA</t>
  </si>
  <si>
    <t>VDA. PUERTO SANTO CACERES</t>
  </si>
  <si>
    <t>I. E. MANIZALES</t>
  </si>
  <si>
    <t>E. R. SANTA LUCIA</t>
  </si>
  <si>
    <t>VDA. QUEBRADONA</t>
  </si>
  <si>
    <t>E R I SAN JUAN DE LOS CUATRO MORROS</t>
  </si>
  <si>
    <t>VDA. SAN JUAN DE LOS CUATRO MORROS</t>
  </si>
  <si>
    <t>E R ALTO TAMANA</t>
  </si>
  <si>
    <t>VDA. ALTO TAMANA</t>
  </si>
  <si>
    <t>I.E.R LA VICTORIA</t>
  </si>
  <si>
    <t>C.E.R. EL AMPARO</t>
  </si>
  <si>
    <t>VEREDA LAS CONCHAS</t>
  </si>
  <si>
    <t>C. E. R. SANTA INES DEL MONTE</t>
  </si>
  <si>
    <t>E R SANTA INES DEL MONTE</t>
  </si>
  <si>
    <t>VDA. ISLA LA AMARGURA</t>
  </si>
  <si>
    <t>C.E.R ALTO PONCIANO</t>
  </si>
  <si>
    <t>VDA ALTO PONCIATO</t>
  </si>
  <si>
    <t>E R LOS COMUNEROS</t>
  </si>
  <si>
    <t>VDA. VILLA DE LOS COMUNEROS</t>
  </si>
  <si>
    <t>COLEGIO PUENTE RIO MAN</t>
  </si>
  <si>
    <t>VDA. RIO MAN</t>
  </si>
  <si>
    <t>E. R. NICARAGUA</t>
  </si>
  <si>
    <t>VDA. NICARAGUA</t>
  </si>
  <si>
    <t>ESCUELA PATIO BONITO</t>
  </si>
  <si>
    <t>E R SAN LORENZO</t>
  </si>
  <si>
    <t>CORREG.PTO.BELGICA</t>
  </si>
  <si>
    <t>E R ESPIRITU SANTO</t>
  </si>
  <si>
    <t>VDA. ALTO EL TIGRE</t>
  </si>
  <si>
    <t>VDA. CAÑO PRIETO</t>
  </si>
  <si>
    <t>ESCUELA EL CACUCHO</t>
  </si>
  <si>
    <t>VDA. EL CACUCHO</t>
  </si>
  <si>
    <t>C.E R BEJUQUILLO</t>
  </si>
  <si>
    <t>VEREDA. BEJUQUILLO</t>
  </si>
  <si>
    <t>Caucasia</t>
  </si>
  <si>
    <t>C. E. R. 20 DE JULIO</t>
  </si>
  <si>
    <t>E R I SANTA TERESITA</t>
  </si>
  <si>
    <t>VDA. JAGUA ARRIBA</t>
  </si>
  <si>
    <t>E R I MURIBA</t>
  </si>
  <si>
    <t>VDA. MURIBA</t>
  </si>
  <si>
    <t>ESCUELA LA FLORESTA</t>
  </si>
  <si>
    <t>VDA. LA FLORESTA</t>
  </si>
  <si>
    <t>ESCUELA SAN FRANCISCO</t>
  </si>
  <si>
    <t>VDA. SAN FRANCISCO</t>
  </si>
  <si>
    <t>ESCUELA GETSEMANY</t>
  </si>
  <si>
    <t>C.E.R. EL PARAISO</t>
  </si>
  <si>
    <t>VEREDA VIJAGUAL</t>
  </si>
  <si>
    <t>C.E.R. NUEVA ESPERANZA DE LAS NEGRAS</t>
  </si>
  <si>
    <t>VEREDA LAS NEGRITAS</t>
  </si>
  <si>
    <t>E R SANTA CRUZ</t>
  </si>
  <si>
    <t>VDA BUENOS AIRES</t>
  </si>
  <si>
    <t>C.E.R. EL DIAMANTE</t>
  </si>
  <si>
    <t>VEREDA SAN FRANCISCO DOS</t>
  </si>
  <si>
    <t>C.E.R. LA COLONIA</t>
  </si>
  <si>
    <t>VEREDA LA COLONIA</t>
  </si>
  <si>
    <t>VEREDA SAN PABLO</t>
  </si>
  <si>
    <t>C.E.R. PEÑITAS</t>
  </si>
  <si>
    <t>CACERIO PEÑITAS</t>
  </si>
  <si>
    <t>C.E.R. ALTO VAQUERO</t>
  </si>
  <si>
    <t>VEREDA ALTO VAQUERO</t>
  </si>
  <si>
    <t>C.E.R LAS FRIAS</t>
  </si>
  <si>
    <t>VEREDA LAS INES</t>
  </si>
  <si>
    <t>C.E.R LA UNIÓN</t>
  </si>
  <si>
    <t>VDA LA GUINEA</t>
  </si>
  <si>
    <t>C.E.R LA GRANJA</t>
  </si>
  <si>
    <t>VDA LA GRANJA</t>
  </si>
  <si>
    <t>C.E.R LOS AZULES</t>
  </si>
  <si>
    <t>VDA LOS AZULES</t>
  </si>
  <si>
    <t>C.E.R PELADERO</t>
  </si>
  <si>
    <t>VDA PELADERO</t>
  </si>
  <si>
    <t>I. E. R. PIEDRAS BLANCAS</t>
  </si>
  <si>
    <t>E R SAN SEBASTIAN</t>
  </si>
  <si>
    <t>VDA SAN SEBASTIAN</t>
  </si>
  <si>
    <t>C. E. R. EL PALMAR</t>
  </si>
  <si>
    <t>VDA. EL PALMAR</t>
  </si>
  <si>
    <t>E R I CARACOLI</t>
  </si>
  <si>
    <t>VDA CARACOLI</t>
  </si>
  <si>
    <t>C.E.R. LA DANTA</t>
  </si>
  <si>
    <t>VDA. LA DANTA</t>
  </si>
  <si>
    <t>I. E. R. ZUNGO EMBARCADERO</t>
  </si>
  <si>
    <t>CENTRO EDUCATIVO RURAL CAREPITA</t>
  </si>
  <si>
    <t>VDA.CARERPITA ZUNGO</t>
  </si>
  <si>
    <t>E R IPANCAY</t>
  </si>
  <si>
    <t>VDA. IPANCAY</t>
  </si>
  <si>
    <t>C. E. R. REMEDIA POBRE</t>
  </si>
  <si>
    <t>VDA. REMEDIA POBRE</t>
  </si>
  <si>
    <t>E R I NUEVA ESPERANZA</t>
  </si>
  <si>
    <t>VDA. NUEVA ESPERANZA</t>
  </si>
  <si>
    <t>I.E.R. EL CERRO</t>
  </si>
  <si>
    <t>VDA. EL CERRO</t>
  </si>
  <si>
    <t>C. E. R. BOCAS DE CHIGORODO</t>
  </si>
  <si>
    <t>VDA. BOCAS DE CHIGORODO</t>
  </si>
  <si>
    <t>C.E.R. ALTO BONITO</t>
  </si>
  <si>
    <t>VDA. ALTO BONITO</t>
  </si>
  <si>
    <t>E R I CAMPAMENTO</t>
  </si>
  <si>
    <t>VDA CAMPAMENTO</t>
  </si>
  <si>
    <t>C.E. R. EL TAGUAL</t>
  </si>
  <si>
    <t>VDA. EL TAGUAL</t>
  </si>
  <si>
    <t>CENTRO EDUCATIVO RURAL CAREPITA PARTE ALTA</t>
  </si>
  <si>
    <t>VDA. CAREPITA CANAL UNO</t>
  </si>
  <si>
    <t>C. E. R. UNION QUINCE</t>
  </si>
  <si>
    <t>VDA. EL SILENCIO</t>
  </si>
  <si>
    <t>CENTRO EDUCATIVO LA ESPERANZA</t>
  </si>
  <si>
    <t>VDA. CAREPITA</t>
  </si>
  <si>
    <t>C. E. R. ZARABANDA</t>
  </si>
  <si>
    <t>VDA. ZARABANDA</t>
  </si>
  <si>
    <t>C. E. R. BELENCITO</t>
  </si>
  <si>
    <t>VDA. BELENCITO</t>
  </si>
  <si>
    <t>C. E. R. 19 DE ENERO</t>
  </si>
  <si>
    <t>VDA. LA ESE</t>
  </si>
  <si>
    <t>CENTRO EDUCATIVO RURAL CANAL CUATRO</t>
  </si>
  <si>
    <t>VDA CANAL CUATRO</t>
  </si>
  <si>
    <t>C. E. R. LA YAYA</t>
  </si>
  <si>
    <t>VDA. LA YAYA</t>
  </si>
  <si>
    <t>C.E.R. LA ROSITA</t>
  </si>
  <si>
    <t>VDA. LA ROSITA</t>
  </si>
  <si>
    <t>C.E.R. LA DANTA FLORIDA</t>
  </si>
  <si>
    <t>C.E.R. LA ESMERALDA</t>
  </si>
  <si>
    <t>VDA. EL PATACÓN</t>
  </si>
  <si>
    <t>C.E.R CRISTALINA ALTA</t>
  </si>
  <si>
    <t>VDA. CRISTALINA ALTA</t>
  </si>
  <si>
    <t>C.E.R MIRAMAR</t>
  </si>
  <si>
    <t>C. E. R. SANTA ROSITA</t>
  </si>
  <si>
    <t>E R LA VIRGEN</t>
  </si>
  <si>
    <t>VDA. LA VIRGEN 0 LAS DAMAS</t>
  </si>
  <si>
    <t>C. E. R. RIVERAS DEL CAUCA</t>
  </si>
  <si>
    <t>E R I LA ESMERALDA</t>
  </si>
  <si>
    <t>VDA. LA ESMERALDA</t>
  </si>
  <si>
    <t>C. E. R. KILOMETRO 18</t>
  </si>
  <si>
    <t>E R EL CORCOVADO</t>
  </si>
  <si>
    <t>VEREDA LA CORCOVADA</t>
  </si>
  <si>
    <t>CORREG. LA PALANCA</t>
  </si>
  <si>
    <t>E R LOS MEDIOS</t>
  </si>
  <si>
    <t>VDA. LOS MEDIOS</t>
  </si>
  <si>
    <t>E R I SANTO DOMINGO</t>
  </si>
  <si>
    <t>VEREDA SANTO DOMINGO</t>
  </si>
  <si>
    <t>C. E. R. SANTA ELENA</t>
  </si>
  <si>
    <t>CORREG EL PANDO</t>
  </si>
  <si>
    <t>VDA. SANTA ROSITA</t>
  </si>
  <si>
    <t>C. E. R. ALTO CACERI</t>
  </si>
  <si>
    <t>E R I ALTO CACERI</t>
  </si>
  <si>
    <t>CORRG PUERTO TRIANA</t>
  </si>
  <si>
    <t>C. E. R. CRISTO SALVADOR</t>
  </si>
  <si>
    <t>VEREDA LA CORCOVADA ARRIBA</t>
  </si>
  <si>
    <t>I. E. MARGENTO</t>
  </si>
  <si>
    <t>E R RISARALDA</t>
  </si>
  <si>
    <t>VDA. RISARALDA</t>
  </si>
  <si>
    <t>E R ANTIOQUIA LA GRANDE</t>
  </si>
  <si>
    <t>VDA. CAMPO ALEGRE</t>
  </si>
  <si>
    <t>E R SANTO TOMAS DE AQUINO</t>
  </si>
  <si>
    <t>VDA. LA VIRGEN</t>
  </si>
  <si>
    <t>I. E. R CUTURU</t>
  </si>
  <si>
    <t>CORREG.CUTURU</t>
  </si>
  <si>
    <t>C. E. R KILOMETRO 18</t>
  </si>
  <si>
    <t>VDA KILOMETRO 18</t>
  </si>
  <si>
    <t>C. E. R. NO HAY COMO DIOS</t>
  </si>
  <si>
    <t>E R EL PARAISO</t>
  </si>
  <si>
    <t>VDA. TIGRE 1</t>
  </si>
  <si>
    <t>E R VILLA FATIMA</t>
  </si>
  <si>
    <t>VDA. QUEBRADONA ABAJO</t>
  </si>
  <si>
    <t>E R EL BRASIL</t>
  </si>
  <si>
    <t>VEREDA BRASIL</t>
  </si>
  <si>
    <t>E R I LAS MERCEDES</t>
  </si>
  <si>
    <t>VDA. LAS MERCEDES</t>
  </si>
  <si>
    <t>E R JOSE ANTONIO PAEZ</t>
  </si>
  <si>
    <t>VDA. TRES BOCAS</t>
  </si>
  <si>
    <t>ER LA JAGUA</t>
  </si>
  <si>
    <t>VDA LA JAGUA</t>
  </si>
  <si>
    <t>E R LA REVERSA</t>
  </si>
  <si>
    <t>VDA. LA REVERSA</t>
  </si>
  <si>
    <t>E R LA GLORIA (D)</t>
  </si>
  <si>
    <t>VDA LA CATALINA</t>
  </si>
  <si>
    <t>E R I LA TRINIDAD</t>
  </si>
  <si>
    <t>VDA. COSTA RICA</t>
  </si>
  <si>
    <t>E R QUEBRADONA</t>
  </si>
  <si>
    <t>VDA. QUEBRADONA MEDIO</t>
  </si>
  <si>
    <t>E.R. SANTA INÉS</t>
  </si>
  <si>
    <t>VDA. SANTA INÉS</t>
  </si>
  <si>
    <t>E R APARTADA</t>
  </si>
  <si>
    <t>VDA LA APARTADA</t>
  </si>
  <si>
    <t>E R SAN AGATON</t>
  </si>
  <si>
    <t>VDA. LA RAYA</t>
  </si>
  <si>
    <t>C. E. R. LA UNION CACERI MEDIO</t>
  </si>
  <si>
    <t>VDA. LA UNION CACERI MEDIO</t>
  </si>
  <si>
    <t>E R RIO VIEJO</t>
  </si>
  <si>
    <t>VDA. RIO VIEJO</t>
  </si>
  <si>
    <t>I. E. R. VILLA FATIMA ARRIBA</t>
  </si>
  <si>
    <t>E R LAS PARCELAS</t>
  </si>
  <si>
    <t>VDA. PARCELAS DE CACERI</t>
  </si>
  <si>
    <t>E R I VILLA DEL SOCORRO</t>
  </si>
  <si>
    <t>VDA. VILLA DEL SOCORRO</t>
  </si>
  <si>
    <t>E R I CRISTO VIVE</t>
  </si>
  <si>
    <t>VDA. EL DELIRIO</t>
  </si>
  <si>
    <t>C. E. R. LAS MALVINAS</t>
  </si>
  <si>
    <t>C.E.R LAS MALVINAS</t>
  </si>
  <si>
    <t>VDA. LAS MALVINAS</t>
  </si>
  <si>
    <t>E R I LAS BATATAS</t>
  </si>
  <si>
    <t>VDA. LAS BATATAS</t>
  </si>
  <si>
    <t>E R I LUIS LOPEZ DE MESA</t>
  </si>
  <si>
    <t>VDA. VERACRUZ</t>
  </si>
  <si>
    <t>E R I BARRIO CHINO</t>
  </si>
  <si>
    <t>VDA. BARRIO CHINO</t>
  </si>
  <si>
    <t>E R I POLICARPA SALAVARRIETA</t>
  </si>
  <si>
    <t>VDA. TIGRE 2B</t>
  </si>
  <si>
    <t>CORRALES NEGROS</t>
  </si>
  <si>
    <t>VDA CORRALES NEGROS</t>
  </si>
  <si>
    <t>EL TORO</t>
  </si>
  <si>
    <t>VDA EL TORO</t>
  </si>
  <si>
    <t>El Bagre</t>
  </si>
  <si>
    <t>I. E. R. PUERTO CLAVER</t>
  </si>
  <si>
    <t>LICEO PUERTO CLAVER</t>
  </si>
  <si>
    <t>CORREG.PUERTO CLAVER</t>
  </si>
  <si>
    <t>C. E. R. LAS DANTAS</t>
  </si>
  <si>
    <t>VDA. LAS DANTAS</t>
  </si>
  <si>
    <t>C. E. R. EL REAL</t>
  </si>
  <si>
    <t>C. E. R. VILLA ABAJO</t>
  </si>
  <si>
    <t>VDA. VILLA ABAJO</t>
  </si>
  <si>
    <t>C. E. R. SANTA ISABEL</t>
  </si>
  <si>
    <t>VDA. SANTA ISABEL</t>
  </si>
  <si>
    <t>E R SANTA MARGARITA</t>
  </si>
  <si>
    <t>VDA. SANTA MARGARITA</t>
  </si>
  <si>
    <t>I. E. R. PUERTO LOPEZ</t>
  </si>
  <si>
    <t>E R LAS NEGRITAS</t>
  </si>
  <si>
    <t>VDA. LAS NEGRITAS</t>
  </si>
  <si>
    <t>VDA. EL REAL</t>
  </si>
  <si>
    <t>I. E. R. VILLA CHICA</t>
  </si>
  <si>
    <t>C. E. R. VILLA OCURU</t>
  </si>
  <si>
    <t>VDA. OCURU</t>
  </si>
  <si>
    <t>C. E. R. LOS COLONOS</t>
  </si>
  <si>
    <t>VDA. EL PUENTE DE TIGUI</t>
  </si>
  <si>
    <t>E R LA RICA</t>
  </si>
  <si>
    <t>VDA. LA RICA</t>
  </si>
  <si>
    <t>E R I NEGRAS INTERMEDIAS</t>
  </si>
  <si>
    <t>VDA. NEGRAS INTERMEDIAS</t>
  </si>
  <si>
    <t>C. E. R. LOS AGUACATES</t>
  </si>
  <si>
    <t>VDA. LOS AGUACATES</t>
  </si>
  <si>
    <t>I. E. R. LA ARENOSA</t>
  </si>
  <si>
    <t>C. E. R. EL GUAMO</t>
  </si>
  <si>
    <t>VDA. EL GUAMO</t>
  </si>
  <si>
    <t>C. E. R. OCURU MEDIO</t>
  </si>
  <si>
    <t>C.E.R EL CORAL</t>
  </si>
  <si>
    <t>VDA EL CORAL</t>
  </si>
  <si>
    <t>E R I SANTA TERESA</t>
  </si>
  <si>
    <t>VDA. SANTA TERESA</t>
  </si>
  <si>
    <t>C. E. R. ESPERANZA #2</t>
  </si>
  <si>
    <t>VDA. NUEVA ESPERENZA 2</t>
  </si>
  <si>
    <t>LA CAPILLA</t>
  </si>
  <si>
    <t>VDA LA CAPILLA</t>
  </si>
  <si>
    <t>ALTO BERRUGOSO</t>
  </si>
  <si>
    <t>VDA. ALTO BERRUGOSO</t>
  </si>
  <si>
    <t>LA CHIRITA</t>
  </si>
  <si>
    <t>VDA. LA CHIRITA</t>
  </si>
  <si>
    <t>C.E.R. SANTA BARBARITA</t>
  </si>
  <si>
    <t>VDA SANTA BARBARITA</t>
  </si>
  <si>
    <t>SENTADA DE VILLA</t>
  </si>
  <si>
    <t>VDA SENTADA DE VILLA</t>
  </si>
  <si>
    <t>LAS CLARITAS</t>
  </si>
  <si>
    <t>VDA LAS CLARITAS</t>
  </si>
  <si>
    <t>E R I BOCAS DE LAS NEGRAS</t>
  </si>
  <si>
    <t>VDA. BOCAS DE LAS NEGRAS</t>
  </si>
  <si>
    <t>I. E. LA ESMERALDA</t>
  </si>
  <si>
    <t>C.E.R PINDORA</t>
  </si>
  <si>
    <t>VEREDA PINDORA</t>
  </si>
  <si>
    <t>LA YE</t>
  </si>
  <si>
    <t>VDA DANTAS</t>
  </si>
  <si>
    <t>VILLA GRANDE</t>
  </si>
  <si>
    <t>C. E. R. LA LUCHA</t>
  </si>
  <si>
    <t>VDA. LA LUCHA</t>
  </si>
  <si>
    <t>C.E.R LA CINCO</t>
  </si>
  <si>
    <t>VDA LA CINCO</t>
  </si>
  <si>
    <t>C.E.R EL TUPE</t>
  </si>
  <si>
    <t>VDA EL TUPE</t>
  </si>
  <si>
    <t>C.E.R SABALITO SINAI</t>
  </si>
  <si>
    <t>VDA SABALITO SINAI</t>
  </si>
  <si>
    <t>C.E.R ALTO SABALITO</t>
  </si>
  <si>
    <t>VDA SABALITO</t>
  </si>
  <si>
    <t>EL TESORO</t>
  </si>
  <si>
    <t>VDA EL TESORO</t>
  </si>
  <si>
    <t>C.E.R. MUQUI ARRIBA</t>
  </si>
  <si>
    <t>VDA MUQUI ARRIBA</t>
  </si>
  <si>
    <t>C.E.R. LA PRIMAVERA</t>
  </si>
  <si>
    <t>VDA LA PRIMAVERA</t>
  </si>
  <si>
    <t>C.E.R CORONCORO</t>
  </si>
  <si>
    <t>VEREDA CORONCORO</t>
  </si>
  <si>
    <t>BELLA LINDA</t>
  </si>
  <si>
    <t>VEREDA BELLA LINDA</t>
  </si>
  <si>
    <t>LA CHAPARROSA</t>
  </si>
  <si>
    <t>VEREDA LA CHAPAROSA</t>
  </si>
  <si>
    <t>TORACHICA</t>
  </si>
  <si>
    <t>VDA TORACHICA</t>
  </si>
  <si>
    <t>LA UNION</t>
  </si>
  <si>
    <t>VILLA HERMOSA</t>
  </si>
  <si>
    <t>VDA VILLA HERMOSA</t>
  </si>
  <si>
    <t>CAÑO SECO</t>
  </si>
  <si>
    <t>VDA CAÑO SECO</t>
  </si>
  <si>
    <t>RALITO</t>
  </si>
  <si>
    <t>VDA RALITO</t>
  </si>
  <si>
    <t>Ituango</t>
  </si>
  <si>
    <t>C. E. R. PALOBLANCO</t>
  </si>
  <si>
    <t>I. E. R. VEINTE DE JULIO</t>
  </si>
  <si>
    <t>VDA. GUACHARAQUERO</t>
  </si>
  <si>
    <t>I. E. R. JOSE FELIX DE RESTREPO</t>
  </si>
  <si>
    <t>C. E. R. EL RIO</t>
  </si>
  <si>
    <t>VDA EL RIO</t>
  </si>
  <si>
    <t>I. E. R. LA PEREZ</t>
  </si>
  <si>
    <t>I. E. R. SAN FRANCISCO</t>
  </si>
  <si>
    <t>VDA. EL AMPARO</t>
  </si>
  <si>
    <t>I. E. R. ANTONIO NARIÑO</t>
  </si>
  <si>
    <t>VDA. LA HUNDIDA</t>
  </si>
  <si>
    <t>C. E. R. EL NARANJO</t>
  </si>
  <si>
    <t>VDA. EL NARANJO</t>
  </si>
  <si>
    <t>I. E. JESUS MARIA VALLE JARAMILLO</t>
  </si>
  <si>
    <t>CORREG. LA GRANJA</t>
  </si>
  <si>
    <t>I. E. R. SANTA ANA</t>
  </si>
  <si>
    <t>VDA SANTA ANA</t>
  </si>
  <si>
    <t>C. E. R. EL QUINDIO</t>
  </si>
  <si>
    <t>VDA. EL QUINDIO</t>
  </si>
  <si>
    <t>C. E. R. CHISPAS</t>
  </si>
  <si>
    <t>VDA. CHISPAS</t>
  </si>
  <si>
    <t>C. E. R. ATANASIO GIRARDOT</t>
  </si>
  <si>
    <t>VDA. CENIZAS</t>
  </si>
  <si>
    <t>C. E. R. JOSE ACEVEDO Y GOMEZ</t>
  </si>
  <si>
    <t>VDA. SINGO EL CHORRON</t>
  </si>
  <si>
    <t>C. E. R. LA GIRALDO</t>
  </si>
  <si>
    <t>VDA EL TINTO</t>
  </si>
  <si>
    <t>I. E. R. LOS SAUCES</t>
  </si>
  <si>
    <t>VDA. LOS SAUCES</t>
  </si>
  <si>
    <t>C. E. R. LAS CUATRO</t>
  </si>
  <si>
    <t>VDA. LAS CUATRO</t>
  </si>
  <si>
    <t>I. E. LUIS MARIA PRECIADO ECHAVARRIA</t>
  </si>
  <si>
    <t>C. E. R. LA CAMELIA</t>
  </si>
  <si>
    <t>VDA LA CAMELIA</t>
  </si>
  <si>
    <t>C. E. R. LA AMERICA</t>
  </si>
  <si>
    <t>VDA LA AMERICA</t>
  </si>
  <si>
    <t>C. E. R. PATRICIO SUCERQUIA</t>
  </si>
  <si>
    <t>C. E. R. SAN JUANILLO</t>
  </si>
  <si>
    <t>VDA LA CEIBA</t>
  </si>
  <si>
    <t>C. E. R. EL OLIVAR</t>
  </si>
  <si>
    <t>VDA. EL OLIVAR</t>
  </si>
  <si>
    <t>C. E. R. REVENTON</t>
  </si>
  <si>
    <t>VDA REVENTON</t>
  </si>
  <si>
    <t>C. E. R. JOSE MANUEL TAPARCUA</t>
  </si>
  <si>
    <t>VDA. PENÁ</t>
  </si>
  <si>
    <t>C. E. R. EL ARO</t>
  </si>
  <si>
    <t>VDA. EL ARO</t>
  </si>
  <si>
    <t>C. E. R. EL CARDAL</t>
  </si>
  <si>
    <t>VDA LAS AGÜITAS</t>
  </si>
  <si>
    <t>I. E. R. BADILLO</t>
  </si>
  <si>
    <t>VDA. EL TINTO</t>
  </si>
  <si>
    <t>C. E. R. GUAYAQUIL</t>
  </si>
  <si>
    <t>VDA. VILLEGAS</t>
  </si>
  <si>
    <t>C. E. R. LA LOMITA</t>
  </si>
  <si>
    <t>VDA LA LOMITA</t>
  </si>
  <si>
    <t>C. E. R. LA PALIZADA</t>
  </si>
  <si>
    <t>VDA. LA PALIZADA</t>
  </si>
  <si>
    <t>C. E. R. EL SOCORRO</t>
  </si>
  <si>
    <t>VDA. CONGUITAL</t>
  </si>
  <si>
    <t>C. E. R. LA CANDELARIA</t>
  </si>
  <si>
    <t>VDA. CANDELARIA BAJA</t>
  </si>
  <si>
    <t>I. E. R. BONANZA</t>
  </si>
  <si>
    <t>VDA FINLANDIA</t>
  </si>
  <si>
    <t>C. E. R. EL TEJAR</t>
  </si>
  <si>
    <t>VDA EL TEJAR</t>
  </si>
  <si>
    <t>C. E. R. SAN PABLO</t>
  </si>
  <si>
    <t>VDA. SAN PABLO</t>
  </si>
  <si>
    <t>C. E. R. SAN AGUSTIN</t>
  </si>
  <si>
    <t>VDA SAN AGUSTIN LEONES</t>
  </si>
  <si>
    <t>C. E. R. LA FLORIDA</t>
  </si>
  <si>
    <t>VDA. LA SOLEDAD</t>
  </si>
  <si>
    <t>VDA QUEBRADONA EL PALMAR</t>
  </si>
  <si>
    <t>C. E. R. EL CAPOTE</t>
  </si>
  <si>
    <t>VDA. EL CAPOTE</t>
  </si>
  <si>
    <t>C. E. R. OCAL</t>
  </si>
  <si>
    <t>VDA SANTA BÁRBARA</t>
  </si>
  <si>
    <t>C. E. R. LA GEORGIA</t>
  </si>
  <si>
    <t>VDA LA GEORGIA</t>
  </si>
  <si>
    <t>C. E. R. LA CONCORDIA</t>
  </si>
  <si>
    <t>VDA. CANDELARIA ALTA</t>
  </si>
  <si>
    <t>C. E. R. LA ESTRELLA</t>
  </si>
  <si>
    <t>VDA CAMELIA ALTA</t>
  </si>
  <si>
    <t>C. E. R. TRAVESIAS</t>
  </si>
  <si>
    <t>C. E. R. LA CIENAGA</t>
  </si>
  <si>
    <t>VDA LA CIENAGA</t>
  </si>
  <si>
    <t>C. E. R. SAN MARCOS</t>
  </si>
  <si>
    <t>VDA SAN MARCOS</t>
  </si>
  <si>
    <t>C. E. R. LA HONDA</t>
  </si>
  <si>
    <t>VDA. LA HONDA</t>
  </si>
  <si>
    <t>C. E. R. CHUSCAL</t>
  </si>
  <si>
    <t>VDA. EL CHUSCAL</t>
  </si>
  <si>
    <t>C. E. R. FALDA DE LAS ARAÑAS</t>
  </si>
  <si>
    <t>VDA. LAS ARAÑAS</t>
  </si>
  <si>
    <t>C. E. R. LOS VENADOS</t>
  </si>
  <si>
    <t>VDA. LOS VENADOS</t>
  </si>
  <si>
    <t>C.E.R LA FLECHA</t>
  </si>
  <si>
    <t>VDA LA FLECHA</t>
  </si>
  <si>
    <t>C. E. R. EL ZARZAL</t>
  </si>
  <si>
    <t>VDA. LAS BRISAS</t>
  </si>
  <si>
    <t>C.E.R. LA PRENSA</t>
  </si>
  <si>
    <t>VDA LA PRENSA</t>
  </si>
  <si>
    <t>C. E. R. EL CEIBO</t>
  </si>
  <si>
    <t>VDA EL CEIBO</t>
  </si>
  <si>
    <t>C. E. R. INDIGENISTA SAN MATIAS</t>
  </si>
  <si>
    <t>RESG DE JAIDUKAMA</t>
  </si>
  <si>
    <t>C. E. R. SAN JUAN BADILLO</t>
  </si>
  <si>
    <t>VDA SAN JUAN BADILLO</t>
  </si>
  <si>
    <t>C.E.R BIRRI BIRRI</t>
  </si>
  <si>
    <t>VDA BIRRI</t>
  </si>
  <si>
    <t>C.E.R. LA CANTURRONA</t>
  </si>
  <si>
    <t>VDA LA CANTURRONA</t>
  </si>
  <si>
    <t>C. E. R. EL RECREO</t>
  </si>
  <si>
    <t>VDA EL RECREO</t>
  </si>
  <si>
    <t>C.E.R LA RICA</t>
  </si>
  <si>
    <t>VDA LA RICA</t>
  </si>
  <si>
    <t>C. E. R. MANZANARES</t>
  </si>
  <si>
    <t>VDA. SAN JUANILLO</t>
  </si>
  <si>
    <t>C.E.R. FILO DE PAVAS</t>
  </si>
  <si>
    <t>VDA. FILO DE PAVAS</t>
  </si>
  <si>
    <t>VDA. BADILLO</t>
  </si>
  <si>
    <t>C. E. R. MURRAPAL</t>
  </si>
  <si>
    <t>VDA. MURRAPAL</t>
  </si>
  <si>
    <t>C. E. R. LA PALOMA</t>
  </si>
  <si>
    <t>VDA. LA PALOMA SAN JUANILLO</t>
  </si>
  <si>
    <t>C.E.R. LOS ANDES</t>
  </si>
  <si>
    <t>VDA. SAN LUIS PASCUITA</t>
  </si>
  <si>
    <t>C.E.R BUENA VISTA SAN BARTOLO</t>
  </si>
  <si>
    <t>VDA BUENA VISTA</t>
  </si>
  <si>
    <t>C. E. R. EL CARMEN</t>
  </si>
  <si>
    <t>VDA. EL CARMEN</t>
  </si>
  <si>
    <t>C. E. R. MONTE ALTO</t>
  </si>
  <si>
    <t>VDA. MONTE ALTO</t>
  </si>
  <si>
    <t>C. E. R. ALTO DEL LIMON</t>
  </si>
  <si>
    <t>VDA. ALTO DEL LIMON</t>
  </si>
  <si>
    <t>VDA. MANZANARES EL ARO</t>
  </si>
  <si>
    <t>C. E. R. ORGANI ALTO</t>
  </si>
  <si>
    <t>VDA. ORGANI ALTO</t>
  </si>
  <si>
    <t>C.E.R. LA SEBASTIANA</t>
  </si>
  <si>
    <t>VDA. LA SEBASTIANA</t>
  </si>
  <si>
    <t>C.E.R. SANTA BÁRBARA</t>
  </si>
  <si>
    <t>VDA. SANTA BÁRBARA 0 SANTA LUCÍA</t>
  </si>
  <si>
    <t>C.E.R. ANTONIO JOSE DE SUCRE</t>
  </si>
  <si>
    <t>VDA EL TIGRE</t>
  </si>
  <si>
    <t>C.E.R. ORGANI MEDIO</t>
  </si>
  <si>
    <t>VDA ORGANI</t>
  </si>
  <si>
    <t>C.E.R. ORGANI ABAJO</t>
  </si>
  <si>
    <t>VDA ORGANI ABAJO</t>
  </si>
  <si>
    <t>C.E.R LA PERLA</t>
  </si>
  <si>
    <t>VDA LA PERLA</t>
  </si>
  <si>
    <t>Murindó</t>
  </si>
  <si>
    <t>I. E. MURINDO</t>
  </si>
  <si>
    <t>C. E. R. OPOGADO</t>
  </si>
  <si>
    <t>CORREG APOGADÓ</t>
  </si>
  <si>
    <t>C. E. R. BEBARAMEÑO</t>
  </si>
  <si>
    <t>VDA BABARAMEÑO</t>
  </si>
  <si>
    <t>C. E. R. TURRIQUITADO</t>
  </si>
  <si>
    <t>VDA BELLA LUZ</t>
  </si>
  <si>
    <t>C. E. R. CAMPO ALEGRE</t>
  </si>
  <si>
    <t>C. E. R. BARTOLO</t>
  </si>
  <si>
    <t>VDA BARTOLO</t>
  </si>
  <si>
    <t>C. E. R. INDIGENISTA CHAGERADO</t>
  </si>
  <si>
    <t>C. E. R. INDIG TURRIQUITADO ALTO</t>
  </si>
  <si>
    <t>RESGINDIG.TURRIQUITADO ALTO</t>
  </si>
  <si>
    <t>GUAGUA</t>
  </si>
  <si>
    <t>COMUNID INDG GUAGUA</t>
  </si>
  <si>
    <t>C. E. R.  INDIGENISTA ISLA</t>
  </si>
  <si>
    <t>COMUNID. INDG LA ISLA</t>
  </si>
  <si>
    <t>C. E. R. INDIGENISTA TURRIQUITADO 0 LLANO</t>
  </si>
  <si>
    <t>COMUNID. INDG TURRIQUITADO</t>
  </si>
  <si>
    <t>RESG.INDIG. RIO CHAGERADO</t>
  </si>
  <si>
    <t>C. E. R. EL PITAL</t>
  </si>
  <si>
    <t>VDA EL PITAL</t>
  </si>
  <si>
    <t>C. E. R. SANTA FE DE MURINDO</t>
  </si>
  <si>
    <t>VDA SANTA FE</t>
  </si>
  <si>
    <t>C. E. R. EL CANAL</t>
  </si>
  <si>
    <t>VDA EL CANAL</t>
  </si>
  <si>
    <t>C. E. R. COREDO</t>
  </si>
  <si>
    <t>COMUNID. INDG COREDÓ</t>
  </si>
  <si>
    <t>C. E. R. INDÍGENA COREDOCITO</t>
  </si>
  <si>
    <t>RESG.INDIG.  DE COREDOCITO</t>
  </si>
  <si>
    <t>CENTRO EDUCATIVO RURAL GUAMAL</t>
  </si>
  <si>
    <t>VDA. GUAMAL</t>
  </si>
  <si>
    <t>CHIBUGADO</t>
  </si>
  <si>
    <t>COMUNID INDG CHIBUGADO</t>
  </si>
  <si>
    <t>BACHIDUBY</t>
  </si>
  <si>
    <t>COMUNIDAD INDIGENA BACHIDUBY</t>
  </si>
  <si>
    <t>C.E.R MURINDO VIEJO</t>
  </si>
  <si>
    <t>VDA MURINDO VIEJO</t>
  </si>
  <si>
    <t>C.E.R PRIMAVERA</t>
  </si>
  <si>
    <t>VDA PRIMAVERA</t>
  </si>
  <si>
    <t>Nechí</t>
  </si>
  <si>
    <t>I.E.R TRINIDAD ARRIBA</t>
  </si>
  <si>
    <t>VDA TRINIDAD ARRIBA</t>
  </si>
  <si>
    <t>C. E. R. SAN PABLO ARRIBA</t>
  </si>
  <si>
    <t>VDA SAN PABLO ARRIBA</t>
  </si>
  <si>
    <t>I. E. R. LA CONCHA</t>
  </si>
  <si>
    <t>E R EL CARMEN</t>
  </si>
  <si>
    <t>VDA. LA YE</t>
  </si>
  <si>
    <t>C. E. R. SANTA TERESITA</t>
  </si>
  <si>
    <t>VDA. CORRALES</t>
  </si>
  <si>
    <t>C. E. R. SAN PEDRO ARRIBA</t>
  </si>
  <si>
    <t>VDA SAN PEDRO ARRIBA</t>
  </si>
  <si>
    <t>C. E. R. LA PLATA</t>
  </si>
  <si>
    <t>VDA LA PLATA</t>
  </si>
  <si>
    <t>C. E. R. LA ESPERANZA</t>
  </si>
  <si>
    <t>I. E. COLORADO</t>
  </si>
  <si>
    <t>E R LA INMACULADA</t>
  </si>
  <si>
    <t>VDA. CORRENTOSO</t>
  </si>
  <si>
    <t>E R CAÑO PESCADO</t>
  </si>
  <si>
    <t>VDA. CAÑO PESCADO</t>
  </si>
  <si>
    <t>C. E. R. PLATANAL</t>
  </si>
  <si>
    <t>VDA. PLATANAL</t>
  </si>
  <si>
    <t>E R I LA POMPOSA</t>
  </si>
  <si>
    <t>VDA. PUERTO NUEVO</t>
  </si>
  <si>
    <t>E R I LONDRES</t>
  </si>
  <si>
    <t>VDA. PARCELAS DE LONDRES</t>
  </si>
  <si>
    <t>E R I PUERTO ASTILLA</t>
  </si>
  <si>
    <t>VDA. PUERTO ASTILLA</t>
  </si>
  <si>
    <t>C. E. R. SAN PABLO MEDIO</t>
  </si>
  <si>
    <t>VDA. SAN PABLO MEDIO</t>
  </si>
  <si>
    <t>C. E. R. SAN PABLO ABAJO</t>
  </si>
  <si>
    <t>VDA SAN PABLO ABAJO</t>
  </si>
  <si>
    <t>C. E. R. ZARAGOCITA</t>
  </si>
  <si>
    <t>C. E. R. LAS VICTORIAS</t>
  </si>
  <si>
    <t>VDA. EL CEDRO</t>
  </si>
  <si>
    <t>C. E. R. TABOGA</t>
  </si>
  <si>
    <t>VDA TABOGA</t>
  </si>
  <si>
    <t>C. E. R. SAN MATEO</t>
  </si>
  <si>
    <t>VDA. SAN MATEO</t>
  </si>
  <si>
    <t>C.E.R. ISLA VERDE</t>
  </si>
  <si>
    <t>VDA. ISLA VERDE</t>
  </si>
  <si>
    <t>C. E. R. EL SABALITO</t>
  </si>
  <si>
    <t>VDA. EL SABALITO</t>
  </si>
  <si>
    <t>I. E. JORGE ELIECER GAITAN</t>
  </si>
  <si>
    <t>E R I QUEBRADA CIENAGA BIJAGUAL</t>
  </si>
  <si>
    <t>VEREDA QUEBRADA CIENAGA</t>
  </si>
  <si>
    <t>C. E. R. SAN PEDRO MEDIO</t>
  </si>
  <si>
    <t>VDA. SAN PEDRO MEDIO</t>
  </si>
  <si>
    <t>C. E. R.  PLAN BONITO</t>
  </si>
  <si>
    <t>VDA. PLAN BONITO</t>
  </si>
  <si>
    <t>C. E. R. MALA NOCHE</t>
  </si>
  <si>
    <t>VDA. MALA NOCHE</t>
  </si>
  <si>
    <t>C. E. R.  ZARAGOCITA</t>
  </si>
  <si>
    <t>VDA. EL CATORCE</t>
  </si>
  <si>
    <t>C. E. R. MADRE DE DIOS</t>
  </si>
  <si>
    <t>VDA. MADRE DE DIOS</t>
  </si>
  <si>
    <t>E R I BIJAGUAL</t>
  </si>
  <si>
    <t>CORREG. BIJAGUAL</t>
  </si>
  <si>
    <t>C. E. R. BELLA FATIMA</t>
  </si>
  <si>
    <t>VDA PALESTINA</t>
  </si>
  <si>
    <t>C.E.R. LA CEIBA</t>
  </si>
  <si>
    <t>VDA TRINIDAD ALTO</t>
  </si>
  <si>
    <t>C. E. R. RAFAEL NUÑEZ</t>
  </si>
  <si>
    <t>VDA. TRES CASAS</t>
  </si>
  <si>
    <t>C.E.R. QUEBRADA CIÉNAGA SAN PEDRO</t>
  </si>
  <si>
    <t>VDA QUEBRADA CIÉNAGA</t>
  </si>
  <si>
    <t>Remedios</t>
  </si>
  <si>
    <t>I. E. R. PABLO VI</t>
  </si>
  <si>
    <t>C. E. R. SAN CRISTOBAL</t>
  </si>
  <si>
    <t>VDA SAN CRISTOBAL</t>
  </si>
  <si>
    <t>I.E. IGNACIO YEPES YEPES</t>
  </si>
  <si>
    <t>C. E. R. LA CRUZ</t>
  </si>
  <si>
    <t>VDA LA CRUZ</t>
  </si>
  <si>
    <t>I. E. R. LA CRUZADA</t>
  </si>
  <si>
    <t>C. E. R. CHORROLINDO</t>
  </si>
  <si>
    <t>VDA CHORROLINDO</t>
  </si>
  <si>
    <t>C. E. R. EL PLACER</t>
  </si>
  <si>
    <t>VDA EL PLACER</t>
  </si>
  <si>
    <t>COLEGIO LA CRUZADA</t>
  </si>
  <si>
    <t>CORREG.LA CRUZADA</t>
  </si>
  <si>
    <t>C. E. R. LAS CAMELIAS</t>
  </si>
  <si>
    <t>VDA LAS CAMELIAS</t>
  </si>
  <si>
    <t>E R BELEN</t>
  </si>
  <si>
    <t>VDA. BELEN</t>
  </si>
  <si>
    <t>C. E. R. LA BONITA</t>
  </si>
  <si>
    <t>VDA LA BONITA</t>
  </si>
  <si>
    <t>I.E.R SAN IGNACIO</t>
  </si>
  <si>
    <t>C.E.R LAS PALOMAS</t>
  </si>
  <si>
    <t>VDA LAS PALOMAS</t>
  </si>
  <si>
    <t>I. E. LLANO DE CORDOBA</t>
  </si>
  <si>
    <t>C. E. R. EL SALADO</t>
  </si>
  <si>
    <t>VDA EL SALADO</t>
  </si>
  <si>
    <t>C. E. R. COSTEÑAL</t>
  </si>
  <si>
    <t>VDA COSTEÑAL</t>
  </si>
  <si>
    <t>C. E. R. SANTA LUCIA</t>
  </si>
  <si>
    <t>VDA SANTA LUCIA</t>
  </si>
  <si>
    <t>VDA SAN MATEO</t>
  </si>
  <si>
    <t>C. E. R. EL PORVENIR</t>
  </si>
  <si>
    <t>VDA EL PORVENIR</t>
  </si>
  <si>
    <t>C. E. R. CAMPO VIJAO</t>
  </si>
  <si>
    <t>VDA CAMPO VIJAO</t>
  </si>
  <si>
    <t>E R SANTA ANA</t>
  </si>
  <si>
    <t>VDA. MANI</t>
  </si>
  <si>
    <t>E R I PLATANALES</t>
  </si>
  <si>
    <t>VDA. PLATANALES</t>
  </si>
  <si>
    <t>C. E. R. OCACITO</t>
  </si>
  <si>
    <t>VDA OCACITO</t>
  </si>
  <si>
    <t>C. E. R. LA CEIBA</t>
  </si>
  <si>
    <t>C. E. R. NUSNA</t>
  </si>
  <si>
    <t>VDA NUSNA</t>
  </si>
  <si>
    <t>C.E.R OCA</t>
  </si>
  <si>
    <t>VDA OCA</t>
  </si>
  <si>
    <t>E R LOS LAGOS</t>
  </si>
  <si>
    <t>VDA LOS LAGOS</t>
  </si>
  <si>
    <t>C. E. R. LA GORGONA</t>
  </si>
  <si>
    <t>VDA LA GORGONA</t>
  </si>
  <si>
    <t>C. E. R. BOMINAS</t>
  </si>
  <si>
    <t>VDA BOMINAS</t>
  </si>
  <si>
    <t>C.E.R MARIA AUXILIADORA</t>
  </si>
  <si>
    <t>VDA LA BRAVA</t>
  </si>
  <si>
    <t>C. E. R. LA ARGELIA</t>
  </si>
  <si>
    <t>VDA LA ARGELIA</t>
  </si>
  <si>
    <t>C. E. R. CARRIZAL</t>
  </si>
  <si>
    <t>VDA CARRIZAL</t>
  </si>
  <si>
    <t>C.E.R LA CRISTALINA</t>
  </si>
  <si>
    <t>C. E. R. PASO DE LA MULA</t>
  </si>
  <si>
    <t>VDA EL PASO DE LA MULA</t>
  </si>
  <si>
    <t>C.E.R ALTOS DE MANILA</t>
  </si>
  <si>
    <t>VDA ALTO DE MANILA</t>
  </si>
  <si>
    <t>EL PIÑAL</t>
  </si>
  <si>
    <t>VDA EL PIÑAL</t>
  </si>
  <si>
    <t>LAS DELICIAS</t>
  </si>
  <si>
    <t>VDA LAS DELICIAS</t>
  </si>
  <si>
    <t>EL CARMEN</t>
  </si>
  <si>
    <t>EL TAMAR</t>
  </si>
  <si>
    <t>VDA EL TAMAR</t>
  </si>
  <si>
    <t>CRUZ DE BAJITALES</t>
  </si>
  <si>
    <t>VDA CRUZ DE BAJITALES</t>
  </si>
  <si>
    <t>LA CONSENTIDA</t>
  </si>
  <si>
    <t>OJOS CLAROS</t>
  </si>
  <si>
    <t>VDA OJOS CLAROS</t>
  </si>
  <si>
    <t>PLAZA NUEVA</t>
  </si>
  <si>
    <t>VDA PLAZA NUEVA</t>
  </si>
  <si>
    <t>ANA CORETO</t>
  </si>
  <si>
    <t>VDA ANA CORETO</t>
  </si>
  <si>
    <t>CAIMANA ALTA</t>
  </si>
  <si>
    <t>VDA CAIMANA ALTA</t>
  </si>
  <si>
    <t>LAS CAMELIAS DOS</t>
  </si>
  <si>
    <t>VDA LAS CAMELIAS 2</t>
  </si>
  <si>
    <t>CAÑO TRIGRE</t>
  </si>
  <si>
    <t>VDA CAÑO TIGRE</t>
  </si>
  <si>
    <t>VDA SANTA MARTA</t>
  </si>
  <si>
    <t>EL RETIRO</t>
  </si>
  <si>
    <t>VDA EL RETIRO</t>
  </si>
  <si>
    <t>LA COOPERATIVA</t>
  </si>
  <si>
    <t>VDA PUERTO NUEVO ITE</t>
  </si>
  <si>
    <t>ALTOS DEL PUNA</t>
  </si>
  <si>
    <t>VDA EL PUNA</t>
  </si>
  <si>
    <t>C.E.R EL ARBOLITO</t>
  </si>
  <si>
    <t>VDA MANI PARTE ALTA</t>
  </si>
  <si>
    <t>I.E. SANTIAGO DE URABA (UNIT)</t>
  </si>
  <si>
    <t>E.R. MANTAGORDA</t>
  </si>
  <si>
    <t>VDA MANTAGORDA.</t>
  </si>
  <si>
    <t>Segovia</t>
  </si>
  <si>
    <t>I. E. R. FRAY MARTIN DE PORRES</t>
  </si>
  <si>
    <t>E R PUERTO CALAVERA</t>
  </si>
  <si>
    <t>VDA. PUERTO CALAVERA.</t>
  </si>
  <si>
    <t>I. E. SANTO DOMINGO SAVIO</t>
  </si>
  <si>
    <t>E R EL APORRIADO</t>
  </si>
  <si>
    <t>VDA. EL APORRIADO</t>
  </si>
  <si>
    <t>C. E. R. CAÑAVERAL</t>
  </si>
  <si>
    <t>VDA CAÑAVERAL</t>
  </si>
  <si>
    <t>C.E.R PUENTE BAGRE</t>
  </si>
  <si>
    <t>VDA PUENTE BAGRE</t>
  </si>
  <si>
    <t>C. E. R. LA PÓ</t>
  </si>
  <si>
    <t>C. E. R. LA PO</t>
  </si>
  <si>
    <t>VDA.LA PÓ</t>
  </si>
  <si>
    <t>I. E. LIBORIO BATALLER</t>
  </si>
  <si>
    <t>I.E.R. CAMPO ALEGRE</t>
  </si>
  <si>
    <t>E R I MATA</t>
  </si>
  <si>
    <t>VDA. MATA.</t>
  </si>
  <si>
    <t>E.R.I. EL CENIZO</t>
  </si>
  <si>
    <t>VDA. EL CENIZO.</t>
  </si>
  <si>
    <t>E.R.I. LAURELES</t>
  </si>
  <si>
    <t>VDA. LAURELES.</t>
  </si>
  <si>
    <t>C.E.R CUTURU MEDIO</t>
  </si>
  <si>
    <t>VDA CUTURU MEDIO</t>
  </si>
  <si>
    <t>C.E.R EL AGUACATE</t>
  </si>
  <si>
    <t>VDA LOS AGUACATES</t>
  </si>
  <si>
    <t>C.E.R ARENALES</t>
  </si>
  <si>
    <t>VDA ARENALES</t>
  </si>
  <si>
    <t>E.R.I. ESPERANZA Y ALEGRÍA</t>
  </si>
  <si>
    <t>C.E.R CUTURU ABAJO</t>
  </si>
  <si>
    <t>VDA CUTURU ABAJO</t>
  </si>
  <si>
    <t>C.E.R LAS GUAGUAS</t>
  </si>
  <si>
    <t>VDA LAS GUAGUAS</t>
  </si>
  <si>
    <t>C.E.R HELECHALES DOS</t>
  </si>
  <si>
    <t>VDA LOS CHORROS</t>
  </si>
  <si>
    <t>LA CHINITA</t>
  </si>
  <si>
    <t>VDA LA CHINITA</t>
  </si>
  <si>
    <t>KOREA ALTA</t>
  </si>
  <si>
    <t>VDA KOREA ALTA</t>
  </si>
  <si>
    <t>C.E.R MONTEFRIO ALTO</t>
  </si>
  <si>
    <t>VDA. MONTEFRÍO ALTO</t>
  </si>
  <si>
    <t>C. E. R. LA PÓ CAMPESINA</t>
  </si>
  <si>
    <t>C.E.R BOCAS DE CHICAMOQUE</t>
  </si>
  <si>
    <t>VDA CHIKAMOQUE</t>
  </si>
  <si>
    <t>C.E.R CUTURU ALTO</t>
  </si>
  <si>
    <t>VDA CUTURU ALTO</t>
  </si>
  <si>
    <t>C.E.R HELECHALES UNO</t>
  </si>
  <si>
    <t>VDA LOS HELECHALES</t>
  </si>
  <si>
    <t>SANTA LAURA</t>
  </si>
  <si>
    <t>VDA SANTA LAURA</t>
  </si>
  <si>
    <t>Tarazá</t>
  </si>
  <si>
    <t>C. E. R. TARAZA NORTE</t>
  </si>
  <si>
    <t>VDA. RANCHO VIEJO</t>
  </si>
  <si>
    <t>C. E. R. LOS ANGELES</t>
  </si>
  <si>
    <t>C. E. R. QUINTERON</t>
  </si>
  <si>
    <t>VDA. LA ILUCION</t>
  </si>
  <si>
    <t>I. E. R. LA CAUCANA</t>
  </si>
  <si>
    <t>I.E.R. LA ESPERANZA</t>
  </si>
  <si>
    <t>I. E. R. SAN ANTONIO</t>
  </si>
  <si>
    <t>C. E. R. BATATALITO</t>
  </si>
  <si>
    <t>VDA BATATALITO</t>
  </si>
  <si>
    <t>C. E. R. CARLOS ARTURO QUINTERO</t>
  </si>
  <si>
    <t>C.E.R. LAS ACACIAS</t>
  </si>
  <si>
    <t>VDA. LAS ACACIAS</t>
  </si>
  <si>
    <t>C. E. R.  EL TRIUNFO</t>
  </si>
  <si>
    <t>VDA. EL TRIUNFO</t>
  </si>
  <si>
    <t>C. E. R.  LA PALMERA</t>
  </si>
  <si>
    <t>VDA SANTA CLARA</t>
  </si>
  <si>
    <t>C. E. R.  TAHAMI</t>
  </si>
  <si>
    <t>VDA TAHAMI</t>
  </si>
  <si>
    <t>C. E. R. LAS DELICIAS</t>
  </si>
  <si>
    <t>VDA. LA FRONTERA</t>
  </si>
  <si>
    <t>C. E. R.  VISTA HERMOSA</t>
  </si>
  <si>
    <t>VDA. VISTA HERMOSA</t>
  </si>
  <si>
    <t>C. E. R.  PECORALIA</t>
  </si>
  <si>
    <t>VDA PECORALIA</t>
  </si>
  <si>
    <t>C. E. R.  SANTA CLARA</t>
  </si>
  <si>
    <t>VDA. EL IMPOSIBLE</t>
  </si>
  <si>
    <t>C. E. R. EL POTRERO LARGO</t>
  </si>
  <si>
    <t>VDA POTRERO LARGO</t>
  </si>
  <si>
    <t>C. E. R.  TAMACO</t>
  </si>
  <si>
    <t>VDA EL TAMACO</t>
  </si>
  <si>
    <t>C. E. R.  EL TRES</t>
  </si>
  <si>
    <t>VDA. EL TRES</t>
  </si>
  <si>
    <t>C.E. LA PITA</t>
  </si>
  <si>
    <t>VEREDA LA PITA</t>
  </si>
  <si>
    <t>I.E. PUYA DEL MEDIO (UNIT)</t>
  </si>
  <si>
    <t>E.R. PUYA ARRIBA</t>
  </si>
  <si>
    <t>E.R. VEREDA PUYA ARRIBA</t>
  </si>
  <si>
    <t>I.E. SAN JOSE DE MULATOS</t>
  </si>
  <si>
    <t>CORREGIMIENTO SAN JOSE DE MULATOS</t>
  </si>
  <si>
    <t>I.E. SAN VICENTE DEL CONGO</t>
  </si>
  <si>
    <t>E.R. EL CONGO</t>
  </si>
  <si>
    <t>VDA. EL CONGO.</t>
  </si>
  <si>
    <t>I.E. MONTE VERDE</t>
  </si>
  <si>
    <t>E.R. LA TACHUELA</t>
  </si>
  <si>
    <t>VDA. LA TACHUELA</t>
  </si>
  <si>
    <t>E.R. NUESTRA SEÑORA DEL CARMEN</t>
  </si>
  <si>
    <t>VDA. CACAHUAL.</t>
  </si>
  <si>
    <t>I.E. EL DOS</t>
  </si>
  <si>
    <t>E.R. SAN FELIPE</t>
  </si>
  <si>
    <t>VDA SAN FELIPE</t>
  </si>
  <si>
    <t>E.R. QUEBRADA LOS INDIOS (UNIT)</t>
  </si>
  <si>
    <t>VDA. QUEBRADA DE LOS</t>
  </si>
  <si>
    <t>E.R. EL PORVENIR TULAPA</t>
  </si>
  <si>
    <t>VDA. EL PORVENIR</t>
  </si>
  <si>
    <t>I.E. BLANQUICET</t>
  </si>
  <si>
    <t>E.R. EL CAIMAN</t>
  </si>
  <si>
    <t>VDA EL CAIMAN</t>
  </si>
  <si>
    <t>I.E. RIO GRANDE</t>
  </si>
  <si>
    <t>I.E. RIO GRANDE 0 SEDE PRINCIPAL</t>
  </si>
  <si>
    <t>CLL. PRINCIPAL</t>
  </si>
  <si>
    <t>E.R. EL CUCHILLO</t>
  </si>
  <si>
    <t>VDA. EL CUCHILLO</t>
  </si>
  <si>
    <t>I.E. CURRULAO</t>
  </si>
  <si>
    <t>B/PUEBLO NUEVO.</t>
  </si>
  <si>
    <t>I.E. NUEVA COLONIA</t>
  </si>
  <si>
    <t>B.SAN JOAQUIN CRA 9A CLL28.</t>
  </si>
  <si>
    <t>E.R. GUADUALITO (UNIT)</t>
  </si>
  <si>
    <t>VDA. GUADUALITO</t>
  </si>
  <si>
    <t>I.E. PUEBLO BELLO</t>
  </si>
  <si>
    <t>E.R. SAN PABLO TULAPA</t>
  </si>
  <si>
    <t>VDA. SAN PABLO TULAPA</t>
  </si>
  <si>
    <t>I.E. PIEDRECITAS</t>
  </si>
  <si>
    <t>VDA. PIEDRECITAS</t>
  </si>
  <si>
    <t>E.R. BRUNITO ARRIBA</t>
  </si>
  <si>
    <t>VDA. BRUNITO ARRIBA</t>
  </si>
  <si>
    <t>E.R. PUYA PUNTO ROJO</t>
  </si>
  <si>
    <t>VEREDA PUNTO ROJO</t>
  </si>
  <si>
    <t>CORREG. EL DOS</t>
  </si>
  <si>
    <t>I.E. CENTRAL</t>
  </si>
  <si>
    <t>CLL CENTRAL</t>
  </si>
  <si>
    <t>I.E. PUNTA DE PIEDRA</t>
  </si>
  <si>
    <t>E.R. BAJO CIRILO (D)</t>
  </si>
  <si>
    <t>VDA. BAJO CIRILO</t>
  </si>
  <si>
    <t>E.R. LOS ENAMORADOS</t>
  </si>
  <si>
    <t>VDA. LOS ENAMORADOS.</t>
  </si>
  <si>
    <t>I.E. ALTO DE MULATOS</t>
  </si>
  <si>
    <t>E.R. JUAN BENITEZ</t>
  </si>
  <si>
    <t>VDA. JUAN BENITEZ</t>
  </si>
  <si>
    <t>E.R. LA YOYA</t>
  </si>
  <si>
    <t>VEREDA LA YOYA</t>
  </si>
  <si>
    <t>C.E. SANTIAGO DE URABA (UNIT)</t>
  </si>
  <si>
    <t>VDA. SANTIAGO DE URA</t>
  </si>
  <si>
    <t>I.E. NUEVO ORIENTE</t>
  </si>
  <si>
    <t>E.R. NUEVA ESTRELLA</t>
  </si>
  <si>
    <t>CGTO.NUEVO  ORIENTE</t>
  </si>
  <si>
    <t>E.R. TIE</t>
  </si>
  <si>
    <t>CORREG. TIE</t>
  </si>
  <si>
    <t>I.E. NUEVA GRANADA</t>
  </si>
  <si>
    <t>I.E. NUEVA GRANADA 0 SEDE PRINCIPAL</t>
  </si>
  <si>
    <t>CORREG. NUEVA GRANADA</t>
  </si>
  <si>
    <t>E.R. PUERTO RICO</t>
  </si>
  <si>
    <t>CORREG. PUERTO RICO</t>
  </si>
  <si>
    <t>E.R. DESEADA ABAJO</t>
  </si>
  <si>
    <t>VDA. LA TRAMPA</t>
  </si>
  <si>
    <t>I.E. ALTO DE MULATOS 0 SEDE PRINCIPAL</t>
  </si>
  <si>
    <t>CORREG. ALTO MULATOS</t>
  </si>
  <si>
    <t>E.R. CARACOLI (UNIT)</t>
  </si>
  <si>
    <t>VDA. CARACOLI</t>
  </si>
  <si>
    <t>CORREG. SAN VICENTE.</t>
  </si>
  <si>
    <t>I.E. PUERTO CESAR</t>
  </si>
  <si>
    <t>E.R. LA FLORIDA0COLDESA (D)</t>
  </si>
  <si>
    <t>VDA. LA POLA</t>
  </si>
  <si>
    <t>E.R. ISAIAS (D) (UNIT)</t>
  </si>
  <si>
    <t>VDA. ISAIAS</t>
  </si>
  <si>
    <t>E.R. LA EUGENIA (UNIT)</t>
  </si>
  <si>
    <t>VDA. LA EUGENIA</t>
  </si>
  <si>
    <t>C.E. NUEVO ORIENTE</t>
  </si>
  <si>
    <t>CORREG. NUEVO ORIENT</t>
  </si>
  <si>
    <t>I.E NUEVO ANTIOQUIA</t>
  </si>
  <si>
    <t>E.R BOCAS DE TIO LOPEZ</t>
  </si>
  <si>
    <t>VEREDA TIO LOPEZ</t>
  </si>
  <si>
    <t>LA ILUSIÓN</t>
  </si>
  <si>
    <t>VDA. LA ILUSIÓN</t>
  </si>
  <si>
    <t>E.R. LA FLORIDA</t>
  </si>
  <si>
    <t>E.R. MANUEL CUELLO (D)</t>
  </si>
  <si>
    <t>VDA. MANUEL CUELLO</t>
  </si>
  <si>
    <t>E.R. EL PALMITO (UNIT)</t>
  </si>
  <si>
    <t>VDA. EL PALMITO</t>
  </si>
  <si>
    <t>E.R. COPE</t>
  </si>
  <si>
    <t>VDA. COPE</t>
  </si>
  <si>
    <t>C.E. EL VOLCAN</t>
  </si>
  <si>
    <t>VDA. EL VOLCAN</t>
  </si>
  <si>
    <t>I.E. INDIGENISTA EL MANGO</t>
  </si>
  <si>
    <t>E.R. MATA DE PLÁTANO</t>
  </si>
  <si>
    <t>I.E. SAN JOSÉ DE MULATOS</t>
  </si>
  <si>
    <t>E.R VILLA ROSA</t>
  </si>
  <si>
    <t>VEREDA VILLA ROSA</t>
  </si>
  <si>
    <t>E.R. CAOBAL (UNIT)</t>
  </si>
  <si>
    <t>VDA. CAOBAL</t>
  </si>
  <si>
    <t>E.R. NUEVA TULAPA (UNIT)</t>
  </si>
  <si>
    <t>VDA. NUEVA TULAPA</t>
  </si>
  <si>
    <t>E.R. SANTA CRUZ DEL CEDRO (D)(UNIT)</t>
  </si>
  <si>
    <t>VDA. STA. CRUZ DEL C</t>
  </si>
  <si>
    <t>I.E. LA GALLETA</t>
  </si>
  <si>
    <t>ARENERA 1</t>
  </si>
  <si>
    <t>VDA. LA ARENERA</t>
  </si>
  <si>
    <t>VDA. LA GALLETA</t>
  </si>
  <si>
    <t>E.R. LA PUYITA</t>
  </si>
  <si>
    <t>VDA. PUYITA</t>
  </si>
  <si>
    <t>E.R. SINAI</t>
  </si>
  <si>
    <t>VDA. EL SINAI</t>
  </si>
  <si>
    <t>I.E. EL TRES 0 SEDE PRINCIPAL</t>
  </si>
  <si>
    <t>CORREG EL TRES</t>
  </si>
  <si>
    <t>E.R. MACONDO</t>
  </si>
  <si>
    <t>MACONDO</t>
  </si>
  <si>
    <t>C.E. KILOMETRO VEINTICINCO</t>
  </si>
  <si>
    <t>C.E. COCUELO SAN FELIPE</t>
  </si>
  <si>
    <t>VDA. COCUELO SAN FEL</t>
  </si>
  <si>
    <t>E.R. PUYA ABAJO (D)(UNIT)</t>
  </si>
  <si>
    <t>VDA. STA. ROSA</t>
  </si>
  <si>
    <t>E.R. UMBITO ARRIBA</t>
  </si>
  <si>
    <t>VDA. UMBITO ARRIBA</t>
  </si>
  <si>
    <t>C.E. PUYA DEL MEDIO (UNIT)</t>
  </si>
  <si>
    <t>VDA. LA PUYA DEL MED</t>
  </si>
  <si>
    <t>E.R. LOMAS AISLADAS</t>
  </si>
  <si>
    <t>CORREG. DE LOMAS AIS</t>
  </si>
  <si>
    <t>I.E. DE DESARROLLO RURAL DE TURBO</t>
  </si>
  <si>
    <t>VDA. CASANOVA</t>
  </si>
  <si>
    <t>E.R. RIO TURBO ABAJO</t>
  </si>
  <si>
    <t>VEREDA VILLA MARIA</t>
  </si>
  <si>
    <t>E.R. MANDECITO (UNIT)</t>
  </si>
  <si>
    <t>VDA. AGUAS PRIETAS</t>
  </si>
  <si>
    <t>E.R. SANTA BARBARA ARRIBA</t>
  </si>
  <si>
    <t>VDA. SANTA BARBARA</t>
  </si>
  <si>
    <t>C.E. VILLA MARIA</t>
  </si>
  <si>
    <t>VDA. VILLA MARIA</t>
  </si>
  <si>
    <t>E.R. LA TE (D)(UNIT)</t>
  </si>
  <si>
    <t>VDA. LA TE</t>
  </si>
  <si>
    <t>E.R. SAN FRANCISCO</t>
  </si>
  <si>
    <t>E.R. MONOMACHO (D)(UNIT)</t>
  </si>
  <si>
    <t>VDA. MONOMACHO</t>
  </si>
  <si>
    <t>I.E. VEINTINUEVE DE NOVIEMBRE</t>
  </si>
  <si>
    <t>I.E. VEINTINUEVE DE NOVIEMBRE 0 SEDE PRINCIPAL</t>
  </si>
  <si>
    <t>CORREG. NUEVA COLONI</t>
  </si>
  <si>
    <t>E.R. ANTIOQUIA (D)(UNIT)</t>
  </si>
  <si>
    <t>VDA. KILOMETRO 20</t>
  </si>
  <si>
    <t>E.R. EL BONGO (UNIT)</t>
  </si>
  <si>
    <t>VDA. EL BONGO.</t>
  </si>
  <si>
    <t>I.E. BOCAS DEL ATRATO</t>
  </si>
  <si>
    <t>E.R. CAÑO DE LOS MANGOS</t>
  </si>
  <si>
    <t>VDA.CAÑO LOS MAGOS</t>
  </si>
  <si>
    <t>CORREG. BLANQUICET</t>
  </si>
  <si>
    <t>E.R. LA PITA ARRIBA (UNIT)</t>
  </si>
  <si>
    <t>VDA. PIT ARRIBA</t>
  </si>
  <si>
    <t>BOCAS DEL LIMÓN</t>
  </si>
  <si>
    <t>VDA BOCAS DE LIMON</t>
  </si>
  <si>
    <t>E.R LA AHUYAMA</t>
  </si>
  <si>
    <t>VEREDA LA AHUYAMA</t>
  </si>
  <si>
    <t>E.R. TIO LOPEZ ALTO</t>
  </si>
  <si>
    <t>VDA. TIO LOPEZ ALTO</t>
  </si>
  <si>
    <t>E.R. LOS MANATIES</t>
  </si>
  <si>
    <t>VDA.LOS MANATIES</t>
  </si>
  <si>
    <t>I.E. VEINTICUATRO DE DICIEMBRE</t>
  </si>
  <si>
    <t>COL. VEINTE DE JULIO</t>
  </si>
  <si>
    <t>BARR 20 DE JULIO</t>
  </si>
  <si>
    <t>E.R. SAN ANDRES</t>
  </si>
  <si>
    <t>VDA. SAN ANDRES</t>
  </si>
  <si>
    <t>I.E. PUERTO CESAR 0 SEDE PRINCIPAL</t>
  </si>
  <si>
    <t>PTO. CESAR  VIA AL MAR POR TIO GIL</t>
  </si>
  <si>
    <t>E.R. BOCA MATA DE PLATANO (D)(UNIT)</t>
  </si>
  <si>
    <t>VDA. BOCA DE PLATANO</t>
  </si>
  <si>
    <t>I.E. PUNTA DE PIEDRA 0 SEDE PRINCIPAL</t>
  </si>
  <si>
    <t>VDA. PUNTA DE PIEDRA</t>
  </si>
  <si>
    <t>E.R. LA PRIMAVERA (D)(UNIT)</t>
  </si>
  <si>
    <t>E.R. GUSTAVO MEJIA (D)</t>
  </si>
  <si>
    <t>VDA GUSTAVO MEJIA</t>
  </si>
  <si>
    <t>E.R. DIECINUEVE DE MARZO</t>
  </si>
  <si>
    <t>SIN DIRECCION</t>
  </si>
  <si>
    <t>I.E. COMUNAL SAN JORGE</t>
  </si>
  <si>
    <t>C.E. INDEPENDENCIA DE ANTIOQUIA</t>
  </si>
  <si>
    <t>VDA. LOS COQUITOS</t>
  </si>
  <si>
    <t>VEREDA LOS ALPES</t>
  </si>
  <si>
    <t>E.R. COLOMBIA LIBRE</t>
  </si>
  <si>
    <t>VEREDA HONDURAS</t>
  </si>
  <si>
    <t>E.R. MAQUENCAL (UNIT)</t>
  </si>
  <si>
    <t>VDA. MAKENCAL.</t>
  </si>
  <si>
    <t>E.R. NUEVA COLOMBIA</t>
  </si>
  <si>
    <t>VDA. NUEVA COLOMBIA</t>
  </si>
  <si>
    <t>E.R. LA POLA</t>
  </si>
  <si>
    <t>VDA.LA POLA</t>
  </si>
  <si>
    <t>VDA. KILOMETRO 25</t>
  </si>
  <si>
    <t>E.R. SIETE DE AGOSTO</t>
  </si>
  <si>
    <t>VDA. SIETE DE AGOSTO</t>
  </si>
  <si>
    <t>E.R. GUAYABAL</t>
  </si>
  <si>
    <t>VDA. GUAYABAL.</t>
  </si>
  <si>
    <t>E.R. EL PORVENIR</t>
  </si>
  <si>
    <t>E.R. LA TECA</t>
  </si>
  <si>
    <t>VDA. LA TECA</t>
  </si>
  <si>
    <t>C.E. MONTE VERDE</t>
  </si>
  <si>
    <t>VDA. MONTE VERDE #1</t>
  </si>
  <si>
    <t>E.R. BUENOS AIRES</t>
  </si>
  <si>
    <t>CORREGIMIENTO PUEBLO BELLO</t>
  </si>
  <si>
    <t>SAN JORGE</t>
  </si>
  <si>
    <t>C.E. VILLA CALLE LARGA</t>
  </si>
  <si>
    <t>VDA CALLE LARGA</t>
  </si>
  <si>
    <t>I.E. COLDESA AMSTERCOL</t>
  </si>
  <si>
    <t>E.R. ONCE DE NOVIEMBRE</t>
  </si>
  <si>
    <t>VDA. 11 DE NOVIEMBRE</t>
  </si>
  <si>
    <t>E.R. BRISAS DEL MAR</t>
  </si>
  <si>
    <t>VDA. MONTE VERDE 2</t>
  </si>
  <si>
    <t>CORREG. PUEBLO BELLO</t>
  </si>
  <si>
    <t>E.R. AGUAS CLARAS</t>
  </si>
  <si>
    <t>VEREDA AGUA CLARAS</t>
  </si>
  <si>
    <t>E.R. NUEVA UNION</t>
  </si>
  <si>
    <t>VDA. NUEVA UNION</t>
  </si>
  <si>
    <t>E.R. BELLAVISTA</t>
  </si>
  <si>
    <t>E.R. CLAUDIA MARIA</t>
  </si>
  <si>
    <t>VDA. CLAUDIA MARIA</t>
  </si>
  <si>
    <t>E.R. GALILEA</t>
  </si>
  <si>
    <t>VDA. GALILEA</t>
  </si>
  <si>
    <t>E.R. ANTONIO NARÑO</t>
  </si>
  <si>
    <t>BARRIO 1RO DE MAYO</t>
  </si>
  <si>
    <t>E.R. ARENOSA NO. UNO</t>
  </si>
  <si>
    <t>VDA. ARENOSA NO.1</t>
  </si>
  <si>
    <t>E.R. AGUA DULCE</t>
  </si>
  <si>
    <t>VDA. AGUA DULCE</t>
  </si>
  <si>
    <t>E.R. LOS MONCHOLOS</t>
  </si>
  <si>
    <t>VDA. LOS MONCHOLOS</t>
  </si>
  <si>
    <t>E.R. CAMERÚN</t>
  </si>
  <si>
    <t>VDA. CAMERU</t>
  </si>
  <si>
    <t>E.R. DIVINO NINO</t>
  </si>
  <si>
    <t>VDA. LAS CAMELIAS</t>
  </si>
  <si>
    <t>E.R. BRUNITO ABAJO</t>
  </si>
  <si>
    <t>VDA. BRUNITO ABAJO</t>
  </si>
  <si>
    <t>E.R. LA MESITA</t>
  </si>
  <si>
    <t>VEREDA BRUNITO MEDIO</t>
  </si>
  <si>
    <t>E.R. PATILLAL</t>
  </si>
  <si>
    <t>VDA. PATILLAL</t>
  </si>
  <si>
    <t>LA EUGENIA MEDIA</t>
  </si>
  <si>
    <t>VDA LA EUGENIA</t>
  </si>
  <si>
    <t>E.R. LAS BABILLAS</t>
  </si>
  <si>
    <t>VDA. LAS BABILLAS</t>
  </si>
  <si>
    <t>E.R. AGUAS DULCES</t>
  </si>
  <si>
    <t>I.E.SAN VICENTE DELCONGO.</t>
  </si>
  <si>
    <t>E.R. BRAZO IZQUIERDO LA PITA</t>
  </si>
  <si>
    <t>VDA. BRAZO IZQUIERDO</t>
  </si>
  <si>
    <t>E.R. CARIBE NO. 2</t>
  </si>
  <si>
    <t>BARRIO CARIBE.</t>
  </si>
  <si>
    <t>E.R. LAS MERCEDES</t>
  </si>
  <si>
    <t>VEREDA LAS MERCEDES</t>
  </si>
  <si>
    <t>ESCUELA EL AZUCAR</t>
  </si>
  <si>
    <t>VEREDA EL AZUCAR.</t>
  </si>
  <si>
    <t>E.R. TIO LOPEZ MEDIO</t>
  </si>
  <si>
    <t>VDA. TIO LOPEZ MEDIO</t>
  </si>
  <si>
    <t>E.R. LA LLANA</t>
  </si>
  <si>
    <t>VEREDA LA LLANA</t>
  </si>
  <si>
    <t>E.R. EL LIMON MEDIO</t>
  </si>
  <si>
    <t>VEREDA EL LIMON</t>
  </si>
  <si>
    <t>E.R. LAS CAÑAS</t>
  </si>
  <si>
    <t>VEREDA LAS CAÑAS</t>
  </si>
  <si>
    <t>E.R. LA PLAYONA</t>
  </si>
  <si>
    <t>VEREDA LA PLAYONA</t>
  </si>
  <si>
    <t>E.R TORIBIO MEDIO</t>
  </si>
  <si>
    <t>CORREGIMIENTO EL TRES</t>
  </si>
  <si>
    <t>I.E. INDIGENISTA EL MANGO 0 SEDE PRINCIPAL</t>
  </si>
  <si>
    <t>EL VOLCAN DE LOS ABURRIDOS</t>
  </si>
  <si>
    <t>E.R. PALMA SOLA</t>
  </si>
  <si>
    <t>VDA. PALMA SOLA</t>
  </si>
  <si>
    <t>PUERTO BELLO</t>
  </si>
  <si>
    <t>VDA. PUERTO BELLO 0 VÍA AL MAR POR TÍO GIL</t>
  </si>
  <si>
    <t>ARENERA 2</t>
  </si>
  <si>
    <t>ALTO CIRILO</t>
  </si>
  <si>
    <t>CORREG. PUNTA DE PIEDRA</t>
  </si>
  <si>
    <t>INTEGRADA DE RIO GRANDE</t>
  </si>
  <si>
    <t>CORREG RIOGRANDE</t>
  </si>
  <si>
    <t>E.U.I. SAN LUIS</t>
  </si>
  <si>
    <t>CORREG. RÍO GRANDE</t>
  </si>
  <si>
    <t>E.R.M. AGUAS FRÍAS</t>
  </si>
  <si>
    <t>E.R. EL VOLCÁN DOKERA</t>
  </si>
  <si>
    <t>VÍA A SAN JOSÉ DE MULATOS</t>
  </si>
  <si>
    <t>ESCUELA RURAL SANTA CRUZ</t>
  </si>
  <si>
    <t>BRUNITO ARRIBA</t>
  </si>
  <si>
    <t>ARENERA INDÍGENA</t>
  </si>
  <si>
    <t>VDA. ARENERA</t>
  </si>
  <si>
    <t>E.R. ARCUA DOKERAZAVI</t>
  </si>
  <si>
    <t>VDA. ARCUA DOKERAZAVI</t>
  </si>
  <si>
    <t>E.R. RÍO TURBO</t>
  </si>
  <si>
    <t>VDA. RÍO TURBO</t>
  </si>
  <si>
    <t>CIENAGUITA</t>
  </si>
  <si>
    <t>VDA. CIENAGUITA</t>
  </si>
  <si>
    <t>ESCUELA RURAL RIOMAR</t>
  </si>
  <si>
    <t>VEREDA RIOMAR</t>
  </si>
  <si>
    <t>PARAISO TULAPA</t>
  </si>
  <si>
    <t>VDA PARAISO TULAPA</t>
  </si>
  <si>
    <t>ALTO COPE</t>
  </si>
  <si>
    <t>VDA ALTO COPE</t>
  </si>
  <si>
    <t>NUEVA ILUSIÓN</t>
  </si>
  <si>
    <t>VDA NUEVA ILUSIÓN</t>
  </si>
  <si>
    <t>LAS MANTECAS</t>
  </si>
  <si>
    <t>VDA LAS MANTECAS</t>
  </si>
  <si>
    <t>SANTA BARBARA ABAJO</t>
  </si>
  <si>
    <t>VDA SANTA BARBARA</t>
  </si>
  <si>
    <t>EL TANCON</t>
  </si>
  <si>
    <t>CORREG EL CURRULAO</t>
  </si>
  <si>
    <t>ARCUA ARRIBA</t>
  </si>
  <si>
    <t>VDA ARCUA ARRIBA</t>
  </si>
  <si>
    <t>E.R EL VENAO</t>
  </si>
  <si>
    <t>VEREDA EL VENAO</t>
  </si>
  <si>
    <t>E.R. GETSEMANI</t>
  </si>
  <si>
    <t>CURRULAO</t>
  </si>
  <si>
    <t>CASA VERDE</t>
  </si>
  <si>
    <t>VDA. CASA VERDE</t>
  </si>
  <si>
    <t>ALTO MANTECAS</t>
  </si>
  <si>
    <t>VDA ALTO MANTECA</t>
  </si>
  <si>
    <t>LA ESPERANZA</t>
  </si>
  <si>
    <t>NUEVO ULE</t>
  </si>
  <si>
    <t>CORREGIMIENTO ALTO DE MULATOS</t>
  </si>
  <si>
    <t>NAZARIO URIBE</t>
  </si>
  <si>
    <t>CORREGIMIENTO SAN JUAN DE MULATOS</t>
  </si>
  <si>
    <t>EL CAUCHO</t>
  </si>
  <si>
    <t>VDA SINAI</t>
  </si>
  <si>
    <t>PUERTO RICO</t>
  </si>
  <si>
    <t>CORREGIMIENTO DE ALTO DE MULATOS</t>
  </si>
  <si>
    <t>GUACAMAYA</t>
  </si>
  <si>
    <t>CORREGIMIENTO DE NUEVO ORIENTE</t>
  </si>
  <si>
    <t>Valdivia</t>
  </si>
  <si>
    <t>C. E. R. LA PAULINA</t>
  </si>
  <si>
    <t>PLAYA RICA</t>
  </si>
  <si>
    <t>VEREDA PLAYA RICA</t>
  </si>
  <si>
    <t>I. E. VALDIVIA</t>
  </si>
  <si>
    <t>C. E. R. LA VISCAYA</t>
  </si>
  <si>
    <t>VDA LA VIZCAYA</t>
  </si>
  <si>
    <t>C. E. R. LOS NUTABES</t>
  </si>
  <si>
    <t>VDA. EL QUINCE</t>
  </si>
  <si>
    <t>I. E. R. MARCO A ROJO</t>
  </si>
  <si>
    <t>C. E. R. PENSILVANIA</t>
  </si>
  <si>
    <t>VDA. PENSILVANIA</t>
  </si>
  <si>
    <t>C. E. R. PEDRO VASQUEZ C</t>
  </si>
  <si>
    <t>VDA LA FRISOLERA</t>
  </si>
  <si>
    <t>C. E. R. LOS POMOS</t>
  </si>
  <si>
    <t>VDA LOS POMOS</t>
  </si>
  <si>
    <t>C. E. R. LA BARCA CAUTIVA</t>
  </si>
  <si>
    <t>VDA PTO. RAUDAL</t>
  </si>
  <si>
    <t>C. E. R. COLMENAS</t>
  </si>
  <si>
    <t>VDA COLMENAS</t>
  </si>
  <si>
    <t>C. E. R. LUIS MARIA CUARTAS</t>
  </si>
  <si>
    <t>VDA LA HABANA</t>
  </si>
  <si>
    <t>C. E. R. HIGUERON</t>
  </si>
  <si>
    <t>VDA EL HIGUERON</t>
  </si>
  <si>
    <t>C. E. R. EMILIO VASCO</t>
  </si>
  <si>
    <t>CORREG RAUDAL</t>
  </si>
  <si>
    <t>C. E. R. EL ASTILLERO</t>
  </si>
  <si>
    <t>VDA EL ASTILLERO</t>
  </si>
  <si>
    <t>C. E. R. SINITAVE</t>
  </si>
  <si>
    <t>C. E. R. CACHIRIME</t>
  </si>
  <si>
    <t>VDA CACHIRIME</t>
  </si>
  <si>
    <t>C. E. R. VILLA MARINA</t>
  </si>
  <si>
    <t>C. E. R. SANTA BARBARA</t>
  </si>
  <si>
    <t>C.E.R GENOVA</t>
  </si>
  <si>
    <t>C.E.R MONTEFRIO</t>
  </si>
  <si>
    <t>VEREDA MONTEFRIO</t>
  </si>
  <si>
    <t>C. E. R. LAS PALOMAS</t>
  </si>
  <si>
    <t>VDA PALOMAS</t>
  </si>
  <si>
    <t>C. E. R. PUQUI ABAJO</t>
  </si>
  <si>
    <t>VDA PUQUI ABAJO</t>
  </si>
  <si>
    <t>C. E. R. JUNTAS</t>
  </si>
  <si>
    <t>VDA JUNTAS</t>
  </si>
  <si>
    <t>VEREDA GENOVA</t>
  </si>
  <si>
    <t>LA MESETA</t>
  </si>
  <si>
    <t>BUENOS AIRES</t>
  </si>
  <si>
    <t>VEREDA BUENOS AIRES</t>
  </si>
  <si>
    <t>EL PESCADO</t>
  </si>
  <si>
    <t>VEREDA EL PESCADO</t>
  </si>
  <si>
    <t>VDA SANTA ANA CHORRILLOS</t>
  </si>
  <si>
    <t>C.E.R LA LLANA</t>
  </si>
  <si>
    <t>VDA LA LLANA</t>
  </si>
  <si>
    <t>C.E.R LA CANDELA</t>
  </si>
  <si>
    <t>VDA LA CANDELA</t>
  </si>
  <si>
    <t>C. E. R. PUQUI ARRIBA</t>
  </si>
  <si>
    <t>VDA PUQUI ARRIBA</t>
  </si>
  <si>
    <t>Vigía del Fuerte</t>
  </si>
  <si>
    <t>I. E. VIGIA DEL FUERTE</t>
  </si>
  <si>
    <t>C. E. R. GUADUALITO</t>
  </si>
  <si>
    <t>VDA VILLANUEVA</t>
  </si>
  <si>
    <t>I. E. SAN ANTONIO DE PADUA</t>
  </si>
  <si>
    <t>C. E. R. PALO BLANCO</t>
  </si>
  <si>
    <t>CORREG PALO BLANCO</t>
  </si>
  <si>
    <t>C. E. R. SEVILLA</t>
  </si>
  <si>
    <t>VDA SANTA MARIA</t>
  </si>
  <si>
    <t>C. E. R. SAN MARTIN DE PORRES</t>
  </si>
  <si>
    <t>VDA SAN MARTIN DE PORRES</t>
  </si>
  <si>
    <t>C. E. R. MURRI LA PLAYA</t>
  </si>
  <si>
    <t>CORREG MURRI LA PLAYA</t>
  </si>
  <si>
    <t>C. E. R. PUERTO ANTIOQUIA</t>
  </si>
  <si>
    <t>VDA PTO. ANTIOQUIA</t>
  </si>
  <si>
    <t>I.E.R INDIGENISTA EMBERA ATRATO MEDIO</t>
  </si>
  <si>
    <t>C. E. R. INDIGENISTA EL SALADO</t>
  </si>
  <si>
    <t>RESG EL SALDAO</t>
  </si>
  <si>
    <t>C. E. R. INDIGENISTA GENGADO</t>
  </si>
  <si>
    <t>RESG GENGADO</t>
  </si>
  <si>
    <t>I. E. R. ALIANZA PARA EL PROGRESO</t>
  </si>
  <si>
    <t>C. E. R. BOCA DE LA LUISA</t>
  </si>
  <si>
    <t>CORREG. VEGAEZ</t>
  </si>
  <si>
    <t>C. E. R. SAN ALEJANDRO</t>
  </si>
  <si>
    <t>CORREG SAN ALEJANDRO</t>
  </si>
  <si>
    <t>C. E. R. INDIG. GUAGUANDO</t>
  </si>
  <si>
    <t>VDA. GUAGUANDO</t>
  </si>
  <si>
    <t>Zaragoza</t>
  </si>
  <si>
    <t>C. E. R. CORDERO ICACAL</t>
  </si>
  <si>
    <t>E R NARANJAL</t>
  </si>
  <si>
    <t>VDA. NARANJAL</t>
  </si>
  <si>
    <t>C. E. R. VEGAS DE SEGOVIA</t>
  </si>
  <si>
    <t>E R I MAESTRO ESTEBAN CENTRAL</t>
  </si>
  <si>
    <t>VDA. MAESTRO ESTEBAN CENTRAL</t>
  </si>
  <si>
    <t>VDA. VEGAS DE SEGOVIA</t>
  </si>
  <si>
    <t>MAESTRO ESTEBAN OCCIDENTAL</t>
  </si>
  <si>
    <t>VEREDA MAESTRO ESTEBAN OCCIDENTAL</t>
  </si>
  <si>
    <t>C.E.R SAN ANTONIO</t>
  </si>
  <si>
    <t>E R LA PORQUERA</t>
  </si>
  <si>
    <t>VDA. LA PORQUERA</t>
  </si>
  <si>
    <t>I.E.R. LA PAJUILA</t>
  </si>
  <si>
    <t>E R EL CINCUENTA</t>
  </si>
  <si>
    <t>VDA. EL CINCUENTA</t>
  </si>
  <si>
    <t>I. E.R.  NANCY ROCIO GARCIA</t>
  </si>
  <si>
    <t>E R I TOSNOVAN</t>
  </si>
  <si>
    <t>VDA. TOSNOVAN</t>
  </si>
  <si>
    <t>E R CHILONA ABAJO</t>
  </si>
  <si>
    <t>VDA. CHILONA ABAJO</t>
  </si>
  <si>
    <t>E R BOCAS DEL MAESTRO ESTEBAN</t>
  </si>
  <si>
    <t>VDA. BOCAS DEL MAESTRO ESTEBAN</t>
  </si>
  <si>
    <t>E R LA ARENOSA</t>
  </si>
  <si>
    <t>VDA. LA ARENOSA</t>
  </si>
  <si>
    <t>I.E.R. SIMON BOLIVAR</t>
  </si>
  <si>
    <t>E R I  SAN ACEVEDO</t>
  </si>
  <si>
    <t>VDA. SAN ACEVEDO</t>
  </si>
  <si>
    <t>E R LA MATURANA</t>
  </si>
  <si>
    <t>VDA. LA MATURANA</t>
  </si>
  <si>
    <t>E R EL VEINTE</t>
  </si>
  <si>
    <t>VDA. EL VEINTE</t>
  </si>
  <si>
    <t>E R I LAS PARCELAS</t>
  </si>
  <si>
    <t>VDA LAS PARCELAS</t>
  </si>
  <si>
    <t>VDA. SAN ANTONIO</t>
  </si>
  <si>
    <t>E R I  CIMARRONCITO</t>
  </si>
  <si>
    <t>VDA. CIMARRONCITO</t>
  </si>
  <si>
    <t>ARENALES</t>
  </si>
  <si>
    <t>VEREDA ARENALES</t>
  </si>
  <si>
    <t>E R I  JALA 0 JALA</t>
  </si>
  <si>
    <t>VDA. JALA 0 JALA</t>
  </si>
  <si>
    <t>E R I MARIA AUXILIADORA</t>
  </si>
  <si>
    <t>VDA 505</t>
  </si>
  <si>
    <t>VDA. LIMON ADENTRO</t>
  </si>
  <si>
    <t>ERI VILLA SEVERA</t>
  </si>
  <si>
    <t>VDA VILLA SEVERA</t>
  </si>
  <si>
    <t>VDA. CORDERO ICACAL</t>
  </si>
  <si>
    <t>ERI LA VICTORIA</t>
  </si>
  <si>
    <t>E R I EL RETIRO</t>
  </si>
  <si>
    <t>E R I  LA DIEZ Y OCHO</t>
  </si>
  <si>
    <t>VDA. LA 18</t>
  </si>
  <si>
    <t>E R I BIJAGUAL MEDIO</t>
  </si>
  <si>
    <t>VDA. BIJAGUAL MEDIO</t>
  </si>
  <si>
    <t>VEREDA LA ESPERANZA</t>
  </si>
  <si>
    <t>E R I  PUENTE ANGOSTURA</t>
  </si>
  <si>
    <t>VDA LA ANGOSTURA</t>
  </si>
  <si>
    <t>E R I  EL SALTO</t>
  </si>
  <si>
    <t>VDA. EL SALTO</t>
  </si>
  <si>
    <t>SAN ANTONIO DEL BOROCO</t>
  </si>
  <si>
    <t>VEREDA SAN ANTONIO DEL BOROCO</t>
  </si>
  <si>
    <t>E R I EL LIMON</t>
  </si>
  <si>
    <t>VDA.  LIMÓN AFUERA</t>
  </si>
  <si>
    <t>C.E.R.I PABLOS MUERA</t>
  </si>
  <si>
    <t>VDA PABLOS MUERA</t>
  </si>
  <si>
    <t>E R I NUEVA ILUSION</t>
  </si>
  <si>
    <t>ERI CAÑO LA TRES</t>
  </si>
  <si>
    <t>VDA CAÑO LA TRES</t>
  </si>
  <si>
    <t>E R LA SALOBRE</t>
  </si>
  <si>
    <t>VDA. LA SALOBRE</t>
  </si>
  <si>
    <t>E R I EL DOCE N° 2</t>
  </si>
  <si>
    <t>VDA BARRIO GALLETA</t>
  </si>
  <si>
    <t>C.E.R BAGRE MEDIO</t>
  </si>
  <si>
    <t>VDA BAGRE MEDIO</t>
  </si>
  <si>
    <t>ERI CAMPO ALEGRE</t>
  </si>
  <si>
    <t>VDA CAMPO ALEGRE</t>
  </si>
  <si>
    <t>ERI BOCAS DEL RIO BAGRE</t>
  </si>
  <si>
    <t>VDA BOCAS DEL RIO BAGRE</t>
  </si>
  <si>
    <t>ERI BOCAS DE LA ZORRA</t>
  </si>
  <si>
    <t>VDA BOCA DE LA ZORRA</t>
  </si>
  <si>
    <t>LA REBATIÑA</t>
  </si>
  <si>
    <t>VDA LA REBATIÑA</t>
  </si>
  <si>
    <t>ERI EL PARAMO</t>
  </si>
  <si>
    <t>COMUNIDAD INDIGENA EL PARAMO</t>
  </si>
  <si>
    <t>ERI SAN ANTONIO 2</t>
  </si>
  <si>
    <t>SAN JACINTO DEL CAUCA</t>
  </si>
  <si>
    <t>INSTITUCION EDUCATIVA PLACIDO RETAMOZA</t>
  </si>
  <si>
    <t>BERMUDEZ</t>
  </si>
  <si>
    <t>CORREGIMIENTO DE BERMUDEZ</t>
  </si>
  <si>
    <t>MEJICO</t>
  </si>
  <si>
    <t>COREGIMIENTO DE MEJICO</t>
  </si>
  <si>
    <t>MONTECRISTO</t>
  </si>
  <si>
    <t>I.E.T.A. Y MINERA MONTECRISTO</t>
  </si>
  <si>
    <t>PUERTO ESPAÑA</t>
  </si>
  <si>
    <t>LA MULA</t>
  </si>
  <si>
    <t>LA MULA MONTECRISTO BOL.</t>
  </si>
  <si>
    <t>EL DORADO</t>
  </si>
  <si>
    <t>PUERTO BETANIA</t>
  </si>
  <si>
    <t>PUERTO BETANIA C/GIMIENTO DE MONTECRISTO</t>
  </si>
  <si>
    <t>BARRANCO DE LOBA</t>
  </si>
  <si>
    <t>I.E.T.A. JORGE ELIECER GAITAN</t>
  </si>
  <si>
    <t>CAÑO HERNAN</t>
  </si>
  <si>
    <t>VDA. CAÑO DE HERNAN</t>
  </si>
  <si>
    <t>I.E.T.A. JULIO R FACIOLINCE</t>
  </si>
  <si>
    <t>CAÑO EUSEBIO</t>
  </si>
  <si>
    <t>VDA CANO AUSEBIO</t>
  </si>
  <si>
    <t>I.E. DE PUEBLITO MEJIA</t>
  </si>
  <si>
    <t>LA RAYITA</t>
  </si>
  <si>
    <t>VDA. LA RAYITA</t>
  </si>
  <si>
    <t>PLAYA DE MEJIA</t>
  </si>
  <si>
    <t>VEREDA PLAYA DE MEJIA</t>
  </si>
  <si>
    <t>PUERTO JAIME</t>
  </si>
  <si>
    <t>VDA. PUERTO JAIME</t>
  </si>
  <si>
    <t>AZULITA</t>
  </si>
  <si>
    <t>VEREDA LA AZULITA</t>
  </si>
  <si>
    <t>HATILLITO</t>
  </si>
  <si>
    <t>VDA. HATILLITO</t>
  </si>
  <si>
    <t>I.E. GUSTAVO SALOM DE BARRANCA NUEVA</t>
  </si>
  <si>
    <t>BARRANCA EL CANEY</t>
  </si>
  <si>
    <t>C/GTO DE BARRANCA NVA.</t>
  </si>
  <si>
    <t>CANTAGALLO</t>
  </si>
  <si>
    <t>I.E. LA VICTORIA</t>
  </si>
  <si>
    <t>SANTO DOMINGO ALTO</t>
  </si>
  <si>
    <t>EL DIAMANTE</t>
  </si>
  <si>
    <t>VEREDA EL DIAMANTE</t>
  </si>
  <si>
    <t>SAN JUAN MEDIO</t>
  </si>
  <si>
    <t>VDA SAN JUAN MEDIO</t>
  </si>
  <si>
    <t>CÓRDOBA</t>
  </si>
  <si>
    <t>I.E. TECNICA EN INFORMATICA DE SINCELEJITO</t>
  </si>
  <si>
    <t>EL SOCORRO</t>
  </si>
  <si>
    <t>VEREDA EL SOCORRO</t>
  </si>
  <si>
    <t>EL CARMEN DE BOLÍVAR</t>
  </si>
  <si>
    <t>I.E.T.A. MAMON DE MARIA</t>
  </si>
  <si>
    <t>SANTO DOMINGO DE MEZA</t>
  </si>
  <si>
    <t>STO. DOMINGO DE MEZA</t>
  </si>
  <si>
    <t>I.E. ALTA MONTAÑA</t>
  </si>
  <si>
    <t>CAMARONCITO</t>
  </si>
  <si>
    <t>VDA. CAMARONCITO.</t>
  </si>
  <si>
    <t>LAZARO</t>
  </si>
  <si>
    <t>VDA. DE LAZARO.</t>
  </si>
  <si>
    <t>EL GUAMO</t>
  </si>
  <si>
    <t>I.E.T.A. DE EL GUAMO</t>
  </si>
  <si>
    <t>LA ENEA</t>
  </si>
  <si>
    <t>LA ENEA EL GUAMO</t>
  </si>
  <si>
    <t>LATA</t>
  </si>
  <si>
    <t>SAN JOSE DE LATA</t>
  </si>
  <si>
    <t>I.E.T. AGROPESQUERA MANUEL PADILLA POLO DE ROBLES</t>
  </si>
  <si>
    <t>TASAJERA</t>
  </si>
  <si>
    <t>CORREGIMIENTO DE TASAJERA</t>
  </si>
  <si>
    <t>MAHATES</t>
  </si>
  <si>
    <t>INSTITUCION EDUCATIVA DE EVITAR</t>
  </si>
  <si>
    <t>C/GIMIENTO DEVITAR 0 BARRIO DLA LOMA</t>
  </si>
  <si>
    <t>MARIA LA BAJA</t>
  </si>
  <si>
    <t>I.E. DE RETIRO NUEVO</t>
  </si>
  <si>
    <t>PUEBLO NUEVO</t>
  </si>
  <si>
    <t>CASERIO DE PUEBLO NUEVO</t>
  </si>
  <si>
    <t>I.E. SANTA FE DE ICOTEA</t>
  </si>
  <si>
    <t>CAÑA</t>
  </si>
  <si>
    <t>VDA. DE CAÑA</t>
  </si>
  <si>
    <t>I.E. DE REGENCIA</t>
  </si>
  <si>
    <t>EL REAL</t>
  </si>
  <si>
    <t>VDA. EL REAL 0 REGENCIA</t>
  </si>
  <si>
    <t>SAN CAMILO</t>
  </si>
  <si>
    <t>VEREDA SAN CAMILO</t>
  </si>
  <si>
    <t>I.E.T.A. AMBIENTAL DE TIERRA FIRME</t>
  </si>
  <si>
    <t>LOMA SIMON</t>
  </si>
  <si>
    <t>C/GTO LOMA DE SIMON</t>
  </si>
  <si>
    <t>I.E.T.A. AMBIENTAL DE TIERRA FIRME 0 SEDE PRINCIPAL</t>
  </si>
  <si>
    <t>C/GTO DE STA TERESITA</t>
  </si>
  <si>
    <t>TIQUISIO</t>
  </si>
  <si>
    <t>I.E. DE AGUAS NEGRAS</t>
  </si>
  <si>
    <t>LAS BLANCOS</t>
  </si>
  <si>
    <t>VDA. LAS BLANCOS</t>
  </si>
  <si>
    <t>I.E.  DE LA VENTURA</t>
  </si>
  <si>
    <t>MALENA ARRIBA</t>
  </si>
  <si>
    <t>VDA. MALENA ARRIBA</t>
  </si>
  <si>
    <t>QUEBRADA DEL MEDIO</t>
  </si>
  <si>
    <t>CORREGIMIENTO QUEBRADA DEL MEDIO</t>
  </si>
  <si>
    <t>BELLAVISTA  TAGUAL</t>
  </si>
  <si>
    <t>INSTITUCION EDUCATIVA DE COLORADO</t>
  </si>
  <si>
    <t>LA NUTRIA ARRIBA</t>
  </si>
  <si>
    <t>VDA.  LA NUTRIA ARRIBA</t>
  </si>
  <si>
    <t>NOROSÍ</t>
  </si>
  <si>
    <t>I.E. DE NOROSI</t>
  </si>
  <si>
    <t>CASA DE BARRO</t>
  </si>
  <si>
    <t>VDA CASA DE BARRO</t>
  </si>
  <si>
    <t>SAN ISIDRO CUBA</t>
  </si>
  <si>
    <t>VEREDA DE CUBA</t>
  </si>
  <si>
    <t>CENTRO EDUCATIVO MINA 30</t>
  </si>
  <si>
    <t>VDA MINA 30</t>
  </si>
  <si>
    <t>SAN JACINTO</t>
  </si>
  <si>
    <t>I.E. EL PARAISO</t>
  </si>
  <si>
    <t>SAGRADO CORAZON DE JESUS DE ARENAS</t>
  </si>
  <si>
    <t>ARENAS 0 SAN JACINTO BOLIVAR</t>
  </si>
  <si>
    <t>CAÑO GIL</t>
  </si>
  <si>
    <t>VAREDA CAÑO GIL</t>
  </si>
  <si>
    <t>INSTITUCION EDUCATIVA SAN CAYETANO</t>
  </si>
  <si>
    <t>HOBO</t>
  </si>
  <si>
    <t>VDA. EL HOBO</t>
  </si>
  <si>
    <t>PLAYA</t>
  </si>
  <si>
    <t>VEREDA DE LA  PLAYA</t>
  </si>
  <si>
    <t>SANTA ROSA DEL SUR</t>
  </si>
  <si>
    <t>I.E. SAN LUCAS</t>
  </si>
  <si>
    <t>SAN LUQUITAS</t>
  </si>
  <si>
    <t>VEREDA DE SAN LUCAS</t>
  </si>
  <si>
    <t>INSTITUCION EDUCATIVA ACADEMICA Y TECNICA AGROPECUARIA LOS CANELOS</t>
  </si>
  <si>
    <t>LA FORTUNA</t>
  </si>
  <si>
    <t>CORREGIMIENTO LOS CANELOS</t>
  </si>
  <si>
    <t>MINA PISTA</t>
  </si>
  <si>
    <t>VEREDA MINA PISTA</t>
  </si>
  <si>
    <t>I.E.T. EMPRESARIAL BUENA VISTA</t>
  </si>
  <si>
    <t>GUAYACANES</t>
  </si>
  <si>
    <t>VEREDA LOS GUAYACANES</t>
  </si>
  <si>
    <t>MINA MOCHA</t>
  </si>
  <si>
    <t>VEREDA MINA MOCHA</t>
  </si>
  <si>
    <t>MARIZOSA</t>
  </si>
  <si>
    <t>VDA MARIZOSA</t>
  </si>
  <si>
    <t>I.E. SAN FRANCISCO</t>
  </si>
  <si>
    <t>SAN ISIDRO</t>
  </si>
  <si>
    <t>VDA. SAN ISIDRO</t>
  </si>
  <si>
    <t>SAN JOSE DE LA NUTRIA</t>
  </si>
  <si>
    <t>CHIQUINQUIRÁ</t>
  </si>
  <si>
    <t>I.E. NORMAL SUPERIOR SOR JOSEFA DEL CASTILLO Y GUEVARA</t>
  </si>
  <si>
    <t>I.E. NORMAL SUPERIOR SOR JOSEFA DEL CASTILLO Y GUEVARA 0 SEDE PRINCIPAL</t>
  </si>
  <si>
    <t>KR 9 4 65 SUR</t>
  </si>
  <si>
    <t>SABOYÁ</t>
  </si>
  <si>
    <t>VDA RESGUARDO</t>
  </si>
  <si>
    <t>SOMONDOCO</t>
  </si>
  <si>
    <t>I.E. NORMAL SUPERIOR VALLE DE TENZA</t>
  </si>
  <si>
    <t>I.E. NORMAL SUPERIOR VALLE DE TENZA 0 SEDE PRINCIPAL</t>
  </si>
  <si>
    <t>EL SALITRE 0 VDA BOHÓRQUEZ</t>
  </si>
  <si>
    <t>CURILLO</t>
  </si>
  <si>
    <t>I.E. R. SALAMINA</t>
  </si>
  <si>
    <t>LA BELISARIO</t>
  </si>
  <si>
    <t>VDA BELISARIO</t>
  </si>
  <si>
    <t>I.E. R.  HORIZONTE</t>
  </si>
  <si>
    <t>CALLE SAN JUAN</t>
  </si>
  <si>
    <t>VDA CLL SAN JUAN</t>
  </si>
  <si>
    <t>I.E.R. LA NOVIA</t>
  </si>
  <si>
    <t>FIDELICIAS</t>
  </si>
  <si>
    <t>VDA FIDELICIAS</t>
  </si>
  <si>
    <t>LA MONTAÑITA</t>
  </si>
  <si>
    <t>I.E. R. AGRO NUÑEZ</t>
  </si>
  <si>
    <t>EL VERGEL PENEYA</t>
  </si>
  <si>
    <t>VDA VERGEL PENEYA</t>
  </si>
  <si>
    <t>I.E. R. BRISAS DE SAN ISIDRO</t>
  </si>
  <si>
    <t>GIBRALTAR</t>
  </si>
  <si>
    <t>VDA GIBRALTAR</t>
  </si>
  <si>
    <t>LOS ALPINOS</t>
  </si>
  <si>
    <t>VDA LOS ALPINOS</t>
  </si>
  <si>
    <t>LA ESMERALDA</t>
  </si>
  <si>
    <t>VDA LA ESMERALDA</t>
  </si>
  <si>
    <t>C.E. GAITANIA</t>
  </si>
  <si>
    <t>ALTO RIO CHIQUITO</t>
  </si>
  <si>
    <t>VDA ALTO RIO CHIQUITO</t>
  </si>
  <si>
    <t>LOS ANDES</t>
  </si>
  <si>
    <t>VDA LOS ANDES</t>
  </si>
  <si>
    <t>BRISAS DE SAN ISIDRO</t>
  </si>
  <si>
    <t>VDA BRISAS DE SAN ISIDRO</t>
  </si>
  <si>
    <t>I.E.R. EL DIVISO</t>
  </si>
  <si>
    <t>HERMOSAS BAJAS</t>
  </si>
  <si>
    <t>VDA HERMOSAS</t>
  </si>
  <si>
    <t>EL DIVISO</t>
  </si>
  <si>
    <t>VDA ALTO ARENOSO</t>
  </si>
  <si>
    <t>LA GAVIOTA</t>
  </si>
  <si>
    <t>VDA JERUSALEN</t>
  </si>
  <si>
    <t>I.E RURAL SABIO CALDAS</t>
  </si>
  <si>
    <t>BENGALA</t>
  </si>
  <si>
    <t>VDA IGLESIAS MEDIAS</t>
  </si>
  <si>
    <t>GINEBRA</t>
  </si>
  <si>
    <t>VDA GINEBRA</t>
  </si>
  <si>
    <t>PUERTO BRASILIA</t>
  </si>
  <si>
    <t>VDA PUERTO BRASILIA</t>
  </si>
  <si>
    <t>C.E. EL JARDIN</t>
  </si>
  <si>
    <t>EL JARDIN</t>
  </si>
  <si>
    <t>VDA MIRAMAR</t>
  </si>
  <si>
    <t>HOLANDA BAJA</t>
  </si>
  <si>
    <t>VDA HOLANDA BAJA</t>
  </si>
  <si>
    <t>LA ORQUIDEA</t>
  </si>
  <si>
    <t>VDA LA ORQUIDEA</t>
  </si>
  <si>
    <t>LA PRIMAVERA</t>
  </si>
  <si>
    <t>LA LIBERTAD</t>
  </si>
  <si>
    <t>VDA LA LIBERTAD</t>
  </si>
  <si>
    <t>JUAN BOSCO</t>
  </si>
  <si>
    <t>VDA AGUA LINDA 02</t>
  </si>
  <si>
    <t>VILLANUEVA</t>
  </si>
  <si>
    <t>SEDE SIMON BOLIVAR</t>
  </si>
  <si>
    <t>VDA SIMON BOLIVAR</t>
  </si>
  <si>
    <t>MILÁN</t>
  </si>
  <si>
    <t>C.E EL DIAMANTE (MIRAVALLE)</t>
  </si>
  <si>
    <t>BERLIN</t>
  </si>
  <si>
    <t>VDA BERLIN</t>
  </si>
  <si>
    <t>I.E.R. LOMA ALTA</t>
  </si>
  <si>
    <t>EL PLUMERO</t>
  </si>
  <si>
    <t>VDA EL PLUMERO</t>
  </si>
  <si>
    <t>LOMA ALTA</t>
  </si>
  <si>
    <t>VDA LOMA ALTA</t>
  </si>
  <si>
    <t>LAS BRISAS</t>
  </si>
  <si>
    <t>VDA LAS BRISAS</t>
  </si>
  <si>
    <t>TRES ESQUINAS</t>
  </si>
  <si>
    <t>VDA TRES ESQS</t>
  </si>
  <si>
    <t>I.E. R. SANTANA RAMOS</t>
  </si>
  <si>
    <t>EL PORVENIR</t>
  </si>
  <si>
    <t>PALMAR ORIENTAL</t>
  </si>
  <si>
    <t>VDA PALMAR ORIENTAL</t>
  </si>
  <si>
    <t>SAN VICENTE DEL CAGUÁN</t>
  </si>
  <si>
    <t>I.E.R. VILLA CARMONA</t>
  </si>
  <si>
    <t>EL ROSAL # 2</t>
  </si>
  <si>
    <t>VDA GUAYABO</t>
  </si>
  <si>
    <t>LA CONSOLATA</t>
  </si>
  <si>
    <t>VDA LA CONSOLATA</t>
  </si>
  <si>
    <t>I.E.R. LA SAMARIA</t>
  </si>
  <si>
    <t>EL GUADUAS</t>
  </si>
  <si>
    <t>VDA GUADUAS</t>
  </si>
  <si>
    <t>LA SAMARIA</t>
  </si>
  <si>
    <t>VDA LA SAMARIA</t>
  </si>
  <si>
    <t>BRISAS DE LA TUNIA</t>
  </si>
  <si>
    <t>VDA BRISAS DE LA TUNIA</t>
  </si>
  <si>
    <t>LA VEGA # 2</t>
  </si>
  <si>
    <t>VDA LAS VEGAS DOS</t>
  </si>
  <si>
    <t>I.E.R. SAN JOSE DE CAQUETANIA</t>
  </si>
  <si>
    <t>EL CAMUYA</t>
  </si>
  <si>
    <t>VDA EL CAMUYA</t>
  </si>
  <si>
    <t>LAS DAMAS</t>
  </si>
  <si>
    <t>VDA LAS DAMAS</t>
  </si>
  <si>
    <t>EL TURPIAL # 1</t>
  </si>
  <si>
    <t>VDA EL TURPIAL</t>
  </si>
  <si>
    <t>EL GIRASOL</t>
  </si>
  <si>
    <t>VDA EL GIRASOL</t>
  </si>
  <si>
    <t>EL OASIS</t>
  </si>
  <si>
    <t>VDA EL OASIS</t>
  </si>
  <si>
    <t>LA PISCINA</t>
  </si>
  <si>
    <t>VDA LA PISCINA</t>
  </si>
  <si>
    <t>I. E. R. LOS FUNDADORES</t>
  </si>
  <si>
    <t>VDA. VILLA NUEVA</t>
  </si>
  <si>
    <t>LIBERTAD NO. 2</t>
  </si>
  <si>
    <t>VDA LIBERTAD NO. 2</t>
  </si>
  <si>
    <t>NUEVA ESPERANZA DEL YARI</t>
  </si>
  <si>
    <t>VDA NUEVA ESPERANZA DEL YARI</t>
  </si>
  <si>
    <t>JERICO DEL YARI</t>
  </si>
  <si>
    <t>VD VD JERICO DEL YARI</t>
  </si>
  <si>
    <t>VALPARAÍSO</t>
  </si>
  <si>
    <t>I.E.R. SANTIAGO DE LA SELVA</t>
  </si>
  <si>
    <t>LOS CEDROS</t>
  </si>
  <si>
    <t>VDA LOS CEDROS</t>
  </si>
  <si>
    <t>I.E.R. PLAYA RICA</t>
  </si>
  <si>
    <t>LA MACARENA</t>
  </si>
  <si>
    <t>VDA  MACARENA</t>
  </si>
  <si>
    <t>I.E.R. NIEVES ARRIBA</t>
  </si>
  <si>
    <t>NIEVES ARRIBA KM. 18</t>
  </si>
  <si>
    <t>VDA CAMPO ALEGRE KM 18</t>
  </si>
  <si>
    <t>ANDALUCIA</t>
  </si>
  <si>
    <t>VDA ANDALUCIA</t>
  </si>
  <si>
    <t>LA TIGRA</t>
  </si>
  <si>
    <t>VDA LA TIGRA</t>
  </si>
  <si>
    <t>EL TAMBO</t>
  </si>
  <si>
    <t>C.E. PANDIGUANDO</t>
  </si>
  <si>
    <t xml:space="preserve"> LOS ANGELES</t>
  </si>
  <si>
    <t>CORREGIMIENTO  LOS ANGELES</t>
  </si>
  <si>
    <t>TIMBIQUÍ</t>
  </si>
  <si>
    <t>INSTITUCION EDUCATIVA AGRICOLA SANTA ROSA</t>
  </si>
  <si>
    <t xml:space="preserve"> CALLE DE JESUS</t>
  </si>
  <si>
    <t>VEREDA CALLE DE JESUS</t>
  </si>
  <si>
    <t>VALLEDUPAR</t>
  </si>
  <si>
    <t>I.E. DE AGUAS BLANCAS</t>
  </si>
  <si>
    <t>ESCUELA RURAL MIXTA NO. 2 DE AGUAS BLANCAS</t>
  </si>
  <si>
    <t>CORREG. DE AGUAS BLANCAS</t>
  </si>
  <si>
    <t>I.E. LUIS OVIDIO RINCON LOBO</t>
  </si>
  <si>
    <t>ESCUELA RURAL MIXTA DE VALENCIA DE JESÚS</t>
  </si>
  <si>
    <t>CORREG. VALENCIA DE JESÚS</t>
  </si>
  <si>
    <t>LOS CALABAZOS</t>
  </si>
  <si>
    <t>PUEBLO BELLO</t>
  </si>
  <si>
    <t>C.E. EL DIVISO</t>
  </si>
  <si>
    <t>SEDE MONTE CRISTO ARRIBA</t>
  </si>
  <si>
    <t>VDA MONTE CRISTO ARRIBA</t>
  </si>
  <si>
    <t>I.E. RODOLFO CASTRO CASTRO</t>
  </si>
  <si>
    <t>ESCUELA RURAL MIXTA JUANA DE ATUESTA</t>
  </si>
  <si>
    <t>CORREG. MARIANGOLA</t>
  </si>
  <si>
    <t>VDA BERLIN DOS</t>
  </si>
  <si>
    <t>ESCUELA RURAL MIXTA DILUVIO ABAJO</t>
  </si>
  <si>
    <t>VDA DILUVIO ABAJO</t>
  </si>
  <si>
    <t>ESCUELA RURAL MIXTA EL TUNEL 0 SEDE PRINCIPAL</t>
  </si>
  <si>
    <t>VDA EL TUNEL</t>
  </si>
  <si>
    <t>ESCUELA RURAL MIXTA EL SILENCIO</t>
  </si>
  <si>
    <t>VDA EL SILENCIO</t>
  </si>
  <si>
    <t>SEDE CASA DE ZINC</t>
  </si>
  <si>
    <t>VDA. CASA DE ZINC</t>
  </si>
  <si>
    <t>ESC. RUR. MIX. LOS CEIBOTES</t>
  </si>
  <si>
    <t>VDA LOS CEIBOTES</t>
  </si>
  <si>
    <t>SEDE ENRRIQUE CAMILO MESTRE</t>
  </si>
  <si>
    <t>VDA LA FLORIDA</t>
  </si>
  <si>
    <t>ESC RUR MIX SAN MIGUEL</t>
  </si>
  <si>
    <t>VDA NUEVO MUNDO</t>
  </si>
  <si>
    <t>ESCUELA RURAL MIXTA MARIA PAZ</t>
  </si>
  <si>
    <t>VDA CARONI</t>
  </si>
  <si>
    <t>ESCUELA RURAL MIXTA SANTA ROSA 0 SEDE PRINCIPAL</t>
  </si>
  <si>
    <t>VDA SANTA ROSA</t>
  </si>
  <si>
    <t>ESCUELA RURAL MIXTA LA CAROLINA</t>
  </si>
  <si>
    <t>CORREG. DE LA MESA 0 FINCA LA CAROLINA</t>
  </si>
  <si>
    <t>BECERRIL</t>
  </si>
  <si>
    <t>C.E. SAN GENARO</t>
  </si>
  <si>
    <t>SEDE BILINGAE SIKAKAO</t>
  </si>
  <si>
    <t>RESGUARDO SOCORPA</t>
  </si>
  <si>
    <t>SEDE BILINGAE EL DESTINO</t>
  </si>
  <si>
    <t>C.E. CANAIMA</t>
  </si>
  <si>
    <t>VDA CANAIMA</t>
  </si>
  <si>
    <t>SEDE SANTA RITA</t>
  </si>
  <si>
    <t>RESGUARDO  SOCORPA</t>
  </si>
  <si>
    <t>SEDE EL CAGUAN</t>
  </si>
  <si>
    <t>VDA RIVERAS</t>
  </si>
  <si>
    <t>SEDE LA MERICA</t>
  </si>
  <si>
    <t>VDA  LA MERICA</t>
  </si>
  <si>
    <t>SEDE HONDO DEL RIO</t>
  </si>
  <si>
    <t>VDA HONDO DEL RIO</t>
  </si>
  <si>
    <t>SEDE CANADA</t>
  </si>
  <si>
    <t>VDA CANADA</t>
  </si>
  <si>
    <t>SEDE SABANAS DE LEON</t>
  </si>
  <si>
    <t>VDA SABANAS DE LEON</t>
  </si>
  <si>
    <t>SEDE EL VENAO</t>
  </si>
  <si>
    <t>VDA. EL VENAO</t>
  </si>
  <si>
    <t>PELAYA</t>
  </si>
  <si>
    <t>C.E. CINCO DE FEBRERO</t>
  </si>
  <si>
    <t>SEDE LOS LAURELES</t>
  </si>
  <si>
    <t>VDA. LOS LAURELES</t>
  </si>
  <si>
    <t>SEDE CAÑO SUCIO</t>
  </si>
  <si>
    <t>VDA. CAÑO SUCIO</t>
  </si>
  <si>
    <t>SEDE EL VERGEL</t>
  </si>
  <si>
    <t>VDA. EL VERGEL</t>
  </si>
  <si>
    <t>SEDE LA HONDITA</t>
  </si>
  <si>
    <t>VDA. LA HONDITA</t>
  </si>
  <si>
    <t>VDA. EL LUCERO</t>
  </si>
  <si>
    <t>SEDE EL LUCERO</t>
  </si>
  <si>
    <t>VDA. MANJARREZ</t>
  </si>
  <si>
    <t>SEDE GALILEA</t>
  </si>
  <si>
    <t>SEDE EL ROCAL</t>
  </si>
  <si>
    <t>VDA EL ROCAL</t>
  </si>
  <si>
    <t>SEDE EBENEZER</t>
  </si>
  <si>
    <t>VDA SOPLAVIENTO</t>
  </si>
  <si>
    <t>SEDE BETTEL</t>
  </si>
  <si>
    <t>VDA BETTEL</t>
  </si>
  <si>
    <t>LA PAZ</t>
  </si>
  <si>
    <t>C.E. LOS ENCANTOS GUAIMARAL</t>
  </si>
  <si>
    <t>SEDE EL PLACER</t>
  </si>
  <si>
    <t>C.E. MINGUILLO</t>
  </si>
  <si>
    <t>SEDE SABANA ALTA</t>
  </si>
  <si>
    <t>CORREG. DE MINGUILLO</t>
  </si>
  <si>
    <t>SEDE SABANA DEL MEDIO</t>
  </si>
  <si>
    <t>VDA SABANA DEL MEDIO</t>
  </si>
  <si>
    <t>SEDE CAÑO PADILLA ABAJO</t>
  </si>
  <si>
    <t>VDA CAÑO PADILLA</t>
  </si>
  <si>
    <t>CORREGIMIENTO LOS ENCANTOS</t>
  </si>
  <si>
    <t>SEDE LA MONTAÑA ABAJO</t>
  </si>
  <si>
    <t>VDA LA MONTAÑA</t>
  </si>
  <si>
    <t>C.E. LA BODEGA</t>
  </si>
  <si>
    <t>SEDE ALTO CUNA</t>
  </si>
  <si>
    <t>VDA. ALTO CUNA</t>
  </si>
  <si>
    <t>SEDE EL SILENCIO</t>
  </si>
  <si>
    <t>SEDE CAÑO DE LA VELA</t>
  </si>
  <si>
    <t>VDA. CAÑO DE LA VELA</t>
  </si>
  <si>
    <t>SEDE LA MINA</t>
  </si>
  <si>
    <t>VDA LA MINA</t>
  </si>
  <si>
    <t>SEDE BOTIJA</t>
  </si>
  <si>
    <t>VDA BOTIJA</t>
  </si>
  <si>
    <t>SEDE SIERRITA ABAJO</t>
  </si>
  <si>
    <t>VEREDA LA SIERRITA</t>
  </si>
  <si>
    <t>SEDE GUAIMARAL ARRIBA</t>
  </si>
  <si>
    <t>VDA GUAIMARAL ARRIBA</t>
  </si>
  <si>
    <t>SEDE ARROYO DE AGUA</t>
  </si>
  <si>
    <t>VDA. ARROYO DEL AGUA</t>
  </si>
  <si>
    <t>SEDE RABO LARGO</t>
  </si>
  <si>
    <t>VDA RABO LARGO</t>
  </si>
  <si>
    <t>SEDE EL TRIUNFO</t>
  </si>
  <si>
    <t>VDA EL TRIUNFO</t>
  </si>
  <si>
    <t>SAN DIEGO</t>
  </si>
  <si>
    <t>I.E. NUEVAS FLORES</t>
  </si>
  <si>
    <t>SEDE EL TOCO</t>
  </si>
  <si>
    <t>PARCELA 53 CORREG LOS BRASILES</t>
  </si>
  <si>
    <t>I.E. RAFAEL URIBE URIBE</t>
  </si>
  <si>
    <t>SEDE SANTO CRISTO</t>
  </si>
  <si>
    <t>EL RINCON</t>
  </si>
  <si>
    <t>SEDE JOSE MARTI</t>
  </si>
  <si>
    <t>TOCAIMO</t>
  </si>
  <si>
    <t>SEDE EL CORRAL NEGRO</t>
  </si>
  <si>
    <t>VDA CORRAL NEGRO</t>
  </si>
  <si>
    <t>SEDE EL JUNCAL ARRIBA</t>
  </si>
  <si>
    <t>EL JUNCAL</t>
  </si>
  <si>
    <t>SEDE KIKO0MIKA</t>
  </si>
  <si>
    <t>VDA KIKO MIKA</t>
  </si>
  <si>
    <t>SEDE SAMA 0 SANTA ISABEL</t>
  </si>
  <si>
    <t>VDA SAMA 0 SANTA ISABEL</t>
  </si>
  <si>
    <t>AYAPEL</t>
  </si>
  <si>
    <t>C.E. ALFONSO LOPEZ</t>
  </si>
  <si>
    <t>ALEMANIA</t>
  </si>
  <si>
    <t>VDA. ALEMANIA</t>
  </si>
  <si>
    <t>CUCHILLO</t>
  </si>
  <si>
    <t>I.E. CAÑO HONDO</t>
  </si>
  <si>
    <t>SAN JOSÈ</t>
  </si>
  <si>
    <t>VEREDA SAN JOSÈ</t>
  </si>
  <si>
    <t>INSTITUCION EDUCATIVA CORTEZANA</t>
  </si>
  <si>
    <t>ESC NVA CARACOLÌ</t>
  </si>
  <si>
    <t>VEREDA CARACOLÌ</t>
  </si>
  <si>
    <t>ESC NVA NTRA SRA DEL ROSARIO</t>
  </si>
  <si>
    <t>EL ALMENDRAL</t>
  </si>
  <si>
    <t>INSTITUCION EDUCATIVA MARRALU</t>
  </si>
  <si>
    <t>SANTA ROSA</t>
  </si>
  <si>
    <t>VDA. SANTA ROSA</t>
  </si>
  <si>
    <t>LAS MARIAS</t>
  </si>
  <si>
    <t>VDA. LAS MARIAS</t>
  </si>
  <si>
    <t>INSTITUCION EDUCATIVA NUESTRA SEÑORA DEL ROSARIO</t>
  </si>
  <si>
    <t>ESC NVA SAN JERÒNIMO</t>
  </si>
  <si>
    <t>VEREDA EL GRILLO</t>
  </si>
  <si>
    <t>LA MINA</t>
  </si>
  <si>
    <t>VDA. LA MINA</t>
  </si>
  <si>
    <t>CENT EDUC CORTEZANA</t>
  </si>
  <si>
    <t>VEREDA LA BALSA</t>
  </si>
  <si>
    <t>EL PAÑUELO</t>
  </si>
  <si>
    <t>VDA. PAÑUELO</t>
  </si>
  <si>
    <t>LOS NIDOS</t>
  </si>
  <si>
    <t>VEREDA LOS NIDOS</t>
  </si>
  <si>
    <t>CANALETE</t>
  </si>
  <si>
    <t>INSTITUCION EDUCATIVA MATA DE PLATANO</t>
  </si>
  <si>
    <t>VEREDA MATA DE PLATANO</t>
  </si>
  <si>
    <t>ESC NVA EL CLAVO</t>
  </si>
  <si>
    <t>VEREDA EL CLAVO</t>
  </si>
  <si>
    <t>INSTITUCION EDUCATIVA CADILLO</t>
  </si>
  <si>
    <t>CORREG.CADILLO</t>
  </si>
  <si>
    <t>ESC NVA CORDOBITA CENTRAL</t>
  </si>
  <si>
    <t>CORREGIMIENTO CORDOBITA CENTRAL</t>
  </si>
  <si>
    <t>ESC RUR MIX PALO DE FRUTA</t>
  </si>
  <si>
    <t>VEREDA PALO DE FRUTA</t>
  </si>
  <si>
    <t>INSTITUCION EDUCATIVA QUEBRADA DE URANGO</t>
  </si>
  <si>
    <t>CORREG. QUEBRADA DE URANGO</t>
  </si>
  <si>
    <t>ESC NVA ANTONIO NARIÑO</t>
  </si>
  <si>
    <t>CORREG.CORDOBITA CENTRAL</t>
  </si>
  <si>
    <t>ESC RUR MIX STA TERESITA DE TIERRADENTRO</t>
  </si>
  <si>
    <t>CORREG.TIERRA DENTRO</t>
  </si>
  <si>
    <t>ESC NVA ARMENIA</t>
  </si>
  <si>
    <t>VEREDA ARMENIA</t>
  </si>
  <si>
    <t>ESC RUR LA PALMA</t>
  </si>
  <si>
    <t>VEREDA LA PALMA</t>
  </si>
  <si>
    <t>SAN JOSÉ DE URÉ</t>
  </si>
  <si>
    <t>I.E. SAN LUIS</t>
  </si>
  <si>
    <t>I.E. SAN LUIS 0 SEDE PRINCIPAL</t>
  </si>
  <si>
    <t>VDA.  VIERA ABAJO</t>
  </si>
  <si>
    <t>ESCUELA  NUEVA LA UNIÓN MATOSO</t>
  </si>
  <si>
    <t>VDA.LA  UNION  MATOSO</t>
  </si>
  <si>
    <t>I.E. PUERTO COLOMBIA</t>
  </si>
  <si>
    <t>ESCUELA NUEVA ALTOMIRA</t>
  </si>
  <si>
    <t>VDA. PUEBLO GUAPO</t>
  </si>
  <si>
    <t>URE 0 VDA PUERTO COLOMBIA</t>
  </si>
  <si>
    <t>ESCUELA NUEVA HDA.DORADA</t>
  </si>
  <si>
    <t>PARCELA HDA.DORADA</t>
  </si>
  <si>
    <t>MOÑITOS</t>
  </si>
  <si>
    <t>INSTITUCION EDUCATIVA PERPETUO SOCORRO</t>
  </si>
  <si>
    <t>SAN RAFAEL DE TINAS ABAJO</t>
  </si>
  <si>
    <t>VDA. TINAS ABAJO</t>
  </si>
  <si>
    <t>C.E. TINAS ARRIBA</t>
  </si>
  <si>
    <t>VDA. TINAS ARRIBA</t>
  </si>
  <si>
    <t>INSTITUCION EDUCATIVA SAN JOSE</t>
  </si>
  <si>
    <t>ESCUELA NUEVA BAJO LA CIENAGA</t>
  </si>
  <si>
    <t>VDA. BAJO LA CIENAGA</t>
  </si>
  <si>
    <t>ESCUELA NUEVA BAJO LA REINA</t>
  </si>
  <si>
    <t>VDA. BAJO LA REINA</t>
  </si>
  <si>
    <t>TRES BOCAS</t>
  </si>
  <si>
    <t>SITIO NUEVO</t>
  </si>
  <si>
    <t>VDA SITIO NUEVO</t>
  </si>
  <si>
    <t>PLANETA RICA</t>
  </si>
  <si>
    <t>INST.EDUC.SERGIO MARTINEZ</t>
  </si>
  <si>
    <t>MARIMBA</t>
  </si>
  <si>
    <t>VEREDA MARIMBA</t>
  </si>
  <si>
    <t>INSTITUCION EDUCATIVA PLAZA BONITA</t>
  </si>
  <si>
    <t>LOS MOSQUITOS</t>
  </si>
  <si>
    <t>VREDA LOS MOSQUITOS</t>
  </si>
  <si>
    <t>C.EDUC. PLAZA BONITA</t>
  </si>
  <si>
    <t>CGTO.PLAZA BONITA</t>
  </si>
  <si>
    <t>INSTITUCION EDUCATIVA PROVIDENCIA</t>
  </si>
  <si>
    <t>EL DANUBIO</t>
  </si>
  <si>
    <t>VEREDA LA ARENA</t>
  </si>
  <si>
    <t>INSTITUCION EDUCATIVA NUEVO PARAISO</t>
  </si>
  <si>
    <t>EL CIELO</t>
  </si>
  <si>
    <t>VEREDA EL CIELO</t>
  </si>
  <si>
    <t>INSTITUCION EDUCATIVA LA FORTUNA</t>
  </si>
  <si>
    <t>LA ESTACIÓN</t>
  </si>
  <si>
    <t>VEREDA LA ESTACIÓN</t>
  </si>
  <si>
    <t>INSTITUCION EDUCATIVA ALBERTO ALZATE PATIÑO</t>
  </si>
  <si>
    <t>MEDIO RANCHO</t>
  </si>
  <si>
    <t>VEREDA MEDIO RANCHO</t>
  </si>
  <si>
    <t>EL GUAYABO</t>
  </si>
  <si>
    <t>VEREDA EL GUAYABO</t>
  </si>
  <si>
    <t>C.EDUC.LOMA AZUL</t>
  </si>
  <si>
    <t>EL BALSAL</t>
  </si>
  <si>
    <t>VEREDA EL BALSAL</t>
  </si>
  <si>
    <t>PALMA DE VINO</t>
  </si>
  <si>
    <t>VEREDA PALMA DE VINO</t>
  </si>
  <si>
    <t>INSTITUCION EDUCATIVA ARENOSO</t>
  </si>
  <si>
    <t>OSCURANA ARRIBA</t>
  </si>
  <si>
    <t>VEREDA OSCURANA ARRIBA</t>
  </si>
  <si>
    <t>SAN JOSE DE LAS HICOTEAS</t>
  </si>
  <si>
    <t>VEREDA SN JOSÉ DE LAS HICOTEAS</t>
  </si>
  <si>
    <t>VEREDA LOMA AZUL</t>
  </si>
  <si>
    <t>INST.EDUC.ANTONIO RICAURTE</t>
  </si>
  <si>
    <t>LAS PULGAS</t>
  </si>
  <si>
    <t>VEREDA LAS PULGAS</t>
  </si>
  <si>
    <t>PUEBLO RIZO</t>
  </si>
  <si>
    <t>VEREDA PUEBLO RIZO</t>
  </si>
  <si>
    <t>MARAÑONAL</t>
  </si>
  <si>
    <t>CGTO.MARAÑONAL</t>
  </si>
  <si>
    <t>ISLA DE ARROYON</t>
  </si>
  <si>
    <t>VEREDA ISLA DE ARROYÓN</t>
  </si>
  <si>
    <t>I.E. JUAN DE JESÚS NARVÁEZ GIRALDO</t>
  </si>
  <si>
    <t>LOS CAMALEONES</t>
  </si>
  <si>
    <t>VEREDA LOS CAMALEONES</t>
  </si>
  <si>
    <t>LA ZONA</t>
  </si>
  <si>
    <t>VEREDA LA ZONA</t>
  </si>
  <si>
    <t>EL BOTE</t>
  </si>
  <si>
    <t>VEREDA EL BOTE</t>
  </si>
  <si>
    <t>SI TE PARAS</t>
  </si>
  <si>
    <t>VEREDA SI TE PARAS</t>
  </si>
  <si>
    <t>PACHACAS ABAJO</t>
  </si>
  <si>
    <t>VEREDA PACHACAS ABAJO</t>
  </si>
  <si>
    <t>PINTO ARRIBA</t>
  </si>
  <si>
    <t>VEREDA PINTO ARRIBA</t>
  </si>
  <si>
    <t>ARROYON ARRIBA</t>
  </si>
  <si>
    <t>VEREDA ARROYÓN ARRIBA</t>
  </si>
  <si>
    <t>EL GOLERO</t>
  </si>
  <si>
    <t>VEREDA EL GOLERO</t>
  </si>
  <si>
    <t>LOS AZULES</t>
  </si>
  <si>
    <t>VEREDA LOS AZULES</t>
  </si>
  <si>
    <t>EL NARANJAL</t>
  </si>
  <si>
    <t>VEREDA EL NARANJAL</t>
  </si>
  <si>
    <t>LAS CRUCES</t>
  </si>
  <si>
    <t>VEREDA LAS CRUCES</t>
  </si>
  <si>
    <t>CATIVAL</t>
  </si>
  <si>
    <t>VEREDA CATIVAL</t>
  </si>
  <si>
    <t>SAN JERONIMO</t>
  </si>
  <si>
    <t>VEREDA SAN JERONIMO</t>
  </si>
  <si>
    <t>GALILEA</t>
  </si>
  <si>
    <t>VEREDA GALILEA</t>
  </si>
  <si>
    <t>ARROYON MEDIO</t>
  </si>
  <si>
    <t>VEREDA ARROYON MEDIO</t>
  </si>
  <si>
    <t>VENTANAS DE ARROYON</t>
  </si>
  <si>
    <t>VEREDA VENTANAS ARRIBA</t>
  </si>
  <si>
    <t>VREDA MIRAFLORES</t>
  </si>
  <si>
    <t>COVEÑITAS</t>
  </si>
  <si>
    <t>VEREDA COVEÑITAS</t>
  </si>
  <si>
    <t>SAN LUIS</t>
  </si>
  <si>
    <t>VDA SAN LUIS</t>
  </si>
  <si>
    <t>PUERTO ESCONDIDO</t>
  </si>
  <si>
    <t>INSTITUCION EDUCATIVA SAN JOSE DE CANALETE</t>
  </si>
  <si>
    <t>CENT EDU SAN JOSE DE CANALETE</t>
  </si>
  <si>
    <t>CORREG SAN JOSE DE CANALETE</t>
  </si>
  <si>
    <t>INSTITUCION EDUCATIVA SABALITO ARRIBA</t>
  </si>
  <si>
    <t>CENTRO EDUCATIVO SABALITO ARRIBA</t>
  </si>
  <si>
    <t>SABALITO ARRIBA</t>
  </si>
  <si>
    <t>INSTITUCION EDUCATIVA EL LIBANO</t>
  </si>
  <si>
    <t>PROVIDENCIA</t>
  </si>
  <si>
    <t>INSTITUCION EDUCATIVA EL CONTENTO ARRIBA</t>
  </si>
  <si>
    <t>QUEBRADA DE YUCA</t>
  </si>
  <si>
    <t>LAS TINAS</t>
  </si>
  <si>
    <t>CENTRO DOCOCENTE VILLA ESTHER</t>
  </si>
  <si>
    <t>CENTRO EDUCATIVO EL CONTENTO ARRIBA</t>
  </si>
  <si>
    <t>EL CONTENTO ARRIBA</t>
  </si>
  <si>
    <t>ARROYO ARENA MANGLE</t>
  </si>
  <si>
    <t>CENTRO EDUCATIVO EL LIBANO</t>
  </si>
  <si>
    <t>EL LIBANO</t>
  </si>
  <si>
    <t>GALÁPAGO</t>
  </si>
  <si>
    <t>PUERTO LIBERTADOR</t>
  </si>
  <si>
    <t>INSTITUCION EDUCATIVA JUAN PABLO II</t>
  </si>
  <si>
    <t>ESC NVA UCRANIA</t>
  </si>
  <si>
    <t>VDA UCRANIA</t>
  </si>
  <si>
    <t>ALFONSO SANCHEZ</t>
  </si>
  <si>
    <t>CORREG PUERTO BELEN</t>
  </si>
  <si>
    <t>ESC NVA SGDO CORAZON DE JESUS</t>
  </si>
  <si>
    <t>VDAEL TESORO</t>
  </si>
  <si>
    <t>VALENCIA</t>
  </si>
  <si>
    <t>INSTITUCION EDUCATIVA LAS NUBES</t>
  </si>
  <si>
    <t>CRUCES</t>
  </si>
  <si>
    <t>CORREG. VILLANUEVA</t>
  </si>
  <si>
    <t>C.E. NUBES 0 SEDE PRINCIPAL</t>
  </si>
  <si>
    <t>CORREG. LAS NUBES</t>
  </si>
  <si>
    <t>INSTITUCION EDUCATIVA NUESTRA SEÑORA DEL CARMEN</t>
  </si>
  <si>
    <t>EL PITAL</t>
  </si>
  <si>
    <t>CORREG. RÍO NUEVO</t>
  </si>
  <si>
    <t>CHERAS</t>
  </si>
  <si>
    <t>I.E. MATA DE MAIZ</t>
  </si>
  <si>
    <t>ESC RUR BRILLANTE STA CLARA</t>
  </si>
  <si>
    <t>CORREG. JARAGUAY</t>
  </si>
  <si>
    <t>INSTITUCION EDUCATIVA SANTO DOMINGO</t>
  </si>
  <si>
    <t>ESC RUR SAN JOSE DE FABRA</t>
  </si>
  <si>
    <t>VDA FABRA</t>
  </si>
  <si>
    <t>FRANCISCO DE PAULA SANTANDER</t>
  </si>
  <si>
    <t>CORREG. COCUELO</t>
  </si>
  <si>
    <t>COCUELO LIMON</t>
  </si>
  <si>
    <t>PESCADOS MEDIO</t>
  </si>
  <si>
    <t>JAMAICA</t>
  </si>
  <si>
    <t>VDA BARRIAL JAMAICA</t>
  </si>
  <si>
    <t>ACANDÍ</t>
  </si>
  <si>
    <t>CE SAN FRANCISCO</t>
  </si>
  <si>
    <t>SEDE SASARDÍ</t>
  </si>
  <si>
    <t>VDA SASARDI</t>
  </si>
  <si>
    <t>BAGADÓ</t>
  </si>
  <si>
    <t>IE CORAZON DE MARIA</t>
  </si>
  <si>
    <t>SEDE LA SIERRA</t>
  </si>
  <si>
    <t>VDA LA SIERRA</t>
  </si>
  <si>
    <t>BAHÍA SOLANO</t>
  </si>
  <si>
    <t>IE NORMAL SUPERIOR SANTA TERESITA</t>
  </si>
  <si>
    <t>IE NORMAL SUPERIOR SANTA TERESITA 0 SEDE PRINCIPAL</t>
  </si>
  <si>
    <t>EL VALLE</t>
  </si>
  <si>
    <t>CONDOTO</t>
  </si>
  <si>
    <t>CE JOSE EULISES MOSQUERA PEREA</t>
  </si>
  <si>
    <t>SEDE LA PLANTA</t>
  </si>
  <si>
    <t>LA PLANTA.</t>
  </si>
  <si>
    <t>SAN JOSÉ DEL PALMAR</t>
  </si>
  <si>
    <t>IE NORMAL SUPERIOR LA INMACULADA DE LA ITALIA</t>
  </si>
  <si>
    <t>SEDE PIO XII DE SAN PEDRO</t>
  </si>
  <si>
    <t>CORREG DE SAN PEDRO</t>
  </si>
  <si>
    <t>IE NORMAL SUPERIOR LA INMACULADA DE LA ITALIA 0 SEDE PRINCIPAL</t>
  </si>
  <si>
    <t>LA ITALIA</t>
  </si>
  <si>
    <t>ALGECIRAS</t>
  </si>
  <si>
    <t>IE JUAN XXIII</t>
  </si>
  <si>
    <t>EL PUENTE</t>
  </si>
  <si>
    <t>VDA EL PUENTE</t>
  </si>
  <si>
    <t>IE EL PARAISO</t>
  </si>
  <si>
    <t>LIBANO ORIENTE</t>
  </si>
  <si>
    <t>VDA LIBANO ORIENTE</t>
  </si>
  <si>
    <t>QUEBRADON NORTE</t>
  </si>
  <si>
    <t>VDA QUEBRADON NORTE</t>
  </si>
  <si>
    <t>SANTA LUCIA</t>
  </si>
  <si>
    <t>NARANJOS BAJOS</t>
  </si>
  <si>
    <t>ANDES BAJOS</t>
  </si>
  <si>
    <t>VDA ANDES BAJOS</t>
  </si>
  <si>
    <t>ANDES ALTO</t>
  </si>
  <si>
    <t>VDA ANDES ALTO</t>
  </si>
  <si>
    <t>LA ARENOSA</t>
  </si>
  <si>
    <t>VDA LA ARENOSA</t>
  </si>
  <si>
    <t>BUENAVISTA</t>
  </si>
  <si>
    <t>VDA BUENAVISTA</t>
  </si>
  <si>
    <t>LIBANO OCCIDENTE</t>
  </si>
  <si>
    <t>VDA LIBANO OCCIDENTE</t>
  </si>
  <si>
    <t>LA PARADA</t>
  </si>
  <si>
    <t>VDA LA PARADA</t>
  </si>
  <si>
    <t>ALTO ROBLE</t>
  </si>
  <si>
    <t>VDA ALTO ROBLE</t>
  </si>
  <si>
    <t>TERMOPILAS</t>
  </si>
  <si>
    <t>VDA TERMOPILAS</t>
  </si>
  <si>
    <t>LA ENSILLADA</t>
  </si>
  <si>
    <t>VDA LA ENSILLADA</t>
  </si>
  <si>
    <t>FUNDACION TAMALA</t>
  </si>
  <si>
    <t>VDA FUNDACION TAMALA</t>
  </si>
  <si>
    <t>LA GIRALDA</t>
  </si>
  <si>
    <t>VDA LA GIRALDA</t>
  </si>
  <si>
    <t>LAS DAMITAS</t>
  </si>
  <si>
    <t>VDA LAS DAMITAS</t>
  </si>
  <si>
    <t>EL SILENCIO</t>
  </si>
  <si>
    <t>EL MANGO</t>
  </si>
  <si>
    <t>VDA EL MANGO</t>
  </si>
  <si>
    <t>BARAYA</t>
  </si>
  <si>
    <t>IE LA TROJA</t>
  </si>
  <si>
    <t>LA TROJA</t>
  </si>
  <si>
    <t>VDA LA TROJA</t>
  </si>
  <si>
    <t>LA HONDA</t>
  </si>
  <si>
    <t>VDA LA HONDA</t>
  </si>
  <si>
    <t>VDA SAN PABLO</t>
  </si>
  <si>
    <t>VDA EL GUAYABO</t>
  </si>
  <si>
    <t>PANDO EL ROBLE</t>
  </si>
  <si>
    <t>VDA PANDO EL ROBLE</t>
  </si>
  <si>
    <t>GIGANTE</t>
  </si>
  <si>
    <t>IE ESCUELA NORMAL SUPERIOR</t>
  </si>
  <si>
    <t>VDA LA GUANDINOSA</t>
  </si>
  <si>
    <t>TELLO</t>
  </si>
  <si>
    <t>IE SAN ANDRES</t>
  </si>
  <si>
    <t>BOLIVIA</t>
  </si>
  <si>
    <t>VDA BOLIVIA</t>
  </si>
  <si>
    <t>JUNTAS</t>
  </si>
  <si>
    <t>MEDIO ROBLAL</t>
  </si>
  <si>
    <t>VDA MEDIO ROBLAL</t>
  </si>
  <si>
    <t>ALBANIA</t>
  </si>
  <si>
    <t>CENTRO ETNOEDUCATIVO WARE WAREN</t>
  </si>
  <si>
    <t>COR. DE WARE WAREN</t>
  </si>
  <si>
    <t>INST ETNOEDUCATIVA NTRA SRA DE FATIMA</t>
  </si>
  <si>
    <t>CGTO DE AREMASAHIN</t>
  </si>
  <si>
    <t>INSTITUCION  ETNOEDUCATIVO RURAL LA PAZ</t>
  </si>
  <si>
    <t>CGTO DE LA PAZ</t>
  </si>
  <si>
    <t>INSTITUCIÓN  ETNOEDUCATIVO RURAL  NAZARETH</t>
  </si>
  <si>
    <t>INSTITUCION  ETNOEDUCATIVA RURAL  NAZARETH 0 SEDE PRINCIPAL</t>
  </si>
  <si>
    <t>RANCHERIA ISAHIMANA</t>
  </si>
  <si>
    <t>ESCUELA RURAL INDÍGENA MALAWAISAO</t>
  </si>
  <si>
    <t>RANCHERIA FATIMA</t>
  </si>
  <si>
    <t>INSTITUCION  ETNOEDUCATIVA RURAL ANOUI</t>
  </si>
  <si>
    <t>INSTITUCION ETNOEDUCATIVA RURAL ANOUI 0 SEDE PRINCIPAL</t>
  </si>
  <si>
    <t>RANCHERIA CARACAS RUYELA</t>
  </si>
  <si>
    <t>ESCUELA RURAL INDÍGENA PALIYU</t>
  </si>
  <si>
    <t>ESCUELA RURAL INDÍGENA JURUNAU</t>
  </si>
  <si>
    <t>RANCHERÍA DE MARACARÍ</t>
  </si>
  <si>
    <t>IED ESCUELA NORMAL SUPERIOR SAN PEDRO ALEJANDRINO</t>
  </si>
  <si>
    <t>ESCUELA NORMAL SAN PEDRO ALEJANDRINO</t>
  </si>
  <si>
    <t>PREDIOS AL LADO DE SAN PEDRO ALEJANDRINO</t>
  </si>
  <si>
    <t>SEDE PRINCIPAL JOSE ANTONIO GALAN</t>
  </si>
  <si>
    <t>INSPECCIÓN AGUAS CLARAS</t>
  </si>
  <si>
    <t>IE BRISAS DE IRIQUE</t>
  </si>
  <si>
    <t>JORGE  SCHACHNER</t>
  </si>
  <si>
    <t>CALLE 18 CRA 4 ESQUINA</t>
  </si>
  <si>
    <t>MAPIRIPÁN</t>
  </si>
  <si>
    <t>IE JORGE ELIECER GAITAN</t>
  </si>
  <si>
    <t>SEDE BETANIA</t>
  </si>
  <si>
    <t>RESGUARDO CAÑO OVEJAS</t>
  </si>
  <si>
    <t>SEDE BAXUMEK II</t>
  </si>
  <si>
    <t>CENTRO</t>
  </si>
  <si>
    <t>MESETAS</t>
  </si>
  <si>
    <t>CE RIO CAFRE</t>
  </si>
  <si>
    <t>SEDE BUENAVISTA</t>
  </si>
  <si>
    <t>VEREDA BUENAVISTA</t>
  </si>
  <si>
    <t>CE RIO GUEJAR</t>
  </si>
  <si>
    <t>SEDE LA LIBERTAD</t>
  </si>
  <si>
    <t>VEREDA LA LIBERTAD</t>
  </si>
  <si>
    <t>SEDE ATANASIO GIRARDOT</t>
  </si>
  <si>
    <t>VEREDA ALTO ANDES</t>
  </si>
  <si>
    <t>URIBE</t>
  </si>
  <si>
    <t>IE RAFAEL URIBE URIBE</t>
  </si>
  <si>
    <t>SEDE YAVIA</t>
  </si>
  <si>
    <t>VDA YAVIA</t>
  </si>
  <si>
    <t>SEDE PAPAMENE</t>
  </si>
  <si>
    <t>VDA PAPAMENE</t>
  </si>
  <si>
    <t>SEDE VILLA LUCIA</t>
  </si>
  <si>
    <t>RESGUARDO INDIGENA VILLA LUCIA</t>
  </si>
  <si>
    <t>SEDE LOS PLANES</t>
  </si>
  <si>
    <t>VDA LOS PLANES</t>
  </si>
  <si>
    <t>VDA EL VERGEL</t>
  </si>
  <si>
    <t>SEDE EL MIRADOR</t>
  </si>
  <si>
    <t>VDA EL MIRADOR</t>
  </si>
  <si>
    <t>SEDE LA GAITANA</t>
  </si>
  <si>
    <t>PUERTO CONCORDIA</t>
  </si>
  <si>
    <t>IE PUERTO IRIS</t>
  </si>
  <si>
    <t>SEDE LINDENAL</t>
  </si>
  <si>
    <t>VEREDA LINDENAL</t>
  </si>
  <si>
    <t>CE MI LLANURA</t>
  </si>
  <si>
    <t>SEDE LA ORQUIDEA</t>
  </si>
  <si>
    <t>VEREDA LA CRISTALINA</t>
  </si>
  <si>
    <t>SEDE MARIA AUXILIADORA</t>
  </si>
  <si>
    <t>VEREDA EL SALITRE</t>
  </si>
  <si>
    <t>CE LA VEGA</t>
  </si>
  <si>
    <t>SEDE COOPERATIVA CONGENTE</t>
  </si>
  <si>
    <t>ASENTAMIENTO INDIGENA CAÑO CEIBA</t>
  </si>
  <si>
    <t>PUERTO GAITÁN</t>
  </si>
  <si>
    <t>CE SAN MIGUEL</t>
  </si>
  <si>
    <t>SEDE PRINCIPAL 0 SAN MIGUEL</t>
  </si>
  <si>
    <t>INSP SAN MIGUEL</t>
  </si>
  <si>
    <t>SEDE LA SABANA</t>
  </si>
  <si>
    <t>EL PORVENIR.</t>
  </si>
  <si>
    <t>IE LA PRIMAVERA</t>
  </si>
  <si>
    <t>SEDE PRINCIPAL BARRANCO COLORADO</t>
  </si>
  <si>
    <t>INSPECCION BARRANCO COLORADO</t>
  </si>
  <si>
    <t>SEDE LA VALLENATA</t>
  </si>
  <si>
    <t>VEREDA CRUCE DEL PORORIO</t>
  </si>
  <si>
    <t>CE LA SABANA</t>
  </si>
  <si>
    <t>SEDE SAN RAFAEL</t>
  </si>
  <si>
    <t>VEREDA SAN RAFAEL</t>
  </si>
  <si>
    <t>CE LAS PALMAS</t>
  </si>
  <si>
    <t>SEDE ENRIQUE VALOYEX</t>
  </si>
  <si>
    <t>INSPECCION PTO TOLEDO</t>
  </si>
  <si>
    <t>SEDE LA ESPERANZA</t>
  </si>
  <si>
    <t>SEDE PLAYA ALTA</t>
  </si>
  <si>
    <t>VEREDA PLAYA ALTA</t>
  </si>
  <si>
    <t>SEDE BUENA VISTA</t>
  </si>
  <si>
    <t>SEDE LA YE</t>
  </si>
  <si>
    <t>VEREDA LA YE</t>
  </si>
  <si>
    <t>SEDE SAN VICENTE ALTO</t>
  </si>
  <si>
    <t>VEREDA ALTO SAN VICENTE</t>
  </si>
  <si>
    <t>SEDE LA CABAÑA</t>
  </si>
  <si>
    <t>VEREDA LA CABAÑA</t>
  </si>
  <si>
    <t>SEDE BOCAS DE CAÑO DANTA</t>
  </si>
  <si>
    <t>VEREDA BOCAS DE CAÑO DANTA</t>
  </si>
  <si>
    <t>VISTAHERMOSA</t>
  </si>
  <si>
    <t>CE PUERTO LUCAS MARGEN DERECHA</t>
  </si>
  <si>
    <t>SEDE LA ALBANIA</t>
  </si>
  <si>
    <t>VDA LA ALBANIA</t>
  </si>
  <si>
    <t>SEDE PRINCIPAL PUERTO LUCAS MARGEN DERECHA</t>
  </si>
  <si>
    <t>VDA PTO LUCAS DERECHO</t>
  </si>
  <si>
    <t>IE PEDRO NEL JIMENEZ OBANDO</t>
  </si>
  <si>
    <t>SEDE CAÑO AMARILLO</t>
  </si>
  <si>
    <t>IE SANTO DOMINGO</t>
  </si>
  <si>
    <t>SEDE PRINCIPAL SANTO DOMINGO</t>
  </si>
  <si>
    <t>VDA AGUALINDA</t>
  </si>
  <si>
    <t>CUMBITARA</t>
  </si>
  <si>
    <t>CENTRO EDUCATIVO PALO GRANDE</t>
  </si>
  <si>
    <t>VEREDA  PALO GRANDE</t>
  </si>
  <si>
    <t>EL ROSARIO</t>
  </si>
  <si>
    <t>CENTRO EDUCATIVO NUESTRA SEÑORA DE CUMBITARA</t>
  </si>
  <si>
    <t>CENTRO EDUCATIVO NUESTRA SEÑORA CUMBITARA</t>
  </si>
  <si>
    <t>VDA. CUMBITARA</t>
  </si>
  <si>
    <t>CENTRO EDUCATIVO SANTA LUCIA</t>
  </si>
  <si>
    <t>VEREDA EL BOQUERON</t>
  </si>
  <si>
    <t>TAMINANGO</t>
  </si>
  <si>
    <t>CENTRO EDUCATIVO JESUS DE PRAGA TAMINANGUITO</t>
  </si>
  <si>
    <t>CENT EDUC JESUS DE PRAGA</t>
  </si>
  <si>
    <t>VEREDA TAMINANGUITO</t>
  </si>
  <si>
    <t>CENTRO EDUCATIVO  LA CONCORDIA</t>
  </si>
  <si>
    <t>CENTRO EDUC LA CONCORDIA</t>
  </si>
  <si>
    <t>VEREDA LA CONCORDIA</t>
  </si>
  <si>
    <t>CENTRO  EDUCATIVO CHARGUAYACO</t>
  </si>
  <si>
    <t>CENTRO  EDUC CHARGUAYACO</t>
  </si>
  <si>
    <t>VEREDA CHARGUAYACO</t>
  </si>
  <si>
    <t>CENTRO EDUCATIVO  ALTO DON DIEGO</t>
  </si>
  <si>
    <t>CENTRO EDUCA ALTO DON DIEGO</t>
  </si>
  <si>
    <t>VEREDA ALTO DON DIEGO</t>
  </si>
  <si>
    <t>CENTRO EDUCATIVO  SAN ISIDRO</t>
  </si>
  <si>
    <t>CENTRO EDUC SAN ISIDRO</t>
  </si>
  <si>
    <t>VEREDA SIN ISIDRO</t>
  </si>
  <si>
    <t>ABREGO</t>
  </si>
  <si>
    <t>CENT EDUC RUR CASITAS</t>
  </si>
  <si>
    <t>CORREG CASITAS</t>
  </si>
  <si>
    <t>C.E.R EL TARRA</t>
  </si>
  <si>
    <t>C.E.R. EL TARRA</t>
  </si>
  <si>
    <t>VDA. EL TARRA</t>
  </si>
  <si>
    <t>CENT EDUC RUR LLANO ALTO</t>
  </si>
  <si>
    <t>VDA LLANOALTO</t>
  </si>
  <si>
    <t>CENT EDUC RUR SAN JAVIER</t>
  </si>
  <si>
    <t>VDA SAN JAVIER</t>
  </si>
  <si>
    <t>C.E.R. SANTA INÉS</t>
  </si>
  <si>
    <t>C.E.R. SANTA INÉS 0 SEDE PRINCIPAL</t>
  </si>
  <si>
    <t>EL TARRA</t>
  </si>
  <si>
    <t>CENT EDUC RUR DOMINGO SAVIO</t>
  </si>
  <si>
    <t>VDA VEGAS DEL CATATUMBO</t>
  </si>
  <si>
    <t>HACARÍ</t>
  </si>
  <si>
    <t>CENT EDUC RUR SAN SEBASTIAN</t>
  </si>
  <si>
    <t>SEDE LA LAGUNA</t>
  </si>
  <si>
    <t>VDA LA LAGUNA</t>
  </si>
  <si>
    <t>SAN CALIXTO</t>
  </si>
  <si>
    <t>CENT EDUC RUR SAN JUAN</t>
  </si>
  <si>
    <t>VDA SAN JUAN</t>
  </si>
  <si>
    <t>CENT EDUC RUR LA QUINA</t>
  </si>
  <si>
    <t>CENT EDUC RUR SAN JOSE DE LA SABANA</t>
  </si>
  <si>
    <t>VDA SAN JOSE DE LA SABANA</t>
  </si>
  <si>
    <t>SARDINATA</t>
  </si>
  <si>
    <t>CENT EDUC RUR NUESTRA SE¿ORA DEL CARMEN</t>
  </si>
  <si>
    <t>CENT EDUC RUR NUESTRA SEÑORA DEL CARMEN</t>
  </si>
  <si>
    <t>IDP EL CARMEN</t>
  </si>
  <si>
    <t>CENT EDUC RUR LAS MESAS</t>
  </si>
  <si>
    <t>SEDE PABLO VI</t>
  </si>
  <si>
    <t>CENT EDUC RUR SAN GIL</t>
  </si>
  <si>
    <t>VDA SAN GIL</t>
  </si>
  <si>
    <t>CENT EDUC RUR EL RECREO</t>
  </si>
  <si>
    <t>SEDE ENCONTRADOS</t>
  </si>
  <si>
    <t>VDA ENCONTRADOS</t>
  </si>
  <si>
    <t>TEORAMA</t>
  </si>
  <si>
    <t>CENT EDUC RUR EL FARACHE</t>
  </si>
  <si>
    <t>SEDE JURISDICCIONES</t>
  </si>
  <si>
    <t>CORREG JURISDICCIONES</t>
  </si>
  <si>
    <t>INST AGRICOLA REGION DEL CATATUMBO</t>
  </si>
  <si>
    <t>CENT EDUC RUR AIRES DEL CATATUMBO</t>
  </si>
  <si>
    <t>VDA AIRES DEL CATATUMBO</t>
  </si>
  <si>
    <t>CENTRO EDUCATIVO RURAL LOS MESONES</t>
  </si>
  <si>
    <t>SEDE LOS MESONES</t>
  </si>
  <si>
    <t>VDA LOS MESONES</t>
  </si>
  <si>
    <t>INSTITUCION EDUCATIVA ORU BAJO</t>
  </si>
  <si>
    <t>SEDE ORU BAJO</t>
  </si>
  <si>
    <t>CORREG ORU</t>
  </si>
  <si>
    <t>INSTITUCION EDUCATIVA FILO EL GRINGO</t>
  </si>
  <si>
    <t>INSTITUCION EDUCATIVA FILO EL GRINGO 0 SEDE PRINCIPAL</t>
  </si>
  <si>
    <t>CORREG FILO EL GRINGO</t>
  </si>
  <si>
    <t>GUARANDA</t>
  </si>
  <si>
    <t>I.E. PUERTO LOPEZ</t>
  </si>
  <si>
    <t>I.E. PUERTO LOPEZ 0 SEDE PRINCIPAL</t>
  </si>
  <si>
    <t>CORREG PTO LOPEZ</t>
  </si>
  <si>
    <t>GALERAS</t>
  </si>
  <si>
    <t>INST EDUC PUERTO FRANCO</t>
  </si>
  <si>
    <t>CORREG DE PUERTO FRANCO</t>
  </si>
  <si>
    <t>I.E. EL CAUCHAL</t>
  </si>
  <si>
    <t>I.E. EL CAUCHAL 0 SEDE PRINCIPAL</t>
  </si>
  <si>
    <t>CORREG EL CAUCHAL</t>
  </si>
  <si>
    <t>CENTRO EDUCATIVO EL TORNO</t>
  </si>
  <si>
    <t>CENTRO EDUCATIVO EL TORNO 0 SEDE PRINCIPAL</t>
  </si>
  <si>
    <t>VDA. EL TORNO</t>
  </si>
  <si>
    <t>INST EDUC SABAS EDMUNDO BALSEIRO BLANCO</t>
  </si>
  <si>
    <t>CORREG BERRUGA</t>
  </si>
  <si>
    <t>I.E. TÉCNICO AGROPECUARIO MANUEL ALVAREZ SAMPAYO</t>
  </si>
  <si>
    <t>I.E. TÉCNICO AGROPECUARIO MANUEL ALVAREZ SAMPAYO 0 SEDE PRINCIPAL</t>
  </si>
  <si>
    <t>CORREG LA PALMA</t>
  </si>
  <si>
    <t>COVEÑAS</t>
  </si>
  <si>
    <t>I.E. ISMAEL CONTRERAS MENESES</t>
  </si>
  <si>
    <t>I.E. ISMAEL CONTRERAS MENESES 0 SEDE PRINCIPAL</t>
  </si>
  <si>
    <t>IND ZONA URBANA COVEÑAS</t>
  </si>
  <si>
    <t>TOLÚ VIEJO</t>
  </si>
  <si>
    <t>I.E. MACAJAN</t>
  </si>
  <si>
    <t>I.E. MACAJAN 0 SEDE PRICIPAL</t>
  </si>
  <si>
    <t>CORREG MACAJAN</t>
  </si>
  <si>
    <t>ATACO</t>
  </si>
  <si>
    <t>INSTITUCION EDUCATIVA ANTONIO NARIÑO</t>
  </si>
  <si>
    <t>LA JAZMINIA</t>
  </si>
  <si>
    <t>VDA LA JAZMINIA</t>
  </si>
  <si>
    <t>LAS PERLAS</t>
  </si>
  <si>
    <t>VDA LAS PERLAS</t>
  </si>
  <si>
    <t>EL AGRADO</t>
  </si>
  <si>
    <t>VDA EL AGRADO</t>
  </si>
  <si>
    <t>CHAPARRAL</t>
  </si>
  <si>
    <t>INSTITUCION EDUCATIVA MANUEL MURILLO TORO</t>
  </si>
  <si>
    <t>YAGUARA</t>
  </si>
  <si>
    <t>VDA YAGUARA</t>
  </si>
  <si>
    <t>INSTITUCION EDUCATIVA LAGUNILLA</t>
  </si>
  <si>
    <t>I.E. LAGUNILLA 0 SEDE PRINCIPAL</t>
  </si>
  <si>
    <t>VDA LAGUNILLA</t>
  </si>
  <si>
    <t>POTRERITO DE LUGO</t>
  </si>
  <si>
    <t>VDA POTRERITO DE LUGO</t>
  </si>
  <si>
    <t>INSTITUCION EDUCATIVA TECNICA ALVARO MOLINA</t>
  </si>
  <si>
    <t>EL ESCOBAL</t>
  </si>
  <si>
    <t>VDA EL ESCOBAL</t>
  </si>
  <si>
    <t>SAN JOSE HERMOSAS</t>
  </si>
  <si>
    <t>VDA SAN JOSE HERMOSAS</t>
  </si>
  <si>
    <t>LOS SAUCES</t>
  </si>
  <si>
    <t>INSTITUCION EDUCATIVA LA RISALDA</t>
  </si>
  <si>
    <t>BRAZUELOS  DELICIAS</t>
  </si>
  <si>
    <t>VDA BRAZUELOS DELICIAS</t>
  </si>
  <si>
    <t>I.E. LA RISALDA 0 SEDE PRINCIPAL</t>
  </si>
  <si>
    <t>VDA LA RISALDA</t>
  </si>
  <si>
    <t>POTRERITO DE LUGO BAJO</t>
  </si>
  <si>
    <t>VDA  POTRERITO DE LUGO BAJO</t>
  </si>
  <si>
    <t>COYAIMA</t>
  </si>
  <si>
    <t>INSTITUCION EDUCATIVA TECNICA SAN MIGUEL</t>
  </si>
  <si>
    <t>CHILI</t>
  </si>
  <si>
    <t>VDA CHILI</t>
  </si>
  <si>
    <t>INSTITUCION EDUCATIVA JUAN LOZANO SANCHEZ</t>
  </si>
  <si>
    <t>ALFONSO LOPEZ</t>
  </si>
  <si>
    <t>VDA MESAS DE INCA</t>
  </si>
  <si>
    <t>EL R0SARIO</t>
  </si>
  <si>
    <t>VDA EL ROSARIO</t>
  </si>
  <si>
    <t>INSTITUCION EDUCATIVA GUILLERMO ANGULO GOMEZ</t>
  </si>
  <si>
    <t>ANGOSTURA</t>
  </si>
  <si>
    <t>VDA ANGOSTURA</t>
  </si>
  <si>
    <t>INSTITUCION EDUCATIVA EL PALMAR</t>
  </si>
  <si>
    <t>DOYARE CENTRO</t>
  </si>
  <si>
    <t>VDA DOYARE CENTRO</t>
  </si>
  <si>
    <t>INSTITUCION EDUCATIVA ZARAGOZA TAMARINDO</t>
  </si>
  <si>
    <t>CHENCHE ZARAGOZA</t>
  </si>
  <si>
    <t>VDA CHENCHE ZARAGOZA</t>
  </si>
  <si>
    <t>MESAS DE SAN JUAN</t>
  </si>
  <si>
    <t>VDA LOMAS DE MESAS DE SAN JUAN</t>
  </si>
  <si>
    <t>I.E. NUESTRA SEÑORA DEL CARMEN</t>
  </si>
  <si>
    <t>I.E. NUESTRA SEÑORA DEL CARMEN 0 SEDE PRINCIPAL</t>
  </si>
  <si>
    <t>VDA CHENCHE BUENOS AIRES</t>
  </si>
  <si>
    <t>CASCABEL</t>
  </si>
  <si>
    <t>VDA CASCABEL</t>
  </si>
  <si>
    <t>LOS GUAYABOS</t>
  </si>
  <si>
    <t>RESGUARDO IND CHENCHE SOCORRO</t>
  </si>
  <si>
    <t>INSTITUCION EDUCATIVA COYARCO</t>
  </si>
  <si>
    <t>ACEVEDO Y GOMEZ</t>
  </si>
  <si>
    <t>VDA ACEVEDO Y GOMEZ</t>
  </si>
  <si>
    <t>LUSITANIA</t>
  </si>
  <si>
    <t>VDA LUSITANIA</t>
  </si>
  <si>
    <t>INSTITUCION EDUCATIVA TOTARCO DINDE</t>
  </si>
  <si>
    <t>TOTARCO PIEDRAS</t>
  </si>
  <si>
    <t>VDA TOTARCO PIEDRAS</t>
  </si>
  <si>
    <t>LA NUEVA ESPERANZA</t>
  </si>
  <si>
    <t>VDA LA NUEVA ESPERANZA</t>
  </si>
  <si>
    <t>ANONALES</t>
  </si>
  <si>
    <t>VDA ANONALES</t>
  </si>
  <si>
    <t>HILARQUITO</t>
  </si>
  <si>
    <t>VDA HILARQUITO</t>
  </si>
  <si>
    <t>LAS PALMAS</t>
  </si>
  <si>
    <t>VDA LAS PALMAS</t>
  </si>
  <si>
    <t>EL FLORAL</t>
  </si>
  <si>
    <t>VDA EL FLORAL</t>
  </si>
  <si>
    <t>VDA BOCAS DE HILARCO SEC BUENOS AIRES</t>
  </si>
  <si>
    <t>VDA TRES ESQUINAS</t>
  </si>
  <si>
    <t>CABILDO INDIGENA EL PALMAR</t>
  </si>
  <si>
    <t>VDA EL PALMAR</t>
  </si>
  <si>
    <t>YABERCO</t>
  </si>
  <si>
    <t>VDA YABERCO</t>
  </si>
  <si>
    <t>CABILDO INDIGENA LOMAS DE HILARCO</t>
  </si>
  <si>
    <t>VDA CABILDO LOMA DE ILARCO</t>
  </si>
  <si>
    <t>DOYARE RECRISTO</t>
  </si>
  <si>
    <t>VDA DOYARE RECRISTO</t>
  </si>
  <si>
    <t>NIPLE</t>
  </si>
  <si>
    <t>VDA NIPLE</t>
  </si>
  <si>
    <t>ZANJA HONDA</t>
  </si>
  <si>
    <t>VDA ZANGA HONDA</t>
  </si>
  <si>
    <t>GUAGUARCO PALMAROSA</t>
  </si>
  <si>
    <t>VDA GUAGUARCO PALMAROSA</t>
  </si>
  <si>
    <t>INSTITUCION EDUCATIVA CHENCHE BALSILLAS</t>
  </si>
  <si>
    <t>CABILDO INDIGENA MARIA DEL PILAR</t>
  </si>
  <si>
    <t>VDA CHENCHE AGUA FRIA</t>
  </si>
  <si>
    <t>I.E. SANTA MARTA</t>
  </si>
  <si>
    <t>DOYARE PORVENIR</t>
  </si>
  <si>
    <t>VDA DOYAIRE PORVENIR</t>
  </si>
  <si>
    <t>POTRERITO</t>
  </si>
  <si>
    <t>VDA POTRERITO</t>
  </si>
  <si>
    <t>FALAN</t>
  </si>
  <si>
    <t>INSTITUCION EDUCATIVA NORMAL SUPERIOR FABIO LOZANO TORRIJOS</t>
  </si>
  <si>
    <t>I.E. NORMAL SUPERIOR FABIO LOZANO TORRIJOS 0 SEDE PRINCIPAL</t>
  </si>
  <si>
    <t>VDA PIEDECUESTA</t>
  </si>
  <si>
    <t>INSTITUCION EDUCATIVA TECNICA COLOMBO ALEMAN SCALAS</t>
  </si>
  <si>
    <t>IGUACITO</t>
  </si>
  <si>
    <t>VDA IGUASITOS</t>
  </si>
  <si>
    <t>I.E.T MINUTO DE DIOS FE Y ALEGRIA</t>
  </si>
  <si>
    <t>SAN ANTONIO</t>
  </si>
  <si>
    <t>NATAGAIMA</t>
  </si>
  <si>
    <t>INSTITUCION EDUCATIVA ANCHIQUE</t>
  </si>
  <si>
    <t>YACO</t>
  </si>
  <si>
    <t>VDA YACO</t>
  </si>
  <si>
    <t>INSTITUCION EDUCATIVA MARIANO OSPINA PEREZ</t>
  </si>
  <si>
    <t>LA VIRGINIA</t>
  </si>
  <si>
    <t>VDA LA VIRGINIA</t>
  </si>
  <si>
    <t>RINCON ANCHIQUE</t>
  </si>
  <si>
    <t>VDA RINCON ANCHIQUE</t>
  </si>
  <si>
    <t>RINCON VELU</t>
  </si>
  <si>
    <t>VDA RINCON VELU</t>
  </si>
  <si>
    <t>I.E. POLICARPA SALAVARRIETA</t>
  </si>
  <si>
    <t>YAVI</t>
  </si>
  <si>
    <t>VDA YAVI</t>
  </si>
  <si>
    <t>POCHARCO</t>
  </si>
  <si>
    <t>VDA POCHARCO</t>
  </si>
  <si>
    <t>LOS ANGELES</t>
  </si>
  <si>
    <t>VDA LOS ANGELES</t>
  </si>
  <si>
    <t>GUASIMAL MESAS</t>
  </si>
  <si>
    <t>VDA GUASIMAL MESAS</t>
  </si>
  <si>
    <t>LA MOLANA</t>
  </si>
  <si>
    <t>VDA LA MOLONA</t>
  </si>
  <si>
    <t>BALSILLAS</t>
  </si>
  <si>
    <t>VDA BALSILLAS</t>
  </si>
  <si>
    <t>BATEAS</t>
  </si>
  <si>
    <t>VDA BATEAS</t>
  </si>
  <si>
    <t>VDA PUEBLO NUEVO</t>
  </si>
  <si>
    <t>MERCADILLO</t>
  </si>
  <si>
    <t>VDA MERCADILLO</t>
  </si>
  <si>
    <t>GUASIMAL GUADUALEJAS</t>
  </si>
  <si>
    <t>VDA GUASIMAL GUADUALEJAS</t>
  </si>
  <si>
    <t>CABILDO INDIGENA TINAJAS</t>
  </si>
  <si>
    <t>VDA TINAJAS</t>
  </si>
  <si>
    <t>MONTEFRIO</t>
  </si>
  <si>
    <t>VDA MONTEFRIO</t>
  </si>
  <si>
    <t>ALTAMIRA</t>
  </si>
  <si>
    <t>CABILDO INDIGENA ANACARCO</t>
  </si>
  <si>
    <t>BALTAZAR</t>
  </si>
  <si>
    <t>VDA TAMIRCO</t>
  </si>
  <si>
    <t>LAUREANO GAITAN</t>
  </si>
  <si>
    <t>VDA  EL PROGRESO</t>
  </si>
  <si>
    <t>JOSE VICENTE LIS</t>
  </si>
  <si>
    <t>VDA QUEBRADITAS</t>
  </si>
  <si>
    <t>DIVINO NIÑO</t>
  </si>
  <si>
    <t>COMUNIDAD INDIG YACO 0 MOLANA</t>
  </si>
  <si>
    <t>PLANADAS</t>
  </si>
  <si>
    <t>INSTITUCION EDUCATIVA EL RUBI</t>
  </si>
  <si>
    <t>SAN FRANCISCO</t>
  </si>
  <si>
    <t>VDA MONTALVO</t>
  </si>
  <si>
    <t>INSTITUCION EDUCATIVA LA PRIMAVERA</t>
  </si>
  <si>
    <t>VDA EL JARDIN</t>
  </si>
  <si>
    <t>LA ARMENIA</t>
  </si>
  <si>
    <t>VDA. LA ARMONIA</t>
  </si>
  <si>
    <t>OASIS ALTO</t>
  </si>
  <si>
    <t>VDA OASIS ALTO</t>
  </si>
  <si>
    <t>LAS JUNTAS</t>
  </si>
  <si>
    <t>VDA NUEVA JERUSALEN</t>
  </si>
  <si>
    <t>VDA CAICEDONIA</t>
  </si>
  <si>
    <t>VISTA HERMOSA</t>
  </si>
  <si>
    <t>VDA VISTA HERMOSA</t>
  </si>
  <si>
    <t>RIOBLANCO</t>
  </si>
  <si>
    <t>INSTITUCION EDUCATIVA JESUS ANTONIO AMEZQUITA</t>
  </si>
  <si>
    <t>INSTITUCION EDUCATIVA TECNICA AGROPECUARIA SAN RAFAEL</t>
  </si>
  <si>
    <t>LOS CRISTALES</t>
  </si>
  <si>
    <t>VDA LOS CRISTALES</t>
  </si>
  <si>
    <t>BELLAVISTA</t>
  </si>
  <si>
    <t>INSTITUCION EDUCATIVA EL QUEBRADON</t>
  </si>
  <si>
    <t>ALTAGRACIA</t>
  </si>
  <si>
    <t>VDA ALTAGRACIA</t>
  </si>
  <si>
    <t>LOS LIRIOS</t>
  </si>
  <si>
    <t>VDA LOS LIRIOS</t>
  </si>
  <si>
    <t>INSTITUCION EDUCATIVA SAN MIGUEL</t>
  </si>
  <si>
    <t>INSTITUCION EDUCATIVA SAN MIGUEL 0 SEDE PRINCIPAL</t>
  </si>
  <si>
    <t>CORREG PAYANDE BARRIO LA ESMERALDA</t>
  </si>
  <si>
    <t>INSTITUCION EDUCATIVA SAN LUIS GONZAGA</t>
  </si>
  <si>
    <t>OSPINA PEREZ</t>
  </si>
  <si>
    <t>VDA TOMIN</t>
  </si>
  <si>
    <t>INSTITUCION EDUCATIVA TECNICA COMERCIAL SAN JUAN BOSCO</t>
  </si>
  <si>
    <t>LA AURORA</t>
  </si>
  <si>
    <t>VDA LA AURORA</t>
  </si>
  <si>
    <t>INSTITUCION EDUCATIVA SAN MIGUEL L</t>
  </si>
  <si>
    <t>EL SALITRE</t>
  </si>
  <si>
    <t>VDA EL SALITRE</t>
  </si>
  <si>
    <t>INSTITUCION EDUCATIVA CARACOLI</t>
  </si>
  <si>
    <t>SANTA ISABEL</t>
  </si>
  <si>
    <t>VDA SANTA ISABEL</t>
  </si>
  <si>
    <t>LA CA¥ADA</t>
  </si>
  <si>
    <t>VDA LA CA¥ADA</t>
  </si>
  <si>
    <t>PARAGUAY</t>
  </si>
  <si>
    <t>VDA PARAGUAY</t>
  </si>
  <si>
    <t>GALLEGO</t>
  </si>
  <si>
    <t>VDA GALLEGO</t>
  </si>
  <si>
    <t>EL LIMONAR</t>
  </si>
  <si>
    <t>VDA CALZON</t>
  </si>
  <si>
    <t>PAYANDE</t>
  </si>
  <si>
    <t>CRA 4 NO. 6008</t>
  </si>
  <si>
    <t xml:space="preserve">	JAGUA FLOR</t>
  </si>
  <si>
    <t>VDA JAGUA FLOR</t>
  </si>
  <si>
    <t>CAIMITAL</t>
  </si>
  <si>
    <t>VDA CAIMITAL</t>
  </si>
  <si>
    <t>CAMPOALEGRE (NUEVA)</t>
  </si>
  <si>
    <t>VDA CAMPOALEGRE</t>
  </si>
  <si>
    <t>GUADALAJARA</t>
  </si>
  <si>
    <t>VDA GUADALAJARA</t>
  </si>
  <si>
    <t>CORDIALIDAD</t>
  </si>
  <si>
    <t>VDA CORDIALIDAD</t>
  </si>
  <si>
    <t>LA FLOR</t>
  </si>
  <si>
    <t>VDA LA FLOR</t>
  </si>
  <si>
    <t>LOS CIRUELOS</t>
  </si>
  <si>
    <t>VDA LOS CIRUELOS</t>
  </si>
  <si>
    <t>INSTITUCIÓN AGROPECUARIA JOSÉ MARÍA CÓRDOBA</t>
  </si>
  <si>
    <t>INSTITUCIÓN AGROPECUARIA JOSÉ MARÍA  0 SEDE PRINCIPAL</t>
  </si>
  <si>
    <t>CTO CORDOBA</t>
  </si>
  <si>
    <t>CENTRO EDUCATIVO MONSERRATE</t>
  </si>
  <si>
    <t>CEAR MONSERRATE</t>
  </si>
  <si>
    <t>VDA MONSERRATE</t>
  </si>
  <si>
    <t>CENTRO EDUCATIVO SANTO ANGEL</t>
  </si>
  <si>
    <t>SAN CAYETANO</t>
  </si>
  <si>
    <t>VDA BOGOTA</t>
  </si>
  <si>
    <t>ARAUQUITA</t>
  </si>
  <si>
    <t>CENTRO EDUCATIVO LA ESMERALDA</t>
  </si>
  <si>
    <t>JUAN XXIII</t>
  </si>
  <si>
    <t>VDA EL CEDRITO</t>
  </si>
  <si>
    <t>I.E. AGUACHICA</t>
  </si>
  <si>
    <t>I.E. AGUACHICA 0 SEDE PRINCIPAL</t>
  </si>
  <si>
    <t>CENTRO POBLADO AGUACHICA</t>
  </si>
  <si>
    <t>CENTRO EDUCATIVO FRANCISCO JOSE DE CALDAS.</t>
  </si>
  <si>
    <t>BOCAS DEL CARANAL</t>
  </si>
  <si>
    <t>VDA BARRANQUILLITA</t>
  </si>
  <si>
    <t>ESTACION NEIRA</t>
  </si>
  <si>
    <t>VDA ESTACION NEIRA</t>
  </si>
  <si>
    <t>I.E. SAN JOSE DE LA PESQUERA</t>
  </si>
  <si>
    <t>JORGE ELIECER GAITAN (EL PLACER)</t>
  </si>
  <si>
    <t>CENTRO EDUCATIVO OASIS BAJO</t>
  </si>
  <si>
    <t>ISLANDIA</t>
  </si>
  <si>
    <t>VDA ISLANDIA</t>
  </si>
  <si>
    <t>MATA OSCURA</t>
  </si>
  <si>
    <t>VDA MATA OSCURA</t>
  </si>
  <si>
    <t>POLICARPA SALAVARRIETA</t>
  </si>
  <si>
    <t>VDA PUERTO NUEVO</t>
  </si>
  <si>
    <t>I.E. SAN JOSE DE LA PESQUERA 0 SEDE PRINCIPAL</t>
  </si>
  <si>
    <t>CENTRO POBLADO LA PESQUERA</t>
  </si>
  <si>
    <t>CENTRO EDUCATIVO PANAMA</t>
  </si>
  <si>
    <t>FILIPINAS</t>
  </si>
  <si>
    <t>VDA FILIPINAS</t>
  </si>
  <si>
    <t>OASIS BAJO</t>
  </si>
  <si>
    <t>ALEGRIA DE LOS NIÑOS</t>
  </si>
  <si>
    <t>VDA ALTO PRIMORES</t>
  </si>
  <si>
    <t>MARIA CANO</t>
  </si>
  <si>
    <t>VDA NUEVA JERUSALEM</t>
  </si>
  <si>
    <t>LOS MAZAGUAROS</t>
  </si>
  <si>
    <t>VDA MAZAGUAROS</t>
  </si>
  <si>
    <t>SAN RAFAEL(CRAVO)</t>
  </si>
  <si>
    <t>VDA SAN RAFAEL</t>
  </si>
  <si>
    <t>LA VIRGEN</t>
  </si>
  <si>
    <t>MANUELITA SAENZ</t>
  </si>
  <si>
    <t>VDA EL COROZO</t>
  </si>
  <si>
    <t>SAN JOSE</t>
  </si>
  <si>
    <t>VDA SAN JOSE</t>
  </si>
  <si>
    <t>VELADERO</t>
  </si>
  <si>
    <t>VDA VELADERO</t>
  </si>
  <si>
    <t>MAIRA ALEJANDRA PEREZ SILVA</t>
  </si>
  <si>
    <t>VDA LOS PASADOS</t>
  </si>
  <si>
    <t>LA GRANJA</t>
  </si>
  <si>
    <t>VDA EL SAMUCO</t>
  </si>
  <si>
    <t>FORTUL</t>
  </si>
  <si>
    <t>I.E. PAZ Y ESPERANZA</t>
  </si>
  <si>
    <t>RONDON</t>
  </si>
  <si>
    <t>SAN IGNACIO</t>
  </si>
  <si>
    <t>VDA SAN IGNACIO</t>
  </si>
  <si>
    <t>EL PALON</t>
  </si>
  <si>
    <t>VDA EL PALON</t>
  </si>
  <si>
    <t>EL RIPIAL</t>
  </si>
  <si>
    <t>NORMANDIA</t>
  </si>
  <si>
    <t>VDA NORMANDIA</t>
  </si>
  <si>
    <t>EL PROGRESO(RONDON)</t>
  </si>
  <si>
    <t>VDA EL PROGRESO</t>
  </si>
  <si>
    <t>SEDE INDIGENA LOS MANGOS</t>
  </si>
  <si>
    <t>SARAVENA</t>
  </si>
  <si>
    <t>CENTRO EDUCATIVO LUIS ANTONIO CALVO</t>
  </si>
  <si>
    <t>LUIS ANTONIO CALVO</t>
  </si>
  <si>
    <t>VDA EL DIQUE</t>
  </si>
  <si>
    <t>JULIO FLOREZ</t>
  </si>
  <si>
    <t>VDA CAÑO FLORES</t>
  </si>
  <si>
    <t>VDA CHARO CENTRO II</t>
  </si>
  <si>
    <t>TAME</t>
  </si>
  <si>
    <t>CENTRO EDUCATIVO BENITO JAUREZ</t>
  </si>
  <si>
    <t>SANTA HELENA</t>
  </si>
  <si>
    <t>VDA SANTA HELENA</t>
  </si>
  <si>
    <t>EL SUSTO</t>
  </si>
  <si>
    <t>VDA EL SUSTO</t>
  </si>
  <si>
    <t>LA NAVIDEÑA</t>
  </si>
  <si>
    <t>VDA EL PESEBRE</t>
  </si>
  <si>
    <t>PEDRO DE HEREDIA</t>
  </si>
  <si>
    <t>VDA EL BANCO PURARE</t>
  </si>
  <si>
    <t>INSTITUCION EDUCATIVA JOEL SIERRA</t>
  </si>
  <si>
    <t>JUAN GALEA</t>
  </si>
  <si>
    <t>VDA TAMACAY MEDIO</t>
  </si>
  <si>
    <t>EL CERRITO</t>
  </si>
  <si>
    <t>VDA EL CERRITO</t>
  </si>
  <si>
    <t>VDA BRISAS DE TAMACAY</t>
  </si>
  <si>
    <t>VEREDA SAN ANTONIO</t>
  </si>
  <si>
    <t>PUERTO GAITAN</t>
  </si>
  <si>
    <t>VDA PUERTO GAITAN</t>
  </si>
  <si>
    <t>INSTITUCION EDUCATIVA PARMENIO BONILLA PAREDES</t>
  </si>
  <si>
    <t>NAPOLES 1</t>
  </si>
  <si>
    <t>VDA NAPOLES I</t>
  </si>
  <si>
    <t>SAN JOAQUIN</t>
  </si>
  <si>
    <t>VDA SAN JOAQUIN</t>
  </si>
  <si>
    <t>ALTO CAUCA</t>
  </si>
  <si>
    <t>VDA ALTO CAUCA</t>
  </si>
  <si>
    <t>FRANCISCO PIZARRO</t>
  </si>
  <si>
    <t>VDA ANGOSTURAS</t>
  </si>
  <si>
    <t>INSTITUCION EDUCATIVA AGUSTIN NIETO CABALLERO</t>
  </si>
  <si>
    <t>CAÑO LIMON</t>
  </si>
  <si>
    <t>VDA CAÑO LIMON</t>
  </si>
  <si>
    <t>MORICHAL</t>
  </si>
  <si>
    <t>VDA SAN JOSE DE MORICHAL</t>
  </si>
  <si>
    <t>LA SELVA</t>
  </si>
  <si>
    <t>VDA SAN ANTONIO ALTO CRAVO</t>
  </si>
  <si>
    <t>LOS NARANJOS</t>
  </si>
  <si>
    <t>VDA LOS NARANJOS</t>
  </si>
  <si>
    <t>AMANECER LLANERO</t>
  </si>
  <si>
    <t>CENTRO POBLADO FLOR AMARILLO</t>
  </si>
  <si>
    <t>CENTRO EDUCATIVO LA PALESTINA</t>
  </si>
  <si>
    <t>PALESTINA</t>
  </si>
  <si>
    <t>VDA LA PALESTINA</t>
  </si>
  <si>
    <t>CAÑO GRANDE</t>
  </si>
  <si>
    <t>VDA CAÑO GRANDE</t>
  </si>
  <si>
    <t>ALTO ELE</t>
  </si>
  <si>
    <t>VDA ALTO ELE</t>
  </si>
  <si>
    <t>EL PROGRESO</t>
  </si>
  <si>
    <t>VDA AGUAS CLARAS</t>
  </si>
  <si>
    <t>VIRGEN DE GUADALUPE</t>
  </si>
  <si>
    <t>VDA LA GUAIRA</t>
  </si>
  <si>
    <t>AIRES DE CAMPO ALEGRE</t>
  </si>
  <si>
    <t>VDA SAN JOSE DE MORICHAL II</t>
  </si>
  <si>
    <t>EL DONCELLO</t>
  </si>
  <si>
    <t>I.E R. SIMON BOLIVAR</t>
  </si>
  <si>
    <t>LA TRINIDAD</t>
  </si>
  <si>
    <t>I.E. R. LA CEIBA</t>
  </si>
  <si>
    <t>LA VENTUROSA</t>
  </si>
  <si>
    <t>VDA EL MORROCOY</t>
  </si>
  <si>
    <t>C.E LA ARGENTINA</t>
  </si>
  <si>
    <t>LA ARGENTINA</t>
  </si>
  <si>
    <t>VDA LA ARGENTINA</t>
  </si>
  <si>
    <t>I.E. R. LA FLORIDA</t>
  </si>
  <si>
    <t>LA ESTRELLA</t>
  </si>
  <si>
    <t>VDA LA ESTRELLA</t>
  </si>
  <si>
    <t>MATICURUCITA</t>
  </si>
  <si>
    <t>VDA MATICURUCITA</t>
  </si>
  <si>
    <t>C.E. GRANARIO</t>
  </si>
  <si>
    <t>GRANARIO</t>
  </si>
  <si>
    <t>VDA GRANARIO</t>
  </si>
  <si>
    <t>I.E RURAL RIO NEGRO</t>
  </si>
  <si>
    <t>ANTONIO JOSE DE SUCRE</t>
  </si>
  <si>
    <t>CORREG RIO NEGRO</t>
  </si>
  <si>
    <t>I.E. R. LA AGUILILLA</t>
  </si>
  <si>
    <t>ALTA AGUILILLA</t>
  </si>
  <si>
    <t>VDA ALTA AGUILILLA</t>
  </si>
  <si>
    <t>LA RUIDOSA</t>
  </si>
  <si>
    <t>VDA LA RUIDOSA</t>
  </si>
  <si>
    <t>I.E. R. SAN JUDAS TADEO</t>
  </si>
  <si>
    <t>LA CORDIALIDAD</t>
  </si>
  <si>
    <t>GUADUALITO</t>
  </si>
  <si>
    <t>VDA GUADUALITO</t>
  </si>
  <si>
    <t>GUAYAS MEDIO</t>
  </si>
  <si>
    <t>VDA GUAYAS MEDIO</t>
  </si>
  <si>
    <t>GUAYAS ALTO</t>
  </si>
  <si>
    <t>VDA GUAYAS ALTO</t>
  </si>
  <si>
    <t>LA PALESTINA</t>
  </si>
  <si>
    <t>BAJO SANTA ELENA</t>
  </si>
  <si>
    <t>VDA BAJO SANTA ELENA</t>
  </si>
  <si>
    <t>VDA PLAYA RICA</t>
  </si>
  <si>
    <t>PUTUMAYO</t>
  </si>
  <si>
    <t>PUERTO GUZMÁN</t>
  </si>
  <si>
    <t>I.E.R. RAFAEL REYES</t>
  </si>
  <si>
    <t>ESC RUR MIX LA PRIMAVERA JAUNO</t>
  </si>
  <si>
    <t>INSP EL JAUNO</t>
  </si>
  <si>
    <t>CENT EDUC RUR EL CEDRO</t>
  </si>
  <si>
    <t>ESC RUR MIX EL CEDRO</t>
  </si>
  <si>
    <t>INSP EL CEDRO</t>
  </si>
  <si>
    <t>CENT EDUC RUR LAS PERLAS</t>
  </si>
  <si>
    <t>ESC RUR MIX GALILEA</t>
  </si>
  <si>
    <t>PUERTO LEGUÍZAMO</t>
  </si>
  <si>
    <t>C.E.R. SANTA MARIA</t>
  </si>
  <si>
    <t>ESC RUR MIX LOMA ENCANTADA</t>
  </si>
  <si>
    <t>CASER LOMA ENCANTADA</t>
  </si>
  <si>
    <t>PUERTO ASÍS</t>
  </si>
  <si>
    <t>C.E.R. COCAYÁ</t>
  </si>
  <si>
    <t>EL AGUILA</t>
  </si>
  <si>
    <t>VDA AGUILA</t>
  </si>
  <si>
    <t>IER VILLA VICTORIA</t>
  </si>
  <si>
    <t>VILLA VICTORIA</t>
  </si>
  <si>
    <t>VDA VILLA VICTORIA</t>
  </si>
  <si>
    <t>PUERTO CAICEDO</t>
  </si>
  <si>
    <t>CENT EDUC RUR LA ISLA</t>
  </si>
  <si>
    <t>ESC RUR MIX VILLA UNION</t>
  </si>
  <si>
    <t>VDA VILLA UNION</t>
  </si>
  <si>
    <t>ESC RUR MIX VILLA DEL RIO</t>
  </si>
  <si>
    <t>VDA VILLA DEL RIO</t>
  </si>
  <si>
    <t>I.E.R. MAYOYOQUE</t>
  </si>
  <si>
    <t>ESC RUR MIX ALTO MAYOYOQUE</t>
  </si>
  <si>
    <t>VDA ALTO  MAYOYOQUE</t>
  </si>
  <si>
    <t>CENT EDUC RUR SAUDITA</t>
  </si>
  <si>
    <t>ESC RUR MIX VILLANUEVA</t>
  </si>
  <si>
    <t>VDA VILLA NUEVA</t>
  </si>
  <si>
    <t>IE RUR LEONIDAS NORZAGARAY</t>
  </si>
  <si>
    <t>ESC RUR MIX LA VICTORIA</t>
  </si>
  <si>
    <t>CASER LA VICTORIA</t>
  </si>
  <si>
    <t>CENT EDUC RUR BOCANA DEL YURILLA</t>
  </si>
  <si>
    <t>ESC RUR MIX BOCANA DEL YURILLA</t>
  </si>
  <si>
    <t>CASER BOCANA DEL YURILLA</t>
  </si>
  <si>
    <t>I.E.R. RUR JORGE ELIECER GAITAN</t>
  </si>
  <si>
    <t>ESC RUR MIX EL TABLERO</t>
  </si>
  <si>
    <t>CABILDO EL TABLERO</t>
  </si>
  <si>
    <t>IE RUR ANDINO</t>
  </si>
  <si>
    <t>ESC RUR MIX PAILITAS</t>
  </si>
  <si>
    <t>VDA PAILITAS</t>
  </si>
  <si>
    <t>IE RUR SAN LUIS GONZAGA</t>
  </si>
  <si>
    <t>ESC RUR MIX SAN LUIS GONZAGA</t>
  </si>
  <si>
    <t>INSP POLICIA SENCELLA</t>
  </si>
  <si>
    <t>I.E. RUR OVER ANTONIO MORALES</t>
  </si>
  <si>
    <t>I.E. RUR OVER ANTONIO MORALES 0 SEDE PRINCIPAL</t>
  </si>
  <si>
    <t>CASER SALADO GRANDE</t>
  </si>
  <si>
    <t>SAN MIGUEL</t>
  </si>
  <si>
    <t>IE RUR EL AFILADOR</t>
  </si>
  <si>
    <t>ESC RUR MIX BRISAS DEL SAN MIGUEL</t>
  </si>
  <si>
    <t>VDA BRISAS DEL SAN MIGUEL</t>
  </si>
  <si>
    <t>VILLAGARZÓN</t>
  </si>
  <si>
    <t>I.E.R. ALBANIA</t>
  </si>
  <si>
    <t>ESC RUR MIX EL NARANJITO</t>
  </si>
  <si>
    <t>VDA NARANJITO</t>
  </si>
  <si>
    <t>C.E.R. VILLAFLOR</t>
  </si>
  <si>
    <t>ESC RUR MIX GUASIMAL</t>
  </si>
  <si>
    <t>VDA GUASIMAL</t>
  </si>
  <si>
    <t>IER RIO BLANCO</t>
  </si>
  <si>
    <t>I.E INDÍGENA MARÍA AUXILIADORA</t>
  </si>
  <si>
    <t>SEDE SAN JUAN BAUTISTA DE LA SALLE</t>
  </si>
  <si>
    <t>VDA ARARA0LETICIA</t>
  </si>
  <si>
    <t>RONDA0LETICIA</t>
  </si>
  <si>
    <t>SEDE ANTONIO NARIÑO</t>
  </si>
  <si>
    <t>COMUNIDAD SANTA SOFIA0LETICIA</t>
  </si>
  <si>
    <t>PUERTO NARIÑO</t>
  </si>
  <si>
    <t>I.E. INTERNADO SAN FRANCISCO DE LORETOYACO</t>
  </si>
  <si>
    <t>SEDE MANUELA BELTRAN</t>
  </si>
  <si>
    <t>BOYAHUAZU0PTO. NARI¥O</t>
  </si>
  <si>
    <t>SEDE PIO VENDRELL</t>
  </si>
  <si>
    <t>VDA MALOCA0LETICIA</t>
  </si>
  <si>
    <t>SEDE ARIAÑA</t>
  </si>
  <si>
    <t>VDA EL PROGRESO0LETICIA</t>
  </si>
  <si>
    <t>SEDE SANTO DOMINGO SAVIO</t>
  </si>
  <si>
    <t>VDA LA PLAYA0LETICIA</t>
  </si>
  <si>
    <t>SEDE MADRE LAURA</t>
  </si>
  <si>
    <t>COMUNIDAD SAN JOSE0LETICIA</t>
  </si>
  <si>
    <t>SEDE ROMUALDO DE PALMA</t>
  </si>
  <si>
    <t>VDA. LA MILAGROSA0LETICIA</t>
  </si>
  <si>
    <t>I.E. FRANCISCO DE ORELLANA</t>
  </si>
  <si>
    <t>SEDE SANTA ISABEL</t>
  </si>
  <si>
    <t>SEDE NUESTRA SEÑORA DE LA PAZ</t>
  </si>
  <si>
    <t>SEDE NUESTRA SEÑORA DE FATIMA</t>
  </si>
  <si>
    <t>VDA PUERTO TRIUNFO</t>
  </si>
  <si>
    <t>ESCUELA MOWACHA</t>
  </si>
  <si>
    <t>COMUNIDAD DE LOMALINDA</t>
  </si>
  <si>
    <t>SEDE UYOKUE</t>
  </si>
  <si>
    <t>SEDE JUAN PABLO II</t>
  </si>
  <si>
    <t>VDA PUERTO COLOMBIA</t>
  </si>
  <si>
    <t>SAGRADO CORAZON DE JESUS</t>
  </si>
  <si>
    <t>VDA MARANDUA</t>
  </si>
  <si>
    <t>SEDE SAN JUAN BAUTISTA</t>
  </si>
  <si>
    <t>VDA PUERTO ÑEQUE</t>
  </si>
  <si>
    <t>SEDE DIVINO NIÑO JESUS</t>
  </si>
  <si>
    <t>VDA PUERTO BELEN</t>
  </si>
  <si>
    <t>LA CHORRERA</t>
  </si>
  <si>
    <t>I.E. COLEGIO INDIGENA CASA DEL CONOCIMIENTO</t>
  </si>
  <si>
    <t>VDA PROVIDENCIA</t>
  </si>
  <si>
    <t>SEDE SANTA ROSA</t>
  </si>
  <si>
    <t>PUERTO ARICA</t>
  </si>
  <si>
    <t>SEDE MARIA INMACULADA CONCEPCION</t>
  </si>
  <si>
    <t>VDA. LAGO GRANDE</t>
  </si>
  <si>
    <t>SEDE DIVINA PASTORA</t>
  </si>
  <si>
    <t>VDA ORIENTE</t>
  </si>
  <si>
    <t>SEDE SAGRADO CORAZÓN DE JESUS</t>
  </si>
  <si>
    <t>VDA PUERTO REMANSO</t>
  </si>
  <si>
    <t>SEDE SAGRADA FAMILIA</t>
  </si>
  <si>
    <t>VDA MUE</t>
  </si>
  <si>
    <t>I.E. COLEGIO TECNICO AGROPECUARIO JOSE CELESTINO MUTIS</t>
  </si>
  <si>
    <t>SEDE MARISCAL SUCRE</t>
  </si>
  <si>
    <t>IND PTO ESPERANZA0PTO. NARI¥O.</t>
  </si>
  <si>
    <t>SEDE JOSÉ ANTONIO GALAN</t>
  </si>
  <si>
    <t>VDA SAN FRANCISCO0PTO. NARI¥O</t>
  </si>
  <si>
    <t>SEDE ENRIQUE OLAYA HERRERA</t>
  </si>
  <si>
    <t>VDA PALMERAS</t>
  </si>
  <si>
    <t>SEDE GENERAL SANTANDER</t>
  </si>
  <si>
    <t>VDA SAN JUAN DEL SOCO0PTO. NARI¥O</t>
  </si>
  <si>
    <t>SEDE AGUSTIN CODAZZI</t>
  </si>
  <si>
    <t>VDA SAN MARTIN</t>
  </si>
  <si>
    <t>SEDE LOZANO TORRIJOS</t>
  </si>
  <si>
    <t>SAN JUAN DE ATACUARI0PTO. NARI¥O</t>
  </si>
  <si>
    <t>SEDE SAN JOSE DE NARANJALES</t>
  </si>
  <si>
    <t>VDA NARANJALES0PTO. NARI¥O</t>
  </si>
  <si>
    <t>VDA MOCAGUA</t>
  </si>
  <si>
    <t>SAN JOSE DE VILLA ANDREA0PTO. NARI¥O</t>
  </si>
  <si>
    <t>SEDE CRISTOBAL COLON</t>
  </si>
  <si>
    <t>COMUNIDAD 7 DE AGOSTO0PTO. NARI¥O</t>
  </si>
  <si>
    <t>SEDE POLICARPA SALAVARRIETA</t>
  </si>
  <si>
    <t>IND COM 20 DE JULIO0PTO. NARIÑO</t>
  </si>
  <si>
    <t>SEDE CARLOS ROJAS MORALES</t>
  </si>
  <si>
    <t>COMUNIDAD 12 DE OCTUBRE0PTO. NARI¥O</t>
  </si>
  <si>
    <t>SEDE MARCELIANO EDUARDO CANYES SANTACANA</t>
  </si>
  <si>
    <t>SAN PEDRO DE TIPISCA0PTO. NARI¥O</t>
  </si>
  <si>
    <t>SEDE REY SALOMON</t>
  </si>
  <si>
    <t>COMUNIDAD PUERTO RICO0PTO. NARI¥O</t>
  </si>
  <si>
    <t>SEDE PTO EZEQUIEL</t>
  </si>
  <si>
    <t>VDA PTO EZEQUIEL 0CORREG TARAPACA</t>
  </si>
  <si>
    <t>Guaviare</t>
  </si>
  <si>
    <t>SAN JOSE DEL GUAVIARE</t>
  </si>
  <si>
    <t>I.E. LAS ACACIAS</t>
  </si>
  <si>
    <t>I.E. GUACAMAYAS</t>
  </si>
  <si>
    <t>I.E. GUACAMAYAS 0 SEDE PRINCIPAL</t>
  </si>
  <si>
    <t>GUACAMAYAS</t>
  </si>
  <si>
    <t>I.E. CERRO AZUL</t>
  </si>
  <si>
    <t>I.E. CERRO AZUL 0 SEDE PRINCIPAL</t>
  </si>
  <si>
    <t>VDA. CERRO AZUL</t>
  </si>
  <si>
    <t>INSTITUCIÓN ESDUCATIVA EL RESBALON</t>
  </si>
  <si>
    <t>EL RESBALON SEDE PRINCIPAL</t>
  </si>
  <si>
    <t>VDA SAN FRANCISCO</t>
  </si>
  <si>
    <t>CENTRO EDUCATIVO LA HACIENDA</t>
  </si>
  <si>
    <t>VDA. LA HACIENDA</t>
  </si>
  <si>
    <t>ESC NORMAL SUPERIOR ANTIOQUE?A</t>
  </si>
  <si>
    <t>KR 36 A 48 55</t>
  </si>
  <si>
    <t>SAN PEDRO DE LOS MILAGROS</t>
  </si>
  <si>
    <t>I. E. ESCUELA NORMAL SUPERIOR SEÑOR DE LOS MILAGROS</t>
  </si>
  <si>
    <t>I.E. ESCUELA NORMAL SUPERIOR SEÑOR DE LOS MILAGROS</t>
  </si>
  <si>
    <t>CL 50 50 29</t>
  </si>
  <si>
    <t>YARUMAL</t>
  </si>
  <si>
    <t>FUNDACIÓN ESCUELA NORMAL SUPERIOR LA MERCED</t>
  </si>
  <si>
    <t>CL 15 18 7</t>
  </si>
  <si>
    <t>SABANALARGA</t>
  </si>
  <si>
    <t>INSTITUCION EDUCATIVA ESCUELA NORMAL SUPERIOR SANTA TERESITA</t>
  </si>
  <si>
    <t>CALLE 21  19 0 90</t>
  </si>
  <si>
    <t>ESC NORMAL SUPERIOR NSTRA SRA DE LA PAZ</t>
  </si>
  <si>
    <t>CL 28 SUR 29 27</t>
  </si>
  <si>
    <t>SOATÁ</t>
  </si>
  <si>
    <t>I.E. NORMAL SUPERIOR LA PRESENTACION</t>
  </si>
  <si>
    <t>I.E. NORMAL SUPERIOR LA PRESENTACION 0 SEDE PRINCIPAL</t>
  </si>
  <si>
    <t>KR 3 10 32</t>
  </si>
  <si>
    <t>LORICA</t>
  </si>
  <si>
    <t>ESCUELA NORMAL SANTA TERESITA</t>
  </si>
  <si>
    <t>CL 2 13 87</t>
  </si>
  <si>
    <t>SOACHA</t>
  </si>
  <si>
    <t>CLL. 12 NO. 7045 CENTRO</t>
  </si>
  <si>
    <t>IE NORMAL SUPERIOR MANUEL CAÑIZALEZ</t>
  </si>
  <si>
    <t>KR 6 32 02</t>
  </si>
  <si>
    <t>IE NORMAL SUP SAN PIO X</t>
  </si>
  <si>
    <t>IE NORMAL SUP SAN PIO X 0 SEDE PRINCIPAL</t>
  </si>
  <si>
    <t>CALLE 25 #6A08</t>
  </si>
  <si>
    <t>ACACÍAS</t>
  </si>
  <si>
    <t>IE ESCUELA NORMAL SUPERIOR DE ACACIAS</t>
  </si>
  <si>
    <t>SEDE PRINCIPAL 0 NORMAL SUPERIOR DE ACACIAS</t>
  </si>
  <si>
    <t>CLL 14 NO 21 32 BARRIO COOPERATIVO</t>
  </si>
  <si>
    <t>LA INMACULADA</t>
  </si>
  <si>
    <t>KR 4 4 09</t>
  </si>
  <si>
    <t>SIBUNDOY</t>
  </si>
  <si>
    <t>IE NORMAL SUPERIOR DEL PUTUMAYO</t>
  </si>
  <si>
    <t>ESC NORMAL SUPERIOR DEL PUTUMAYO</t>
  </si>
  <si>
    <t>CL 19 NO 15094</t>
  </si>
  <si>
    <t>E R TAMARA</t>
  </si>
  <si>
    <t>VDA. TAMARA</t>
  </si>
  <si>
    <t>I. E. R. POCORO ARRIBA</t>
  </si>
  <si>
    <t>VDA POCORÓ EL PUENTE</t>
  </si>
  <si>
    <t>I. E. R. LAS MARGARITAS</t>
  </si>
  <si>
    <t>VDA LAS MARGARITAS</t>
  </si>
  <si>
    <t>VDA LA AGUADA</t>
  </si>
  <si>
    <t>C. E. R. TONA</t>
  </si>
  <si>
    <t>VDA TONA</t>
  </si>
  <si>
    <t>C. E. R. SAN JOSE</t>
  </si>
  <si>
    <t>C.E.R. EL HOYO</t>
  </si>
  <si>
    <t>VDA. EL HOYO</t>
  </si>
  <si>
    <t>C.E.R. CHOCONTA</t>
  </si>
  <si>
    <t>VDA. CHORRILLOS</t>
  </si>
  <si>
    <t>C.E.R EL RIZO</t>
  </si>
  <si>
    <t>VDA EL RIZO</t>
  </si>
  <si>
    <t>LOS TOMATES</t>
  </si>
  <si>
    <t>VDA LOS TOMATES</t>
  </si>
  <si>
    <t>MINGUILLO</t>
  </si>
  <si>
    <t>VDA MINGUILLO</t>
  </si>
  <si>
    <t>C.E.R. LA LLANA</t>
  </si>
  <si>
    <t>C.E.R SAN CARLOS</t>
  </si>
  <si>
    <t>VDA SAN CARLOS</t>
  </si>
  <si>
    <t>C.E.R EL PITAL</t>
  </si>
  <si>
    <t>E R EL TORRENTE</t>
  </si>
  <si>
    <t>VDA TORRENTE</t>
  </si>
  <si>
    <t>VDA SEVILLA</t>
  </si>
  <si>
    <t>C. E. R. SAN LUIS</t>
  </si>
  <si>
    <t>VDA SAN LUIS EL ARO</t>
  </si>
  <si>
    <t>C.E.R. LA MARÍA</t>
  </si>
  <si>
    <t>VDA LA MARÍA</t>
  </si>
  <si>
    <t>ÑARANGUE</t>
  </si>
  <si>
    <t>COMUNID INDG ÑARANGUE</t>
  </si>
  <si>
    <t>VDA SANTA ELENA</t>
  </si>
  <si>
    <t>C. E. R. POPALES</t>
  </si>
  <si>
    <t>VDA POPALES</t>
  </si>
  <si>
    <t>C. E. R. PUERTO GAITAN</t>
  </si>
  <si>
    <t>E R LA CONCEPCION</t>
  </si>
  <si>
    <t>VDA. LA CONCEPCIÓN</t>
  </si>
  <si>
    <t>C. E. R. MARIA DEL MAR</t>
  </si>
  <si>
    <t>VDA. CHISPA</t>
  </si>
  <si>
    <t>C.E. COLDESA AMSTERCOL</t>
  </si>
  <si>
    <t>VDA. COLDESA</t>
  </si>
  <si>
    <t>E.R. RANCHERIA</t>
  </si>
  <si>
    <t>VEREDA RANCHERIA</t>
  </si>
  <si>
    <t>C.E. PUERTO BOY</t>
  </si>
  <si>
    <t>VEREDA PUERTO BOY</t>
  </si>
  <si>
    <t>GERMANIA</t>
  </si>
  <si>
    <t>E R LA CLARITA</t>
  </si>
  <si>
    <t>VDA. LA CLARITA</t>
  </si>
  <si>
    <t>E R I SAN ALFONSO</t>
  </si>
  <si>
    <t>VDA. NARANJAL ADENTRO</t>
  </si>
  <si>
    <t>LAS ACACIAS</t>
  </si>
  <si>
    <t>VDA LAS ACACIAS</t>
  </si>
  <si>
    <t>ESCUELA RURAL MIXTA JOSEFINA CASTRO CASTRO 0 SEDE PRINCIPAL</t>
  </si>
  <si>
    <t>VDA EL MONO</t>
  </si>
  <si>
    <t>ESCUELA RURAL MIXTA LOS CIRUELOS</t>
  </si>
  <si>
    <t>AGUSTÍN CODAZZI</t>
  </si>
  <si>
    <t>I. E. SAN RAMON</t>
  </si>
  <si>
    <t>SEDE GUAMAL ALTO</t>
  </si>
  <si>
    <t>VDA.  EL GUAMAL</t>
  </si>
  <si>
    <t>SEDE RAICES BAJAS</t>
  </si>
  <si>
    <t>VDA. RAICES BAJAS</t>
  </si>
  <si>
    <t>SEDE SIMONORWA DOS</t>
  </si>
  <si>
    <t>VDA. SIMUNURWA</t>
  </si>
  <si>
    <t>ESC NVA JUAN PABLO II</t>
  </si>
  <si>
    <t>VEREDA EL ALMENDRO</t>
  </si>
  <si>
    <t>PRIMAVERA</t>
  </si>
  <si>
    <t>VEREDA PRIMAVERA</t>
  </si>
  <si>
    <t xml:space="preserve"> </t>
  </si>
  <si>
    <t>SEDE COROCITO INDIGENA</t>
  </si>
  <si>
    <t>SEDE DANUBIO UNO</t>
  </si>
  <si>
    <t>VEREDA DANUBIO UNO</t>
  </si>
  <si>
    <t>I.E. PALO ALTO</t>
  </si>
  <si>
    <t>I.E. PALO ALTO 0 SEDE PRINCIPAL</t>
  </si>
  <si>
    <t>CORREG PALO ALTO</t>
  </si>
  <si>
    <t>Leticia</t>
  </si>
  <si>
    <t>INSTITUCION EDUCATIVA INDIGENA MARIA AUXILIADORA</t>
  </si>
  <si>
    <t>VDA NAZARETH-LETICIA</t>
  </si>
  <si>
    <t>INSTITUCION EDUCATIVA MONSEÑOR GERARDO PATIÑO</t>
  </si>
  <si>
    <t>IND BARRIO BUENOS AIRES</t>
  </si>
  <si>
    <t>ROMUALDO GALLEGO TORO</t>
  </si>
  <si>
    <t>IND TRANSV. 47</t>
  </si>
  <si>
    <t>Sonsón</t>
  </si>
  <si>
    <t>I. E. R. LA DANTA</t>
  </si>
  <si>
    <t>CORRG. LA DANTA</t>
  </si>
  <si>
    <t>CL LA FLORESTA 3 194</t>
  </si>
  <si>
    <t>Huila</t>
  </si>
  <si>
    <t>Suaza</t>
  </si>
  <si>
    <t>INSTITUCION EDUCATIVA BRASIL</t>
  </si>
  <si>
    <t>BRASIL</t>
  </si>
  <si>
    <t>VDA EL BRASIL</t>
  </si>
  <si>
    <t>Ipiales</t>
  </si>
  <si>
    <t>INSTITUCION EDUCATIVA TECNICA AGROPECUARIA EL EMPALME</t>
  </si>
  <si>
    <t>I.E. RURAL EL EMPALME  SEDE 1</t>
  </si>
  <si>
    <t>VDA. EL EMPALME</t>
  </si>
  <si>
    <t>Tarqui</t>
  </si>
  <si>
    <t>INSTITUCION EDUCATIVA QUITURO</t>
  </si>
  <si>
    <t>QUITURO</t>
  </si>
  <si>
    <t>CEN POBL QUITURO</t>
  </si>
  <si>
    <t>Cundinamarca</t>
  </si>
  <si>
    <t>Fusagasugá</t>
  </si>
  <si>
    <t>INSTITUCION EDUCATIVA MUNICIPAL CAMPESTRE NUEVO HORIZONTE</t>
  </si>
  <si>
    <t>EL PLACER</t>
  </si>
  <si>
    <t>Manaure</t>
  </si>
  <si>
    <t>ESCUELA RURAL INDÍGENA WIMPIRALEN</t>
  </si>
  <si>
    <t>CENTRO ETNOEDUCATIVO RURAL DE ISHACHIMANA</t>
  </si>
  <si>
    <t>ESCUELA RURAL INDÍGENA MOCOCHIRRAMANA</t>
  </si>
  <si>
    <t>CORREGIMIENTO DE AREMASAIN</t>
  </si>
  <si>
    <t>Bolívar</t>
  </si>
  <si>
    <t>Magangué</t>
  </si>
  <si>
    <t>INST EDUC SAN JUAN BAUTISTA DE EL RETIRO</t>
  </si>
  <si>
    <t>GUAZO</t>
  </si>
  <si>
    <t>CORREG DE GUAZO</t>
  </si>
  <si>
    <t>Putumayo</t>
  </si>
  <si>
    <t>Mocoa</t>
  </si>
  <si>
    <t>INS ETNOEDUCATIVA RUR BILINGUE INGA</t>
  </si>
  <si>
    <t>BELÉN DE PALMAR</t>
  </si>
  <si>
    <t>VDA EL LÍBANO</t>
  </si>
  <si>
    <t>INST EDUC TEC AGROP CALIXTO DIAZ PALENCIA</t>
  </si>
  <si>
    <t>CORREG LAS BRISAS</t>
  </si>
  <si>
    <t>INSTITUCIÓN  ETNOEDUCATIVA RURAL  NAZARETH</t>
  </si>
  <si>
    <t>ESCUELA RURAL INDÍGENA SAMARIAMASHI</t>
  </si>
  <si>
    <t>RANCHERÍA SAMARIAMASHI</t>
  </si>
  <si>
    <t>Casanare</t>
  </si>
  <si>
    <t>Yopal</t>
  </si>
  <si>
    <t>IE LUIS HERNANDEZ VARGAS</t>
  </si>
  <si>
    <t>CAMILO TORRES</t>
  </si>
  <si>
    <t>VDA GUAFILLA</t>
  </si>
  <si>
    <t>IE LUIS CARLOS GALAN SARMIENTO</t>
  </si>
  <si>
    <t>LUIS CARLOS GALAN SARMIENTO</t>
  </si>
  <si>
    <t>CORREG LA CHAPARRERA</t>
  </si>
  <si>
    <t>Sahagún</t>
  </si>
  <si>
    <t>INSTITUCION EDUCATIVA RANCHERIA</t>
  </si>
  <si>
    <t>ANIBAL JANNA</t>
  </si>
  <si>
    <t>BRISAS DE CORDOBA</t>
  </si>
  <si>
    <t>INSTITUCION EDUCATIVA MUNICIPAL GUAVIO BAJO</t>
  </si>
  <si>
    <t>GUAVIO BAJO</t>
  </si>
  <si>
    <t>VDA GUAVIO</t>
  </si>
  <si>
    <t>INSTITUCION EDUCATIVA MUNICIPAL TECNICO TEODORO AYA VILLAVECES</t>
  </si>
  <si>
    <t>BOSACHOQUE</t>
  </si>
  <si>
    <t>VDA BOSACHOQUE</t>
  </si>
  <si>
    <t>Arauca</t>
  </si>
  <si>
    <t>Arauquita</t>
  </si>
  <si>
    <t>INSTITUCION EDUCATIVA FRANCISCO JOSE DE CALDAS.</t>
  </si>
  <si>
    <t>ARSENIO VALDERRAMA</t>
  </si>
  <si>
    <t>VDA EL TRONCAL</t>
  </si>
  <si>
    <t>Santander de Quilichao</t>
  </si>
  <si>
    <t>INSTITUCION EDUCATIVA DOMINGUILLO</t>
  </si>
  <si>
    <t>VEREDA LA CAPILLA</t>
  </si>
  <si>
    <t>Saravena</t>
  </si>
  <si>
    <t>IE CONCENTRACION DE DESARROLLO RURAL</t>
  </si>
  <si>
    <t>CONCENTRACION DE DESARROLLO RURAL</t>
  </si>
  <si>
    <t>AV INCORA 22 60</t>
  </si>
  <si>
    <t>Atlántico</t>
  </si>
  <si>
    <t>Luruaco</t>
  </si>
  <si>
    <t>INSTITUCION EDUCATIVA TECNICA AGROPECUARIA DE SANTA CRUZ</t>
  </si>
  <si>
    <t>SEDE NO. 3</t>
  </si>
  <si>
    <t>VDA SANTA CRUZ VIA SOCAVON</t>
  </si>
  <si>
    <t>INSTITUCION EDUCATIVA LAS LLANADAS</t>
  </si>
  <si>
    <t>ESC. RURAL MIX. SABANETA</t>
  </si>
  <si>
    <t>SABANETA</t>
  </si>
  <si>
    <t>Pitalito</t>
  </si>
  <si>
    <t>INSTITUCION EDUCATIVA MUNICIPAL JOSE EUSTASIO RIVERA</t>
  </si>
  <si>
    <t>CERRITOS</t>
  </si>
  <si>
    <t>VDA CERRITOS</t>
  </si>
  <si>
    <t>Baranoa</t>
  </si>
  <si>
    <t>INSTITUCION EDUCATIVA DE BARANOA JULIO PANTOJA MALDONADO</t>
  </si>
  <si>
    <t>CALLE 12  19 - 221</t>
  </si>
  <si>
    <t>Tolima</t>
  </si>
  <si>
    <t>Ibagué</t>
  </si>
  <si>
    <t>INST EDUC TAPIAS</t>
  </si>
  <si>
    <t>SEDE 2 CAMILO TORRES</t>
  </si>
  <si>
    <t>IP TAPIAS</t>
  </si>
  <si>
    <t>Piojó</t>
  </si>
  <si>
    <t>INSTITUCION EDUCATIVA NIÑO JESUS DE PRAGADE HIBACHARO PIOJO</t>
  </si>
  <si>
    <t>INSTITUCION EDUCATIVA NIÑO JESUS DE PRAGA DE HIBACHARO PIOJO</t>
  </si>
  <si>
    <t>CALLE 4  4  - 75 HIBACHARO</t>
  </si>
  <si>
    <t>Polonuevo</t>
  </si>
  <si>
    <t>INSTITUCION EDUCATIVA NUESTRA SEÑORA DEL ROSARIO DE PITALITO</t>
  </si>
  <si>
    <t>CALLE 3  2 - 78 PITALITO</t>
  </si>
  <si>
    <t>Ponedera</t>
  </si>
  <si>
    <t>INSTITUCION EDUCATIVA TECNICA AGROPECUARIA DE PUERTO GIRALDO</t>
  </si>
  <si>
    <t>RAFAEL NUÑEZ</t>
  </si>
  <si>
    <t>KR. 19 # 3 50</t>
  </si>
  <si>
    <t>LAS FLORES</t>
  </si>
  <si>
    <t>MZ. 4  CORREG.PTO.GIRALDO</t>
  </si>
  <si>
    <t>Piendamó</t>
  </si>
  <si>
    <t>INSTITUCION EDUCATIVA EL CARMEN</t>
  </si>
  <si>
    <t>VEREDA EL AGRADO</t>
  </si>
  <si>
    <t>Repelón</t>
  </si>
  <si>
    <t>INSTITUCION EDUCATIVA TECNICA AGROPISCICOLA DE ROTINET</t>
  </si>
  <si>
    <t>SEDE 2</t>
  </si>
  <si>
    <t>CL 5 6A - 44</t>
  </si>
  <si>
    <t>Santa Lucía</t>
  </si>
  <si>
    <t>INSTITUCION EDUCATIVA ALGODONAL</t>
  </si>
  <si>
    <t>INSTITUCION EDUCATIVA DE ALGODONAL</t>
  </si>
  <si>
    <t>CALLE  4  4 - 17</t>
  </si>
  <si>
    <t>Páez(Belalcazar)</t>
  </si>
  <si>
    <t>LA UNION EL SALADO</t>
  </si>
  <si>
    <t>VEREDA LA UNION EL SALADO</t>
  </si>
  <si>
    <t>Riosucio</t>
  </si>
  <si>
    <t>IE LA PRESENTACION</t>
  </si>
  <si>
    <t>SEDE EL PARAISO</t>
  </si>
  <si>
    <t>IND BARRIO EL PARAISO</t>
  </si>
  <si>
    <t>Algeciras</t>
  </si>
  <si>
    <t>INSTITUCION EDUCATIVA LA ARCADIA</t>
  </si>
  <si>
    <t>Zambrano</t>
  </si>
  <si>
    <t>INSTITUCIÓN EDUCATIVA TÉCNICA EN INFORMATICA ANIBAL NOGUERA MENDOZA</t>
  </si>
  <si>
    <t>I.E.T. EN INFORMATICA ANIBAL NOGUERA MENDOZA - SEDE PRINCIPAL</t>
  </si>
  <si>
    <t>CL 5 16 03</t>
  </si>
  <si>
    <t>Valle del Cauca</t>
  </si>
  <si>
    <t>Buga</t>
  </si>
  <si>
    <t>INSTITUCION EDUCATIVA LA MAGDALENA</t>
  </si>
  <si>
    <t>MARCO FIDEL SUAREZ</t>
  </si>
  <si>
    <t>CORREG LA HABANA</t>
  </si>
  <si>
    <t>INST EDUC DE JUAN ARIAS</t>
  </si>
  <si>
    <t>CORREG EL CUATRO</t>
  </si>
  <si>
    <t>Acevedo</t>
  </si>
  <si>
    <t>INSTITUCION EDUCATIVA SAN ADOLFO</t>
  </si>
  <si>
    <t>LOS LAURELES</t>
  </si>
  <si>
    <t>VDA LOS LAURELES</t>
  </si>
  <si>
    <t>INST TEC BUENA ESPERANZA</t>
  </si>
  <si>
    <t>ESC LOS REYES</t>
  </si>
  <si>
    <t>VDA LOS REYES CORREG LA BUENA ESPERANZA</t>
  </si>
  <si>
    <t>Palmira</t>
  </si>
  <si>
    <t>INSTITUCION EDUCATIVA JOSE ASUNCION SILVA</t>
  </si>
  <si>
    <t>MANUELA BELTRAN</t>
  </si>
  <si>
    <t>CORREG MATAPALO</t>
  </si>
  <si>
    <t>Samaniego</t>
  </si>
  <si>
    <t>INSTITUCION EDUCATIVA TÉCNICA AGROPECUARIA Y DE SISTEMAS SIMON ALVAREZ</t>
  </si>
  <si>
    <t>SEDE 2 BOLÍVAR</t>
  </si>
  <si>
    <t>CORREGIMIENTO BOLIVAR</t>
  </si>
  <si>
    <t>Lorica</t>
  </si>
  <si>
    <t>INSTITUCIÓN EDUCATIVA INSTITUTO TÉCNICO AGRÍCOLA</t>
  </si>
  <si>
    <t>LAS ESTANCIAS</t>
  </si>
  <si>
    <t>VDA LAS ESTANCIAS</t>
  </si>
  <si>
    <t>Boyacá</t>
  </si>
  <si>
    <t>Ciénega</t>
  </si>
  <si>
    <t>I.E. SANTO DOMINGO SAVIO</t>
  </si>
  <si>
    <t>I.E. SANTO DOMINGO SAVIO - SEDE PRINCIPAL</t>
  </si>
  <si>
    <t>VDA REAVITA</t>
  </si>
  <si>
    <t>I.E. TECNICA JOSE CAYETANO VASQUEZ</t>
  </si>
  <si>
    <t>COL EDUC BAS CEBADAL</t>
  </si>
  <si>
    <t>VDA CEBADAL</t>
  </si>
  <si>
    <t>INSTITUCIÓN EDUCATIVA VILLA CONCEPCIÓN</t>
  </si>
  <si>
    <t>Cucaita</t>
  </si>
  <si>
    <t>I.E. TECNICA PIJAOS</t>
  </si>
  <si>
    <t>I.E. TECNICA PIJAOS - SEDE PRINCIPAL</t>
  </si>
  <si>
    <t>VDA. PIJAOS</t>
  </si>
  <si>
    <t>Caldas</t>
  </si>
  <si>
    <t>Anserma</t>
  </si>
  <si>
    <t>INSTITUCION EDUCATIVA OCUZCA</t>
  </si>
  <si>
    <t>VEREDA LA INDIA</t>
  </si>
  <si>
    <t>Barrancas</t>
  </si>
  <si>
    <t>INSTITUCION EDUCATIVA RURAL  ELOY HERNANDEZ DIAZ</t>
  </si>
  <si>
    <t>OREGANAL</t>
  </si>
  <si>
    <t>CORREG  NUEVO OREGANAL</t>
  </si>
  <si>
    <t>Nobsa</t>
  </si>
  <si>
    <t>I.E. TECNICA DE NAZARETH</t>
  </si>
  <si>
    <t>I.E. TECNICA DE NAZARETH - SEDE PRINCIPAL</t>
  </si>
  <si>
    <t>CL. 5 # 5 104</t>
  </si>
  <si>
    <t>Ráquira</t>
  </si>
  <si>
    <t>I.E. NUESTRA SEÑORA DE LA CANDELARIA</t>
  </si>
  <si>
    <t>I.E. NUESTRA SEÑORA DE LA CANDELARIA - SEDE PRINCIPAL</t>
  </si>
  <si>
    <t>VDA CANDELARIA</t>
  </si>
  <si>
    <t>INSTITUCIÓN EDUCATIVA JOSÉ ISABEL GONZÁLEZ</t>
  </si>
  <si>
    <t>EL SALADO</t>
  </si>
  <si>
    <t>Togüí</t>
  </si>
  <si>
    <t>I.E. HAYDEE CAMACHO SAAVEDRA</t>
  </si>
  <si>
    <t>ESC EL MIRTO</t>
  </si>
  <si>
    <t>VDA HATILLO</t>
  </si>
  <si>
    <t>ESCUELA RURAL INDÍGENA AMALASHIMANA</t>
  </si>
  <si>
    <t>Tuluá</t>
  </si>
  <si>
    <t>INSTITUCION EDUCATIVA  GIMNASIO DEL PACIFICO</t>
  </si>
  <si>
    <t>SEDE NO. 41 JOSE EUSTACIO RIVERA</t>
  </si>
  <si>
    <t>VEREDA LA RIVERA</t>
  </si>
  <si>
    <t>Timbío</t>
  </si>
  <si>
    <t>I.E. AGROP SANTA MARIA</t>
  </si>
  <si>
    <t>SANTA MARIA (sede principal)</t>
  </si>
  <si>
    <t>VEREDA SANTA MARIA</t>
  </si>
  <si>
    <t>INSTITUCION EDUCATIVA GUAYABAL</t>
  </si>
  <si>
    <t>SUSANA MOTTA DE VARGAS</t>
  </si>
  <si>
    <t>VDA  SAN MARTIN</t>
  </si>
  <si>
    <t>Santander</t>
  </si>
  <si>
    <t>Barrancabermeja</t>
  </si>
  <si>
    <t>INSTITUCION EDUCATIVA AGROPECUARIO LA FORTUNA</t>
  </si>
  <si>
    <t>COLEGIO AGROPECUARIO LA FORTUNA</t>
  </si>
  <si>
    <t>CORREGIMIENTO LA FORTUNA</t>
  </si>
  <si>
    <t>CENTRO EDUCATIVO COTOCÁ ARRIBA</t>
  </si>
  <si>
    <t>CE COTOCA ARRIBA</t>
  </si>
  <si>
    <t>CORREG COTOCA ARRIBA</t>
  </si>
  <si>
    <t>INSTITUCION EDUCATIVA MARTICAS</t>
  </si>
  <si>
    <t>Soracá</t>
  </si>
  <si>
    <t>I.E. SIMON BOLIVAR</t>
  </si>
  <si>
    <t>ESC OTRO LADO</t>
  </si>
  <si>
    <t>VDA OTRO LADO</t>
  </si>
  <si>
    <t>Uribia</t>
  </si>
  <si>
    <t>INSTITUCION ETNOEDUCATIVA INTEGRAL RURAL  INTERNADO INDIGENA DEL CERRO DE LA TETA</t>
  </si>
  <si>
    <t>SEDE PRINCIPAL</t>
  </si>
  <si>
    <t>RANCHERIA CERRO DE LA TETA</t>
  </si>
  <si>
    <t>Roberto Payán(San José)</t>
  </si>
  <si>
    <t>INSTITUCION EDUCATIVA PUMBI LAS LAJAS</t>
  </si>
  <si>
    <t>SEDE 7 TAMAJE VIRGEN DEL CARMEN</t>
  </si>
  <si>
    <t>VEREDA TAMAJE</t>
  </si>
  <si>
    <t>Tópaga</t>
  </si>
  <si>
    <t>I.E. VADO CASTRO</t>
  </si>
  <si>
    <t>I.E. VADO CASTRO - SEDE PRINCIPAL</t>
  </si>
  <si>
    <t>Tuta</t>
  </si>
  <si>
    <t>I.E. SAN NICOLAS</t>
  </si>
  <si>
    <t>ESC SIDERURGICA</t>
  </si>
  <si>
    <t>VDA ARENAL</t>
  </si>
  <si>
    <t>INSTITUCION EDUCATIVA NUESTRA SEÑORA DE FATIMA</t>
  </si>
  <si>
    <t>NUESTRA SEÑORA DE FATIMA - SEDE PRINCIPAL</t>
  </si>
  <si>
    <t>CORREG LA MARIA</t>
  </si>
  <si>
    <t>INSTITUCION EDUCATIVA AGROPECUARIO MONTERREY</t>
  </si>
  <si>
    <t>AGROPECUARIO MONTERREY -  SEDE PRINCIPAL</t>
  </si>
  <si>
    <t>CORREG MONTERREY</t>
  </si>
  <si>
    <t>INSTITUCION EDUCATIVA TULIO ENRIQUE TASCON CHAMBIMBAL</t>
  </si>
  <si>
    <t>TULIO ENRIQUE TASCON CHAMBIMBAL - SEDE PRINCIPAL</t>
  </si>
  <si>
    <t>CHAMBIMBAL</t>
  </si>
  <si>
    <t>Cesar</t>
  </si>
  <si>
    <t>La Gloria</t>
  </si>
  <si>
    <t>INSTITUCION EDUCATIVA AYACUCHO</t>
  </si>
  <si>
    <t>CORREGIMIENTO AYACUCHO</t>
  </si>
  <si>
    <t>INSTITUCION EDUCATIVA OCUZCA - SEDE PRINCIPAL</t>
  </si>
  <si>
    <t>VDA. MARAPRÁ</t>
  </si>
  <si>
    <t>Garzón</t>
  </si>
  <si>
    <t>INSTITUCION EDUCATIVA CAGUANCITO</t>
  </si>
  <si>
    <t>LA ULAMA</t>
  </si>
  <si>
    <t>VDA LA ULAMA</t>
  </si>
  <si>
    <t>Chinchiná</t>
  </si>
  <si>
    <t>INSTITUCION EDUCATIVA EDUARDO GOMEZ ARRUBLA</t>
  </si>
  <si>
    <t>INSTITUCION EDUCATIVA EDUARDO GOMEZ ARRUBLA - SEDE PRINCIPAL</t>
  </si>
  <si>
    <t>VEREDA GUAYABAL</t>
  </si>
  <si>
    <t>Pácora</t>
  </si>
  <si>
    <t>INSTITUCION EDUCATIVA FRANCISCO JOSE DE CALDAS</t>
  </si>
  <si>
    <t>INSTITUCIÓN EDUCATIVA FRANCISCO JOSE DE CALDAS - SEDE PRINCIPAL</t>
  </si>
  <si>
    <t>CORREGIMIENTO DE CASTILLA</t>
  </si>
  <si>
    <t>Cienaga De Oro</t>
  </si>
  <si>
    <t>INSTITUCION EDUCATIVA  SAN FRANCISCO DE ASIS DE FE Y ALEGRIA</t>
  </si>
  <si>
    <t>COL SAN FCO DE ASIS DE FE Y ALEGRIA</t>
  </si>
  <si>
    <t>CORREG BERASTEGUI</t>
  </si>
  <si>
    <t>INSTITUCION EDUCATIVA JOSE MARIA BERASTEGUI</t>
  </si>
  <si>
    <t>IE JOSE MARIA BERASTEGUI</t>
  </si>
  <si>
    <t>Montelíbano</t>
  </si>
  <si>
    <t>INSTITUCION EDUCATIVA SIMON BOLIVAR</t>
  </si>
  <si>
    <t>C.E. PUERTO DE ORO</t>
  </si>
  <si>
    <t>VDA. VILLA CARMIÑA</t>
  </si>
  <si>
    <t>INSTITUCION EDUCATIVA MARIA FABIOLA LARGO CANO</t>
  </si>
  <si>
    <t>CENTRO EDUCATIVO EL SALADO</t>
  </si>
  <si>
    <t>VEREDA EL SALADO</t>
  </si>
  <si>
    <t>Paz de Ariporo</t>
  </si>
  <si>
    <t>RINCON HONDO</t>
  </si>
  <si>
    <t>INSP RINCON HONDO</t>
  </si>
  <si>
    <t>INSTITUCION EDUCATIVA FLORENCIA</t>
  </si>
  <si>
    <t>INSTITUCION EDUCATIVA FLORENCIA - SEDE PRINCIPAL</t>
  </si>
  <si>
    <t>VDA. FLORENCIA</t>
  </si>
  <si>
    <t>INSTITUCION EDUCATIVA NUESTRA SEÑORA DE FATIMA - SEDE PRINCIPAL</t>
  </si>
  <si>
    <t>VEREDA LAS ESTANCIAS</t>
  </si>
  <si>
    <t>San José</t>
  </si>
  <si>
    <t>INSTITUCION EDUCATIVA LA LIBERTAD</t>
  </si>
  <si>
    <t>INSTITUCION EDUCATIVA LA LIBERTAD - SEDE PRINCIPAL</t>
  </si>
  <si>
    <t>VEREDA PAZ BAJA</t>
  </si>
  <si>
    <t>Puerto Libertador</t>
  </si>
  <si>
    <t>ESC. NVA SGDO CORAZON DE JESUS</t>
  </si>
  <si>
    <t>Olaya Herrera</t>
  </si>
  <si>
    <t>INSTITUCION EDUCATIVA AGROPECUARIO DEL RIO SANQUIANGA</t>
  </si>
  <si>
    <t>SEDE 4 BOCA DE PRIETA</t>
  </si>
  <si>
    <t>VEREDA BOCA DE PRIETA</t>
  </si>
  <si>
    <t>El Rosal</t>
  </si>
  <si>
    <t>INSTITUCIÓN EDUCATIVA DEPARTAMENTAL  CAMPO ALEGRE</t>
  </si>
  <si>
    <t>INSTITUCIÓN EDUCATIVA DEPARTAMENTAL CAMPO ALEGRE</t>
  </si>
  <si>
    <t>BARRIO CAMPO ALEGRE VIA MADRID</t>
  </si>
  <si>
    <t>INSTITUCION EDUCATIVA  MONTELORO</t>
  </si>
  <si>
    <t>SEDE PRINCIPAL   NO. 65 SAN VICENTE DE PAÚL</t>
  </si>
  <si>
    <t>CORREGIMIENTO MONTELORO</t>
  </si>
  <si>
    <t>INSTITUCION EDUCATIVA  SAN RAFAEL</t>
  </si>
  <si>
    <t>SEDE NO. 44 JOSE MARIA CORDOBA</t>
  </si>
  <si>
    <t>VEREDA PUERTO FRAZADAS</t>
  </si>
  <si>
    <t>I.E. TECNICA DE NOBSA</t>
  </si>
  <si>
    <t>ESC SANTANA</t>
  </si>
  <si>
    <t>VDA SANTANA</t>
  </si>
  <si>
    <t>Belén de Los Andaquíes</t>
  </si>
  <si>
    <t>I. E. R. PUEBLO NUEVO</t>
  </si>
  <si>
    <t>Albania</t>
  </si>
  <si>
    <t>I.E EL DORADO</t>
  </si>
  <si>
    <t>INSP EL DORADO</t>
  </si>
  <si>
    <t>ESCUELA RURAL INDÍGENA KUAMANA</t>
  </si>
  <si>
    <t>RANCHERIAS DE NAZARETH</t>
  </si>
  <si>
    <t>El Paujil</t>
  </si>
  <si>
    <t>I.E NUESTRA SEÑORA DE LAS MERCEDES</t>
  </si>
  <si>
    <t>CLL 6 CR 6</t>
  </si>
  <si>
    <t>Jamundí</t>
  </si>
  <si>
    <t>INSTITUCION EDUCATIVA SIXTO MARIA ROJAS</t>
  </si>
  <si>
    <t>SIXTO MARIA ROJAS-SEDE PRINCIPAL</t>
  </si>
  <si>
    <t>CORREG QUINAMAYO</t>
  </si>
  <si>
    <t>Milán</t>
  </si>
  <si>
    <t>I.E.R.INDIGENA MAMA BWE REOJACHE</t>
  </si>
  <si>
    <t>MAMA BWE REOJACHE</t>
  </si>
  <si>
    <t>INSP MAMA BWE REOJACHE</t>
  </si>
  <si>
    <t>I.E.R ANGEL RICARDO ACOSTA</t>
  </si>
  <si>
    <t>ANGEL RICARDO</t>
  </si>
  <si>
    <t>INSP SAN ANTONIO</t>
  </si>
  <si>
    <t>Cartagena</t>
  </si>
  <si>
    <t>INSTITUCION EDUCATIVA DE PONTEZUELA</t>
  </si>
  <si>
    <t>I.E. DE PONTEZUELA - SEDE PRINCIPAL</t>
  </si>
  <si>
    <t>ANILLO VIAL PONTEZUELA CL  167 MZA 070</t>
  </si>
  <si>
    <t>INSTITUCION EDUCATIVA DE LETICIA</t>
  </si>
  <si>
    <t>LETICIA (CANAL DEL DIQUE).</t>
  </si>
  <si>
    <t>INSTITUCION EDUCATIVA NUEVA ESPERANZA ARROYO GRANDE</t>
  </si>
  <si>
    <t>ARROYO GRANDE B. BELLA VISTA</t>
  </si>
  <si>
    <t>Hato Corozal</t>
  </si>
  <si>
    <t>INSTITUCION EDUCATIVA BONIFACIO GUTIERREZ</t>
  </si>
  <si>
    <t>BONIFACIO GUTIERREZ</t>
  </si>
  <si>
    <t>CORREG LA CHAPA</t>
  </si>
  <si>
    <t>Aguazul</t>
  </si>
  <si>
    <t>INSTITUCION EDUCATIVA LUIS MARIA JIMENEZ</t>
  </si>
  <si>
    <t>LUIS MARIA JIMENEZ</t>
  </si>
  <si>
    <t>INSP SAN JOSE DEL BUBUY</t>
  </si>
  <si>
    <t>INSTITUCION EDUCATIVA CUPIAGUA</t>
  </si>
  <si>
    <t>CUPIAGUA</t>
  </si>
  <si>
    <t>VDA.CUPIAGUA</t>
  </si>
  <si>
    <t>Orocué</t>
  </si>
  <si>
    <t>CENTRO EDUCATIVO MIRALINDO</t>
  </si>
  <si>
    <t>MIRALINDO</t>
  </si>
  <si>
    <t>VDA MIRALINDO DUYA</t>
  </si>
  <si>
    <t>Nunchía</t>
  </si>
  <si>
    <t>INSTITUCION EDUCATIVA EL PRETEXTO</t>
  </si>
  <si>
    <t>EL PRETEXTO</t>
  </si>
  <si>
    <t>VDA EL PRETEXTO</t>
  </si>
  <si>
    <t>Risaralda</t>
  </si>
  <si>
    <t>Dos Quebradas</t>
  </si>
  <si>
    <t>INSTITUCIÓN EDUCATIVA CARTAGENA</t>
  </si>
  <si>
    <t>BOQUERONCITO</t>
  </si>
  <si>
    <t>VDA. AGUAZUL</t>
  </si>
  <si>
    <t>INSTITUCION EDUCATIVA LA TURUA</t>
  </si>
  <si>
    <t>LA TURUA</t>
  </si>
  <si>
    <t>VDA. LA TURÚA</t>
  </si>
  <si>
    <t>Puerto Asís</t>
  </si>
  <si>
    <t>CER COCAYÁ</t>
  </si>
  <si>
    <t>ESC RUR MIX PUERTO UNION</t>
  </si>
  <si>
    <t>VDA PUERTO LA UNION</t>
  </si>
  <si>
    <t>RAFAEL NUÑEZ (CARRETERO)</t>
  </si>
  <si>
    <t>VDA CARRETERO</t>
  </si>
  <si>
    <t>Pore</t>
  </si>
  <si>
    <t>INSTITUCION EDUCATIVA EL BANCO</t>
  </si>
  <si>
    <t>EL BANCO</t>
  </si>
  <si>
    <t>Trinidad</t>
  </si>
  <si>
    <t>INSTITUCION EDUCATIVA RAFAEL GARCIA HERREROS</t>
  </si>
  <si>
    <t>RAFAEL GARCIA HERREROS</t>
  </si>
  <si>
    <t>CORREG BOCAS DEL PAUTO</t>
  </si>
  <si>
    <t>INSTITUCION EDUCATIVA MUNICIPAL FRANCISCO JOSE DE CALDAS</t>
  </si>
  <si>
    <t>VDA LA AGUADITA</t>
  </si>
  <si>
    <t>Tauramena</t>
  </si>
  <si>
    <t>INSTITUCION EDUCATIVA EL CUSIANA</t>
  </si>
  <si>
    <t>EL CUSIANA</t>
  </si>
  <si>
    <t>CORREG EL CUSIANA</t>
  </si>
  <si>
    <t>INSTITUCION EDUCATIVA SIGLO XXI</t>
  </si>
  <si>
    <t>SIGLO XXI</t>
  </si>
  <si>
    <t>INSP EL RAIZAL</t>
  </si>
  <si>
    <t>INSTITUCION EDUCATIVA POZO PETROLERO</t>
  </si>
  <si>
    <t>POZO PETROLERO</t>
  </si>
  <si>
    <t>VDA POZO PETROLERO</t>
  </si>
  <si>
    <t>Villanueva</t>
  </si>
  <si>
    <t>INSTITUCION EDUCATIVA SAN AGUSTIN</t>
  </si>
  <si>
    <t>SAN AGUSTIN</t>
  </si>
  <si>
    <t>IDP SAN AGUSTIN</t>
  </si>
  <si>
    <t>Argelia</t>
  </si>
  <si>
    <t>I.E. AGRICOLA DE ARGELIA</t>
  </si>
  <si>
    <t>ARGELIA (Sede Principal)</t>
  </si>
  <si>
    <t>BARRIO EL RECREO</t>
  </si>
  <si>
    <t>Guapi</t>
  </si>
  <si>
    <t>I.E. SAN JOSE</t>
  </si>
  <si>
    <t>SAN JOSE (sede principal)</t>
  </si>
  <si>
    <t>KR 2 12 02</t>
  </si>
  <si>
    <t>INSTITUTO TÉCNICO RAFAEL GARCIA HERREROS</t>
  </si>
  <si>
    <t>CENT EDUC MONTEVERDE</t>
  </si>
  <si>
    <t>CORREG PALMARITO</t>
  </si>
  <si>
    <t>Cajibío</t>
  </si>
  <si>
    <t>INSTITUCIÓN EDUCATIVA ALTO MOJIBIO</t>
  </si>
  <si>
    <t>ALTO MOJIBIO (SEDE PRINCIPAL)</t>
  </si>
  <si>
    <t>CORREGIMIENTO CAMPO ALEGRE</t>
  </si>
  <si>
    <t>San Miguel de Sema</t>
  </si>
  <si>
    <t>I.E. EL CHARCO</t>
  </si>
  <si>
    <t>ESC EL CHARCO</t>
  </si>
  <si>
    <t>VDA EL CHARCO</t>
  </si>
  <si>
    <t>San Juan Del Cesar</t>
  </si>
  <si>
    <t>INSTITUCION ETNOEDUCATIVA E  INTERNADO ZHARNEKA.</t>
  </si>
  <si>
    <t>ESCUELA RURAL INDÍGENA EL MACHÍN</t>
  </si>
  <si>
    <t>VEREDA EL MACHIN</t>
  </si>
  <si>
    <t>El Tambo</t>
  </si>
  <si>
    <t>I.E. POLITECNICO FRANCISCO DE PAULA SANTANDER</t>
  </si>
  <si>
    <t>FRANCISCO DE PAULA SANTANDER (sede principal)</t>
  </si>
  <si>
    <t>IND BARRIO OBRERO</t>
  </si>
  <si>
    <t>I.E. MANUEL DE VALVERDE</t>
  </si>
  <si>
    <t>MANUEL DE VALVERDE (sede principal)</t>
  </si>
  <si>
    <t>IND CALLE 7 Y 8</t>
  </si>
  <si>
    <t>INSTITUCION EDUCATIVA MUNICIPAL INST. TECNICO AGRICOLA VALSALICE</t>
  </si>
  <si>
    <t>VALSALICE</t>
  </si>
  <si>
    <t>KM 47 VIA BOGOTA</t>
  </si>
  <si>
    <t>La Vega</t>
  </si>
  <si>
    <t>INSTITUCION EDUCATIVA NUESTRA SENORA DE LA CANDELARIA</t>
  </si>
  <si>
    <t>COL NTA SEÑORA DE LA CANDELARIA (ANTES ESC RUR MIX PANCITARA)</t>
  </si>
  <si>
    <t>CORREGIMIENTO PANCITARA</t>
  </si>
  <si>
    <t>Miranda</t>
  </si>
  <si>
    <t>INSTITUCIÓN EDUCATIVA TÉCNICO MARISCAL SUCRE</t>
  </si>
  <si>
    <t>JOSE NORBEY GRAJALES RAMIRES</t>
  </si>
  <si>
    <t>KR 0 0 0</t>
  </si>
  <si>
    <t>Suárez</t>
  </si>
  <si>
    <t>I.E.T.A. DE SUAREZ</t>
  </si>
  <si>
    <t>SUAREZ (sede principal)</t>
  </si>
  <si>
    <t>IND BARRIO JUAN BLANCO</t>
  </si>
  <si>
    <t>Chocó</t>
  </si>
  <si>
    <t>Quibdó</t>
  </si>
  <si>
    <t>IE AGROPECUARIA CRISTO REY DE TUTUNENDO</t>
  </si>
  <si>
    <t>SEDE REPUBLICA DE PANAMA</t>
  </si>
  <si>
    <t>TUTUNENDO</t>
  </si>
  <si>
    <t>EL CARMEN (sede principal)</t>
  </si>
  <si>
    <t>CORREGIMIENTO EL CARMEN</t>
  </si>
  <si>
    <t>SEDE 11 FATIMA</t>
  </si>
  <si>
    <t>RIO  PATIA</t>
  </si>
  <si>
    <t>Ventaquemada</t>
  </si>
  <si>
    <t>I.E. PUENTE DE PIEDRA</t>
  </si>
  <si>
    <t>CENT EDUC BOJIRQUE</t>
  </si>
  <si>
    <t>VDA BOJIRQUE</t>
  </si>
  <si>
    <t>DOMINGUILLO (sede principal)</t>
  </si>
  <si>
    <t>CORREGIMIENTO DOMINGUILLO</t>
  </si>
  <si>
    <t>SEDE 5 PUMALDE</t>
  </si>
  <si>
    <t>VEREDA PUMALDE</t>
  </si>
  <si>
    <t>Tierralta</t>
  </si>
  <si>
    <t>INSTITUCION EDUCATIVA NUEVA UNION</t>
  </si>
  <si>
    <t>CENTRO EDUCATIVO LA OSSA</t>
  </si>
  <si>
    <t>CORRG. LA OSSA</t>
  </si>
  <si>
    <t>Palmas del Socorro</t>
  </si>
  <si>
    <t>CENTRO EDUCATIVO POZO AZUL</t>
  </si>
  <si>
    <t>ESCUELA RURAL BARROHONDO</t>
  </si>
  <si>
    <t>VEREDA  LA ENSILLADA</t>
  </si>
  <si>
    <t>IE ANTONIO RICAURTE</t>
  </si>
  <si>
    <t>SEDE KILOMETRO 8</t>
  </si>
  <si>
    <t>KILOMETRO OCHO VIA YUTO</t>
  </si>
  <si>
    <t>Agustín Codazzi</t>
  </si>
  <si>
    <t>INSTITUCION EDUCATIVA ANTONIO GALO LAFAURIE CELEDON</t>
  </si>
  <si>
    <t>SEDE OBRERO</t>
  </si>
  <si>
    <t>CL 12 KR 8</t>
  </si>
  <si>
    <t>INSTITUCION EDUCATIVA LUIS GIRALDO</t>
  </si>
  <si>
    <t>CARRETERA CENTRAL</t>
  </si>
  <si>
    <t>INSTITUCION EDUCATIVA NACIONAL AGUSTIN CODAZZI</t>
  </si>
  <si>
    <t>KR 10 16 110</t>
  </si>
  <si>
    <t>CL 13 5 48</t>
  </si>
  <si>
    <t>SEDE MARTINEZ BARBOSA</t>
  </si>
  <si>
    <t>KR 19 10 60</t>
  </si>
  <si>
    <t>SEDE ROSITA DAVILA DE CUELLO</t>
  </si>
  <si>
    <t>CL 13 1 45</t>
  </si>
  <si>
    <t>Sogamoso</t>
  </si>
  <si>
    <t>INSTITUCION EDUCATIVA LOS LIBERTADORES</t>
  </si>
  <si>
    <t>ESCUELA ALCAPARRAL</t>
  </si>
  <si>
    <t>VEREDA ALCAPARRAL</t>
  </si>
  <si>
    <t>CARRERA 6 ENTRE CALLE 3 Y 4</t>
  </si>
  <si>
    <t>Becerril</t>
  </si>
  <si>
    <t>INSTITUCION EDUCATIVA ESTADOS UNIDOS</t>
  </si>
  <si>
    <t>CORREGIMIENTO E.U.</t>
  </si>
  <si>
    <t>La Paz(Robles)</t>
  </si>
  <si>
    <t>CENTRO EDUCATIVO MINGUILLO</t>
  </si>
  <si>
    <t>VDA. MINGUILLO</t>
  </si>
  <si>
    <t>San José de Pare</t>
  </si>
  <si>
    <t>I.E. TECNICA LA AMISTAD</t>
  </si>
  <si>
    <t>I.E. TECNICA LA AMISTAD - SEDE PRINCIPAL</t>
  </si>
  <si>
    <t>VDA MUÑOCES Y CAMACHOS</t>
  </si>
  <si>
    <t>Maní</t>
  </si>
  <si>
    <t>CENTRO EDUCATIVO SAN JOSE DE LA POYATA</t>
  </si>
  <si>
    <t>SAN JOSE DE LA POYATA</t>
  </si>
  <si>
    <t>VDA POYATA</t>
  </si>
  <si>
    <t>Puerto Wilches</t>
  </si>
  <si>
    <t>COLEGIO INTEGRADO</t>
  </si>
  <si>
    <t>ESCUELA RURAL SANTA TERESA</t>
  </si>
  <si>
    <t>VEREDA SANTA TERESA</t>
  </si>
  <si>
    <t>INSTITUCION EDUCATIVA SAN CLEMENTE</t>
  </si>
  <si>
    <t>ESC NVA CAÑA FINA</t>
  </si>
  <si>
    <t>VDA. CAÑA FINA</t>
  </si>
  <si>
    <t>Palmar</t>
  </si>
  <si>
    <t>INSTITUTO TECNICO JOSE RUEDA</t>
  </si>
  <si>
    <t>ESCUELA RURAL CINCO MIL</t>
  </si>
  <si>
    <t>VEREDA CINCOMIL</t>
  </si>
  <si>
    <t>El Carmen de  Chucirí</t>
  </si>
  <si>
    <t>INSTITUCION EDUCATIVA LA SALINA</t>
  </si>
  <si>
    <t>INSTITUCION EDUCATIVA  LA SALINA</t>
  </si>
  <si>
    <t>VEREDA LA SALINA</t>
  </si>
  <si>
    <t>INSTITUCIÓN EDUCATIVA JESÚS DE NAZARETH</t>
  </si>
  <si>
    <t>RODEITO</t>
  </si>
  <si>
    <t>VDA RODEITO</t>
  </si>
  <si>
    <t>Cubará</t>
  </si>
  <si>
    <t>I.E. TECNICA NACIONALIZADA PABLO VI</t>
  </si>
  <si>
    <t>ESC EL ROYOTA</t>
  </si>
  <si>
    <t>VDA ROYOTA</t>
  </si>
  <si>
    <t>C.E. EMANUEL</t>
  </si>
  <si>
    <t>VDA PUERTO MATUS</t>
  </si>
  <si>
    <t>Ocamonte</t>
  </si>
  <si>
    <t>INSTITUCION EDUCATIVA AGUAFRIA</t>
  </si>
  <si>
    <t>ESCUELA RURAL EL HATILLO</t>
  </si>
  <si>
    <t>VEREDA EL HATILLO</t>
  </si>
  <si>
    <t>I.E. HORIZONTES</t>
  </si>
  <si>
    <t>ES SAN JACINTO Y CHAPA</t>
  </si>
  <si>
    <t>VDA SAN JACINTO Y CHAPA</t>
  </si>
  <si>
    <t>SEDE 6 YALTE</t>
  </si>
  <si>
    <t>VDA  YALTE RIO  PATIA</t>
  </si>
  <si>
    <t>INSTITUCION ETNOEDUCATIVA INTEGRAL RURAL YERICA GUTIERREZ FAJARDO</t>
  </si>
  <si>
    <t>JURURA</t>
  </si>
  <si>
    <t>INSTITUCION ETNOEDUCATIVA INTEGRAL RURAL INTERNADO INDIGENA DE FLOR DEL PARAISO</t>
  </si>
  <si>
    <t>BUENA VISTA</t>
  </si>
  <si>
    <t>RANCHERIA BUENA VISTA</t>
  </si>
  <si>
    <t>Ataco</t>
  </si>
  <si>
    <t>INSTITUCION EDUCATIVA TECNICA MARTIN POMALA</t>
  </si>
  <si>
    <t>CAMPOBELLO</t>
  </si>
  <si>
    <t>VDA CAMPOBELLO</t>
  </si>
  <si>
    <t>I.E R. LA CONCORDIA</t>
  </si>
  <si>
    <t>LAS PALOMAS</t>
  </si>
  <si>
    <t>Valle Guamuez-Lahormiga</t>
  </si>
  <si>
    <t>IE RUR JORDAN GUISIA</t>
  </si>
  <si>
    <t>ESC RUR MIX LA BETANIA</t>
  </si>
  <si>
    <t>VDA LA BETANIA</t>
  </si>
  <si>
    <t>Fonseca</t>
  </si>
  <si>
    <t>CENTRO EDUCATIVO JOSE PEREZ</t>
  </si>
  <si>
    <t>ESCUELA RURAL DE GUAMACHAL</t>
  </si>
  <si>
    <t>VEREDA GUAMACHAL</t>
  </si>
  <si>
    <t>INSTITUCION EDUCATIVA MARIA AUXILIADORA</t>
  </si>
  <si>
    <t>ESC URB MIX NSTRA SRA DEL CARMEN</t>
  </si>
  <si>
    <t>BRR 16 DE JULIO</t>
  </si>
  <si>
    <t>Lebrija</t>
  </si>
  <si>
    <t>INSTITUCION EDUCATIVA VANEGAS</t>
  </si>
  <si>
    <t>ESCUELA RURAL  CONCHAL</t>
  </si>
  <si>
    <t>VEREDA CONCHAL ANTIGUA ESTACION TREN</t>
  </si>
  <si>
    <t>Simacota</t>
  </si>
  <si>
    <t>INSTITUCION EDUCATIVA EL GUAYABAL</t>
  </si>
  <si>
    <t>ESCUELA RURAL SANTA ANA.</t>
  </si>
  <si>
    <t>VEREDA SANTA ANA</t>
  </si>
  <si>
    <t>INSTITUCIÓN EDUCATIVO LOS GÓMEZ MARGEN IZQUIERDA</t>
  </si>
  <si>
    <t>LA GOLA</t>
  </si>
  <si>
    <t>VDA LA GOLA</t>
  </si>
  <si>
    <t>INSTITUCIÓN EDUCATIVA CASTILLERAL</t>
  </si>
  <si>
    <t>EL ARROYO</t>
  </si>
  <si>
    <t>VDA EL ARROYO</t>
  </si>
  <si>
    <t>Manaure Balcon Dl Cesar</t>
  </si>
  <si>
    <t>INSTITUCION EDUCATIVA NORMAL SUPERIOR MARIA INMACULADA</t>
  </si>
  <si>
    <t>CL 2 90 50</t>
  </si>
  <si>
    <t>San Diego</t>
  </si>
  <si>
    <t>INSTITUCION EDUCATIVA RAFAEL URIBE URIBE</t>
  </si>
  <si>
    <t>IND CRA 10 ENTRE CL 1 Y 2</t>
  </si>
  <si>
    <t>SEDE JUNCAL ABAJO</t>
  </si>
  <si>
    <t>VDA JUNCAL ABAJO</t>
  </si>
  <si>
    <t>INSTITUCIÓN EDUCATIVA ENRIQUE MILLAN RUBIO</t>
  </si>
  <si>
    <t>ALTO DEL TORO</t>
  </si>
  <si>
    <t>VDA.  ALTO DE LTORO</t>
  </si>
  <si>
    <t>Bahía Solano(Mutis)</t>
  </si>
  <si>
    <t>IE DEL VALLE</t>
  </si>
  <si>
    <t>IE DEL VALLE - SEDE PRINCIPAL</t>
  </si>
  <si>
    <t>Lloró</t>
  </si>
  <si>
    <t>CE BORAUDO</t>
  </si>
  <si>
    <t>CE BORAUDO - SEDE PRINCIPAL</t>
  </si>
  <si>
    <t>CORREG DE BORAUDO</t>
  </si>
  <si>
    <t>El Carmen de Atrato</t>
  </si>
  <si>
    <t>IE MARCO FIDEL SUAREZ</t>
  </si>
  <si>
    <t>IE MARCO FIDEL SUAREZ - SEDE PRINCIPAL</t>
  </si>
  <si>
    <t>EL TEJAR</t>
  </si>
  <si>
    <t>Itsmina</t>
  </si>
  <si>
    <t>IE SAN PABLO INDUSTRIAL</t>
  </si>
  <si>
    <t>IE SAN PABLO INDUSTRIAL - SEDE PRINCIPAL</t>
  </si>
  <si>
    <t>CR 7  N  7-115</t>
  </si>
  <si>
    <t>INSTITUCION EDUCATIVA JULIO CESAR ZULUAGA</t>
  </si>
  <si>
    <t>SEDE NO. 60 FRANCISCO MARIA LOZANO</t>
  </si>
  <si>
    <t>VEREDA LA PALMERA</t>
  </si>
  <si>
    <t>Medio San Juan</t>
  </si>
  <si>
    <t>IE FRANCISCO EUTIMIO MUNERA</t>
  </si>
  <si>
    <t>IE FRANCISCO EUTIMIO MUNERA - SEDE PRINCIPAL</t>
  </si>
  <si>
    <t>BARRIO PORVENIR</t>
  </si>
  <si>
    <t>SEDE 3 LIMONES</t>
  </si>
  <si>
    <t>VEREDA LIMONES</t>
  </si>
  <si>
    <t>VDA LA PALMA</t>
  </si>
  <si>
    <t>Tello</t>
  </si>
  <si>
    <t>INSTITUCION EDUCATIVA NICOLAS GARCIA BAHAMON</t>
  </si>
  <si>
    <t>HECTOR PERDOMO SOTTO</t>
  </si>
  <si>
    <t>INSP SIERRA DEL GRAMAL</t>
  </si>
  <si>
    <t>Río Quito</t>
  </si>
  <si>
    <t>IE NUESTRA SEÑORA DE LAS MERCEDES</t>
  </si>
  <si>
    <t>IE NUESTRA SEÑORA DE LAS MERCEDES - SEDE PRINCIPAL</t>
  </si>
  <si>
    <t>VILLACONTO</t>
  </si>
  <si>
    <t>IE LA PRESENTACION - SEDE PRINCIPAL</t>
  </si>
  <si>
    <t>CENTRO EDUCATIVO CAMELLONES</t>
  </si>
  <si>
    <t>VEREDA CAMELLONES</t>
  </si>
  <si>
    <t>Patía(El Bordo)</t>
  </si>
  <si>
    <t>I.E. LA FONDA</t>
  </si>
  <si>
    <t>EL PLACER  BAJO</t>
  </si>
  <si>
    <t>NO TIENE</t>
  </si>
  <si>
    <t>INSTITUCION EDUCATIVA LA MORALIA</t>
  </si>
  <si>
    <t>SEDE NO. 39 JOSE CELESTINO MUTIS</t>
  </si>
  <si>
    <t>VEREDA NARANJAL</t>
  </si>
  <si>
    <t>Yarumal</t>
  </si>
  <si>
    <t>INSTITUCION EDUCATIVA DE MARIA</t>
  </si>
  <si>
    <t>C. E. R. CHORROS BLANCOS ABAJO</t>
  </si>
  <si>
    <t>VDA CHORROS BLANCOS ABAJO</t>
  </si>
  <si>
    <t>SEDE SANTO DOMINGO</t>
  </si>
  <si>
    <t>INSTITUCION EDUCATIVA EL ALGARROBO</t>
  </si>
  <si>
    <t>MARIARA</t>
  </si>
  <si>
    <t>VDA MARIARA</t>
  </si>
  <si>
    <t>Magdalena</t>
  </si>
  <si>
    <t>Santa Marta</t>
  </si>
  <si>
    <t>INSTITUCION ETNOEDUCATIVA DISTRITAL INTERCULTURAL LA REVUELTA</t>
  </si>
  <si>
    <t>SEDE 06 CACAHUALITO</t>
  </si>
  <si>
    <t>KM. 13 VIA A SANTA MARTA - RIOHACHA</t>
  </si>
  <si>
    <t>Gigante</t>
  </si>
  <si>
    <t>INSTITUCION EDUCATIVA JORGE VILLAMIL ORTEGA</t>
  </si>
  <si>
    <t>JORGE VILLAMIL ORTEGA</t>
  </si>
  <si>
    <t>VDA BAJO COROZAL</t>
  </si>
  <si>
    <t>Rivera</t>
  </si>
  <si>
    <t>INSTITUCION EDUCATIVA RIVERITA</t>
  </si>
  <si>
    <t>RIO FRIO</t>
  </si>
  <si>
    <t>VDA RIO FRIO</t>
  </si>
  <si>
    <t>Saladoblanco</t>
  </si>
  <si>
    <t>INSTITUCION EDUCATIVA MISAEL PASTRANA BORRERO</t>
  </si>
  <si>
    <t>MISAEL PASTRANA BORRERO</t>
  </si>
  <si>
    <t>KM 1 VIA VDA EL ALTO</t>
  </si>
  <si>
    <t>INST EDUC TEC AMBIENTAL COMBEIMA</t>
  </si>
  <si>
    <t>SEDE 1 AMBIENTAL COMBEIMA</t>
  </si>
  <si>
    <t>CORREG VILLA RESTREPO</t>
  </si>
  <si>
    <t>VDA LAS BANCAS</t>
  </si>
  <si>
    <t>INSTITUCIÓN EDUCATIVA LAS FLORES</t>
  </si>
  <si>
    <t>AGUAS DULCES</t>
  </si>
  <si>
    <t>VDA AGUAS DULCES</t>
  </si>
  <si>
    <t>Puerto Guzmán</t>
  </si>
  <si>
    <t>ESC RUR MIX SAN ROQUE</t>
  </si>
  <si>
    <t>INSP SAN  ROQUE</t>
  </si>
  <si>
    <t>INSTITUCION EDUCATIVA SAN JUAN</t>
  </si>
  <si>
    <t>CORREGIMIENTO DE SAN JUAN</t>
  </si>
  <si>
    <t>SEDE 13 PAPI LA UNION</t>
  </si>
  <si>
    <t>VDA  PAPI LA UNION</t>
  </si>
  <si>
    <t>DOMINGO LASSO</t>
  </si>
  <si>
    <t>VEREDA EL CARMEN</t>
  </si>
  <si>
    <t>Obando</t>
  </si>
  <si>
    <t>INSTITUCION EDUCATIVA POLICARPA SALAVARRIETA</t>
  </si>
  <si>
    <t>CARRERA 2 3 39</t>
  </si>
  <si>
    <t>ONCE DE NOVIEMBRE</t>
  </si>
  <si>
    <t>VEREDA ONCE DE NOVIEMBRE</t>
  </si>
  <si>
    <t>INSTITUCIÓN EDUCATIVA RURAL ANA JOAQUINA RODRIGUEZ</t>
  </si>
  <si>
    <t>ESCUELA RURAL PONDORITO</t>
  </si>
  <si>
    <t>CORREGIMIENTO PONDORITO</t>
  </si>
  <si>
    <t>INSTITUCION EDUCATIVA MONSEÑOR JOSE MANUEL SALCEDO</t>
  </si>
  <si>
    <t>VDA BARRIO NUEVO</t>
  </si>
  <si>
    <t>Bello</t>
  </si>
  <si>
    <t>INSTITUCIÓN EDUCATIVA LA UNION</t>
  </si>
  <si>
    <t>CUARTAS</t>
  </si>
  <si>
    <t>KILOMETRO 4 VIA BELLO</t>
  </si>
  <si>
    <t>VDA. ANTONIO NARIÑO</t>
  </si>
  <si>
    <t>LA LAGUNA</t>
  </si>
  <si>
    <t>ESCUELA RURAL DE JAGUEY</t>
  </si>
  <si>
    <t>VEREDA EL JAGUEY</t>
  </si>
  <si>
    <t>SEDE LOS DESEOS NO 2</t>
  </si>
  <si>
    <t>VDA LOS DESEOS</t>
  </si>
  <si>
    <t>San Luis de Palenque</t>
  </si>
  <si>
    <t>INSTITUCION EDUCATIVA TECNICO FRANCISCO LUCEA</t>
  </si>
  <si>
    <t>MIRAMAR DE GUANAPALO</t>
  </si>
  <si>
    <t>VDA MIRAMAR DE GUANAPALO</t>
  </si>
  <si>
    <t>INSTITUCION EDUCATIVA MARIA FABIOLA LARGO CANO - SEDE PRINCIPAL</t>
  </si>
  <si>
    <t>COMUNIDAD LA ESPERANZA</t>
  </si>
  <si>
    <t>CANOAS SAN ROQUE</t>
  </si>
  <si>
    <t>VDA CANOAS SAN ROQUE</t>
  </si>
  <si>
    <t>INST TEC JORGE GAITAN DURAN</t>
  </si>
  <si>
    <t>CORREG AGUACLARA</t>
  </si>
  <si>
    <t>COL BAS JAIME CARDENAS MONCADA</t>
  </si>
  <si>
    <t>CORREG ALTO GUARAMITO</t>
  </si>
  <si>
    <t>ESCUELA RURAL INDÍGENA MOTIN</t>
  </si>
  <si>
    <t>COL BAS SAN JOSE DE LA VEGA</t>
  </si>
  <si>
    <t>VDA SAN JOSE DE LA VEGA</t>
  </si>
  <si>
    <t>RANCHERÍA ISHACHIMANA</t>
  </si>
  <si>
    <t>Fosca</t>
  </si>
  <si>
    <t>INSTITUCION EDUCATIVA RURAL DEPARTAMENTAL  ALFONSO PABON PABON</t>
  </si>
  <si>
    <t>INSTITUCION EDUCATIVA RURAL DEPARTAMENTAL ALFONSO PABON PABON</t>
  </si>
  <si>
    <t>INSPECCIÓN DE SÁNAME</t>
  </si>
  <si>
    <t>CENTRO EDUCATIVO LA BODEGA</t>
  </si>
  <si>
    <t>SEDE LA BELLEZA</t>
  </si>
  <si>
    <t>VDA LA BELLEZA</t>
  </si>
  <si>
    <t>CENT EDUC CARTAGENA</t>
  </si>
  <si>
    <t>CORREG GUARAMITO VDA LLANO SECO</t>
  </si>
  <si>
    <t>CENTRO EDUCATIVO EL BARRANCO</t>
  </si>
  <si>
    <t>SEDE DE SANCENO</t>
  </si>
  <si>
    <t>SANCENO</t>
  </si>
  <si>
    <t>Guasca</t>
  </si>
  <si>
    <t>INSTITUCION EDUCATIVA DEPARTAMENTAL EL CARMEN</t>
  </si>
  <si>
    <t>COLEGIO RURAL POSTPRIMARIA EL SALITRE</t>
  </si>
  <si>
    <t>VDA  EL SALITRE  -  GUASCA</t>
  </si>
  <si>
    <t>VDA. SAN JOSÉ SECTOR 1</t>
  </si>
  <si>
    <t>Guatavita</t>
  </si>
  <si>
    <t>INSTITUCION EDUCATIVA RURAL DEPARTAMENTAL JOSE GREGORIO SALAS</t>
  </si>
  <si>
    <t>INSTITUCION EDUCATIVA RURAL DEPARTAMENTAL JOSE GREGORIO SALAS - SEDE PRINCIPAL</t>
  </si>
  <si>
    <t>VDA. POTRERO LARGO</t>
  </si>
  <si>
    <t>La Calera</t>
  </si>
  <si>
    <t>INSTITUCION EDUCATIVA DEPARTAMENTAL EL SALITRE</t>
  </si>
  <si>
    <t>La Mesa</t>
  </si>
  <si>
    <t>INSTITUCION EDUCATIVA RURAL DEPARTAMENTAL ERNESTO APARICIO JARAMILLO</t>
  </si>
  <si>
    <t>INSTITUCION EDUCATIVA DEPARTAMENTAL ERNESTO APARICIO JARAMILLO</t>
  </si>
  <si>
    <t>INSPECCION LA ESPERNAZA</t>
  </si>
  <si>
    <t>ESC ROA</t>
  </si>
  <si>
    <t>VDA ROA</t>
  </si>
  <si>
    <t>CORREG. LAGUNA DE INDIOS</t>
  </si>
  <si>
    <t>CENT EDUC TUIS  TUIS ARRIBA</t>
  </si>
  <si>
    <t>VDA. TUIS - TUIS ARRIBA</t>
  </si>
  <si>
    <t>CONSTRUCTIVISTA LA UPAMENA</t>
  </si>
  <si>
    <t>VDA UPAMENA</t>
  </si>
  <si>
    <t>CENTRO EDUCATIVO LA PEINADA</t>
  </si>
  <si>
    <t>CE LA PEINADA</t>
  </si>
  <si>
    <t>CORREG LA PEINADA</t>
  </si>
  <si>
    <t>INSTITUCIÓN EDUCATIVA EL RODEO</t>
  </si>
  <si>
    <t>IE EL RODEO</t>
  </si>
  <si>
    <t>CORREG EL RODEO</t>
  </si>
  <si>
    <t>INSTITUCIÓN EDUCATIVA ROMÁN CHICA OLAYA</t>
  </si>
  <si>
    <t>IE ROMAN CHICA OLAYA</t>
  </si>
  <si>
    <t>CORREG LA DOCTRINA</t>
  </si>
  <si>
    <t>Sopó</t>
  </si>
  <si>
    <t>INSTITUCION EDUCATIVA DEPARTAMENTAL RAFAEL POMBO</t>
  </si>
  <si>
    <t>CENTRAL DEL NORTE KM34</t>
  </si>
  <si>
    <t>Villeta</t>
  </si>
  <si>
    <t>IED RURAL CUNE</t>
  </si>
  <si>
    <t>VEREDA CUNE</t>
  </si>
  <si>
    <t>ESC ALBAÑIL</t>
  </si>
  <si>
    <t>ALBAÑIL</t>
  </si>
  <si>
    <t>Pivijay</t>
  </si>
  <si>
    <t>INSTITUCION EDUCATIVA DEPARTAMENTAL RURAL DE MEDIA LUNA</t>
  </si>
  <si>
    <t>COLEGIO DPTAL RURAL DE MEDIA LUNA</t>
  </si>
  <si>
    <t>CALLE 9 NO 4 - 04</t>
  </si>
  <si>
    <t>Castilla La Nueva</t>
  </si>
  <si>
    <t>CENTRO EDUCATIVO CASTILLA LA NUEVA</t>
  </si>
  <si>
    <t>SEDE PRINCIPAL LAS VIOLETAS</t>
  </si>
  <si>
    <t>VDA LAS VIOLETAS</t>
  </si>
  <si>
    <t>Florencia</t>
  </si>
  <si>
    <t>INSTITUCION EDUCATIVA RURAL BAJO CALDAS</t>
  </si>
  <si>
    <t>BAJO CALDAS</t>
  </si>
  <si>
    <t>VDA CALDAS</t>
  </si>
  <si>
    <t>INSTITUCION EDUCATIVA TECNICO INDUSTRIAL</t>
  </si>
  <si>
    <t>TECNICO INDUSTRIAL</t>
  </si>
  <si>
    <t>CALLE 25 BAR LA LIBERTAD</t>
  </si>
  <si>
    <t>INSTITUCION EDUCATIVA ANTONIO RICAURTE</t>
  </si>
  <si>
    <t>KR 11 CL 9</t>
  </si>
  <si>
    <t>INSTITUCION EDUCATIVA LA SALLE</t>
  </si>
  <si>
    <t>CARRERA 13 CALLE 22</t>
  </si>
  <si>
    <t>INSTITUCION EDUCATIVA CIUDADELA SIGLO XXI</t>
  </si>
  <si>
    <t>CIUDADELA SIGLO XXI</t>
  </si>
  <si>
    <t>CALLE 16C-13K CRAS 2F-2H</t>
  </si>
  <si>
    <t>Barranca De Upía</t>
  </si>
  <si>
    <t>IE FRANCISCO WALTER</t>
  </si>
  <si>
    <t>SEDE JORGE ELIECER GAITAN</t>
  </si>
  <si>
    <t>KM.1 VIA PAVITOS</t>
  </si>
  <si>
    <t>Cumaral</t>
  </si>
  <si>
    <t>INSTITUCION EDUCATIVA SAN ISIDRO DE VERACRUZ</t>
  </si>
  <si>
    <t>SEDE PRINCIPAL SAN ISIDRO DE VERACRUZ</t>
  </si>
  <si>
    <t>INSPECCION DE VERACRUZ</t>
  </si>
  <si>
    <t>IED RODRIGO GALVAN DE BASTIDAS</t>
  </si>
  <si>
    <t>SEDE 04 ESCUELA VILLA DEL RIO</t>
  </si>
  <si>
    <t>CARRERA 24 NO. 23-49</t>
  </si>
  <si>
    <t>INSTITUCION EDUCATIVA JUAN BAUSTISTA LA SALLE</t>
  </si>
  <si>
    <t>JUAN BAUTISTA LA SALLE</t>
  </si>
  <si>
    <t>CALLE 14 NO. 14-19</t>
  </si>
  <si>
    <t>LAS MARGARITAS</t>
  </si>
  <si>
    <t>Chinácota</t>
  </si>
  <si>
    <t>INSTITUTO TÉCNICO AGROPECUARIO</t>
  </si>
  <si>
    <t>INST TECNICO AGRICOLA</t>
  </si>
  <si>
    <t>VDA PUEBLO DE PAJA</t>
  </si>
  <si>
    <t>Girón</t>
  </si>
  <si>
    <t>INSTITUCION EDUCATIVA COLEGIO MARTA</t>
  </si>
  <si>
    <t>INSTITUCION EDUCATIVA COLEGIO MARTA - SEDE PRINCIPAL</t>
  </si>
  <si>
    <t>VEREDA MARTA</t>
  </si>
  <si>
    <t>COLEGIO INTEGRADO LLANO GRANDE</t>
  </si>
  <si>
    <t>VEREDA LLANO GRANDE</t>
  </si>
  <si>
    <t>COLEGIO ANGULO</t>
  </si>
  <si>
    <t>VEREDA ANGULO</t>
  </si>
  <si>
    <t>Guainía</t>
  </si>
  <si>
    <t>Barranco Minas</t>
  </si>
  <si>
    <t>I.E. MANUEL QUINTIN LAME</t>
  </si>
  <si>
    <t>I.E. MANUEL QUINTIN LAME - SEDE PRINCIPAL</t>
  </si>
  <si>
    <t>IND COMUNIDAD DE BARRANCO MINAS</t>
  </si>
  <si>
    <t>Miraflores</t>
  </si>
  <si>
    <t>I.E. MARIA AUXILIADORA - SEDE PRINCIPAL</t>
  </si>
  <si>
    <t>IND B. EL PROGRESO</t>
  </si>
  <si>
    <t>San José Del Guaviare</t>
  </si>
  <si>
    <t>I.E. AGUA BONITA - RAFAEL POMBO</t>
  </si>
  <si>
    <t>I.E. AGUA BONITA - RAFAEL POMBO  - SEDE PRINCIPAL</t>
  </si>
  <si>
    <t>VDA. AGUA BONITA</t>
  </si>
  <si>
    <t>INSTITUCION EDUCATIVA EL EDEN</t>
  </si>
  <si>
    <t>PUERTO NARE</t>
  </si>
  <si>
    <t>VDA NARE</t>
  </si>
  <si>
    <t>INSTITUCION EDUCATIVA TÉCNICA AGROPECUARIA DE CONEJO</t>
  </si>
  <si>
    <t>ESCUELA RURAL DE LAS AGUAS DE LAS COLONIAS</t>
  </si>
  <si>
    <t>VEREDA LAS AGUAS</t>
  </si>
  <si>
    <t>INSTITUCION EDUCATIVA SANTANDER</t>
  </si>
  <si>
    <t>COLEGIO SANTANDER</t>
  </si>
  <si>
    <t>CRA 24-14-201</t>
  </si>
  <si>
    <t>SEDE 15 EL PATO</t>
  </si>
  <si>
    <t>VDA PATO</t>
  </si>
  <si>
    <t>Inírida</t>
  </si>
  <si>
    <t>I.E.  LUIS CARLOS GALAN SARMIENTO</t>
  </si>
  <si>
    <t>I.E. LUIS CARLOS GALAN SARMIENTO - SEDE PRINCIPAL</t>
  </si>
  <si>
    <t>KR 17 7 06</t>
  </si>
  <si>
    <t>INSTITUCION EDUCATIVA TECNICA LA MARINA</t>
  </si>
  <si>
    <t>SEDE NO. 3  ANTONIO NARIÑO</t>
  </si>
  <si>
    <t>CORREGIMIENTO SAN LORENZO</t>
  </si>
  <si>
    <t>Zetaquira</t>
  </si>
  <si>
    <t>I.E. LIBARDO CUERVO PATARROYO</t>
  </si>
  <si>
    <t>BARRANCAS</t>
  </si>
  <si>
    <t>VDA LAS CAÑAS</t>
  </si>
  <si>
    <t>I.E. CONCENTRACIÓN DESARROLLO RURAL</t>
  </si>
  <si>
    <t>I.E. CONCENTRACIÓN DESARROLLO RURAL- SEDE PRINCIPAL</t>
  </si>
  <si>
    <t>KR 20 14 98</t>
  </si>
  <si>
    <t>SEDE 8 EL CEDRO</t>
  </si>
  <si>
    <t>VDA  EL CEDRO</t>
  </si>
  <si>
    <t>I.E. TECNICA ALFONSO VANEGAS SIERRA</t>
  </si>
  <si>
    <t>ESC SIRIGAY</t>
  </si>
  <si>
    <t>VDA SIRIGAY</t>
  </si>
  <si>
    <t>VEREDA LOS CIRUELOS</t>
  </si>
  <si>
    <t>Popayán</t>
  </si>
  <si>
    <t>INSTITUCION EDUCATIVA VALLE DEL ORTIGAL</t>
  </si>
  <si>
    <t>INSTITUCION EDUCATIVA VALLE DEL ORTIGAL - SEDE PRINCIPAL</t>
  </si>
  <si>
    <t>EL ORTIGON</t>
  </si>
  <si>
    <t>SEDE 14 EL CARMEN PATIA VIEJO</t>
  </si>
  <si>
    <t>DORIAN SIERRA RIOS</t>
  </si>
  <si>
    <t>VDA ALTO TRES ESQUINAS</t>
  </si>
  <si>
    <t>INSTITUCION EDUCATIVA SILVANIA</t>
  </si>
  <si>
    <t>SILVANIA</t>
  </si>
  <si>
    <t>CRREG SILVANIA</t>
  </si>
  <si>
    <t>INSTITUCION EDUCATIVA NUCLEO ESCOLAR EL GUADUAL</t>
  </si>
  <si>
    <t>NUCLEO ESCOLAR EL GUADUAL</t>
  </si>
  <si>
    <t>VDA EL GUADUAL</t>
  </si>
  <si>
    <t>INSTITUCION EDUCATIVA GALLARDO</t>
  </si>
  <si>
    <t>GALLARDO</t>
  </si>
  <si>
    <t>INSP GALLARDO</t>
  </si>
  <si>
    <t>Timaná</t>
  </si>
  <si>
    <t>INSTITUCION EDUCATIVA CASCAJAL</t>
  </si>
  <si>
    <t>CASCAJAL</t>
  </si>
  <si>
    <t>VDA CASCAJAL</t>
  </si>
  <si>
    <t>INSTITUCION EDUCATIVA SAN ANTONIO</t>
  </si>
  <si>
    <t>SEDE DESTELLOS DE ESPERANZA</t>
  </si>
  <si>
    <t>VDA. LA DESPENSA</t>
  </si>
  <si>
    <t>ESC RUR MIX LOS LLANOS</t>
  </si>
  <si>
    <t>VDA LOS LLANOS</t>
  </si>
  <si>
    <t>INSTITUCION EDUCATIVA MUNICIPAL GABRIEL GARCIA MARQUEZ</t>
  </si>
  <si>
    <t>INSTITUCION EDUCATIVA GABRIEL GARCIA MARQUEZ</t>
  </si>
  <si>
    <t>CL 17 A 3 100</t>
  </si>
  <si>
    <t>INSTITUCION EDUCATIVA LAS LAJAS</t>
  </si>
  <si>
    <t>CORREG. LAS LAJAS</t>
  </si>
  <si>
    <t>INSTITUCION EDUCATIVA NAZARET</t>
  </si>
  <si>
    <t>INSTITUCIÓN EDUCATIVA TECNICO AGROINDUSTRIAL NAZARET</t>
  </si>
  <si>
    <t>CORREGIMIENTO LA VICTORIA</t>
  </si>
  <si>
    <t>I.E. MUNICIPAL MICROEMPRESARIAL LOS ANDES</t>
  </si>
  <si>
    <t>I.E. MICROEMPRESARIAL LOS ANDES</t>
  </si>
  <si>
    <t>VEREDA LAGUNA DE BACCA</t>
  </si>
  <si>
    <t>INSTITUCION EDUCATIVA CLOMBOY</t>
  </si>
  <si>
    <t>INSTITUCION EDUCATIVA COLOMBOY</t>
  </si>
  <si>
    <t>COLOMBOY</t>
  </si>
  <si>
    <t>ESC JORGE ELIECER</t>
  </si>
  <si>
    <t>VDA SAN NICOLAS</t>
  </si>
  <si>
    <t>INSTITUCION EDUCATIVA JOSE MARIA CORDOBA</t>
  </si>
  <si>
    <t>SEDE UNIDAD EDUCATIVA JOSE MARIA CORDOBA</t>
  </si>
  <si>
    <t>CORREG TIMBA</t>
  </si>
  <si>
    <t>INSTITUCION EDUCATIVA GENERAL SANTANDER</t>
  </si>
  <si>
    <t>SEDE LA GRAN COLOMBIA</t>
  </si>
  <si>
    <t>CORREG DE VILLACOLOMBIA</t>
  </si>
  <si>
    <t>INSTITUCION EDUCATIVA CAMILO TORRES RESTREPO</t>
  </si>
  <si>
    <t>SANTA MARIA DE PALMARITO</t>
  </si>
  <si>
    <t>VDA SANTA MARIA DE PALMARITO</t>
  </si>
  <si>
    <t>CORREG EL HATICO</t>
  </si>
  <si>
    <t>Archipiélago De San Andres,Providencia Y Santa Catalina</t>
  </si>
  <si>
    <t>SAN ANDRES</t>
  </si>
  <si>
    <t>San Andrés</t>
  </si>
  <si>
    <t>FLOWERS HILL BILINGUAL SCHOOL</t>
  </si>
  <si>
    <t>LOMA FLOWERS HILL</t>
  </si>
  <si>
    <t>INSTITUCION EDUCATIVA JUAN JACOBO ARAGON</t>
  </si>
  <si>
    <t>INSTITUCIÓN EDUCATIVA JUAN JACOBO ARAGÀN)</t>
  </si>
  <si>
    <t>KR 17 CON CL 17</t>
  </si>
  <si>
    <t>INSTITUCION EDUCATIVA TECNICA AGROPECUARIA DE FONSECA</t>
  </si>
  <si>
    <t>INSTITUCION EDUCATIVA TECNICA AGROPECUARIA  DE FONSECA</t>
  </si>
  <si>
    <t>CL 13 19 16</t>
  </si>
  <si>
    <t>INSTITUCION EDUCATIVA TÉCNICA MARIA INMACULADA.</t>
  </si>
  <si>
    <t>INSTITUCION EDUCATIVA TECNICA MARIA INMACULADA</t>
  </si>
  <si>
    <t>CL 13 18 48</t>
  </si>
  <si>
    <t>INSTITUCION EDUCATIVA EL PLACER</t>
  </si>
  <si>
    <t>EL PLACER - SEDE PRINCIPAL</t>
  </si>
  <si>
    <t>CORREG EL PLACER</t>
  </si>
  <si>
    <t>INSTITUCIÓN EDUCATIVA  EDUARDO CORREA URIBE</t>
  </si>
  <si>
    <t>VDA. LA ARGENTINA</t>
  </si>
  <si>
    <t>INSTITUCION  MARIA AUXILIADORA</t>
  </si>
  <si>
    <t>CLL 8-30</t>
  </si>
  <si>
    <t>INSTITUCION  ETNOEDUCATIVA RURAL  INTERNADO  LAACHON MAYAPO</t>
  </si>
  <si>
    <t>INSTITUCION  ETNOEDUCATIVA RURAL INTERNADO LAACHON MAYAPO</t>
  </si>
  <si>
    <t>CGTO DE MAYAPO</t>
  </si>
  <si>
    <t>INSTITUCION EDUCATIVA TECNICA INTERNADO INDIGENA SAN ANTONIO</t>
  </si>
  <si>
    <t>CGTO DE AREMASAIN</t>
  </si>
  <si>
    <t>INSTITUCION EDUCATIVA  ANA JOAQUINA RODRIGUEZ DE CAÑAVERALES</t>
  </si>
  <si>
    <t>CGTO DE CA¥AVERALES</t>
  </si>
  <si>
    <t>CENTRO EDUCATIVO LOS PONDORES</t>
  </si>
  <si>
    <t>CENTRO RURAL MIXTO LOS PONDORES</t>
  </si>
  <si>
    <t>CGTO DE LOS PONDORES</t>
  </si>
  <si>
    <t>Aracataca</t>
  </si>
  <si>
    <t>INSTITUCION EDUCATIVA DEPARTAMENTAL ETNOEDUCATIVO Y PLURICULTURAL GUMMAKU</t>
  </si>
  <si>
    <t>CENTRO EDUCATIVO YEMUKE</t>
  </si>
  <si>
    <t>SIERRA NEVADA</t>
  </si>
  <si>
    <t>SEDE 19 PAPI LAS PALMAS</t>
  </si>
  <si>
    <t>VEREDA LAS PALMAS</t>
  </si>
  <si>
    <t>VDA LA PICA</t>
  </si>
  <si>
    <t>SEDE 18 SANTA TERESITA</t>
  </si>
  <si>
    <t>VDA REMOLINOS CHIQUITO</t>
  </si>
  <si>
    <t>INSTITUCIÓN EDUCATIVA LA UNIÓN</t>
  </si>
  <si>
    <t>IE LA UNION</t>
  </si>
  <si>
    <t>CORREG NARIÑO Y PALO DE AGUA</t>
  </si>
  <si>
    <t>INSTITUCIÓN EDUCATIVA EUGENIO SÁNCHEZ CARDENAS</t>
  </si>
  <si>
    <t>IE EUGENIO SANCHEZ CARDENAS</t>
  </si>
  <si>
    <t>CORREG TIERRALTA</t>
  </si>
  <si>
    <t>IE CASTILLERAL</t>
  </si>
  <si>
    <t>CORREG CASTILLERAL</t>
  </si>
  <si>
    <t>INSTITUCION EDUCATIVA TECNICA ROIG Y VILLALBA</t>
  </si>
  <si>
    <t>INSTITUCIÓN EDUCATIVA TECNICA  ROIG Y VILLALBA</t>
  </si>
  <si>
    <t>KR 21 16 33</t>
  </si>
  <si>
    <t>JUAN ARIAS</t>
  </si>
  <si>
    <t>SAN JUAN BAUTISTA DE EL RETIRO</t>
  </si>
  <si>
    <t>CORREG DE EL RETIRO</t>
  </si>
  <si>
    <t>CALIXTO DIAZ PALENCIA</t>
  </si>
  <si>
    <t>CORREG TACALOA</t>
  </si>
  <si>
    <t>INST EDUC DE CEIBAL</t>
  </si>
  <si>
    <t>CEIBAL</t>
  </si>
  <si>
    <t>CORREG CEIBAL</t>
  </si>
  <si>
    <t>INST EDUC SAN SEBASTIAN DE MADRID</t>
  </si>
  <si>
    <t>SAN SEBASTIAN DE MADRID</t>
  </si>
  <si>
    <t>CORREG MADRID</t>
  </si>
  <si>
    <t>Algarrobo</t>
  </si>
  <si>
    <t>INSTITUCION EDUCATIVA DEPARTAMENTAL LOMA DEL BALSAMO</t>
  </si>
  <si>
    <t>CENTRO EDUCATIVO LOMA DEL BALSAMO</t>
  </si>
  <si>
    <t>LOMA DEL BALSAMO</t>
  </si>
  <si>
    <t>INSTITUCION EDUCATIVA DEPARTAMENTAL ELVIA VIZCAINO DE TODARO</t>
  </si>
  <si>
    <t>CENT EDUC BAS ELVIA VIZCAINO DE TODARO</t>
  </si>
  <si>
    <t>CALLE 5 NO 3A - 130</t>
  </si>
  <si>
    <t>ESC RUR MIX LOS OLIVOS</t>
  </si>
  <si>
    <t>VDA LOS OLIVOS</t>
  </si>
  <si>
    <t>Fundación</t>
  </si>
  <si>
    <t>INSTITUCION EDUCATIVA DEPARTAMENTAL FRANCISCO DE PAULA SANTANDER</t>
  </si>
  <si>
    <t>COL NZDO FCO DE PAULA STDER</t>
  </si>
  <si>
    <t>CARRERA 18 NO 13 - 130</t>
  </si>
  <si>
    <t>INSTITUCION EDUCATIVA DEPARTAMENTAL JOHN F. KENNEDY</t>
  </si>
  <si>
    <t>INST EDUC DPTAL  JHON F. KENNEDY</t>
  </si>
  <si>
    <t>CALLE 9 CARRERA 10 ESQUINA</t>
  </si>
  <si>
    <t>Salamina</t>
  </si>
  <si>
    <t>INSTITUCION EDUCATIVA DEPARTAMENTAL DE GUAIMARO</t>
  </si>
  <si>
    <t>COL DPTAL DE BTO</t>
  </si>
  <si>
    <t>GUAIMARO</t>
  </si>
  <si>
    <t>IE POLICARPA SALAVARRIETA</t>
  </si>
  <si>
    <t>EL ARENAL</t>
  </si>
  <si>
    <t>VDA EL ARENAL</t>
  </si>
  <si>
    <t>Maicao</t>
  </si>
  <si>
    <t>INSTITUCION EDUCATIVA NO. 12</t>
  </si>
  <si>
    <t>INSTITUTO AGRICOLA CARRAIPIA - SEDE PRINCIPAL</t>
  </si>
  <si>
    <t>CORREG. CARRAIPIA</t>
  </si>
  <si>
    <t>INSTITUCION EDUCATIVA INDIGENA NO. 3</t>
  </si>
  <si>
    <t>MAJAYURA - SEDE PRINCIPAL</t>
  </si>
  <si>
    <t>CORRE. MAJAYU</t>
  </si>
  <si>
    <t>INSTITUCION EDUCATIVA TECNICA AGROPECUARIA LA INMACULADA</t>
  </si>
  <si>
    <t>GUACHARACAL</t>
  </si>
  <si>
    <t>VDA GUACHARACAL</t>
  </si>
  <si>
    <t>CENTRO ETNOEDUCATIVO INTEGRAL RURAL FLOR DE PATAJATAMANA</t>
  </si>
  <si>
    <t>SEDE PRINCIPAL ALIAPA</t>
  </si>
  <si>
    <t>RANCHERIA ALIAPA</t>
  </si>
  <si>
    <t>INSTITUCION EDUCATIVA SAN LORENZO</t>
  </si>
  <si>
    <t>SEDE PRINCIPAL SAN LORENZO</t>
  </si>
  <si>
    <t>La Macarena</t>
  </si>
  <si>
    <t>IE NUESTRA SEÑORA DE LA MACARENA</t>
  </si>
  <si>
    <t>SEDE PRINCIPAL NUESTRA SEÑORA DE LA MACARENA</t>
  </si>
  <si>
    <t>IND BARRIO LOS CRISTALES</t>
  </si>
  <si>
    <t>El Calvario</t>
  </si>
  <si>
    <t>SEDE PRINCIPAL SIMON BOLIVAR</t>
  </si>
  <si>
    <t>CENTRO SAN FRANCISCO</t>
  </si>
  <si>
    <t>INSTITUCION EDUCATIVA EL CRISTAL</t>
  </si>
  <si>
    <t>CAÑO LAJAS</t>
  </si>
  <si>
    <t>VDA. CAÑO LAJAS</t>
  </si>
  <si>
    <t>Oiba</t>
  </si>
  <si>
    <t>ESCUELA INDUSTRIAL</t>
  </si>
  <si>
    <t>VEREDA LOMA DE HOYOS KM. 1 VIA BOGOTA</t>
  </si>
  <si>
    <t>Cumbal</t>
  </si>
  <si>
    <t>INSTITUCION EDUCATIVA LOS ANDES DE CUAICAL</t>
  </si>
  <si>
    <t>VEREDA CUAICAL</t>
  </si>
  <si>
    <t>El Charco</t>
  </si>
  <si>
    <t>INSTITUCION EDUCATIVA RIO TAPAJE</t>
  </si>
  <si>
    <t>SEDE 1 INSTITUCIÓN EDUCATIVA RIO TAPAJE</t>
  </si>
  <si>
    <t>IND CASCO URBANO</t>
  </si>
  <si>
    <t>SEDE 2 EL BOTONCILLO</t>
  </si>
  <si>
    <t>SEDE 1 INSTITUCION EDUCATIVA AGROPECUARIO DEL RIO SANQUIANGA</t>
  </si>
  <si>
    <t>VEREDA LA HERRADURA</t>
  </si>
  <si>
    <t>SEDE 5 BAJITO SOLEDAD</t>
  </si>
  <si>
    <t>VEREDA BAJITO SOLEDAD</t>
  </si>
  <si>
    <t>Iles</t>
  </si>
  <si>
    <t>INSTITUCION EDUCATIVA SAN FRANCISCO DE ASIS</t>
  </si>
  <si>
    <t>SEDE 3  LOMA DEL CARMEN</t>
  </si>
  <si>
    <t>VEREDA LOMA DEL CARMEN</t>
  </si>
  <si>
    <t>INSTITUCION EDUCATIVA EL RESBALON</t>
  </si>
  <si>
    <t>EL MORRO</t>
  </si>
  <si>
    <t>VDA EL MORRO</t>
  </si>
  <si>
    <t>SEDE 17 TRINIDAD PAPI</t>
  </si>
  <si>
    <t>VDA  PAPI PLAYA</t>
  </si>
  <si>
    <t>INSTITUCION EDUCATIVA POLICARPA BOCA DE TELEMBI</t>
  </si>
  <si>
    <t>SEDE 1 INSTITUCIÓN EDUCATIVA POLICARPA BOCA DEL TELEMBÍ</t>
  </si>
  <si>
    <t>SEDE 1 INSTITUCIÓN EDUCATIVA PUMBI LAS LAJAS</t>
  </si>
  <si>
    <t>VDA  PUMBI LAS LAJAS</t>
  </si>
  <si>
    <t>SEDE 2 MERCEDES CHIMBUZA</t>
  </si>
  <si>
    <t>VDA  CHIMBUZA - RIO  PATIA</t>
  </si>
  <si>
    <t>SEDE 2 ESCUELA SAN ANTONIO BOCAS DEL TELEMBÍ</t>
  </si>
  <si>
    <t>SEDE 4 NERETE</t>
  </si>
  <si>
    <t>VDA  NERETE</t>
  </si>
  <si>
    <t>LOMA DEL MEDIO</t>
  </si>
  <si>
    <t>VEREDA LOMA DEL MEDIO</t>
  </si>
  <si>
    <t>VDA. LA CABAÑA</t>
  </si>
  <si>
    <t>Panqueba</t>
  </si>
  <si>
    <t>I.E. TECNICA DE PANQUEBA</t>
  </si>
  <si>
    <t>ESC OVEJERAS</t>
  </si>
  <si>
    <t>VDA OVEJERAS</t>
  </si>
  <si>
    <t>CENTRO EDUCATIVO LOS ENCANTOS GUAIMARAL</t>
  </si>
  <si>
    <t>SEDE PIE DE CUESTA</t>
  </si>
  <si>
    <t>VDA. GOTA FRIA</t>
  </si>
  <si>
    <t>IE DIOCESANO PEDRO GRAU Y AROLA</t>
  </si>
  <si>
    <t>SEDE DE GUAYABAL</t>
  </si>
  <si>
    <t>IND GUAYABAL</t>
  </si>
  <si>
    <t>ESC NVA ANTONIO STO</t>
  </si>
  <si>
    <t>VDA. LAS COLINAS.</t>
  </si>
  <si>
    <t>LOS CAJAROS</t>
  </si>
  <si>
    <t>VDA LOS CAJAROS</t>
  </si>
  <si>
    <t>SEDE CABAÑA ALTA</t>
  </si>
  <si>
    <t>VDA CABAÑA ALTA</t>
  </si>
  <si>
    <t>SEDE 2 GUAVILLALES</t>
  </si>
  <si>
    <t>VEREDA GUAVILLALES</t>
  </si>
  <si>
    <t>VDA. HONDO DEL RIO</t>
  </si>
  <si>
    <t>SEDE 9 GUACUCO RIO PATIA</t>
  </si>
  <si>
    <t>SEDE 10 NUEVA MAQUE</t>
  </si>
  <si>
    <t>VDA MAQUE</t>
  </si>
  <si>
    <t>San Lorenzo</t>
  </si>
  <si>
    <t>INSTITUCION EDUCATIVA TECNICA AGROPECUARIA SALINAS</t>
  </si>
  <si>
    <t>SEDE 1 INSTITUCIÓN EDUCATIVA TÉCNICA AGROPECUARIA SALINAS</t>
  </si>
  <si>
    <t>CORREGIMIENTO SALINAS</t>
  </si>
  <si>
    <t>Villahermosa</t>
  </si>
  <si>
    <t>INSTITUCION EDUCATIVA LAS PAVAS</t>
  </si>
  <si>
    <t>I.E. PAVAS - SEDE PRINCIPAL</t>
  </si>
  <si>
    <t>Santacruz(Guachaves)</t>
  </si>
  <si>
    <t>INSTITUCION EDUCATIVA TECNICA  NUESTRA SEÑORA DE LOURDES</t>
  </si>
  <si>
    <t>INSTITUCION EDUCATIVA TEC. NTRA SRA DE LOURDES</t>
  </si>
  <si>
    <t>BALALAYKA</t>
  </si>
  <si>
    <t>Magüí(Payan)</t>
  </si>
  <si>
    <t>INSTITUCION EDUCATIVA ELISEO PAYAN</t>
  </si>
  <si>
    <t>SEDE 1 INSTITUCIÓN EDUCATIVA ELISEO PAYÁN</t>
  </si>
  <si>
    <t>IND BARRIO NUEVO HORIZONTE</t>
  </si>
  <si>
    <t>Natagaima</t>
  </si>
  <si>
    <t>I.E. POLICARPA SALAVARRIETA - SEDE PRINCIPAL</t>
  </si>
  <si>
    <t>Guaitarilla</t>
  </si>
  <si>
    <t>INSTITUCION EDUCATIVA SAN ALEJANDRO</t>
  </si>
  <si>
    <t>SEDE 1 INSTITUCIÓN EDUCATIVA SAN ALEJANDRO</t>
  </si>
  <si>
    <t>SAN ALEJANDRO</t>
  </si>
  <si>
    <t>Neiva</t>
  </si>
  <si>
    <t>INSTITUCION EDUCATIVA CHAPINERO</t>
  </si>
  <si>
    <t>CHAPINERO</t>
  </si>
  <si>
    <t>CORREG CHAPINERO</t>
  </si>
  <si>
    <t>INSTITUCION EDUCATIVA AIPECITO</t>
  </si>
  <si>
    <t>AIPECITO</t>
  </si>
  <si>
    <t>INSTITUCION EDUCATIVA ROBERTO DURAN ALVIRA</t>
  </si>
  <si>
    <t>ROBERTO DURAN ALVIRA</t>
  </si>
  <si>
    <t>CORREG VEGALARGA</t>
  </si>
  <si>
    <t>SEDE LA CANDELARIA</t>
  </si>
  <si>
    <t>VDA LA CANDELARIA</t>
  </si>
  <si>
    <t>INSTITUCION EDUCATIVA SAN LUIS BELTRAN</t>
  </si>
  <si>
    <t>SAN LUIS BELTRAN</t>
  </si>
  <si>
    <t>CORREG SAN LUIS</t>
  </si>
  <si>
    <t>VDA LA MAPORITA</t>
  </si>
  <si>
    <t>El Tarra</t>
  </si>
  <si>
    <t>INSTITUCIÓN EDUCATIVA COLEGIO MONSEÑOR DIAZ PLATA</t>
  </si>
  <si>
    <t>COL MONSEÑOR DIAZ PLATA</t>
  </si>
  <si>
    <t>CL 17 12 29</t>
  </si>
  <si>
    <t>Hacarí</t>
  </si>
  <si>
    <t>INSTITUCION EDUCATIVA COLEGIO SAN MIGUEL</t>
  </si>
  <si>
    <t>COL SAN MIGUEL</t>
  </si>
  <si>
    <t>CASCO URBANO</t>
  </si>
  <si>
    <t>San Calixto</t>
  </si>
  <si>
    <t>COL CAYETANO FRANCO PINZON</t>
  </si>
  <si>
    <t>CLL 8 3-40 B. GUAMALITO</t>
  </si>
  <si>
    <t>Sardinata</t>
  </si>
  <si>
    <t>COL NTRA SRA DE LAS MERCEDES</t>
  </si>
  <si>
    <t>CL 8 4-70 B.SAN FRANCISCO</t>
  </si>
  <si>
    <t>Teorama</t>
  </si>
  <si>
    <t>COL EMILIANO SANTIAGO QUINTERO</t>
  </si>
  <si>
    <t>CLL 3 CR 5</t>
  </si>
  <si>
    <t>Tibú</t>
  </si>
  <si>
    <t>COL INTEG FRANCISCO JOSE DE CALDAS</t>
  </si>
  <si>
    <t>CAR 3 3-28 B.MIRAFLORES</t>
  </si>
  <si>
    <t>INST EDUCATIVA CONCENTRACION DE DESARROLLO RUR LA GABARRA</t>
  </si>
  <si>
    <t>CONC DE DESARROLLO RUR LA GABARRA</t>
  </si>
  <si>
    <t>CLL 10 N.12-95 ONCE DE NOVIEMBRE ALTO</t>
  </si>
  <si>
    <t>INSTITUCION EDUCATIVA INSTITUTO AGRICOLA REGION DEL CATATUMBO</t>
  </si>
  <si>
    <t>CORREG.DE SAN PABLO</t>
  </si>
  <si>
    <t>INSTITUCION EDUCATIVA SAN FELIX</t>
  </si>
  <si>
    <t>ESC RURAL EL CARMELO</t>
  </si>
  <si>
    <t>VDA EL CARMELO</t>
  </si>
  <si>
    <t>Pasto</t>
  </si>
  <si>
    <t>I.E.M. NUESTRA SEÑORA DE LA VISITACION</t>
  </si>
  <si>
    <t>I.E.M. NUESTRA SEÑORA DE LA VISITACION - SEDE PRINCIPAL</t>
  </si>
  <si>
    <t>VDA. MOCONDINO</t>
  </si>
  <si>
    <t>I.E.M. CABRERA</t>
  </si>
  <si>
    <t>I.E.M. CABRERA - SEDE PRINCIPAL</t>
  </si>
  <si>
    <t>CORREG CABRERA</t>
  </si>
  <si>
    <t>I.E.M. EL SOCORRO</t>
  </si>
  <si>
    <t>I.E.M. EL SOCORRO - SEDE PRINCIPAL</t>
  </si>
  <si>
    <t>VDA. EL SOCORRO</t>
  </si>
  <si>
    <t>SEDE ESPIRITU SANTO</t>
  </si>
  <si>
    <t>VDA ESPIRITU SANTO</t>
  </si>
  <si>
    <t>Piedecuesta</t>
  </si>
  <si>
    <t>COLEGIO AGROECOLOGICO HOLANDA FUNDACION ALEJANDRO GALVIS GALVIS</t>
  </si>
  <si>
    <t>ESCUELA RURAL LA ESPERANZA</t>
  </si>
  <si>
    <t>ESCUELA RURAL SAN MIGUEL</t>
  </si>
  <si>
    <t>VEREDA SAN MIGUEL</t>
  </si>
  <si>
    <t>COLEGIO  HOLANDA</t>
  </si>
  <si>
    <t>VEREDA HOLANDA</t>
  </si>
  <si>
    <t>INSTITUCION ETNOEDUCATIVA INTEGRAL RURAL INTERNADO INDÍGENA EL EDÉN</t>
  </si>
  <si>
    <t>SEDE PRINCIPAL EL EDEN</t>
  </si>
  <si>
    <t>RANCHERIA MEDIA LUNA</t>
  </si>
  <si>
    <t>LA Montañita</t>
  </si>
  <si>
    <t>I.E. R. REINA BAJA</t>
  </si>
  <si>
    <t>BOCANA LA REINA</t>
  </si>
  <si>
    <t>VDA BOCANA LA REINA</t>
  </si>
  <si>
    <t>SEDE 3 ALTO SAN ANTONIO</t>
  </si>
  <si>
    <t>VEREDA ALTO SAN ANTONIO</t>
  </si>
  <si>
    <t>IE RUR ALTO AFAN</t>
  </si>
  <si>
    <t>IE RUR ALTO AFAN - SEDE PRINCIPAL</t>
  </si>
  <si>
    <t>VDA ALTO AFAN</t>
  </si>
  <si>
    <t>IER ABORIGENES DE COLOMBIA</t>
  </si>
  <si>
    <t>I.E.R. ABORIGENES DE COLOMBIA - SEDE PRINCIPAL</t>
  </si>
  <si>
    <t>VDA YUNGUILLO</t>
  </si>
  <si>
    <t>INST EDUC TEC AGROP MARIANO MELENDRO</t>
  </si>
  <si>
    <t>SANTA  TERESA</t>
  </si>
  <si>
    <t>VDA SANTA TERESA</t>
  </si>
  <si>
    <t>IE FRAY PLACIDO</t>
  </si>
  <si>
    <t>ESC URB MIX LOS SAUCES</t>
  </si>
  <si>
    <t>IND BARRIO LOS SAUCES</t>
  </si>
  <si>
    <t>ACACIAS</t>
  </si>
  <si>
    <t>VDA ACACIAS</t>
  </si>
  <si>
    <t>Orito</t>
  </si>
  <si>
    <t>IE SAN JOSE DE ORITO</t>
  </si>
  <si>
    <t>COL SAN JOSE DE ORITO</t>
  </si>
  <si>
    <t>DG 8 13 A 18 BR VERGEL</t>
  </si>
  <si>
    <t>INST LUIS CARLOS GALAN</t>
  </si>
  <si>
    <t>BARRIO UNION CR 8 5A-42</t>
  </si>
  <si>
    <t>ESC URB MIX GUILLERMO VALENCIA</t>
  </si>
  <si>
    <t>BARRIO EL SABALO CR 13 1-69</t>
  </si>
  <si>
    <t>ESC URB MIX NVA COLOMBIA</t>
  </si>
  <si>
    <t>CL 9 13 125 BR COLOMBIA</t>
  </si>
  <si>
    <t>ESC URB MIX ORITO II</t>
  </si>
  <si>
    <t>BARRIO JARDIN CR 15 11-144</t>
  </si>
  <si>
    <t>INSTITUCION EDUCATIVA VILLANUEVA</t>
  </si>
  <si>
    <t>ESC NVA GERMAN GOMEZ P</t>
  </si>
  <si>
    <t>VDA LA PIRAGUA</t>
  </si>
  <si>
    <t>IE SANTA TERESA</t>
  </si>
  <si>
    <t>SAN FERNANDO</t>
  </si>
  <si>
    <t>B. SAN FERNANDO - COMUNA NORTE</t>
  </si>
  <si>
    <t>SEDE SANTO TOMAS</t>
  </si>
  <si>
    <t>VDA. SANTO TOM·S</t>
  </si>
  <si>
    <t>SEDE 7 SANTA ANA</t>
  </si>
  <si>
    <t>SEDE 8 BOCA DEL CANAL</t>
  </si>
  <si>
    <t>VEREDA BOCA DEL CANAL</t>
  </si>
  <si>
    <t>Rioblanco</t>
  </si>
  <si>
    <t>LA BRECHA</t>
  </si>
  <si>
    <t>VDA LA BRECHA</t>
  </si>
  <si>
    <t>MIGUEL ANTONIO CARO</t>
  </si>
  <si>
    <t>VDA GUAMALITO</t>
  </si>
  <si>
    <t>ESC RUR MIX LA COSTEÑITA</t>
  </si>
  <si>
    <t>VDA LA COSTEÑITA</t>
  </si>
  <si>
    <t>VEREDA EL TORO</t>
  </si>
  <si>
    <t>INSTITUCIÓN EDUCATIVA RURAL BARTOLOMÉ CATAÑO VALLEJO</t>
  </si>
  <si>
    <t>C.E.R. GUINEO ALTO</t>
  </si>
  <si>
    <t>VDA. GUINEO ALTO</t>
  </si>
  <si>
    <t>Puerto Leguízamo</t>
  </si>
  <si>
    <t>IE CANDIDO LEGUIZAMO</t>
  </si>
  <si>
    <t>CIUDADELA CANDIDO LEGUIZAMO</t>
  </si>
  <si>
    <t>KR 3 CL 6</t>
  </si>
  <si>
    <t>IE CIUDAD LA HORMIGA</t>
  </si>
  <si>
    <t>COL CIUDAD LA HORMIGA</t>
  </si>
  <si>
    <t>BARRIO CENTRAL</t>
  </si>
  <si>
    <t>SEDE 12 BOCAS DE PAPI</t>
  </si>
  <si>
    <t>VDA BOCAS DE PAPI PATIA GRANDE</t>
  </si>
  <si>
    <t>CARMEN BALATA</t>
  </si>
  <si>
    <t>VDA CARMEN BALATA</t>
  </si>
  <si>
    <t>ESC RUR MIX BUTUTO</t>
  </si>
  <si>
    <t>VDA EL BUTUTO</t>
  </si>
  <si>
    <t>IER LAS PERLAS</t>
  </si>
  <si>
    <t>ESC RUR MIX NORMANDIA</t>
  </si>
  <si>
    <t>VDA. NORMANDIA</t>
  </si>
  <si>
    <t>IE RUR NUEVA GRANADA</t>
  </si>
  <si>
    <t>IE RUR NUEVA GRANADA - SEDE PRINCIPAL</t>
  </si>
  <si>
    <t>VDA AGUALONGO</t>
  </si>
  <si>
    <t>IE SAN FRANCISCO DE ASIS</t>
  </si>
  <si>
    <t>COL TEC INDUSTRIAL SAN FRANCISCO DE ASIS</t>
  </si>
  <si>
    <t>IND KM 4 VIA MOCOA</t>
  </si>
  <si>
    <t>San Miguel</t>
  </si>
  <si>
    <t>IET COMERCIAL LA DORADA</t>
  </si>
  <si>
    <t>I.E.T. COMERCIAL LA DORADA - SEDE PRINCIPAL</t>
  </si>
  <si>
    <t>IND B. LA AMISTAD</t>
  </si>
  <si>
    <t>Quindio</t>
  </si>
  <si>
    <t>Calarcá</t>
  </si>
  <si>
    <t>INSTITUCION EDUCATIVA RURAL JESUS MARIA MORALES</t>
  </si>
  <si>
    <t>JESUS MARIA MORALES</t>
  </si>
  <si>
    <t>CORREG LA VIRGINIA</t>
  </si>
  <si>
    <t>Filandia</t>
  </si>
  <si>
    <t>INSTITUCION EDUCATIVA FRANCISCO MIRANDA</t>
  </si>
  <si>
    <t>FRANCISCO MIRANDA</t>
  </si>
  <si>
    <t>CORREG LA INDIA FILANDIA QUINDIO</t>
  </si>
  <si>
    <t>Quimbaya</t>
  </si>
  <si>
    <t>INSTITUCION EDUCATIVA LAUREL</t>
  </si>
  <si>
    <t>EL LAUREL</t>
  </si>
  <si>
    <t>VDA EL LAUREL</t>
  </si>
  <si>
    <t>La Tebaida</t>
  </si>
  <si>
    <t>INSTITUCION EDUCATIVA LA POPA</t>
  </si>
  <si>
    <t>LA POPA</t>
  </si>
  <si>
    <t>VDA LA POPA KILOMETRO 5  VIA AL VALLE</t>
  </si>
  <si>
    <t>VDA FACHADAS</t>
  </si>
  <si>
    <t>Belén de Umbría</t>
  </si>
  <si>
    <t>IE JUAN HURTADO</t>
  </si>
  <si>
    <t>SE PUENTE UMBRIA</t>
  </si>
  <si>
    <t>VDA PUENTE UMBRIA</t>
  </si>
  <si>
    <t>Pueblo Rico</t>
  </si>
  <si>
    <t>IE DACHI DADA KERA</t>
  </si>
  <si>
    <t>SE KEMBERDE</t>
  </si>
  <si>
    <t>VDA KEMBERDE.</t>
  </si>
  <si>
    <t>SE COLUMBIA</t>
  </si>
  <si>
    <t>CGTO COLUMBIA</t>
  </si>
  <si>
    <t>Quinchía</t>
  </si>
  <si>
    <t>IE INSTITUTO INTEGRADO IRRA</t>
  </si>
  <si>
    <t>SE FEDERICO DREWS CASTRO</t>
  </si>
  <si>
    <t>BR CORTEGUAY</t>
  </si>
  <si>
    <t>SE INSTITUTO INTEGRADO IRRA - SEDE PRINCIPAL</t>
  </si>
  <si>
    <t>INSTITUCION EDUCATIVA RODANIA</t>
  </si>
  <si>
    <t>RODANIA</t>
  </si>
  <si>
    <t>INSTITUCION  EDUCATIVA LAS LLANADAS.</t>
  </si>
  <si>
    <t>LAS LLANADAS</t>
  </si>
  <si>
    <t>INSTITUCION EDUCATIVA BAJO GRANDE</t>
  </si>
  <si>
    <t>PLAZA PRINCIPAL BAJO GRANDE</t>
  </si>
  <si>
    <t>I.E. BROOKS HILL BILINGUAL SCHOOL</t>
  </si>
  <si>
    <t>I.E. BROOKS HILL BILINGUAL SCHOOL - SEDE PRINCIPAL</t>
  </si>
  <si>
    <t>LOMA BROOKS HILL - ANTIGUO ESTADIO DE BEISBOL</t>
  </si>
  <si>
    <t>ESCUELA BAUTISTA EMMANUEL</t>
  </si>
  <si>
    <t>INSTITUCION EDUCATIVA DISTRITAL JUAN MAIGUEL DE OSUNA</t>
  </si>
  <si>
    <t>DG 32 AV LIBERTADOR</t>
  </si>
  <si>
    <t>IED FRANCISCO DE PAULA SANTANDER</t>
  </si>
  <si>
    <t>I.E.D FCO DE PAULA SANTANDER</t>
  </si>
  <si>
    <t>KR 12 17 A 76</t>
  </si>
  <si>
    <t>INSTITUCION ETNOEDUCATIVA INTEGRAL RURAL DE NUESTRA SEÑORA DE FÁTIMA DE NAZARETH</t>
  </si>
  <si>
    <t>CENTRO ETNOEDUCATIVO INTEGRAL RURAL NUESTRA SEÑORA DE FATIMA DE NAZARETH - SEDE PRINCIPAL</t>
  </si>
  <si>
    <t>CGTO DE NAZARETH-ALTA GUAJIRA</t>
  </si>
  <si>
    <t>CENTRO EDUCATIVO DISTRITAL INTERCULTURAL  ORINOCO</t>
  </si>
  <si>
    <t>SEDE 02 LOS COCOS</t>
  </si>
  <si>
    <t>KM 34 TRONCAL DEL CARIBE VÍA RIOHACHA</t>
  </si>
  <si>
    <t>VEREDA AMATISTA</t>
  </si>
  <si>
    <t>IER BAJO LORENZO</t>
  </si>
  <si>
    <t>ESC RUR MIX SIMON BOLIVAR</t>
  </si>
  <si>
    <t>VDA JUVENIL</t>
  </si>
  <si>
    <t>Landázuri</t>
  </si>
  <si>
    <t>COLEGIO MIRALINDO</t>
  </si>
  <si>
    <t>CORREGIMIENTO MIRALINDO</t>
  </si>
  <si>
    <t>INSTITUCION EDUCATIVA LA VICTORIA</t>
  </si>
  <si>
    <t>VEREDA LA VICTORIA</t>
  </si>
  <si>
    <t>ESC RUR MIX ALTO PIÑA</t>
  </si>
  <si>
    <t>VDA LA FRONTERA</t>
  </si>
  <si>
    <t>INSTITUCIÓN EDUCATIVA EL GUAMO</t>
  </si>
  <si>
    <t>VEREDA EL GUAMO-SECTOR BAJO SIMACOTA</t>
  </si>
  <si>
    <t>Rionegro</t>
  </si>
  <si>
    <t>INSTITUCION EDUCATIVA LA CEIBA</t>
  </si>
  <si>
    <t>CORREGIMIENTO LA CEIBA</t>
  </si>
  <si>
    <t>San Vicente de Chucuri</t>
  </si>
  <si>
    <t>INSTITUCION EDUCATIVA GUAMALES</t>
  </si>
  <si>
    <t>INSTITUCION EDUCATIVA  GUAMALES</t>
  </si>
  <si>
    <t>VEREDA GUAMALES</t>
  </si>
  <si>
    <t>COLEGIO INTEGRADO YARIMA</t>
  </si>
  <si>
    <t>CORREGIMIENTO YARIMA</t>
  </si>
  <si>
    <t>INSTITUCION EDUCATIVA PALMIRA</t>
  </si>
  <si>
    <t>INSTITUCION EDUCATIVA  PALMIRA</t>
  </si>
  <si>
    <t>VEREDA PALMIRA</t>
  </si>
  <si>
    <t>CENTRO EDUCATIVO EL GUAYABAL</t>
  </si>
  <si>
    <t>INSTITUCI¿N ETNOEDUCATIVA INTEGRAL RURAL INTERNADO DE SIAPANA</t>
  </si>
  <si>
    <t>INSTITUCIÀN ETNOEDUCATIVA INTEGRAL RURAL INTERNADO DE SIAPANA</t>
  </si>
  <si>
    <t>CGTO DE SIAPANA-ALTA GUAJIRA</t>
  </si>
  <si>
    <t>Suaita</t>
  </si>
  <si>
    <t>INSTITUTO INTEGRADO DE ENSEÑANZA MEDIA COMERCIAL SAN JOSE</t>
  </si>
  <si>
    <t>IINSTITUTO INTEGRADO DE ENSEÑANZA MEDIA COMERCIAL SAN JOSE</t>
  </si>
  <si>
    <t>CARRERA 6 NO. 9 - 53</t>
  </si>
  <si>
    <t>INSTITUCION EDUCATIVA SILVESTRE ARENAS</t>
  </si>
  <si>
    <t>ESCUELA VANEGAS</t>
  </si>
  <si>
    <t>VEREDA VANEGAS</t>
  </si>
  <si>
    <t>ESCUELA SIATAME</t>
  </si>
  <si>
    <t>VEREDA SIATAME</t>
  </si>
  <si>
    <t>SEDE CAÑO SECO</t>
  </si>
  <si>
    <t>VDA. CAÑO SECO</t>
  </si>
  <si>
    <t>INSTITUCION EDUCATIVA RAFAEL GUTIERREZ GIRARDOT</t>
  </si>
  <si>
    <t>KM 6 VIA SOGAMOSO AQUITANIA</t>
  </si>
  <si>
    <t>INSTITUCION EDUCATIVA LA INDEPENDENCIA</t>
  </si>
  <si>
    <t>VEREDA PEDREGAL (SECTOR INDEPENDECIA)</t>
  </si>
  <si>
    <t>Sucre</t>
  </si>
  <si>
    <t>Coloso</t>
  </si>
  <si>
    <t>SEDE URBANA DE NIÑAS</t>
  </si>
  <si>
    <t>COLOSÓ - CLL REAL</t>
  </si>
  <si>
    <t>Coveñas</t>
  </si>
  <si>
    <t>INSTITUCION  EDUCATIVA TECNICA PIO XII</t>
  </si>
  <si>
    <t>SEDE PRINCIPAL INSTITUCION EDUCATIVA TECNICA PIO XII</t>
  </si>
  <si>
    <t>PLAZA PPAL GUAYABAL</t>
  </si>
  <si>
    <t>Los Palmitos</t>
  </si>
  <si>
    <t>I.E. CONCENTRACION DE DESARROLLO RURAL</t>
  </si>
  <si>
    <t>I.E. CONCENTRACION DE DESARROLLO RURAL - SDE PRINCIPAL</t>
  </si>
  <si>
    <t>VDA. CAÑAVERAL</t>
  </si>
  <si>
    <t>Majagual</t>
  </si>
  <si>
    <t>I.E.T. AGRO DE TOMALA</t>
  </si>
  <si>
    <t>I.E.T. AGRO DE TOMALA - SEDE PRINCIPAL</t>
  </si>
  <si>
    <t>CORREG TOMALA</t>
  </si>
  <si>
    <t>INST EDUC PALMARITO</t>
  </si>
  <si>
    <t>INSTITUCION EDUCATIVA PALMARITO</t>
  </si>
  <si>
    <t>INSTITUCION EDUCATIVA JORGE ELIECER GAITAN</t>
  </si>
  <si>
    <t>I.E. JORGE ELIECER GAITAN - SEDE PRINCIPAL</t>
  </si>
  <si>
    <t>VDA  POLECITO</t>
  </si>
  <si>
    <t>SEDE 6 LA LOMA</t>
  </si>
  <si>
    <t>VEREDA LA LOMA</t>
  </si>
  <si>
    <t>IER RAFAEL REYES</t>
  </si>
  <si>
    <t>ESC RUR MIX MEDIO CAIMAN</t>
  </si>
  <si>
    <t>Cajamarca</t>
  </si>
  <si>
    <t>INSTITUCION EDUCATIVA TECNICA AGROINDUSTRIAL CAJAMARCA</t>
  </si>
  <si>
    <t>I.E.T. AGROINDUSTRIAL DE CAJAMARCA - SEDE PRINCIPAL</t>
  </si>
  <si>
    <t>VDA CAJAMARQUITA</t>
  </si>
  <si>
    <t>Chaparral</t>
  </si>
  <si>
    <t>INSTITUCION EDUCATIVA TECNICA SOLEDAD MEDINA</t>
  </si>
  <si>
    <t>I.E.T. SOLEDAD MEDINA - SEDE PRINCIPAL</t>
  </si>
  <si>
    <t>IND AV  EL ESTUDIANTE</t>
  </si>
  <si>
    <t>Cunday</t>
  </si>
  <si>
    <t>INSTITUCION EDUCATIVA TECNICA LA AURORA</t>
  </si>
  <si>
    <t>I.E.T LA AURORA - SEDE PRINCIPAL</t>
  </si>
  <si>
    <t>CORREG LA AURORA</t>
  </si>
  <si>
    <t>Fresno</t>
  </si>
  <si>
    <t>INSTITUCION EDUCATIVA LA AGUADITA</t>
  </si>
  <si>
    <t>I.E. LA AGUADITA - SEDE PRINCIPAL</t>
  </si>
  <si>
    <t>CORREG. LA AGUADITA</t>
  </si>
  <si>
    <t>Rovira</t>
  </si>
  <si>
    <t>INSTITUCION EDUCATIVA LA LUISA</t>
  </si>
  <si>
    <t>I.E. LA LUISA - SEDE PRINCIPAL</t>
  </si>
  <si>
    <t>VDA LA LUISA</t>
  </si>
  <si>
    <t>Sevilla</t>
  </si>
  <si>
    <t>INSTITUCION EDUCATIVA HERACLIO URIBE URIBE</t>
  </si>
  <si>
    <t>CONCENTRACIÓN RURAL AGRIC HERACLIO URIBE URIBE</t>
  </si>
  <si>
    <t>VEREDA EL CRUCERO</t>
  </si>
  <si>
    <t>ESC RUR MIX CAMPO ROJAS</t>
  </si>
  <si>
    <t>VDA CAMPO  ROJAS</t>
  </si>
  <si>
    <t>INSTITUCION EDUCATIVA REAL CAMPESTRE LA SAGRADA FAMILIA</t>
  </si>
  <si>
    <t>I.E. REAL CAMPESTRE LA SAGRADA FAMILIA - SEDE PRINCIPAL</t>
  </si>
  <si>
    <t>VDA DE MIREYA</t>
  </si>
  <si>
    <t>San Luis</t>
  </si>
  <si>
    <t>I.E.T. COMERCIAL SAN JUAN BOSCO - SEDE PRINCIPAL</t>
  </si>
  <si>
    <t>VDA GUASIMITO</t>
  </si>
  <si>
    <t>Planadas</t>
  </si>
  <si>
    <t>INSTITUCION EDUCATIVA TECNICA PABLO SEXTO</t>
  </si>
  <si>
    <t>I.E.T. PABLO SEXTO - SEDE PRINCIPAL</t>
  </si>
  <si>
    <t>IND SECTOR LA ITALIA</t>
  </si>
  <si>
    <t>I.E.T. AGROPECUARIA SAN RAFAEL - SEDE PRINCIPAL</t>
  </si>
  <si>
    <t>CORREG HERRERA</t>
  </si>
  <si>
    <t>IE RUR NUEVA BENGALA</t>
  </si>
  <si>
    <t>ESC RUR MIX LAS AMERICAS</t>
  </si>
  <si>
    <t>VDA LAS AMERICAS</t>
  </si>
  <si>
    <t>INSTITUCION EDUCATIVA DE ROZO</t>
  </si>
  <si>
    <t>CARDENAS</t>
  </si>
  <si>
    <t>CORREG ROZO</t>
  </si>
  <si>
    <t>Coello</t>
  </si>
  <si>
    <t>INSTITUCION EDUCATIVA TECNICA LA VEGA DE LOS PADRES</t>
  </si>
  <si>
    <t>I.E.T. LA VEGA DE LOS PADRES - SEDE PRINCIPAL</t>
  </si>
  <si>
    <t>VDA LA VEGA DE LOS PADRES</t>
  </si>
  <si>
    <t>INSTITUCION EDUCATIVA TECNICA MEDALLA MILAGROSA</t>
  </si>
  <si>
    <t>I.E.T. MEDALLA MILAGROSA - SEDE PRINCIPAL</t>
  </si>
  <si>
    <t>IND AVENIDA CUIRA</t>
  </si>
  <si>
    <t>Saldaña</t>
  </si>
  <si>
    <t>INSTITUCION EDUCATIVA TECNICA GENERAL ROBERTO LEYVA SEDE CAMPESTRE</t>
  </si>
  <si>
    <t>I.E.T. GENERAL ROBERTO LEYVA SEDE CAMPESTRE - SEDE PRINCIPAL</t>
  </si>
  <si>
    <t>IND VEREDA PALMAR TRINCADERO (KILÓMETRO 6 AUTOPISTA SALDAÑA-GUAMO)</t>
  </si>
  <si>
    <t>Dolores</t>
  </si>
  <si>
    <t>INSTITUCION EDUCATIVA TECNICA SAN JOSE</t>
  </si>
  <si>
    <t>I.E.T. SAN JOSE - SEDE PRINCIPAL</t>
  </si>
  <si>
    <t>SEDE PRINCIPAL  TRES ESQUINAS</t>
  </si>
  <si>
    <t>CORREGIMIENTO TRES ESQUINAS</t>
  </si>
  <si>
    <t>INSTITUCION EDUCATIVA JOVITA SANTA COLOMA</t>
  </si>
  <si>
    <t>SEDE PRINCIPAL UNIDAD DOCENTE JOVITA SANTA COLOMA</t>
  </si>
  <si>
    <t>CORREGIMIENTO DE NARIÑO</t>
  </si>
  <si>
    <t>INSTITUCION EDUCATIVA YARUMAL</t>
  </si>
  <si>
    <t>I.E. YARUMAL - SEDE PRINCIPAL</t>
  </si>
  <si>
    <t>VDA YARUMAL</t>
  </si>
  <si>
    <t>SEDE PRINCIPAL  NO. 30 ATANASIO GIRARDOT</t>
  </si>
  <si>
    <t>CORREGIMIENTO LA MORALIA</t>
  </si>
  <si>
    <t>INSTITUCION EDUCATIVA TECNICA SAN JUAN DE BARRAGAN</t>
  </si>
  <si>
    <t>SEDE PRINCIPAL   UNIDAD DOCENTE SAN JUAN DE BARRAGAN</t>
  </si>
  <si>
    <t>CORREGIMIENTO BARRAGAN</t>
  </si>
  <si>
    <t>El Carmen</t>
  </si>
  <si>
    <t>COL ENRIQUE PARDO FARELO</t>
  </si>
  <si>
    <t>CLL MAGDALENA</t>
  </si>
  <si>
    <t>SEDE SAGRADO CORAZON DE JESUS</t>
  </si>
  <si>
    <t>CL 12 1 10</t>
  </si>
  <si>
    <t>INSTITUCION EDUCATIVA TECNICA FRANCISCO JULIAN OLAYA</t>
  </si>
  <si>
    <t>I.E.T. FRANCISCO JULIAN OLAYA - SEDE PRINCIPAL</t>
  </si>
  <si>
    <t>CL 1 2 27</t>
  </si>
  <si>
    <t>Convención</t>
  </si>
  <si>
    <t>INSTITUCION EDUCATIVA PEDRO CARREÑO LEMUS</t>
  </si>
  <si>
    <t>INSTITUCION EDUCATIVA PEDRO CARREÑO LEMUS - SEDE PRINCIPAL</t>
  </si>
  <si>
    <t>CORREG CARTAGENA</t>
  </si>
  <si>
    <t>Pueblo Bello</t>
  </si>
  <si>
    <t>INSTITUCION EDUCATIVA TECNICA MAGOLA HERNANDEZ PARDO</t>
  </si>
  <si>
    <t>CL 13 1 6</t>
  </si>
  <si>
    <t>CENTRO ETNODUCATIVO INTEGRAL RURAL DE NORTECHON  MARCO TULIO MONTIEL URIANA</t>
  </si>
  <si>
    <t>CENTRO ETNODUCATIVO INTEGRAL RURAL DE NORTECHON ¿MARCO TULIO MONTIEL URIANA¿</t>
  </si>
  <si>
    <t>RANCHERIA NORTECHON</t>
  </si>
  <si>
    <t>Buenos Aires</t>
  </si>
  <si>
    <t>INSTITUCION EDUCATIVA AGROPECUARIO PALO BLANCO</t>
  </si>
  <si>
    <t>PALO BLANCO (sede principal)</t>
  </si>
  <si>
    <t>VEREDA PALO BLANCO</t>
  </si>
  <si>
    <t>SEDE DOROTEA HADAMEK</t>
  </si>
  <si>
    <t>CL 2 17 02</t>
  </si>
  <si>
    <t>INSTITUCION EDUCATIVA EL ASERRIO</t>
  </si>
  <si>
    <t>SEDE EL ASERRIO</t>
  </si>
  <si>
    <t>CORREG ASERRIO</t>
  </si>
  <si>
    <t>Bugalagrande</t>
  </si>
  <si>
    <t>INSTITUCION EDUCATIVA CEILAN</t>
  </si>
  <si>
    <t>CORREG CEILAN</t>
  </si>
  <si>
    <t>Florida</t>
  </si>
  <si>
    <t>INSTITUCION EDUCATIVA ABSALON TORRES CAMACHO</t>
  </si>
  <si>
    <t>JULIO ARBOLEDA</t>
  </si>
  <si>
    <t>CLL 9 NO 27-45</t>
  </si>
  <si>
    <t>Caldono</t>
  </si>
  <si>
    <t>I.E. SUSANA TROCHEZ DE VIVAS</t>
  </si>
  <si>
    <t>SUSANA TROCHEZ DE VIVAS (sede principal)</t>
  </si>
  <si>
    <t>CL 1 5 15</t>
  </si>
  <si>
    <t>I.E. AGROPECUARIA NUESTRA SEÑORA DEL ROSARIO</t>
  </si>
  <si>
    <t>NUESTRA SEÑORA DEL ROSARIO (sede principal)</t>
  </si>
  <si>
    <t>CORREGIMIENTO EL ROSARIO</t>
  </si>
  <si>
    <t>SEDE EL CARMEN</t>
  </si>
  <si>
    <t>KR 23 CL 6</t>
  </si>
  <si>
    <t>Valledupar</t>
  </si>
  <si>
    <t>INSTITUCION EDUCATIVA CASD SIMON BOLIVAR</t>
  </si>
  <si>
    <t>CASD SIMON BOLIVAR</t>
  </si>
  <si>
    <t>CRA 19 13B 38</t>
  </si>
  <si>
    <t>Guacarí</t>
  </si>
  <si>
    <t>INSTITUCION EDUCATIVA JOSE CELESTINO MUTIS</t>
  </si>
  <si>
    <t>JOSE CELESTINO MUTIS</t>
  </si>
  <si>
    <t>CORREG. GUABAS</t>
  </si>
  <si>
    <t>Villavicencio</t>
  </si>
  <si>
    <t>INSTITUCION EDUCATIVA UNIDAD EDUCATIVA APIAY</t>
  </si>
  <si>
    <t>ESC RUR APIAY</t>
  </si>
  <si>
    <t>VDA APIAY</t>
  </si>
  <si>
    <t>INSTITUCION EDUCATIVA  SIMON BOLIVAR</t>
  </si>
  <si>
    <t>INST EDUC COL DEPTAL SIMON BOLIVAR</t>
  </si>
  <si>
    <t>CLL 8 VIA LA CUMBRE LA CUNCIA</t>
  </si>
  <si>
    <t>INSTITUCION EDUCATIVA TECNICO MILCIADES CANTILLO COSTA</t>
  </si>
  <si>
    <t>CALLE 44 23 - 51</t>
  </si>
  <si>
    <t>Vaupés</t>
  </si>
  <si>
    <t>Mitú</t>
  </si>
  <si>
    <t>INTERNADO RURAL DE PUEBLO NUEVO(INTERNADO)</t>
  </si>
  <si>
    <t>CTRA. MITU -MONFORT</t>
  </si>
  <si>
    <t>Vichada</t>
  </si>
  <si>
    <t>Cumaribo</t>
  </si>
  <si>
    <t>INSTITUCIÓN EDUCATIVA KUAWAI</t>
  </si>
  <si>
    <t>I.E. KUAWAI - SEDE PRINCIPAL</t>
  </si>
  <si>
    <t>COMUNID SARRAPIA</t>
  </si>
  <si>
    <t>Dibulla</t>
  </si>
  <si>
    <t>INSTITUCION ETNOEDUCATIVA  INTERNADO RURAL DUMINGUEKA</t>
  </si>
  <si>
    <t>ESCUELA RURAL INDIGENA ATIGUMAKE</t>
  </si>
  <si>
    <t>RESGUARDO INDIGENA DE DUMINGUEKA</t>
  </si>
  <si>
    <t>Santa Rosalía</t>
  </si>
  <si>
    <t>INSTITUCIÓN EDUCATIVA INTERNADO SAN BARTOLOME</t>
  </si>
  <si>
    <t>I.E. INTERNADO SAN BARTOLOME - SEDE PRINCIPAL</t>
  </si>
  <si>
    <t>RESERVA SANTA ROSALIA</t>
  </si>
  <si>
    <t>LICEO GENERAL SERVIEZ</t>
  </si>
  <si>
    <t>KM 12 VIA PTO. LOPEZ - CANTON MILITAR</t>
  </si>
  <si>
    <t>ABSALON TORRES CAMACHO</t>
  </si>
  <si>
    <t>CLL 8 NO 23-51</t>
  </si>
  <si>
    <t>I.E. AGROPECUARIA SAN ISIDRO</t>
  </si>
  <si>
    <t>SAN ISIDRO (sede principal)</t>
  </si>
  <si>
    <t>CORREGIMIENTO SAN ISIDRO</t>
  </si>
  <si>
    <t>LA PORFIA</t>
  </si>
  <si>
    <t>VDA LA PORFIA</t>
  </si>
  <si>
    <t>Rosas</t>
  </si>
  <si>
    <t>INSTITUCION EDUCATIVA AGROPECUARIO DE PARRAGA</t>
  </si>
  <si>
    <t>PARRAGA (sede principal)</t>
  </si>
  <si>
    <t>CORREGIMIENTO PARRAGA</t>
  </si>
  <si>
    <t>INSTITUCION EDUCATIVA DISTRITAL BUENOS AIRES</t>
  </si>
  <si>
    <t>I.E.D. BUENOS AIRES - SEDE PRINCIPAL</t>
  </si>
  <si>
    <t>San Benito Abad</t>
  </si>
  <si>
    <t>CENTRO EDUCATIVO SAN JOSE DE DOÑA ANA</t>
  </si>
  <si>
    <t>CENTRO EDUCATIVO SAN JOSE - DOÑA ANA</t>
  </si>
  <si>
    <t>CORREG DOÑA ANA</t>
  </si>
  <si>
    <t>La Primavera</t>
  </si>
  <si>
    <t>INSTITUCIÓN EDUCATIVA INTERNADO LUIS CARLOS GALAN SARMIENTO</t>
  </si>
  <si>
    <t>I.E. INTERNADO LUIS CARLOS GALAN SARMIENTO - SEDE PRINCIPAL</t>
  </si>
  <si>
    <t>INSP SANTA BARBARA</t>
  </si>
  <si>
    <t>IER PUERTO VEGA</t>
  </si>
  <si>
    <t>ESC RUR MIX SANTA MARIA DE LAS MISIONES</t>
  </si>
  <si>
    <t>VDA STA MARIA DE LAS MISIONES</t>
  </si>
  <si>
    <t>INSTITUCION EDUCATIVA SAN JOSE DEL MORRO</t>
  </si>
  <si>
    <t>SAN JOSE DEL MORRO (sede principal)</t>
  </si>
  <si>
    <t>VEREDA EL MORRO</t>
  </si>
  <si>
    <t>I.E. INSTITUTO EDUCATIVO DE FORMACION INTERCULTURAL COMUNITARIO KWESX UMA KIWE - INFIKUK</t>
  </si>
  <si>
    <t>CENTRO DOCENTE URBANO MIXTO MADRE LAURA</t>
  </si>
  <si>
    <t>BARRIO EL PROGRESO</t>
  </si>
  <si>
    <t>I. E. COLOMBIA</t>
  </si>
  <si>
    <t>COLEGIO COLOMBIA</t>
  </si>
  <si>
    <t>CL. 83 CRA67</t>
  </si>
  <si>
    <t>IE LAS AMERICAS</t>
  </si>
  <si>
    <t>INSTITUTO LAS AMERICAS</t>
  </si>
  <si>
    <t>CR 19 NO 9-66</t>
  </si>
  <si>
    <t>Villagarzón</t>
  </si>
  <si>
    <t>IE GUILLERMO VALENCIA</t>
  </si>
  <si>
    <t>COL GUILLERMO VALENCIA</t>
  </si>
  <si>
    <t>BARRIO VILLA DEL SOL</t>
  </si>
  <si>
    <t>I.E. TRUJILLO</t>
  </si>
  <si>
    <t>SEDE TRUJILLO NO 2</t>
  </si>
  <si>
    <t>CL 1 8 25 &lt;EOF&gt;</t>
  </si>
  <si>
    <t>IE LIC FE Y ALEGRIA SANTIAGO CANABAL</t>
  </si>
  <si>
    <t>KR 11 CL 1</t>
  </si>
  <si>
    <t>La Paz</t>
  </si>
  <si>
    <t>I.E. CIRO PUPO MARTINEZ</t>
  </si>
  <si>
    <t>INSTITUCION EDUCATIVA CIRO PUPO MARTINEZ</t>
  </si>
  <si>
    <t>IND CARRERA 2 N 1-23</t>
  </si>
  <si>
    <t>Puerto Concordia</t>
  </si>
  <si>
    <t>IE NUEVA ESPERANZA</t>
  </si>
  <si>
    <t>SEDE PRINCIPAL NUEVA ESPERANZA</t>
  </si>
  <si>
    <t>CL 0 0 0</t>
  </si>
  <si>
    <t>IE MANUEL E RIVAS LOBON</t>
  </si>
  <si>
    <t>SEDE DIPURDU DEL GUASIMO</t>
  </si>
  <si>
    <t>DIPURDU DEL GUASIMO</t>
  </si>
  <si>
    <t>INST..EDC TEC. AGROPECUARIO CLARET</t>
  </si>
  <si>
    <t>CORREG.TIERRADENTRO</t>
  </si>
  <si>
    <t>Arenal</t>
  </si>
  <si>
    <t>I.E. EFIGENIO MENDOZA SIERRA</t>
  </si>
  <si>
    <t>INSTITUCIÓN EDUCATIVA TÉCNICA AGROPECUARIA EFIGENIO MENDOZA SIERRA - SEDE PRINCIPAL</t>
  </si>
  <si>
    <t>IND MUNICIPIO DE ARENAL</t>
  </si>
  <si>
    <t>Uribe</t>
  </si>
  <si>
    <t>IE LA JULIA</t>
  </si>
  <si>
    <t>SEDE PRINCIPAL LA JULIA</t>
  </si>
  <si>
    <t>INSPECCION LA JULIA</t>
  </si>
  <si>
    <t>San Pablo</t>
  </si>
  <si>
    <t>INSTITUCION EDUCATIVA TECNICA AGROPECUARIA Y EMPRESARIAL POZO AZUL</t>
  </si>
  <si>
    <t>INSTITUCION EDUCATVIA TECNICA AGROPECUARIA Y EMPRESARIAL POZO AZUL - SEDE PRINCIPAL</t>
  </si>
  <si>
    <t>C/GIMIENTO POZO AZUL</t>
  </si>
  <si>
    <t>Jambaló</t>
  </si>
  <si>
    <t>KWE´SE PIYA YAT (NUESTROS SITIOS DE APRENDIZAJE)</t>
  </si>
  <si>
    <t>VDA. EL TABLON</t>
  </si>
  <si>
    <t>INST. EDUCATIVA MONSE¿OR SARMIENTO PERALTA</t>
  </si>
  <si>
    <t>COL MONSEÑOR SARMIENTO PERALTA</t>
  </si>
  <si>
    <t>AV 0 3-25 LAS MERCEDES</t>
  </si>
  <si>
    <t>IE SAULO SANCHEZ CORDOBA</t>
  </si>
  <si>
    <t>IE SAULO SANCHEZ CORDOBA - SEDE PRINCIPAL</t>
  </si>
  <si>
    <t>IND RIOSUCIO</t>
  </si>
  <si>
    <t>I.E. AGROPECUARIA NUESTRA SEÑORA DEL CARMEN</t>
  </si>
  <si>
    <t>NUESTRA SEÑORA DEL CARMEN (sede principal)</t>
  </si>
  <si>
    <t>CORREGIMIENTO EL CARMELO</t>
  </si>
  <si>
    <t>Morales</t>
  </si>
  <si>
    <t>I.E. AGROPECUARIA MAXIMO GOMEZ</t>
  </si>
  <si>
    <t>MAXIMO GOMEZ (sede principal)</t>
  </si>
  <si>
    <t>Mapiripán</t>
  </si>
  <si>
    <t>SEDE PRINCIPAL JORGE ELIECER GAITAN</t>
  </si>
  <si>
    <t>IND CABCERA MUNICIPAL</t>
  </si>
  <si>
    <t>I.E. AGROPECUARIO LA CAPILLA</t>
  </si>
  <si>
    <t>LA CAPILLA (sede principal)</t>
  </si>
  <si>
    <t>VDA. LA CAPILLA</t>
  </si>
  <si>
    <t>I.E. AGROPECUARIA ALTO DEL REY</t>
  </si>
  <si>
    <t>I.E. AGROPECUARIA ALTO DEL REY - SEDE PRINCIPAL</t>
  </si>
  <si>
    <t>CORREGIMIENTO ALTO DEL REY</t>
  </si>
  <si>
    <t>Unguía</t>
  </si>
  <si>
    <t>IE ALCIDES FERNANDEZ</t>
  </si>
  <si>
    <t>IE ALCIDES FERNANDEZ - SEDE PRINCIPAL</t>
  </si>
  <si>
    <t>GILGAL</t>
  </si>
  <si>
    <t>Patía</t>
  </si>
  <si>
    <t>I.E.A. CAMILO TORRES</t>
  </si>
  <si>
    <t>CAMILO TORRES (sede principal)</t>
  </si>
  <si>
    <t>R 0563 -03-2003</t>
  </si>
  <si>
    <t>San Vicente del Caguán</t>
  </si>
  <si>
    <t>I.E.R. CAMPO HERMOSO</t>
  </si>
  <si>
    <t>CAMPO HERMOSO</t>
  </si>
  <si>
    <t>INSP CAMPO HERMOSO</t>
  </si>
  <si>
    <t>I.E DOMINGO SAVIO</t>
  </si>
  <si>
    <t>SEDE PALESTRO</t>
  </si>
  <si>
    <t>IND KM 1 VIA PALESTRO</t>
  </si>
  <si>
    <t>LA FONDA (sede principal)</t>
  </si>
  <si>
    <t>Leiva</t>
  </si>
  <si>
    <t>SEDE 1 INSTITUCIÓN EDUCATIVA EL PALMAR</t>
  </si>
  <si>
    <t>CORREG. EL PALMAR</t>
  </si>
  <si>
    <t>El Paujíl</t>
  </si>
  <si>
    <t>I.E AGROECOLOGICO AMAZONICO</t>
  </si>
  <si>
    <t>AGROECOLOGICO</t>
  </si>
  <si>
    <t>VDA LA NIÑA</t>
  </si>
  <si>
    <t>Solita</t>
  </si>
  <si>
    <t>I.E INTERNADO RURAL SOLITA</t>
  </si>
  <si>
    <t>INTERNADO RURAL SOLITA</t>
  </si>
  <si>
    <t>MUNICIPIO DE SOLITA</t>
  </si>
  <si>
    <t>López de Micay</t>
  </si>
  <si>
    <t>I.E.A. MAXIMINO GARABATO ANTES(I.E. INDIG MAXIMINO GARABATO)</t>
  </si>
  <si>
    <t>I.E.A. MAXIMINO GARABATO ANTES (I.E. INDÍGENA MAXIMINO GARABATO) - SEDE PRINCIPAL</t>
  </si>
  <si>
    <t>VEREDA BELEN DE IGUANA</t>
  </si>
  <si>
    <t>I.E. AGROPECUARIA URIBE</t>
  </si>
  <si>
    <t>URIBE (sede principal)</t>
  </si>
  <si>
    <t>CORREGIMIENTO  URIBE</t>
  </si>
  <si>
    <t>IE ATANASIO GIRARDOT</t>
  </si>
  <si>
    <t>ATANASIO GIRARDOT</t>
  </si>
  <si>
    <t>CORREGIMIENTO DE CHOCOCITO</t>
  </si>
  <si>
    <t>Vistahermosa</t>
  </si>
  <si>
    <t>IE GABRIELA MISTRAL</t>
  </si>
  <si>
    <t>SEDE PRINCIPAL GABRIELA MISTRAL</t>
  </si>
  <si>
    <t>INSP PIÑALITO</t>
  </si>
  <si>
    <t>Balboa</t>
  </si>
  <si>
    <t>I.E. AGRICOLA SAN ALFONSO</t>
  </si>
  <si>
    <t>SAN ALFONSO (sede principal)</t>
  </si>
  <si>
    <t>CORREGIMIENTO SAN ALFONSO</t>
  </si>
  <si>
    <t>Caloto</t>
  </si>
  <si>
    <t>I.E.A. ETNOEDUCATIVA EL CREDO ANTES (C.E.R.M. EL CREDO)</t>
  </si>
  <si>
    <t>VEREDA EL CREDO</t>
  </si>
  <si>
    <t>IE HECTOR IVAN HERNANDEZ</t>
  </si>
  <si>
    <t>SEDE PRINCIPAL HECTOR IVAN HERNANDEZ</t>
  </si>
  <si>
    <t>VDA. SAN JUAN DEL LOZADA</t>
  </si>
  <si>
    <t>El Carmen de Bolívar</t>
  </si>
  <si>
    <t>I.E. MACAYEPOS</t>
  </si>
  <si>
    <t>I.E. MACAYEPOS - SEDE PRINCIPAL</t>
  </si>
  <si>
    <t>CORREGIMIENTO DE MACAYEPOS</t>
  </si>
  <si>
    <t>Timbiquí</t>
  </si>
  <si>
    <t>SANTA ROSA (sede principal)</t>
  </si>
  <si>
    <t>CORREGIMIENTO SANTA ROSA SAIJA</t>
  </si>
  <si>
    <t>I.E. MINAS DE IRACAL</t>
  </si>
  <si>
    <t>INSTITUCION EDUCATIVA MINAS DE IRACAL</t>
  </si>
  <si>
    <t>CORREGIMIENTO DE LAS MINAS DE IRACAL</t>
  </si>
  <si>
    <t>Bojayá</t>
  </si>
  <si>
    <t>IE LA LOMA DE BOJAYA</t>
  </si>
  <si>
    <t>IE LA LOMA DE BOJAYA - SEDE PRINCIPAL</t>
  </si>
  <si>
    <t>CORREG DE LA LOMA</t>
  </si>
  <si>
    <t>Buenaventura</t>
  </si>
  <si>
    <t>INSTITUCIÓN EDUCATIVA TÉCNICA AGROECOLÓGICO NONAM</t>
  </si>
  <si>
    <t>NONAM</t>
  </si>
  <si>
    <t>PTO PIZARIO</t>
  </si>
  <si>
    <t>I.E. LA MESA</t>
  </si>
  <si>
    <t>LA MESA (sede principal)</t>
  </si>
  <si>
    <t>VEREDA LA MESA</t>
  </si>
  <si>
    <t>I.E. NOANAMITO</t>
  </si>
  <si>
    <t>NOANAMITO (sede principal)</t>
  </si>
  <si>
    <t>CORREGIMIENTO NOANAMITO</t>
  </si>
  <si>
    <t>I.E. DE PROMOCION VOCACIONAL DE ALTAMIRA</t>
  </si>
  <si>
    <t>I.E. DE PROMOCION VOCACIONAL DE ALTAMIRA - SEDE PRINCIPAL</t>
  </si>
  <si>
    <t>VEREDA ALTAMIRA</t>
  </si>
  <si>
    <t>El Litoral del San Juan</t>
  </si>
  <si>
    <t>IE RAMON LOZANO GARCES</t>
  </si>
  <si>
    <t>IE RAMON LOZANO GARCES - SEDE PRINCIPAL</t>
  </si>
  <si>
    <t>CORREG DOCORDO</t>
  </si>
  <si>
    <t>El Rosario</t>
  </si>
  <si>
    <t>INSTITUCION EDUCATIVA SAGRADO CORAZON DE JESUS</t>
  </si>
  <si>
    <t>SEDE 1 INSTITUCIÓN EDUCATIVA SAGRADO CORAZÓN DE JESÚS</t>
  </si>
  <si>
    <t>CORR. ESMERALDAS</t>
  </si>
  <si>
    <t>Los Andes</t>
  </si>
  <si>
    <t>INSTITUCION EDUCATIVA AGROPECUARIO LA PLANADA</t>
  </si>
  <si>
    <t>SEDE 1 INSTITUCIÓN EDUCATIVA AGROPECUARIO LA PLANADA</t>
  </si>
  <si>
    <t>CORREGIMIENTO LA PLANADA</t>
  </si>
  <si>
    <t>INSTITUCION EDUCATIVA EL CABILDO (ANTES CENTRO EDUCATIVO EL CABILDO)</t>
  </si>
  <si>
    <t>CENTRO DOCENTE RURAL MIXTO EL CABILDO</t>
  </si>
  <si>
    <t>VEREDA EL CABILDO</t>
  </si>
  <si>
    <t>JOSE ACEVEDO Y GOMEZ</t>
  </si>
  <si>
    <t>JOSE JOAQUIN CAICEDO Y CUERO</t>
  </si>
  <si>
    <t>VDA SILVA</t>
  </si>
  <si>
    <t>INSTITUCION EDUCATIVA AGROPECUARIA HERMES MARTINEZ</t>
  </si>
  <si>
    <t>HERMES MARTINEZ (sede principal)</t>
  </si>
  <si>
    <t>VEREDA CARPINTERO</t>
  </si>
  <si>
    <t>Istmina</t>
  </si>
  <si>
    <t>IE DE PRIMAVERA</t>
  </si>
  <si>
    <t>IE DE PRIMAVERA - SEDE PRINCIPAL</t>
  </si>
  <si>
    <t>Santa Rosa del Sur</t>
  </si>
  <si>
    <t>I.E.T. ACADEMICA Y  AGROPECUARIA LOS CANELOS</t>
  </si>
  <si>
    <t>JUANCHACO</t>
  </si>
  <si>
    <t>JUAN CHACO</t>
  </si>
  <si>
    <t>CTO JUAN CHACO</t>
  </si>
  <si>
    <t>Simití</t>
  </si>
  <si>
    <t>I.E.T. AGROPECUARIA Y EMPRESARIAL  DE MONTERREY</t>
  </si>
  <si>
    <t>C/GTO DE MONTERREY</t>
  </si>
  <si>
    <t>I.E. SAN BLAS</t>
  </si>
  <si>
    <t>I.E. SAN BLAS - SEDE PRINCIPAL</t>
  </si>
  <si>
    <t>C/GTO SAN BLAS</t>
  </si>
  <si>
    <t>INSTITUCION EDUCATIVA INDIGENA Y PLURICULTURAL KANKAWARWA</t>
  </si>
  <si>
    <t>INSTITUCION EDUCATIVA INDIGENA Y PLURICULTURAL KANKAWARWA - SEDE PRINCIPAL</t>
  </si>
  <si>
    <t>INSPECCION DE POLICIA SANTANA DE LAS HERMOSAS</t>
  </si>
  <si>
    <t>IE PUERTO SALAZAR</t>
  </si>
  <si>
    <t>IE PUERTO SALAZAR - SEDE PRINCIPAL</t>
  </si>
  <si>
    <t>PUERTO SALAZAR</t>
  </si>
  <si>
    <t>INSTITUCION EDUCATIVA INTEGRADA AGRICOLA SAN BERNARDO</t>
  </si>
  <si>
    <t>SAN BERNARDO (sede principal)</t>
  </si>
  <si>
    <t>CORREGIMIENTO SAN BERNARDO</t>
  </si>
  <si>
    <t>Puerto Rico</t>
  </si>
  <si>
    <t>I.E. R. JORGE ELIECER GAITAN</t>
  </si>
  <si>
    <t>JORGE ELIECER GAITAN</t>
  </si>
  <si>
    <t>CORREG LUSITANIA</t>
  </si>
  <si>
    <t>SAN PEDRO CLAVER</t>
  </si>
  <si>
    <t>CTO CABERCERAS</t>
  </si>
  <si>
    <t>INSTITUCIÓN EDUCATIVA TÉCNICO AGROPECUARIO NACHASIN</t>
  </si>
  <si>
    <t>NUEVA ESPERANZA INDIGENA</t>
  </si>
  <si>
    <t>VDA LA DELFINA</t>
  </si>
  <si>
    <t>INSTITUCION EDUCATIVA INDIGENA CHIMBORAZO</t>
  </si>
  <si>
    <t>CENTRO DOCENTE CHIMBORAZO</t>
  </si>
  <si>
    <t>CORREGIMIENTO CHIMBORAZO</t>
  </si>
  <si>
    <t>Corinto</t>
  </si>
  <si>
    <t>INSTITUCION EDUCATIVA LAS GUACAS</t>
  </si>
  <si>
    <t>LAS GUACAS (sede principal)</t>
  </si>
  <si>
    <t>VEREDA LAS GUACAS</t>
  </si>
  <si>
    <t>Condoto</t>
  </si>
  <si>
    <t>IE MANUEL MOSQUERA MORENO</t>
  </si>
  <si>
    <t>IE MANUEL MOSQUERA MORENO - SEDE PRINCIPAL</t>
  </si>
  <si>
    <t>CORREG OPOGODO</t>
  </si>
  <si>
    <t>Medio Atrato</t>
  </si>
  <si>
    <t>IE DIEGO LUIS CORDOBA PINO</t>
  </si>
  <si>
    <t>IE DIEGO LUIS CORDOBA PINO - SEDE PRINCIPAL</t>
  </si>
  <si>
    <t>BETE</t>
  </si>
  <si>
    <t>Ricaurte</t>
  </si>
  <si>
    <t>INSTITUCION  AGROPECUARIA COMUNIDAD  INDIGENA  INKAI -AWA</t>
  </si>
  <si>
    <t>INST AGROP COMUN IND INKAI -AWA</t>
  </si>
  <si>
    <t>RESG MAGUI</t>
  </si>
  <si>
    <t>Policarpa</t>
  </si>
  <si>
    <t>INSTITUCION EDUCATIVA AGROPECUARIA ALTAMIRA</t>
  </si>
  <si>
    <t>SEDE 1 INSTITUCIÓN EDUCATIVA AGROPECUARIA ALTAMIRA</t>
  </si>
  <si>
    <t>CORREGIMIENTO ALTAMIRA</t>
  </si>
  <si>
    <t>INSTITUCION EDUCATIVA TECNICA AGROPECUARIA GUAMANGA</t>
  </si>
  <si>
    <t>GUAMANGA # 1</t>
  </si>
  <si>
    <t>I.E.R. INTEGRADA QUINTERO</t>
  </si>
  <si>
    <t>QUINTERO (sede principal)</t>
  </si>
  <si>
    <t>CORREGIMIENTO QUINTERO</t>
  </si>
  <si>
    <t>I.E. INDIGENA DE EDUCACION DIVERCIFICADA</t>
  </si>
  <si>
    <t>INSTITUCION EDUCATIVA CENTRO INDIGENA DE EDUCACION DIVERSIFICADA</t>
  </si>
  <si>
    <t>SIERRA NEVADA DE SANTA MARTA</t>
  </si>
  <si>
    <t>SILVANO CAICEDO GIRON</t>
  </si>
  <si>
    <t>SAN JOSE  - SEDE PRINCIPAL</t>
  </si>
  <si>
    <t>IND VEREDA SAN JOSE</t>
  </si>
  <si>
    <t>Belén de los Andaquíes</t>
  </si>
  <si>
    <t>I.E SAN LUIS</t>
  </si>
  <si>
    <t>I.E. SANTA CRUZ ALTO SIGUI</t>
  </si>
  <si>
    <t>SANTA CRUZ DEL SIGUI (sede principal)</t>
  </si>
  <si>
    <t>VEREDA SANTA CRUZ DEL SIGUI</t>
  </si>
  <si>
    <t>IE DESARROLLO DE BALBOA</t>
  </si>
  <si>
    <t>IE DESARROLLO DE BALBOA - SEDE PRINCIPAL</t>
  </si>
  <si>
    <t>BALBOA</t>
  </si>
  <si>
    <t>I.E. LA ORIGINAL DE LAS BRISAS</t>
  </si>
  <si>
    <t>I.E. LA ORIGINAL DE LAS BRISAS - SEDE PRINCIPAL</t>
  </si>
  <si>
    <t>LAS BRISAS DE MENDOZA</t>
  </si>
  <si>
    <t>San José del Fragua</t>
  </si>
  <si>
    <t>I.E.R. DIVINO NIÑO</t>
  </si>
  <si>
    <t>PUERTO NUEVO ZABALETA</t>
  </si>
  <si>
    <t>VDA PUERTO NUEVO SABALETA</t>
  </si>
  <si>
    <t>I.E.R. GUAYABAL</t>
  </si>
  <si>
    <t>GUAYABAL</t>
  </si>
  <si>
    <t>VDA GUAYABAL</t>
  </si>
  <si>
    <t>I.E. R. LA UNION</t>
  </si>
  <si>
    <t>Cartagena del Chairá</t>
  </si>
  <si>
    <t>I. E. R. MONSERRATE</t>
  </si>
  <si>
    <t>MONSERRATE</t>
  </si>
  <si>
    <t>INSTITUCION EDUCATIVA INDIGENA BUSCANDO HORIZONTES DE TIERRADENTRO</t>
  </si>
  <si>
    <t>ESCUELA RURAL DE TIERRA DENTRO</t>
  </si>
  <si>
    <t>CORREGIMIENTO TIERRA DENTRO</t>
  </si>
  <si>
    <t>NUESTRA SEÑORA DEL PERPETUO SOCORRO</t>
  </si>
  <si>
    <t>SANTA TERESITA</t>
  </si>
  <si>
    <t>VDA LA CONTRA</t>
  </si>
  <si>
    <t>El Doncello</t>
  </si>
  <si>
    <t>I.E R. PUERTO MANRIQUE</t>
  </si>
  <si>
    <t>PUERTO MANRIQUE</t>
  </si>
  <si>
    <t>INSP PUERTO MANRIQUE</t>
  </si>
  <si>
    <t>CTO SABALETAS</t>
  </si>
  <si>
    <t>Solano</t>
  </si>
  <si>
    <t>I.E.R. MONONGUETE</t>
  </si>
  <si>
    <t>MONONGUETE</t>
  </si>
  <si>
    <t>INSP MONONGUETE</t>
  </si>
  <si>
    <t>Mercaderes</t>
  </si>
  <si>
    <t>I.E.A. ARBOLEDA</t>
  </si>
  <si>
    <t>ARBOLEDA (sede principal)</t>
  </si>
  <si>
    <t>CORREGIMIENTO ARBOLEDA</t>
  </si>
  <si>
    <t>I.E. LA PAZ</t>
  </si>
  <si>
    <t>LA PAZ (sede principal)</t>
  </si>
  <si>
    <t>CORREGIMIENTO LA PAZ</t>
  </si>
  <si>
    <t>I.E.T. AGROINDUSTRIAL SAN BENITO</t>
  </si>
  <si>
    <t>INSTITUCIÓN EDUCATIVA TÉCNICA AGROINDUSTRIAL SAN BENITO - SEDE PRINCIPAL</t>
  </si>
  <si>
    <t>VEREDA  SAN BENITO</t>
  </si>
  <si>
    <t>IE VALENTIN APARICIO PERSONA</t>
  </si>
  <si>
    <t>SEDE PRINCIPAL VALENTIN APARICIO PERSONA</t>
  </si>
  <si>
    <t>VEREDA ALTO CAFRE</t>
  </si>
  <si>
    <t>SEDE 1 INSTITUCIÓN EDUCATIVA NUESTRA SEÑORA DEL CARMEN</t>
  </si>
  <si>
    <t>CORR. LA SIERRA</t>
  </si>
  <si>
    <t>I.E.R GUILLERMO RIOS MEJIA</t>
  </si>
  <si>
    <t>GUILLERMO RIOS MEJIA</t>
  </si>
  <si>
    <t>INSP  BALSILLAS</t>
  </si>
  <si>
    <t>Valparaíso</t>
  </si>
  <si>
    <t>I.E.R. MIRAVALLE SANTROPEL</t>
  </si>
  <si>
    <t>MIRAVALLE SAN TROPEL</t>
  </si>
  <si>
    <t>VDA MIRAVALLE SAN TROPEL</t>
  </si>
  <si>
    <t>I.E RURAL EL PORTAL LA MONO</t>
  </si>
  <si>
    <t>EL PORTAL LA MONO</t>
  </si>
  <si>
    <t>VDA EL PORTAL</t>
  </si>
  <si>
    <t>I.E.R. QUINAPEJO</t>
  </si>
  <si>
    <t>EI.E.R. QUINAPEJO - SEDE PRINCIPAL</t>
  </si>
  <si>
    <t>VDA QUINAPEJO</t>
  </si>
  <si>
    <t>I.E.R. INDIGENA COEMANI FORTUNATO REALLY</t>
  </si>
  <si>
    <t>INDIGENA FORTUNATO REALLY</t>
  </si>
  <si>
    <t>INSP CUEMANI</t>
  </si>
  <si>
    <t>I.E. R.  BERLIN</t>
  </si>
  <si>
    <t>INSP BERLIN</t>
  </si>
  <si>
    <t>I.E. R. SANTO DOMINGO SAVIO</t>
  </si>
  <si>
    <t>SANTO DOMINGO SAVIO</t>
  </si>
  <si>
    <t>INSP TRES ESQUINAS</t>
  </si>
  <si>
    <t>INSTITUCION EDUCATIVA RURAL LA LIBERTAD</t>
  </si>
  <si>
    <t>VDA LA PAZ</t>
  </si>
  <si>
    <t>I.E.R. INDIGENA ESPECIAL YACHAICURY</t>
  </si>
  <si>
    <t>I.E.R. INDIGENA ESPECIAL YACHAICURY - SEDE PRINCIPAL</t>
  </si>
  <si>
    <t>INSPECCION DE YURAYACO</t>
  </si>
  <si>
    <t>INSTITUCION EDUCATIVA VILLA HERMOSA 2</t>
  </si>
  <si>
    <t>VDA VILLA HERMOSA 2</t>
  </si>
  <si>
    <t>I.E.R. CRISTALINA DEL LOSADA</t>
  </si>
  <si>
    <t>LA CRISTALINA DEL LOZADA</t>
  </si>
  <si>
    <t>VDA CRISTALINA DEL LOZADA</t>
  </si>
  <si>
    <t>ALFREDO VASQUEZ COBO</t>
  </si>
  <si>
    <t>I.E. INDIGENA SAN JUAN BOSCO</t>
  </si>
  <si>
    <t>I.E. INDIGENA SAN JUAN BOSCO - SEDE PRINCIPAL</t>
  </si>
  <si>
    <t>VIA LOS LAGOS  KM 2-LETICIA</t>
  </si>
  <si>
    <t>Turbaco</t>
  </si>
  <si>
    <t>INSTITUCION EDUCATIVA TECNICA ALFONSO LOPEZ PUMAREJO</t>
  </si>
  <si>
    <t>INSTITUCION EDUCATIVA TECNICA  ALFONSO LOPEZ PUMAREJO</t>
  </si>
  <si>
    <t>B.EL PARAISO SECT ARROYO LEJOS</t>
  </si>
  <si>
    <t>COLONIA ESCOLAR DE VACACIONES</t>
  </si>
  <si>
    <t>B.EL PARAISO- B. ARROYO LEJOS</t>
  </si>
  <si>
    <t>SAN JUDAS TADEO</t>
  </si>
  <si>
    <t>PUERTO HUNGRIA</t>
  </si>
  <si>
    <t>AVENIDA EL CARANO</t>
  </si>
  <si>
    <t>AVENIDA EL CARAÑO</t>
  </si>
  <si>
    <t>VDA AVENIDA EL CARAÑO</t>
  </si>
  <si>
    <t>La Montañita</t>
  </si>
  <si>
    <t>REINA BAJA</t>
  </si>
  <si>
    <t>VDA REINA BAJA</t>
  </si>
  <si>
    <t>I.E.R SIMON BOLIVAR</t>
  </si>
  <si>
    <t>I.E.R SIMON BOLIVAR - SEDE PRINCIPAL</t>
  </si>
  <si>
    <t>INSPECCION LA UNION PENEYA</t>
  </si>
  <si>
    <t>AGRO NUÑEZ</t>
  </si>
  <si>
    <t>VDA ALTO CUARENTA</t>
  </si>
  <si>
    <t>SEDE MIXTA LA UNION PENEYA</t>
  </si>
  <si>
    <t>I.E. R. EL LOBO</t>
  </si>
  <si>
    <t>EL LOBO</t>
  </si>
  <si>
    <t>VDA EL LOBO</t>
  </si>
  <si>
    <t>I.E. R. LA ESMERALDA</t>
  </si>
  <si>
    <t>CORREG LA ESMERALDA</t>
  </si>
  <si>
    <t>I.E.R. LOS ANDES</t>
  </si>
  <si>
    <t>I.E CAMPO ELIAS MARULANDA</t>
  </si>
  <si>
    <t>CAMPO ELIAS MARULANDA</t>
  </si>
  <si>
    <t>CLL 8 NO. 7 - 30</t>
  </si>
  <si>
    <t>I.E.R. CAMPOLEJANO</t>
  </si>
  <si>
    <t>CAMPOLEJANO</t>
  </si>
  <si>
    <t>VDA CAMPOLEJANO</t>
  </si>
  <si>
    <t>Chámeza</t>
  </si>
  <si>
    <t>I.E. JOSE ANTONIO GALAN</t>
  </si>
  <si>
    <t>I.E. JOSE ANTONIO GALAN - SEDE PRINCIPAL</t>
  </si>
  <si>
    <t>IND CENTRO CHAMEZA</t>
  </si>
  <si>
    <t>IE ANTONIO MARTINEZ DELGADO</t>
  </si>
  <si>
    <t>ANTONIO MARTINEZ DELGADO</t>
  </si>
  <si>
    <t>CR 12 NO 10-75</t>
  </si>
  <si>
    <t>I.E. LUIS HERNANDEZ VARGAS</t>
  </si>
  <si>
    <t>I.E. LUIS HERNANDEZ VARGAS - SEDE PRINCIPAL</t>
  </si>
  <si>
    <t>CL 9 10 83</t>
  </si>
  <si>
    <t>IE CAMILO TORRES RESTREPO</t>
  </si>
  <si>
    <t>INST TECNICO AGROPECUARIO CAMILO TORRES RESTREPO</t>
  </si>
  <si>
    <t>CORREG SANTA ELENA DE CUSIVA</t>
  </si>
  <si>
    <t>INSTITUCION EDUCATIVA GAVIOTAS</t>
  </si>
  <si>
    <t>IDP GAVIOTAS</t>
  </si>
  <si>
    <t>I.E. LUIS CARLOS GALAN SARMIENTO</t>
  </si>
  <si>
    <t>CL 5 10 D 27</t>
  </si>
  <si>
    <t>IE PROMOCION INDIG IEA PUDI</t>
  </si>
  <si>
    <t>INDIGENA IEA PUDI</t>
  </si>
  <si>
    <t>RESG EL DUYA -COMUNIDAD PIÑALITO</t>
  </si>
  <si>
    <t>RINCON DEL SOCORRO</t>
  </si>
  <si>
    <t>RESG EL SUSPIRO</t>
  </si>
  <si>
    <t>IE INDÍGENA YAMOTSINÉMÜ</t>
  </si>
  <si>
    <t>IE INDÍGENA YAMOTSINÉMÜ - SEDE PRINCIPAL</t>
  </si>
  <si>
    <t>RESG CAÑO MOCHUELO</t>
  </si>
  <si>
    <t>I.E. SAN JUAN DE LOS LLANOS</t>
  </si>
  <si>
    <t>INSP LAS GUAMAS</t>
  </si>
  <si>
    <t>Sabanalarga</t>
  </si>
  <si>
    <t>IE MANUEL ELKIN PATARROYO</t>
  </si>
  <si>
    <t>MANUEL ELKIN PATARROYO</t>
  </si>
  <si>
    <t>INSTITUTO TÉCNICO EDUCATIVO FRANCISCO LUCEA</t>
  </si>
  <si>
    <t>FRANCISCO LUCEA</t>
  </si>
  <si>
    <t>KR 7 3 17 &lt;EOF&gt;</t>
  </si>
  <si>
    <t>Támara</t>
  </si>
  <si>
    <t>IE ARTURO SALAZAR MEJIA</t>
  </si>
  <si>
    <t>IND BARRIO SAN JOSE</t>
  </si>
  <si>
    <t>IE VICTOR GOMEZ CORREDOR</t>
  </si>
  <si>
    <t>VICTOR GOMEZ CORREDOR</t>
  </si>
  <si>
    <t>INSP EL TABLON DE TAMARA</t>
  </si>
  <si>
    <t>IE CRIEET</t>
  </si>
  <si>
    <t>CRIEET</t>
  </si>
  <si>
    <t>VDA PIÑALITO</t>
  </si>
  <si>
    <t>IE CAMPESTRE BRISAS DEL PAUTO</t>
  </si>
  <si>
    <t>CAMPESTRE BRISAS DEL PAUTO</t>
  </si>
  <si>
    <t>VDA EL CONVENTO</t>
  </si>
  <si>
    <t>IE SANTA IRENE</t>
  </si>
  <si>
    <t>SANTA IRENE</t>
  </si>
  <si>
    <t>VDA SANTA IRENE</t>
  </si>
  <si>
    <t>Inzá</t>
  </si>
  <si>
    <t>I.E. MICROEMPRESARIAL AGROPECUARIO SAN ANDRÉS</t>
  </si>
  <si>
    <t>INSTITUCION EDUCATIVA MICROEMPRESARIAL AGROPECUARIO SAN ANDRES (sede principal)</t>
  </si>
  <si>
    <t>VEREDA SAN ANDRES</t>
  </si>
  <si>
    <t>Puracé</t>
  </si>
  <si>
    <t>I.E. COLONIA ESCOLAR COCONUCO</t>
  </si>
  <si>
    <t>I.E. COLONIA ESCOLAR DE COCONUCO - SEDE PRINCIPAL</t>
  </si>
  <si>
    <t>IND COCONUCO</t>
  </si>
  <si>
    <t>González</t>
  </si>
  <si>
    <t>I.E. JORGE ELIECER GAITAN</t>
  </si>
  <si>
    <t>KR 10 9 06</t>
  </si>
  <si>
    <t>San Alberto</t>
  </si>
  <si>
    <t>I.E. FUNDACIÓN</t>
  </si>
  <si>
    <t>VDA. FUNDACIÓN</t>
  </si>
  <si>
    <t>I.E.R. LA MUÑOZ</t>
  </si>
  <si>
    <t>EL TOPACIO</t>
  </si>
  <si>
    <t>VDA  TOPACIO</t>
  </si>
  <si>
    <t>I.E.R. LA RICO KM 30</t>
  </si>
  <si>
    <t>LA FLORIDA</t>
  </si>
  <si>
    <t>I.E. SIMON BOLIVAR - SEDE PRINCIPAL</t>
  </si>
  <si>
    <t>IND CUAYARE</t>
  </si>
  <si>
    <t>I.E.  JUAN FRANCISCO LARA</t>
  </si>
  <si>
    <t>I.E. JUAN FRANCISCO LARA - SEDE PRINCIPAL</t>
  </si>
  <si>
    <t>IND COMUNIDAD DE LA FUGA</t>
  </si>
  <si>
    <t>I.E. BAS PORFIRIO BARBA JACOB</t>
  </si>
  <si>
    <t>I.E. BAS. PORFIRIO BARBA JACOB - SEDE PRINCIPAL</t>
  </si>
  <si>
    <t>IND COMUNIDAD DE  CHORRO BOCON</t>
  </si>
  <si>
    <t>I.E. ANDRES BELLO</t>
  </si>
  <si>
    <t>I.E. ANDRES BELLO - SEDE PRINCIPAL</t>
  </si>
  <si>
    <t>IND COMUNIDAD DE YURI</t>
  </si>
  <si>
    <t>Puerto Colombia</t>
  </si>
  <si>
    <t>I.E. LEON DE GREIFF</t>
  </si>
  <si>
    <t>IND COMUNIDAD DE SAN JOSE</t>
  </si>
  <si>
    <t>San Felipe</t>
  </si>
  <si>
    <t>I.E. BAS SAN PEDRO CLAVER</t>
  </si>
  <si>
    <t>I.E. BAS SAN PEDRO CLAVER - SEDE PRINCIPAL</t>
  </si>
  <si>
    <t>IND CORREGIMIENTO DE SAN FELIPE</t>
  </si>
  <si>
    <t>I.E. CAÑO TIGRE</t>
  </si>
  <si>
    <t>LA GIRIZA</t>
  </si>
  <si>
    <t>VDA.  LA GIRIZA</t>
  </si>
  <si>
    <t>Aipe</t>
  </si>
  <si>
    <t>IE AGROPECUARIA DE AIPE</t>
  </si>
  <si>
    <t>LOS CAUCHOS</t>
  </si>
  <si>
    <t>VDA LOS CAUCHOS</t>
  </si>
  <si>
    <t>AGROPECUARIA DE AIPE</t>
  </si>
  <si>
    <t>VDA PRAGA</t>
  </si>
  <si>
    <t>Baraya</t>
  </si>
  <si>
    <t>IE JOAQUIN GARCIA BORRERO</t>
  </si>
  <si>
    <t>JOAQUIN GARCIA BORRERO</t>
  </si>
  <si>
    <t>VDA EL PATIA</t>
  </si>
  <si>
    <t>Colombia</t>
  </si>
  <si>
    <t>IE SANTA ANA</t>
  </si>
  <si>
    <t>SANTA ANA</t>
  </si>
  <si>
    <t>INSP SANTA ANA</t>
  </si>
  <si>
    <t>IE NICOLAS GARCIA BAHAMON</t>
  </si>
  <si>
    <t>NICOLAS GARCIA BAHAMON</t>
  </si>
  <si>
    <t>Acacías</t>
  </si>
  <si>
    <t>IE SAN ISIDRO DE CHICHIMENE</t>
  </si>
  <si>
    <t>SEDE PRINCIPAL SAN ISIDRO DE CHICHIMENE</t>
  </si>
  <si>
    <t>INSP SAN ISIDRO DE CHICHIMENE</t>
  </si>
  <si>
    <t>Cabuyaro</t>
  </si>
  <si>
    <t>IE CABUYARO</t>
  </si>
  <si>
    <t>SEDE PRINCIPAL EDUCATIVA CABUYARO</t>
  </si>
  <si>
    <t>CL 0 00 00</t>
  </si>
  <si>
    <t>Cubarral</t>
  </si>
  <si>
    <t>CE DE CUBARRAL</t>
  </si>
  <si>
    <t>SEDE PRINCIPAL DE CUBARRAL</t>
  </si>
  <si>
    <t>VDA EL JUJUARO</t>
  </si>
  <si>
    <t>SEDE SAN CAYETANO</t>
  </si>
  <si>
    <t>VDA BRISAS DEL TONOA</t>
  </si>
  <si>
    <t>IE JUAN BAUTISTA ARNAUD</t>
  </si>
  <si>
    <t>SEDE PRINCIPAL - JUAN BAUTISTA ARNAUD</t>
  </si>
  <si>
    <t>El Castillo</t>
  </si>
  <si>
    <t>IE OVIDIO DECROLY</t>
  </si>
  <si>
    <t>SEDEPRINCIPAL OVIDIO DECROLY</t>
  </si>
  <si>
    <t>CE EL ENCANTO</t>
  </si>
  <si>
    <t>SEDE PRINCIPAL EL ENCANTO</t>
  </si>
  <si>
    <t>PTO ESPERANZA</t>
  </si>
  <si>
    <t>La Uribe</t>
  </si>
  <si>
    <t>SEDE RAFAEL URIBE URIBE - PRIMARIA</t>
  </si>
  <si>
    <t>IND BARRIO CENTRO</t>
  </si>
  <si>
    <t>Lejanías</t>
  </si>
  <si>
    <t>IE DE LEJANIAS</t>
  </si>
  <si>
    <t>SEDE JORGE ISAACS</t>
  </si>
  <si>
    <t>CALLE 5 NO. 19-08</t>
  </si>
  <si>
    <t>SEDE CONCORDIA</t>
  </si>
  <si>
    <t>BARRIO PRIMERO DE MAYO</t>
  </si>
  <si>
    <t>Puerto López</t>
  </si>
  <si>
    <t>IE SIMON BOLIVAR</t>
  </si>
  <si>
    <t>VEREDA EL TIGRE</t>
  </si>
  <si>
    <t>CE NUESTRA SEÑORA DE FATIMA</t>
  </si>
  <si>
    <t>SEDE LA COLINA</t>
  </si>
  <si>
    <t>ALTO YUCAO</t>
  </si>
  <si>
    <t>San Juanito</t>
  </si>
  <si>
    <t>IE JOHN F. KENNEDY</t>
  </si>
  <si>
    <t>SEDE PRINCIPAL - JOHN F. KENNEDY</t>
  </si>
  <si>
    <t>KR 3 00 01</t>
  </si>
  <si>
    <t>San Martín</t>
  </si>
  <si>
    <t>IE IRACA</t>
  </si>
  <si>
    <t>SEDE MI CASITA BELLA</t>
  </si>
  <si>
    <t>VDA ALTO IRACA</t>
  </si>
  <si>
    <t>CE CAMOITA</t>
  </si>
  <si>
    <t>SEDE LA CRISTALINA</t>
  </si>
  <si>
    <t>VDA GARIBAY</t>
  </si>
  <si>
    <t>SEDE LA BENDICIÓN</t>
  </si>
  <si>
    <t>VDA SIBERIA</t>
  </si>
  <si>
    <t>I.E.R. CIUDAD PUERTO LIMON</t>
  </si>
  <si>
    <t>ERM MARIA INMACULADA</t>
  </si>
  <si>
    <t>INSP PUERTO LIMON</t>
  </si>
  <si>
    <t>IER EL YARUMO</t>
  </si>
  <si>
    <t>ESC RUR MIX ASUNCION</t>
  </si>
  <si>
    <t>VDA ACAE</t>
  </si>
  <si>
    <t>Puerto Caicedo</t>
  </si>
  <si>
    <t>COL JOSE ANTONIO GALAN</t>
  </si>
  <si>
    <t>IND B. SANTA BARBARA</t>
  </si>
  <si>
    <t>I.E.R. MAYOYOQUE - SEDE PRINCIPAL</t>
  </si>
  <si>
    <t>INSP MAYOYOQUE</t>
  </si>
  <si>
    <t>I.E.R. NUEVA APAYA</t>
  </si>
  <si>
    <t>ESC RUR MIX LA REFORMITA</t>
  </si>
  <si>
    <t>CASER LA REFORMITA</t>
  </si>
  <si>
    <t>IE RUR PUERTO EL SOL</t>
  </si>
  <si>
    <t>C.E.R. PUERTO EL SOL - SEDE PRINCIPAL</t>
  </si>
  <si>
    <t>VDA PUERTO EL SOL</t>
  </si>
  <si>
    <t>I.E.R. EL SÁBALO</t>
  </si>
  <si>
    <t>I.E.R. EL SÁBALO - SEDE PRINCIPAL</t>
  </si>
  <si>
    <t>VDA EL SABALO</t>
  </si>
  <si>
    <t>I.E.R VILLA AMAZÓNICA</t>
  </si>
  <si>
    <t>I.E.R. VILLA AMAZÓNICA</t>
  </si>
  <si>
    <t>CORREG  LA CASTELLANA</t>
  </si>
  <si>
    <t>IE RUR SANTA JULIANA</t>
  </si>
  <si>
    <t>IE RUR SANTA JULIANA - SEDE PRINCIPAL</t>
  </si>
  <si>
    <t>VDA EL GUINEO</t>
  </si>
  <si>
    <t>I.E.R. PUERTO UMBRIA</t>
  </si>
  <si>
    <t>I.E.R. PUERTO UMBRIA - SEDE PRINCIPAL</t>
  </si>
  <si>
    <t>IDP PUERTO UMBRIA</t>
  </si>
  <si>
    <t>IEPBIN KWE SX KSXA W WALA</t>
  </si>
  <si>
    <t>ESFOBIN SAN LUIS ALTO PICUDITO</t>
  </si>
  <si>
    <t>VDA ALTO PICUDITO</t>
  </si>
  <si>
    <t>IE AGROPECUARIA GUILLERMO VALENCIA</t>
  </si>
  <si>
    <t>Pijao</t>
  </si>
  <si>
    <t>LA MARIELA</t>
  </si>
  <si>
    <t>HOGAR LAS PALMERAS</t>
  </si>
  <si>
    <t>VDA LAS PALMERAS</t>
  </si>
  <si>
    <t>IETD KOGI DE MULKWAKUNGUI</t>
  </si>
  <si>
    <t>SEDE 01 MULKWAKUNGUI</t>
  </si>
  <si>
    <t>CUENCA MEDIA DEL RIO DON DIEGO</t>
  </si>
  <si>
    <t>Coromoro</t>
  </si>
  <si>
    <t>I.E. JESÚS LEÓN GUERRERO</t>
  </si>
  <si>
    <t>I.E. JESÚS LEÓN GUERRERO - SEDE PRINCIPAL</t>
  </si>
  <si>
    <t>VDA. PUEBLO VIEJO</t>
  </si>
  <si>
    <t>Anzoátegui</t>
  </si>
  <si>
    <t>INSTITUCION EDUCATIVA TECNICA CARLOS BLANCO NASSAR</t>
  </si>
  <si>
    <t>LA CABA¥A</t>
  </si>
  <si>
    <t>VDA PALOMAR</t>
  </si>
  <si>
    <t>Murillo</t>
  </si>
  <si>
    <t>INSTITUCION EDUCATIVA TECNICA LEPANTO</t>
  </si>
  <si>
    <t>I.E.T. LEPANTO - SEDE PRINCIPAL</t>
  </si>
  <si>
    <t>KR 11 1 141</t>
  </si>
  <si>
    <t>Roncesvalles</t>
  </si>
  <si>
    <t>INSTITUCION EDUCATIVA TECNICA LA VOZ DE LA TIERRA</t>
  </si>
  <si>
    <t>DINAMARCA</t>
  </si>
  <si>
    <t>VDA DINAMARCA</t>
  </si>
  <si>
    <t>Santa Isabel</t>
  </si>
  <si>
    <t>INSTITUCION EDUCATIVA TECNICA BOLIVAR</t>
  </si>
  <si>
    <t>I.E.T. BOLIVAR - SEDE PRINCIPAL</t>
  </si>
  <si>
    <t>VDA  BOLIVAR</t>
  </si>
  <si>
    <t>Carurú</t>
  </si>
  <si>
    <t>I.E.D. DE CARURU</t>
  </si>
  <si>
    <t>COLEGIO INTERNADO BOCAS DE ARARA</t>
  </si>
  <si>
    <t>ARARA ALTO VAUPES</t>
  </si>
  <si>
    <t>INTERNADO DE BACATI</t>
  </si>
  <si>
    <t>CA¥O BACATI</t>
  </si>
  <si>
    <t>COLEGIO PLURIETNICO DE CARURU(INTERNADO)</t>
  </si>
  <si>
    <t>IND MUN. CARURU</t>
  </si>
  <si>
    <t>ESCUELA RURAL DE PUERTO VALENCIA</t>
  </si>
  <si>
    <t>CA¥O CARURU</t>
  </si>
  <si>
    <t>ESCUELA RURAL LA LIBERTAD</t>
  </si>
  <si>
    <t>VDA. LA LIBERTAD</t>
  </si>
  <si>
    <t>I.E.D. DE  VILLAFÁTIMA</t>
  </si>
  <si>
    <t>INTERNADO BOCAS DEL QUERARI</t>
  </si>
  <si>
    <t>RIO VAUPES</t>
  </si>
  <si>
    <t>ESCUELA RURAL DE SANTA CRUZ(INTERNADO)</t>
  </si>
  <si>
    <t>I.E.D. DE BOCAS DEL YI</t>
  </si>
  <si>
    <t>ESCUELA RURAL CONSUELO DEL PACA</t>
  </si>
  <si>
    <t>I.E.D. DE ACARICUARA</t>
  </si>
  <si>
    <t>INTERNADO LOS ANGELES</t>
  </si>
  <si>
    <t>RIO PAPURI</t>
  </si>
  <si>
    <t>I.E.D. DE TAPURUCUARA</t>
  </si>
  <si>
    <t>ESCUELA RURAL DE BOCOA</t>
  </si>
  <si>
    <t>COMUN.BOCOA QUERARI</t>
  </si>
  <si>
    <t>ESCUELA RURAL DE BELEN DE INAMBU</t>
  </si>
  <si>
    <t>VDA. INAMBU</t>
  </si>
  <si>
    <t>Pacoa</t>
  </si>
  <si>
    <t>I.E.D. DE BUENOS AIRES</t>
  </si>
  <si>
    <t>COLEGIO DEPARTAMENTAL DE BUENOS AIRES(INTERNADO)</t>
  </si>
  <si>
    <t>RIO CANANARI</t>
  </si>
  <si>
    <t>ESCUELA RURAL DE VILLAGLADYS</t>
  </si>
  <si>
    <t>CA¥O PACOA</t>
  </si>
  <si>
    <t>Taraira</t>
  </si>
  <si>
    <t>I.E.D. DE TARAIRA</t>
  </si>
  <si>
    <t>ESCUELA RURAL DE CURUPIRA</t>
  </si>
  <si>
    <t>RIO APAPORIS</t>
  </si>
  <si>
    <t>ESCUELA RURAL RAFAEL NUÑEZ  VISTA HERMOSA(PUERTO NUEVO)</t>
  </si>
  <si>
    <t>LA LIBERTAD APAPORIS</t>
  </si>
  <si>
    <t>ESCUELA RURAL JOTABEYA MERA</t>
  </si>
  <si>
    <t>RIO PIRA PARANA</t>
  </si>
  <si>
    <t>COLEGIO DEPARTAMENTAL DE TARAIRA(INTERNADO)</t>
  </si>
  <si>
    <t>CL 1 NRO 5 145</t>
  </si>
  <si>
    <t>Yavaraté</t>
  </si>
  <si>
    <t>I.E.D. DE MONFORTH</t>
  </si>
  <si>
    <t>ESCUELA RURAL DE WAINAMBI</t>
  </si>
  <si>
    <t>CA¥O MACU PAPURI</t>
  </si>
  <si>
    <t>ESCUELA RURAL DE TERESITA(INTERNADO)</t>
  </si>
  <si>
    <t>TERESITA DE PIRAMIRI</t>
  </si>
  <si>
    <t>COLEGIO DEPARTAMENTAL TECNICO AGROPECUARIO DE PAPURI(INTERNADO)</t>
  </si>
  <si>
    <t>INSP.MONFORTH</t>
  </si>
  <si>
    <t>I.E. INTERNADO EL SEJAL</t>
  </si>
  <si>
    <t>I.E. INTERNADO EL SEJAL - SEDE PRINCIPAL</t>
  </si>
  <si>
    <t>INSP EL SEJAL</t>
  </si>
  <si>
    <t>I.E. INTERNADO CADANAPAY</t>
  </si>
  <si>
    <t>I.E. INTERNADO CADANAPAY - SEDE PRINCIPAL</t>
  </si>
  <si>
    <t>VDA PROGRESO</t>
  </si>
  <si>
    <t>I.E. INTERNADO JUAN JOSE RONDON</t>
  </si>
  <si>
    <t>MERCEDES ABREGO</t>
  </si>
  <si>
    <t>VDA CHAPARRAL</t>
  </si>
  <si>
    <t>I.E. SAGRADO CORAZON DE JESUS</t>
  </si>
  <si>
    <t>I.E SAGRADO CORAZÓN DE JESUS - SEDE PRINCIPAL</t>
  </si>
  <si>
    <t>IND BARRIO ALCARAVAN</t>
  </si>
  <si>
    <t>I.E. INTERNADO SILVINO CARO HEREDIA</t>
  </si>
  <si>
    <t>I.E. INTERNADO SILVINO CARO HEREDIA - SEDE PRINCIPAL</t>
  </si>
  <si>
    <t>INSP EL VIENTO</t>
  </si>
  <si>
    <t>C.E. INTERNADO PIRAMIRI</t>
  </si>
  <si>
    <t>SARDINAS</t>
  </si>
  <si>
    <t>VDA MATA GRANDE</t>
  </si>
  <si>
    <t>C.E. INTERNADO ASOCORTOMO</t>
  </si>
  <si>
    <t>C.E. INTERNADO ASOCORTOMO - SEDE PRINCIPAL</t>
  </si>
  <si>
    <t>VDA ASOCORTOMO</t>
  </si>
  <si>
    <t>C.E. INTERNADO LA CATORCE</t>
  </si>
  <si>
    <t>C.E. INTERNADO LA CATORCE - SEDE PRINCIPAL</t>
  </si>
  <si>
    <t>VDA LA CATORCE</t>
  </si>
  <si>
    <t>C.E. INTERNADO LA LIBERTAD</t>
  </si>
  <si>
    <t>JUAN DOMINGO BERNAL</t>
  </si>
  <si>
    <t>VDA GUACAMAYAS</t>
  </si>
  <si>
    <t>C.E. INTERNADO LA LIBERTAD - SEDE PRINCIPAL</t>
  </si>
  <si>
    <t>VDA MALICIA LA LIBERTAD</t>
  </si>
  <si>
    <t>I.E. INTERNADO FRANCISCO DE PAULA SANTANDER</t>
  </si>
  <si>
    <t>I.E. INTERNADO FRANCISCO DE PAULA SANTANDER - SEDE PRINCIPAL</t>
  </si>
  <si>
    <t>CGTO SANTA RITA</t>
  </si>
  <si>
    <t>I.E. INTERNADO RAYA - BAKATSOL OWA</t>
  </si>
  <si>
    <t>I.E. INTERNADO RAYA - BAKATSOL OWA - SEDE PRINCIPAL</t>
  </si>
  <si>
    <t>COMUNID RAYA</t>
  </si>
  <si>
    <t>C.E. INTERNADO PIRAMIRI - SEDE PRINCIPAL</t>
  </si>
  <si>
    <t>COMUNID PIRAMIRÍ</t>
  </si>
  <si>
    <t>I.E. INTERNADO NUESTRA SEÑORA DE FATIMA</t>
  </si>
  <si>
    <t>I.E. INTERNADO NUESTRA SEÑORA DE FATIMA - SEDE PRINCIPAL</t>
  </si>
  <si>
    <t>COMUNID SUNAPE</t>
  </si>
  <si>
    <t>INSTITUCION EDUCATIVA INTERNADO VILLA MARIA</t>
  </si>
  <si>
    <t>GABRIELA MISTRAL</t>
  </si>
  <si>
    <t>VDA MATIYURE</t>
  </si>
  <si>
    <t>SANTA CECILIA</t>
  </si>
  <si>
    <t>VDA SANTA CECILIA</t>
  </si>
  <si>
    <t>I.E. INTERNADO TEHODORO WEIJNEN</t>
  </si>
  <si>
    <t>I.E. INTERNADO TEHODORO WEIJNEN - SEDE PRINCIPAL</t>
  </si>
  <si>
    <t>MISIÓN LA PASCUA</t>
  </si>
  <si>
    <t>Puerto Carreño</t>
  </si>
  <si>
    <t>I.E. INTERNADO EL ACEITICO</t>
  </si>
  <si>
    <t>I.E. INTERNADO EL ACEITICO - SEDE PRINCIPAL</t>
  </si>
  <si>
    <t>VDA. DE ACEITICO</t>
  </si>
  <si>
    <t>C.E. JORGE ELIECER GAITAN</t>
  </si>
  <si>
    <t>CAÑO HORMIGA</t>
  </si>
  <si>
    <t>COMUNID. CAÑO HORMIGA</t>
  </si>
  <si>
    <t>LA CONQUISTA</t>
  </si>
  <si>
    <t>INSPECCIÓN LA VENTUROSA</t>
  </si>
  <si>
    <t>I.E. INTERNADO CAMILO TORRES</t>
  </si>
  <si>
    <t>I.E. INTERNADO CAMILO TORRES - SEDE PRINCIPAL</t>
  </si>
  <si>
    <t>KR 7 05 45</t>
  </si>
  <si>
    <t>I.E.A. MUNICIPAL</t>
  </si>
  <si>
    <t>I.E.A. MUNICIPAL - SEDE PRINCIPAL</t>
  </si>
  <si>
    <t>KM 7 VIA CAÑO LIMON</t>
  </si>
  <si>
    <t>Cantagallo</t>
  </si>
  <si>
    <t>INSTITUCIÓN EDUCATIVA LA VICTORIA</t>
  </si>
  <si>
    <t>EL CAGUI</t>
  </si>
  <si>
    <t>CORREGIMIENTO DE SAN LORENZO-EL CAGUI</t>
  </si>
  <si>
    <t>INSP SANTUARIO</t>
  </si>
  <si>
    <t>San José de Fragua</t>
  </si>
  <si>
    <t>I.E. RURAL LAS LAJAS</t>
  </si>
  <si>
    <t>LAS LAJAS</t>
  </si>
  <si>
    <t>INSP YURAYACO</t>
  </si>
  <si>
    <t>C.E. INTERCULTURAL INDIGENA SAN VICENTE DEL CAGUAN</t>
  </si>
  <si>
    <t>C.E. INTERCULTURAL INDIGENA SAN VICENTE DEL CAGUAN - SEDE PRINCIPAL</t>
  </si>
  <si>
    <t>VDA BILINGUE LOS LAURELES</t>
  </si>
  <si>
    <t>Páez</t>
  </si>
  <si>
    <t>I.E. SAT¿ WESX ZUUN</t>
  </si>
  <si>
    <t>ESCUELA RURAL MIXTA LA VILLA</t>
  </si>
  <si>
    <t>VEREDA LA VILLA</t>
  </si>
  <si>
    <t>Cacahual</t>
  </si>
  <si>
    <t>C.E.  JOSE ANTONIO GALAN</t>
  </si>
  <si>
    <t>IND COMUNIDAD DE CHAQUITA</t>
  </si>
  <si>
    <t>I.E. FRANCISCO MIRANDA</t>
  </si>
  <si>
    <t>JOSE EUSTACIO RIVERA</t>
  </si>
  <si>
    <t>IND COCO</t>
  </si>
  <si>
    <t>INSTITUCION ETNOEDUCATIVA INTEGRAL RURAL INDÍGENA PUAY</t>
  </si>
  <si>
    <t>CENTRO ETNOEDUCATIVO INTEGRAL RURAL PUAY - SEDE PRINCIPAL</t>
  </si>
  <si>
    <t>RANCHERIA PUAY</t>
  </si>
  <si>
    <t>CENTRO ETNOEDUCATIVO INTEGRAL RURAL URU</t>
  </si>
  <si>
    <t>CENTRO ETNOEDUCATIVO INTEGRAL RURAL URU - SEDE PRINCIPAL</t>
  </si>
  <si>
    <t>URU</t>
  </si>
  <si>
    <t>INSTITUCIÓN ETNOEDUCATIVA INTEGRAL RURAL PUERTO ESTRELLA</t>
  </si>
  <si>
    <t>ESC. RUR. DE PTO. ESTRELLA</t>
  </si>
  <si>
    <t>CGTO DE PUERTO ESTRELLA-ALTA GUAJIRA</t>
  </si>
  <si>
    <t>CENTRO ETNOEDUCATIVO INTEGRAL RURAL PUERTO NUEVO</t>
  </si>
  <si>
    <t>CENTRO ETNOEDUCATIVO INTEGRAL RURAL PUERTO NUEVO - SEDE PRINCIPAL</t>
  </si>
  <si>
    <t>PUERTO NUEVO</t>
  </si>
  <si>
    <t>INSTITUCION ETNOEDUCATIVA INTEGRAL RURAL DE KASUTALAIN</t>
  </si>
  <si>
    <t>SEDE PRINCIPAL KASUTALAIN</t>
  </si>
  <si>
    <t>KASUTALAIN</t>
  </si>
  <si>
    <t>CENTRO ETNOEDUCATIVO INTEGRAL RURAL NUESTRA SEÑORA DEL CARMEN DE KUISA</t>
  </si>
  <si>
    <t>PRINCIPAL</t>
  </si>
  <si>
    <t>RANCHERIA KUISA</t>
  </si>
  <si>
    <t>CENTRO ETNOEDUCATIVO INTEGRAL RURAL MEDIA LUNA- JAWOU</t>
  </si>
  <si>
    <t>CENTRO ETNOEDUCATIVO INTEGRAL RURAL MEDIA LUNA- JAWOU - SEDE PRINCIPAL</t>
  </si>
  <si>
    <t>JAWOU</t>
  </si>
  <si>
    <t>Toledo</t>
  </si>
  <si>
    <t>I.E. INSTITUCIÓN ETNOEDUCATIVA U WA IZQUETA (SEGOVIA)</t>
  </si>
  <si>
    <t>I.E. INSTITUCIÓN ETNOEDUCATIVA U WA IZQUETA (SEGOVIA) - SEDE PRINCIPAL</t>
  </si>
  <si>
    <t>VDA SEGOVIA</t>
  </si>
  <si>
    <t>IER LA BRASILERA</t>
  </si>
  <si>
    <t>LA BRASILERA</t>
  </si>
  <si>
    <t>VDA BRASILERA</t>
  </si>
  <si>
    <t>Santiago</t>
  </si>
  <si>
    <t>IE RUR INTERCULTURAL MADRE LAURA</t>
  </si>
  <si>
    <t>CENT EDUC MADRE LAURA SAN ANDRES</t>
  </si>
  <si>
    <t>IDP SAN ANDRES</t>
  </si>
  <si>
    <t>INSTITUCIÓN EDUCATIVA HORTA MEDIO</t>
  </si>
  <si>
    <t>VEREDA HORTA MEDIO</t>
  </si>
  <si>
    <t>Charalá</t>
  </si>
  <si>
    <t>COLEGIO EL SANTUARIO</t>
  </si>
  <si>
    <t>COLEGIO  EL SANTUARIO</t>
  </si>
  <si>
    <t>CORREGIMIENTO VIROLIN</t>
  </si>
  <si>
    <t>COLEGIO FRAY JOSE DE LAS CASAS NOVAS</t>
  </si>
  <si>
    <t>VEREDA CENTRO SECTOR PUERTA DE LLANO</t>
  </si>
  <si>
    <t>Santa Bárbara</t>
  </si>
  <si>
    <t>INSTITUTO TECNICO AGRICOLA RAFAEL ORTIZ GONZALEZ</t>
  </si>
  <si>
    <t>IND PERIMETRO URBANO</t>
  </si>
  <si>
    <t>ESCUELA RURAL DE PUCARON</t>
  </si>
  <si>
    <t>IND COMUNIDAD DE PUCARON</t>
  </si>
  <si>
    <t>I.E.D. DE PIEDRA ÑI</t>
  </si>
  <si>
    <t>COLEGIO DEPARTAMENTAL DE PIEDRA ÑI (INTERNADO)</t>
  </si>
  <si>
    <t>SEDE RURAL SONAÑA</t>
  </si>
  <si>
    <t>ESCUELA SAN MIGUEL YEBA</t>
  </si>
  <si>
    <t>ESCUELA INDIGENA COMUNITARIA SANTA ISABEL</t>
  </si>
  <si>
    <t>CA¥O COME¥A-CA¥O PIRA</t>
  </si>
  <si>
    <t>ESCUELA RURAL DE HENA PIRA</t>
  </si>
  <si>
    <t>ESCUELA RURAL DE PUERTO ORTEGA</t>
  </si>
  <si>
    <t>COMUNIDAD DE PUERTO ORTEGA</t>
  </si>
  <si>
    <t>ESCUELA RURAL DE SANTA ROSA</t>
  </si>
  <si>
    <t>COMUNIDAD DE SANTA ROSA</t>
  </si>
  <si>
    <t>ESCUELA RURAL MUTANACUA</t>
  </si>
  <si>
    <t>COMUNIDAD DE MUTANACUA</t>
  </si>
  <si>
    <t>ESCUELA RURAL DE IBACABA</t>
  </si>
  <si>
    <t>RIO  VAUPES BAJO</t>
  </si>
  <si>
    <t>Antioquia</t>
  </si>
  <si>
    <t>Ciudad Bolivar</t>
  </si>
  <si>
    <t>I. E. SAN JOSE DEL CITARA</t>
  </si>
  <si>
    <t>LICEO SAN JOSE DEL CITARA</t>
  </si>
  <si>
    <t>KR 47 B 46 A 139</t>
  </si>
  <si>
    <t>Buritica</t>
  </si>
  <si>
    <t>I. E. SANTA GEMA</t>
  </si>
  <si>
    <t>SANTA GEMA II</t>
  </si>
  <si>
    <t>CL 8 3 19 &lt;EOF&gt;</t>
  </si>
  <si>
    <t>I. E. JOSE MARIA MUÑOZ FLOREZ</t>
  </si>
  <si>
    <t>OCAMA</t>
  </si>
  <si>
    <t>KR 74 76 34</t>
  </si>
  <si>
    <t>Don Matias</t>
  </si>
  <si>
    <t>I. E. DONMATIAS</t>
  </si>
  <si>
    <t>E U LUIS LOPEZ DE MESA</t>
  </si>
  <si>
    <t>CL 31 31 25</t>
  </si>
  <si>
    <t>Frontino</t>
  </si>
  <si>
    <t>C. E. R. INDIGENISTA CHUSCAL</t>
  </si>
  <si>
    <t>VDA. CHUSCAL DE MURRI</t>
  </si>
  <si>
    <t>C.E.R PONTON</t>
  </si>
  <si>
    <t>IND CORREG. PONTON</t>
  </si>
  <si>
    <t>I. E. R. LA BLANQUITA DEL MURRI</t>
  </si>
  <si>
    <t>C.E.R LA CERRAZON</t>
  </si>
  <si>
    <t>VEREDA LA CERRAZON</t>
  </si>
  <si>
    <t>Mutata</t>
  </si>
  <si>
    <t>I. E. MUTATA</t>
  </si>
  <si>
    <t>ESCUELA URBANA LA PAZ SEDE II</t>
  </si>
  <si>
    <t>CL 6 6 67 &lt;EOF&gt;</t>
  </si>
  <si>
    <t>I.E.R PAVARANDÓ GRANDE</t>
  </si>
  <si>
    <t>CORREG. PAVARANDO</t>
  </si>
  <si>
    <t>San Jeronimo</t>
  </si>
  <si>
    <t>I. E. R. AGRICOLA DE SAN JERONIMO</t>
  </si>
  <si>
    <t>E U LEONOR MAZO ZABALA</t>
  </si>
  <si>
    <t>CRA 10 N°18-29</t>
  </si>
  <si>
    <t>Venecia</t>
  </si>
  <si>
    <t>I. E. ORLANDO VELASQUEZ ARANGO</t>
  </si>
  <si>
    <t>IE ORLANDO VELASQUEZ ARANGO - SEDE II</t>
  </si>
  <si>
    <t>KR 5 A 10 A 50 &lt;EOF&gt;</t>
  </si>
  <si>
    <t>I. E. SAN JOSE DE VENECIA</t>
  </si>
  <si>
    <t>I.E. SAN JOSE DE VENECIA - SEDE II</t>
  </si>
  <si>
    <t>KR 52 47 29</t>
  </si>
  <si>
    <t>COL SANTO DOMINGO DE GUZMAN</t>
  </si>
  <si>
    <t>KR 45 22 D 184</t>
  </si>
  <si>
    <t>IE COMERCIAL ANTONIO ROLDAN BETANCUR</t>
  </si>
  <si>
    <t>ESC QUITASOL</t>
  </si>
  <si>
    <t>AV 34 NO 64-59</t>
  </si>
  <si>
    <t>IE LICEO ANTIOQUEÑO</t>
  </si>
  <si>
    <t>LIC ANTIOQUEÑO</t>
  </si>
  <si>
    <t>CRA 57A NO 37-115</t>
  </si>
  <si>
    <t>Medellin</t>
  </si>
  <si>
    <t>C.E. MEDIA LUNA</t>
  </si>
  <si>
    <t>CENT EDUC EL PLACER</t>
  </si>
  <si>
    <t>CORREG SANTA ELENAVDA EL PLACER</t>
  </si>
  <si>
    <t>CENT EDUC EL PLAN</t>
  </si>
  <si>
    <t>CORREG SANTA ELENA-VDA EL PLAN</t>
  </si>
  <si>
    <t>CENT EDUC MEDIA LUNA</t>
  </si>
  <si>
    <t>CORREG SANTA ELENA-VDA MEDIA LUNA</t>
  </si>
  <si>
    <t>CENT EDUC EL MANZANILLO</t>
  </si>
  <si>
    <t>VDA EL MANZANILLO</t>
  </si>
  <si>
    <t>CENT EDUC LA ALDEA</t>
  </si>
  <si>
    <t>CENT EDUC LAS PLAYAS</t>
  </si>
  <si>
    <t>VDA LAS PLAYAS</t>
  </si>
  <si>
    <t>CENT EDUC PEDREGAL ALTO</t>
  </si>
  <si>
    <t>CENT EDUC EL YOLOMBO</t>
  </si>
  <si>
    <t>VDA EL YOLOMBO</t>
  </si>
  <si>
    <t>CENT EDUC SAN JOSE DE LA MONTAÑA</t>
  </si>
  <si>
    <t>CARRETERA  AL MAR KM 14</t>
  </si>
  <si>
    <t>INST EDUC  ANA DE CASTRILLON</t>
  </si>
  <si>
    <t>SEC ESC DIVINO SALVADOR</t>
  </si>
  <si>
    <t>CR 38B NO 40-29</t>
  </si>
  <si>
    <t>INST EDUC ALCALDIA DE MEDELLIN</t>
  </si>
  <si>
    <t>SEC ESC ANTONIO JOSE RESTREPO</t>
  </si>
  <si>
    <t>CLL 2 NO 79-42</t>
  </si>
  <si>
    <t>INST EDUC ALFONSO LOPEZ</t>
  </si>
  <si>
    <t>SEC ESC MUNICIPAL KENNEDY</t>
  </si>
  <si>
    <t>CLL 89A NO 72-50</t>
  </si>
  <si>
    <t>INST EDUC ALVARO MARIN VELASCO</t>
  </si>
  <si>
    <t>KR 42 A 76 28</t>
  </si>
  <si>
    <t>INST EDUC ASAMBLEA DEPARTAMENTAL</t>
  </si>
  <si>
    <t>SECCION ESCUELA ALEJANDRO ECHAVARRIA</t>
  </si>
  <si>
    <t>KR 30 50 07</t>
  </si>
  <si>
    <t>INST EDUC AURES</t>
  </si>
  <si>
    <t>SEC ESC AURES</t>
  </si>
  <si>
    <t>KR 93 A 77 F 57</t>
  </si>
  <si>
    <t>INST EDUC BARRIO SANTANDER</t>
  </si>
  <si>
    <t>KR 78 C 104 F 78</t>
  </si>
  <si>
    <t>INST EDUC BELLO ORIENTE</t>
  </si>
  <si>
    <t>SEC ESC BELLO ORIENTE</t>
  </si>
  <si>
    <t>CL 83 B 25 C 06</t>
  </si>
  <si>
    <t>INST EDUC BENJAMIN HERRERA</t>
  </si>
  <si>
    <t>SEC ESC SANTISIMA TRINIDAD</t>
  </si>
  <si>
    <t>CLL 26 NO 65B-100</t>
  </si>
  <si>
    <t>INST EDUC CAMILO MORA CARRASQUILLA</t>
  </si>
  <si>
    <t>CL 62 D 94 B 74</t>
  </si>
  <si>
    <t>INST EDUC CAMILO TORRES RESTREPO</t>
  </si>
  <si>
    <t>KR 49 83 34</t>
  </si>
  <si>
    <t>INST EDUC CARLOS VIECO ORTIZ</t>
  </si>
  <si>
    <t>SEC ESC VEINTE DE JULIO</t>
  </si>
  <si>
    <t>KR 106 38 40</t>
  </si>
  <si>
    <t>INST EDUC CASD</t>
  </si>
  <si>
    <t>SEC ESC CONTRANAL</t>
  </si>
  <si>
    <t>CL 100 74 A 25</t>
  </si>
  <si>
    <t>INST EDUC CIUDADELA LAS AMERICAS</t>
  </si>
  <si>
    <t>CLL 111 NO 79-77</t>
  </si>
  <si>
    <t>INST EDUC COMPARTIR</t>
  </si>
  <si>
    <t>INST EDUC COMPARTIR - SEDE PRINCIPAL</t>
  </si>
  <si>
    <t>KR 62 A 42 D 26 SUR</t>
  </si>
  <si>
    <t>INST EDUC CRISTO REY</t>
  </si>
  <si>
    <t>SEC ESC CRISTO REY-APOLO</t>
  </si>
  <si>
    <t>IND CR 50G  3SUR-34</t>
  </si>
  <si>
    <t>INST EDUC CRISTOBAL COLON</t>
  </si>
  <si>
    <t>CLL 38 NO 92-93</t>
  </si>
  <si>
    <t>INST EDUC DEBORA ARANGO PEREZ</t>
  </si>
  <si>
    <t>SEC ESC MANO DE DIOS</t>
  </si>
  <si>
    <t>KR 90 15 60</t>
  </si>
  <si>
    <t>INST EDUC EL DIAMANTE</t>
  </si>
  <si>
    <t>SECCION ESCUELA EL DIAMANTE</t>
  </si>
  <si>
    <t>CL 79 A 86 09</t>
  </si>
  <si>
    <t>INST EDUC EL PINAL</t>
  </si>
  <si>
    <t>IND CL 56 25 AA 10</t>
  </si>
  <si>
    <t>INST EDUC FATIMA NUTIBARA</t>
  </si>
  <si>
    <t>KR 65 A 32 B 120</t>
  </si>
  <si>
    <t>INST EDUC FE Y ALEGRIA EL LIMONAR</t>
  </si>
  <si>
    <t>SEC ESC VENTANITAS</t>
  </si>
  <si>
    <t>IND CR 63 # 52 SUR 46</t>
  </si>
  <si>
    <t>INST EDUC FE Y ALEGRIA GRANIZAL</t>
  </si>
  <si>
    <t>SEC ESC FE Y ALEGRIA GRANIZAL</t>
  </si>
  <si>
    <t>CR 39A NO 104-40</t>
  </si>
  <si>
    <t>INST EDUC FE Y ALEGRIA LUIS AMIGO</t>
  </si>
  <si>
    <t>KR 58 84 40</t>
  </si>
  <si>
    <t>INST EDUC FELIX HENAO BOTERO</t>
  </si>
  <si>
    <t>SEC ESC MIGUEL DE AGUINAGA</t>
  </si>
  <si>
    <t>CL 52 16 71</t>
  </si>
  <si>
    <t>INST EDUC FRANCISCO ANTONIO ZEA</t>
  </si>
  <si>
    <t>CR 82 NO 35-40</t>
  </si>
  <si>
    <t>INST EDUC GABRIEL RESTREPO MORENO</t>
  </si>
  <si>
    <t>SEC ESC SANTA BERNARDITA</t>
  </si>
  <si>
    <t>CR 40 NO 85A-20</t>
  </si>
  <si>
    <t>INST EDUC HECTOR ABAD GOMEZ</t>
  </si>
  <si>
    <t>SEC ESC DARIO LONDOÑO CARDONA</t>
  </si>
  <si>
    <t>CL 44 43 96</t>
  </si>
  <si>
    <t>INST EDUC HECTOR ROGELIO MONTOYA</t>
  </si>
  <si>
    <t>SECCION ESCUELA PALMITAS</t>
  </si>
  <si>
    <t>CL 20 34 105 &lt;EOF&gt;</t>
  </si>
  <si>
    <t>INST EDUC HORACIO MUÑOZ SUESCUN</t>
  </si>
  <si>
    <t>CL 32 86 35</t>
  </si>
  <si>
    <t>SEC ESC SAN PABLO</t>
  </si>
  <si>
    <t>KR 102 31 B 29</t>
  </si>
  <si>
    <t>INST EDUC JAVIERA LONDO?O</t>
  </si>
  <si>
    <t>INST EDUC JAVIERA LONDOÑO</t>
  </si>
  <si>
    <t>CLL 53 NO 40-65</t>
  </si>
  <si>
    <t>SEC ESC LUIS ALFONSO AGUDELO</t>
  </si>
  <si>
    <t>KR 43 A 38 20</t>
  </si>
  <si>
    <t>INST EDUC JOAQUIN VALLEJO ARBELAEZ</t>
  </si>
  <si>
    <t>SEC ESC ALTOS DE LA TORRE</t>
  </si>
  <si>
    <t>IND CL 57 B 16 D139</t>
  </si>
  <si>
    <t>INST EDUC JOSE ANTONIO GALAN</t>
  </si>
  <si>
    <t>KR 44 A 93 89</t>
  </si>
  <si>
    <t>INST EDUC JOSE EUSEBIO CARO</t>
  </si>
  <si>
    <t>KR 50 A 93 77</t>
  </si>
  <si>
    <t>INST EDUC JOSE MARIA BRAVO MARQUEZ</t>
  </si>
  <si>
    <t>SEC ESC PORFIRIO BARBA JACOB</t>
  </si>
  <si>
    <t>CR 47 NO 74-32</t>
  </si>
  <si>
    <t>INST EDUC JOSE ROBERTO VASQUEZ</t>
  </si>
  <si>
    <t>SEC ESC BALDOMERO SANIN CANO</t>
  </si>
  <si>
    <t>KR 37 75 A 2</t>
  </si>
  <si>
    <t>SEC ESC JOSE MANUEL MORA VASQUEZ</t>
  </si>
  <si>
    <t>CR 42A NO 75-9</t>
  </si>
  <si>
    <t>INST EDUC JUAN MARIA CESPEDES</t>
  </si>
  <si>
    <t>SEC ESC LAS PLAYAS</t>
  </si>
  <si>
    <t>CL 10 76 20</t>
  </si>
  <si>
    <t>INST EDUC KENNEDY</t>
  </si>
  <si>
    <t>SEC CONCENTRACION EDUCATIVA KENNEDY</t>
  </si>
  <si>
    <t>KR 76 92 139</t>
  </si>
  <si>
    <t>SEC ESC CAROLINA KENNEDY</t>
  </si>
  <si>
    <t>CR 76A NO 90-18</t>
  </si>
  <si>
    <t>SEC ESC EL PICACHO</t>
  </si>
  <si>
    <t>KR 83 95 B 40</t>
  </si>
  <si>
    <t>SEC ESC MINERVA</t>
  </si>
  <si>
    <t>CL 94 79 A 40</t>
  </si>
  <si>
    <t>INST EDUC LA ESPERANZA</t>
  </si>
  <si>
    <t>SEC ESC LOS COMUNEROS</t>
  </si>
  <si>
    <t>KR 73 B 96 77</t>
  </si>
  <si>
    <t>SEC ESC SAN FRANCISCO DE PAULA</t>
  </si>
  <si>
    <t>KR 74 B 93 58</t>
  </si>
  <si>
    <t>SEC ESC SAN MARTIN DE PORRES</t>
  </si>
  <si>
    <t>KR 75 A 97 135</t>
  </si>
  <si>
    <t>INST EDUC LA INDEPENDENCIA</t>
  </si>
  <si>
    <t>SEC ESC REFUGIO DEL NIÑO</t>
  </si>
  <si>
    <t>KR 114 36 C 61</t>
  </si>
  <si>
    <t>INST EDUC LA SIERRA</t>
  </si>
  <si>
    <t>CL 56 B 4 E 10</t>
  </si>
  <si>
    <t>INST EDUC MANUEL J. BETANCUR</t>
  </si>
  <si>
    <t>IND KR 81 # 43 SUR 38</t>
  </si>
  <si>
    <t>INST EDUC MANUELA BELTRAN</t>
  </si>
  <si>
    <t>SEC ESC SAN JOSE</t>
  </si>
  <si>
    <t>CL 71 33 18</t>
  </si>
  <si>
    <t>INST EDUC MARCO FIDEL SUAREZ</t>
  </si>
  <si>
    <t>SEC ESC CARLOS OBANDO VELASCO</t>
  </si>
  <si>
    <t>CR 67A NO 42-24</t>
  </si>
  <si>
    <t>INST EDUC MARIA MONTESSORI</t>
  </si>
  <si>
    <t>SEC ESC LA UNION</t>
  </si>
  <si>
    <t>KR 67 93 75</t>
  </si>
  <si>
    <t>INST EDUC MARINA ORTH</t>
  </si>
  <si>
    <t>SEC ESC AGUAS FRÍAS</t>
  </si>
  <si>
    <t>VDA SANTA CLARA - AGUAS FRÍAS (GUANTEROS)</t>
  </si>
  <si>
    <t>INST EDUC MATER DEI</t>
  </si>
  <si>
    <t>KR 68 42 70</t>
  </si>
  <si>
    <t>INST EDUC MONSEÑOR VICTOR WIEDEMANN</t>
  </si>
  <si>
    <t>SEC ESC LA VERDE</t>
  </si>
  <si>
    <t>CLL 8ESTE NO 15-5</t>
  </si>
  <si>
    <t>INST EDUC NICANOR RESTREPO SANTAMARIA</t>
  </si>
  <si>
    <t>INST EDUC NICANOR RESTREPO SANTAMARIA-SEDE PRINCIPAL</t>
  </si>
  <si>
    <t>KR 97 69 C 71</t>
  </si>
  <si>
    <t>INST EDUC PABLO NERUDA</t>
  </si>
  <si>
    <t>CL 97 A 50 49</t>
  </si>
  <si>
    <t>INST EDUC PEDRO CLAVER AGUIRRE</t>
  </si>
  <si>
    <t>KR 67 95 118</t>
  </si>
  <si>
    <t>INST EDUC PRADITO</t>
  </si>
  <si>
    <t>INST EDUC PRADITO - SEDE PRINCIPAL</t>
  </si>
  <si>
    <t>CL 38 A 66 A 137 SUR</t>
  </si>
  <si>
    <t>INST EDUC RAFAEL URIBE URIBE</t>
  </si>
  <si>
    <t>SEC ESC RAFAEL URIBE URIBE</t>
  </si>
  <si>
    <t>KR 83 42 C 54</t>
  </si>
  <si>
    <t>INST EDUC RODRIGO CORREA PALACIO</t>
  </si>
  <si>
    <t>CLL 103 NO 66-63</t>
  </si>
  <si>
    <t>INST EDUC RODRIGO LARA BONILLA</t>
  </si>
  <si>
    <t>KR 25 69 D 35</t>
  </si>
  <si>
    <t>INST EDUC SAN BENITO</t>
  </si>
  <si>
    <t>KR 56 54 A 25</t>
  </si>
  <si>
    <t>INST EDUC SAN JUAN BAUTISTA DE LA SALLE</t>
  </si>
  <si>
    <t>CL 93 40 42</t>
  </si>
  <si>
    <t>INST EDUC SAN LORENZO DE ABURRA</t>
  </si>
  <si>
    <t>KR 39 79 A 49</t>
  </si>
  <si>
    <t>INST EDUC SANTA ELENA</t>
  </si>
  <si>
    <t>SEC ESC RURAL SANTA ELENA</t>
  </si>
  <si>
    <t>CORREG SANTA ELENA-PARTE CENTRAL</t>
  </si>
  <si>
    <t>INST EDUC SANTA ROSA DE LIMA</t>
  </si>
  <si>
    <t>CLL 45G NO 80-95</t>
  </si>
  <si>
    <t>INST EDUC SANTOS ANGELES CUSTODIOS</t>
  </si>
  <si>
    <t>SEC ESC JUAN PABLO II</t>
  </si>
  <si>
    <t>CR 65G NO 16A-12</t>
  </si>
  <si>
    <t>INST EDUC SEBASTIAN DE BELALCAZAR</t>
  </si>
  <si>
    <t>CLL 103E NO 63D-185</t>
  </si>
  <si>
    <t>INST EDUC TULIO OSPINA</t>
  </si>
  <si>
    <t>CL 60 51 48</t>
  </si>
  <si>
    <t>INST EDUC VIDA PARA TODOS</t>
  </si>
  <si>
    <t>KR 12 52 20</t>
  </si>
  <si>
    <t>INST EDUC YERMO Y PARRES</t>
  </si>
  <si>
    <t>SEC ESC CARLOS FRANCO</t>
  </si>
  <si>
    <t>CL 23 78 48</t>
  </si>
  <si>
    <t>SEC ESC GUILLERMO VALENCIA</t>
  </si>
  <si>
    <t>KR 77 25 67</t>
  </si>
  <si>
    <t>INSTITUCION EDUCATIVA  TOMAS CARRASQUILLA NO. 2</t>
  </si>
  <si>
    <t>INSTITUCION EDUCATIVA TOMAS CARRASQUILLA NO 2</t>
  </si>
  <si>
    <t>KR 88 68 109</t>
  </si>
  <si>
    <t>INSTITUCION EDUCATIVA ANTONIO DERKA - SANTO DOMINGO</t>
  </si>
  <si>
    <t>SEC ESC ANTONIO DERKA</t>
  </si>
  <si>
    <t>KR 28 107 365</t>
  </si>
  <si>
    <t>SEC ESC CARPINELO AMAPOLITA</t>
  </si>
  <si>
    <t>CL 97 23 12</t>
  </si>
  <si>
    <t>INSTITUCION EDUCATIVA RODRIGO ARENAS BETANCUR</t>
  </si>
  <si>
    <t>INSTITUCION EDUCATIVA RODRIGO ARENAS BENTANCUR - SEDE PRINCIPAL</t>
  </si>
  <si>
    <t>IND CL 81 94AA - 15</t>
  </si>
  <si>
    <t>CARLOS CERVELIO MOSQUERA PESTAÑA</t>
  </si>
  <si>
    <t>CORREGIMIENTO DE CURRULAO</t>
  </si>
  <si>
    <t>ARCESIO GOMEZ</t>
  </si>
  <si>
    <t>CORREGIMIENTO DE NUEVO COLONIA</t>
  </si>
  <si>
    <t>INSTITUCION EDUCATIVA JUAN JOSE NIETO</t>
  </si>
  <si>
    <t>I.E.B. N 13 CAMILO TORRES</t>
  </si>
  <si>
    <t>CALLE 17  16B - 05</t>
  </si>
  <si>
    <t>Galapa</t>
  </si>
  <si>
    <t>INSTITUCIÓN EDUCATIVA TECNICA VILLA OLIMPICA</t>
  </si>
  <si>
    <t>INSTITUCIÓN EDUCATIVA TECNICA VILLA OLIMPICA  - SEDE PRINCIPAL</t>
  </si>
  <si>
    <t>KR 35 12 61</t>
  </si>
  <si>
    <t>Palmar De Varela</t>
  </si>
  <si>
    <t>INSTITUCION EDUCATIVA TECNICA AGROPECUARIA</t>
  </si>
  <si>
    <t>CALLE 18  10 - 80</t>
  </si>
  <si>
    <t>INSTITUCION EDUCATIVA SAN PABLO DE POLONUEVO</t>
  </si>
  <si>
    <t>CALLE 5  5 - 54</t>
  </si>
  <si>
    <t>CENTRO EDUCATIVO LA RETIRADA</t>
  </si>
  <si>
    <t>LA RETIRADA</t>
  </si>
  <si>
    <t>CL. 7 NO 7-36 LA RETIRADA</t>
  </si>
  <si>
    <t>I.E. TECNICA AGROPECUARIA LA CANDELARIA</t>
  </si>
  <si>
    <t>SANTA ROSA DE LIMA</t>
  </si>
  <si>
    <t>CLL 17 N. 16 - 06</t>
  </si>
  <si>
    <t>INSTITUCION EDUCATIVA MARIA MANCILLA SANCHEZ</t>
  </si>
  <si>
    <t>NUESTRA SEÑORA DEL CARMEN</t>
  </si>
  <si>
    <t>CR 8A NO 6-35</t>
  </si>
  <si>
    <t>Repelon</t>
  </si>
  <si>
    <t>CENTRO EDUCATIVO ARROYO NEGRO</t>
  </si>
  <si>
    <t>CALLE PRINCIPAL</t>
  </si>
  <si>
    <t>I.E. JOSE DAVID MONTEZUMA RECUERO</t>
  </si>
  <si>
    <t>INSTITUCION EDUCATIVA JOSE DAVID MONTEZUMA RECUERO - SEDE PRINCIPAL</t>
  </si>
  <si>
    <t>KR 14 6 307</t>
  </si>
  <si>
    <t>INSTITUCION EDUCATIVA TECNICO AGROPECUARIA DE VILLA ROSA</t>
  </si>
  <si>
    <t>SEDE EL CAMPO</t>
  </si>
  <si>
    <t>KR 5 7 20</t>
  </si>
  <si>
    <t>Sabanagrande</t>
  </si>
  <si>
    <t>I.E. TECNICA FRANCISCO CARTUSCIELLO DE SABANAGRANDE</t>
  </si>
  <si>
    <t>I.E.B. SANTA RITA DE CASIA</t>
  </si>
  <si>
    <t>CALLE 6  14 - 71</t>
  </si>
  <si>
    <t>CALLE 3  8 - 05</t>
  </si>
  <si>
    <t>INSTITUCION EDUCATIVA SAN JUAN BOSCO</t>
  </si>
  <si>
    <t>I.E.B. N 6 SIMON BOLIVAR</t>
  </si>
  <si>
    <t>CARRERA 6  2 - 53</t>
  </si>
  <si>
    <t>CALLE 18 CON CARRERA 3</t>
  </si>
  <si>
    <t>I.E. JOSE CONSUEGRA HIGGINS</t>
  </si>
  <si>
    <t>I.E. JOSE CONSUEGRA HIGGINS - SEDE PRINCIPAL</t>
  </si>
  <si>
    <t>CL 6 KR 14</t>
  </si>
  <si>
    <t>I.E. TECNICA AGROPECUARIA SAN CAYETANO DE GALLEGO</t>
  </si>
  <si>
    <t>PATILLA</t>
  </si>
  <si>
    <t>VEREDA DE PATILLA</t>
  </si>
  <si>
    <t>INSTITUCION EDUCATIVA DE SABANALARGA FERNANDO HOYOS RIPOLL</t>
  </si>
  <si>
    <t>ESCUELA LA ALIANZA</t>
  </si>
  <si>
    <t>CALLE 29  23 - 02</t>
  </si>
  <si>
    <t>INSTITUCION EDUCATIVA MAXIMO MERCADO</t>
  </si>
  <si>
    <t>I.E.B. N 8 SIMON BOLIVAR</t>
  </si>
  <si>
    <t>CALLE 21  15 - 10</t>
  </si>
  <si>
    <t>LOS CLAVELES</t>
  </si>
  <si>
    <t>BARRIO LOS CLAVELES VIA MANATI</t>
  </si>
  <si>
    <t>INSTITUCION EDUCATIVA TECNICA INDUSTRIAL DE SABANALARGA</t>
  </si>
  <si>
    <t>CARRERA 19  8 - 47</t>
  </si>
  <si>
    <t>Barranquilla</t>
  </si>
  <si>
    <t>I.E.D. PUERTA DE ORO FE Y ALEGRÍA</t>
  </si>
  <si>
    <t>I.E.D. PUERTA DE ORO FE Y ALEGRÍA - SEDE PRINCIPAL</t>
  </si>
  <si>
    <t>KR 34 6 A 19</t>
  </si>
  <si>
    <t>INSTITUCION EDUCATIVA DISTRITAL AMERICA LATINA</t>
  </si>
  <si>
    <t>INSTITUCION EDUCATIVA DISTRITAL AMERICA LATINA  - SEDE PRINCIPAL</t>
  </si>
  <si>
    <t>CL 58 12 04</t>
  </si>
  <si>
    <t>INSTITUCION EDUCATIVA DISTRITAL LA ESMERALDA</t>
  </si>
  <si>
    <t>INSTITUCION EDUCATIVA DISTRITAL LA ESMERALDA - SEDE 2</t>
  </si>
  <si>
    <t>DG 75 15 02</t>
  </si>
  <si>
    <t>INSTITUCION EDUCATIVA DISTRITAL PINAR DEL RIO</t>
  </si>
  <si>
    <t>IND KM. 7 VIA JUAN MINA</t>
  </si>
  <si>
    <t>Soledad</t>
  </si>
  <si>
    <t>I.E. NUESTRA SEÑORA DE FATIMA</t>
  </si>
  <si>
    <t>I.E. NUESTRA SE¿ORA DE FATIMA - SEDE PRINCIPAL</t>
  </si>
  <si>
    <t>CL 30 AU AEROPUERTO</t>
  </si>
  <si>
    <t>INSTITUCION EDUCATIVA DOLORES MARIA UCROS</t>
  </si>
  <si>
    <t>I.E.B. NO 17</t>
  </si>
  <si>
    <t>KR 19 26 64</t>
  </si>
  <si>
    <t>INSTITUCION EDUCATIVA INEM MIGUEL ANTONIO CARO</t>
  </si>
  <si>
    <t>INSTITUCION EDUCATIVA JOSEFA DONADO</t>
  </si>
  <si>
    <t>CL 15 15 82</t>
  </si>
  <si>
    <t>INSTITUCION EDUCATIVA TECNICA MICROEMPRESARIAL DE SOLEDAD</t>
  </si>
  <si>
    <t>KR 34 25 45</t>
  </si>
  <si>
    <t>INSTITUCION EDUCATIVA TECNICO INDUSTRIAL BLAS TORRES DE LA TORRE</t>
  </si>
  <si>
    <t>Achi</t>
  </si>
  <si>
    <t>I.E. DE BUENAVISTA</t>
  </si>
  <si>
    <t>ROSARIO</t>
  </si>
  <si>
    <t>EL ROSARIO ACHI BOL.</t>
  </si>
  <si>
    <t>I.E. DE GALLEGO</t>
  </si>
  <si>
    <t>GALLEGO ARRIBA</t>
  </si>
  <si>
    <t>VDA. GALLEGO ARRIBA</t>
  </si>
  <si>
    <t>I.E. DE SAN MIGUEL DE TRES CRUCES</t>
  </si>
  <si>
    <t>I.E. DE SAN MIGUEL DE TRES CRUCES - SEDE PRINCIPAL</t>
  </si>
  <si>
    <t>CORREGIMIENTO TRES CRUCES</t>
  </si>
  <si>
    <t>I.E. SAN JOSE DE ACHI</t>
  </si>
  <si>
    <t>I.E. SAN JOSE DE ACHI - SEDE PRINCIPAL</t>
  </si>
  <si>
    <t>IND B. VILLA JANETH</t>
  </si>
  <si>
    <t>I.E. SANTA LUCIA</t>
  </si>
  <si>
    <t>EL LIMON</t>
  </si>
  <si>
    <t>VDA. EL LIMON</t>
  </si>
  <si>
    <t>I.E.T. AGROPECUARIA LOS NISPEROS</t>
  </si>
  <si>
    <t>CORONCORO</t>
  </si>
  <si>
    <t>VDA. CORONCORO-ACHI</t>
  </si>
  <si>
    <t>I.E.T. AGROPECUARIA LOS NISPEROS - SEDE PRINCIPAL</t>
  </si>
  <si>
    <t>C/GIMIENTO LOS NISPEROS</t>
  </si>
  <si>
    <t>Arjona</t>
  </si>
  <si>
    <t>I.E.T. AGROINDUSTRIAL REPUBLICA DE COLOMBIA</t>
  </si>
  <si>
    <t>BARRIO SOPLAVIENTO</t>
  </si>
  <si>
    <t>IND SECTOR EL TANQUE</t>
  </si>
  <si>
    <t>I.E.T. AGROINDUSTRIAL  REPUBLICA DE COLOMBIA - SEDE PRINCIPAL</t>
  </si>
  <si>
    <t>IND CLL. LAS BRISAS</t>
  </si>
  <si>
    <t>I.E.T. EN ARTES Y OFICIOS MARIA MICHELSEN DE LOPEZ</t>
  </si>
  <si>
    <t>ANTONIO DE LA TORRE Y MIRANDA</t>
  </si>
  <si>
    <t>IND TRANSV 31 NO 28-88</t>
  </si>
  <si>
    <t>COSTURERO NO. 2</t>
  </si>
  <si>
    <t>IND BARRIO LA ESPERANZA</t>
  </si>
  <si>
    <t>EL REMANZO</t>
  </si>
  <si>
    <t>CORREG EL REMANZO</t>
  </si>
  <si>
    <t>I.E.T. EN ARTES Y OFICIOS MARIA MICHELSEN DE LOPEZ - SEDE PRINCIPAL</t>
  </si>
  <si>
    <t>IND BARRIO LAS CABRAS</t>
  </si>
  <si>
    <t>I.E.T. EN INFORMATICA FRANCISCO DE PAULA SANTANDER</t>
  </si>
  <si>
    <t>ALBERT EINSTEIN</t>
  </si>
  <si>
    <t>IND BARRIO EL LIMONAR</t>
  </si>
  <si>
    <t>I.E.T. EN INFORMATICA FRANCISCO DE PAULA SANTANDER - SEDE PRINCIPAL</t>
  </si>
  <si>
    <t>IND CLL PORTOBELO</t>
  </si>
  <si>
    <t>JOSE MARIA CORDOBA</t>
  </si>
  <si>
    <t>IND BARRIO JOSE MARIA CORDOBA</t>
  </si>
  <si>
    <t>I.E.T.I. DON BOSCO</t>
  </si>
  <si>
    <t>ARTURO RAMIREZ</t>
  </si>
  <si>
    <t>IND BARRIO LAS MARIAS</t>
  </si>
  <si>
    <t>HOLANDA LAS PARCELAS</t>
  </si>
  <si>
    <t>IND LAS PARCELAS - BARRIO TURBAQUITO</t>
  </si>
  <si>
    <t>SAN JOSE DE TURBAQUITO</t>
  </si>
  <si>
    <t>Barranco De Loba</t>
  </si>
  <si>
    <t>CANABATE</t>
  </si>
  <si>
    <t>VEREDA DE CANABATE</t>
  </si>
  <si>
    <t>I.E. DE PUEBLITO MEJIA - SEDE PRINCIPAL</t>
  </si>
  <si>
    <t>CORREGIMIENTO DE PUEBLITO MEJIA</t>
  </si>
  <si>
    <t>VEREDA EL PITAL</t>
  </si>
  <si>
    <t>I.E.T.A. LUIS GUILLERMO VIDES ESCOBAR</t>
  </si>
  <si>
    <t>ATASCOZA</t>
  </si>
  <si>
    <t>VDA. LA ATASCOSA</t>
  </si>
  <si>
    <t>I.E.T.A. Y PESQUERA SEGUNDO AMARIS MATUTE</t>
  </si>
  <si>
    <t>LOS ARREMPUJONES</t>
  </si>
  <si>
    <t>VEREDA DE SANTA LUCIA</t>
  </si>
  <si>
    <t>Calamar</t>
  </si>
  <si>
    <t>I.E. FRANCISCO DE PAULA SANTANDER</t>
  </si>
  <si>
    <t>BARRIO SUR NO. 1</t>
  </si>
  <si>
    <t>CL 4 28 36</t>
  </si>
  <si>
    <t>I.E. FRANCISCO DE PAULA SANTANDER - SEDE PRINCIPAL</t>
  </si>
  <si>
    <t>CL GIRARDOT 28 46 BR ARRIBA</t>
  </si>
  <si>
    <t>LAS CABAÑAS</t>
  </si>
  <si>
    <t>VEREDA EL PROGRESO</t>
  </si>
  <si>
    <t>TECAS DE LAS CABAÑAS</t>
  </si>
  <si>
    <t>VDA. EL PROGRESO</t>
  </si>
  <si>
    <t>VILLA LILIA</t>
  </si>
  <si>
    <t>IND BARRIO VILA LILIA</t>
  </si>
  <si>
    <t>I.E.T.A. EL YUCAL</t>
  </si>
  <si>
    <t>I.E.T.A. EL YUCAL - SEDE PRINCIPAL</t>
  </si>
  <si>
    <t>YUCAL (CALAMAR)</t>
  </si>
  <si>
    <t>Cicuco</t>
  </si>
  <si>
    <t>I.E. LA PEÑA</t>
  </si>
  <si>
    <t>CORREGIMIENTO PUEBLO NUEVO</t>
  </si>
  <si>
    <t>CICUCO NO. 1</t>
  </si>
  <si>
    <t>KR 12 15 32 &lt;EOF&gt;</t>
  </si>
  <si>
    <t>SAN JAVIER</t>
  </si>
  <si>
    <t>CORREGIMIENTO DE SAN JAVIER</t>
  </si>
  <si>
    <t>Margarita</t>
  </si>
  <si>
    <t>I.E. DE CHILLOA</t>
  </si>
  <si>
    <t>I.E. DE CHILLOA - SEDE PRINCIPAL</t>
  </si>
  <si>
    <t>CLL. DEL MEDIO-CHILLOA</t>
  </si>
  <si>
    <t>MARIA AUXILIADORA DOÑA JUANA</t>
  </si>
  <si>
    <t>C/GIMIENTO DE DOÑA JUANA</t>
  </si>
  <si>
    <t>SANDOVAL</t>
  </si>
  <si>
    <t>C/GIMIENTO DE SANDOVAL</t>
  </si>
  <si>
    <t>I.E. DE GUATACA SUR</t>
  </si>
  <si>
    <t>VEREDA DE SAN IGANACIO</t>
  </si>
  <si>
    <t>I.E.T. EN SISTEMAS DE MARGARITA</t>
  </si>
  <si>
    <t>BOTON DE LEIVA</t>
  </si>
  <si>
    <t>C/GIMIENTO EL BOTON LEIVA</t>
  </si>
  <si>
    <t>CAUSADO</t>
  </si>
  <si>
    <t>C/GIMIENTO DE CAUSADO</t>
  </si>
  <si>
    <t>MARIA BERNARDA</t>
  </si>
  <si>
    <t>IND MARGARITA</t>
  </si>
  <si>
    <t>Montecristo</t>
  </si>
  <si>
    <t>VILLA URIBE</t>
  </si>
  <si>
    <t>C/GTO VILLA URIBE</t>
  </si>
  <si>
    <t>PARAISO - MONTECRISTO</t>
  </si>
  <si>
    <t>PUEBLO LINDO</t>
  </si>
  <si>
    <t>TABURETERA</t>
  </si>
  <si>
    <t>C/GIMIENTO DE TABURETERA</t>
  </si>
  <si>
    <t>Mompox</t>
  </si>
  <si>
    <t>I.E. DE LAS BOQUILLAS</t>
  </si>
  <si>
    <t>SAN  NICOLAS</t>
  </si>
  <si>
    <t>C/GTO SAN NICOLAS</t>
  </si>
  <si>
    <t>IND PLAZA SUCRE # 20-23</t>
  </si>
  <si>
    <t>I.E. RIO GRANDE DE LA MAGDALENA</t>
  </si>
  <si>
    <t>SANTA CRUZ</t>
  </si>
  <si>
    <t>BARRIO ABAJO DE STA CRUZ</t>
  </si>
  <si>
    <t>SANTA CRUZ NO. 1</t>
  </si>
  <si>
    <t>C/GTO DE STA CRUZ</t>
  </si>
  <si>
    <t>I.E.T. COLEGIO NACIONAL PINILLOS</t>
  </si>
  <si>
    <t>ELVIRA LOPEZ D FACIOLINCE</t>
  </si>
  <si>
    <t>IND INTERIOR CLL. 12 A- MZ. EL TABAQUILLO</t>
  </si>
  <si>
    <t>I.E.T.A. Y ORFEBRERIA TOMASA NAJERA</t>
  </si>
  <si>
    <t>I.E.T.A. Y ORFEBRERIA TOMASA NAJERA - SEDE PRINCIPAL</t>
  </si>
  <si>
    <t>IND VIA AL AEREOPUERTO</t>
  </si>
  <si>
    <t>INSTITUCION EDUCATIVA LA TRAVESIA</t>
  </si>
  <si>
    <t>C/GIMIENTO DE STA. HELENA</t>
  </si>
  <si>
    <t>Norosi</t>
  </si>
  <si>
    <t>LAS NIEVES</t>
  </si>
  <si>
    <t>MINA BRISA</t>
  </si>
  <si>
    <t>VEREDA MINA BRISA-C/GIMIENTO CASA BARRO</t>
  </si>
  <si>
    <t>MINA ESTRELLA</t>
  </si>
  <si>
    <t>VDA. MINA ESTRELLA</t>
  </si>
  <si>
    <t>Pinillos</t>
  </si>
  <si>
    <t>I.E. DE ARMENIA</t>
  </si>
  <si>
    <t>PUERTO CERRO</t>
  </si>
  <si>
    <t>VDA PUERTO CERRO-PINILLOS</t>
  </si>
  <si>
    <t>I.E. DE PUERTO LOPEZ</t>
  </si>
  <si>
    <t>PUERTO BELLO C/GIMIENTO DE PINILLOS</t>
  </si>
  <si>
    <t>I.E. DE SANTA COA</t>
  </si>
  <si>
    <t>NICARAGUA</t>
  </si>
  <si>
    <t>NICARAGUA C/GIMIENTO DE PINILLOS</t>
  </si>
  <si>
    <t>I.E. MANUEL FRANCISCO OBREGON</t>
  </si>
  <si>
    <t>MANTEQUEIRA</t>
  </si>
  <si>
    <t>CORREGIMIENTO DE MANTEQUEIRA</t>
  </si>
  <si>
    <t>I.E. RUFINA VIEJA</t>
  </si>
  <si>
    <t>RUFINA NUEVA</t>
  </si>
  <si>
    <t>RUFINA NVA CORREG PINILLOS</t>
  </si>
  <si>
    <t>I.E.T. DE LAS CONCHITAS</t>
  </si>
  <si>
    <t>I.E.T. DE LAS CONCHITAS - SEDE PRINCIPAL</t>
  </si>
  <si>
    <t>C/GTO CONCHITAS</t>
  </si>
  <si>
    <t>Tiquisio</t>
  </si>
  <si>
    <t>MICHIRRERA</t>
  </si>
  <si>
    <t>VDA. MICHIRRERA</t>
  </si>
  <si>
    <t>I.E. RAFAEL SEGUNDO TURIZO MARTINEZ</t>
  </si>
  <si>
    <t>VEREDA DE PUERTO GAITAN</t>
  </si>
  <si>
    <t>INSTITUCION EDUCATIVA  DE MINA SECA</t>
  </si>
  <si>
    <t>ALTO FIRME</t>
  </si>
  <si>
    <t>VDA. ALTO FIRME</t>
  </si>
  <si>
    <t>COLORADO-BOLIVAR-BARRIO ARRIBA</t>
  </si>
  <si>
    <t>PARAISO</t>
  </si>
  <si>
    <t>VEREDA DE PARAISO</t>
  </si>
  <si>
    <t>I.E.T. AGROPECUARIA LA BUENA ESPERANZA</t>
  </si>
  <si>
    <t>BELLA VISTA</t>
  </si>
  <si>
    <t>IND SECT BELLA VISTA</t>
  </si>
  <si>
    <t>IND BARRIO PARAISO SECT LA CONQUISTA</t>
  </si>
  <si>
    <t>SAN FRANCISCO DE ASIS</t>
  </si>
  <si>
    <t>IND SECTOR LA CANALITA</t>
  </si>
  <si>
    <t>INSTITUCION EDUCATIVA  DOCENTE DE TURBACO</t>
  </si>
  <si>
    <t>MIXTA NO. 1 DE TURBACO</t>
  </si>
  <si>
    <t>CL DEL COCO 14 48</t>
  </si>
  <si>
    <t>INSTITUCION EDUCATIVA CUARTA POZA DE MANGA</t>
  </si>
  <si>
    <t>HILDA MARRUGO D AHUMADA</t>
  </si>
  <si>
    <t>IND CARRETERA A TURBANA  BARRIO MEDIA TAPA</t>
  </si>
  <si>
    <t>INSTITUCION EDUCATIVA FELIPE SANTIAGO ESCOBAR</t>
  </si>
  <si>
    <t>IND CLL DE LA ESTRELLA</t>
  </si>
  <si>
    <t>I.E.T. INDUSTRIAL MOISES CABEZA JUNCO</t>
  </si>
  <si>
    <t>IND . CALLE REAL</t>
  </si>
  <si>
    <t>I.E.T.A. DE VILLANUEVA</t>
  </si>
  <si>
    <t>CORAZON A CORAZON</t>
  </si>
  <si>
    <t>IND BARRIO SITIO NUEVO</t>
  </si>
  <si>
    <t>CENTRO EDUCATIVO COLOMBIATON GUSTAVO PULECIO GOMEZ</t>
  </si>
  <si>
    <t>CENTRO EDUCATIVO COLOMBIATON GUSTAVO PULECIO GOMEZ - SEDE PRINCIPAL</t>
  </si>
  <si>
    <t>UNALDE VIRGEN Y TURISTICA</t>
  </si>
  <si>
    <t>INSTITUCION EDUCATIVA POLITECNICO DEL POZON</t>
  </si>
  <si>
    <t>INSTITUCION EDUCATIVA POLITECNICO DEL POZON - SEDE PRINCIPAL</t>
  </si>
  <si>
    <t>IND CL 55 91 75</t>
  </si>
  <si>
    <t>COL. NAVAL DE CRESPO</t>
  </si>
  <si>
    <t>CRESPO B. MILITAR AV.  9A. CLL. 72</t>
  </si>
  <si>
    <t>COL. NAVAL DEL SOCORRO</t>
  </si>
  <si>
    <t>EL SOCORRO MZA. A LOTE 1</t>
  </si>
  <si>
    <t>COL. NTRA. SRA. DE LA CONSOLATA</t>
  </si>
  <si>
    <t>BLAS DE LEZO AV. KENEDY NO.26-28</t>
  </si>
  <si>
    <t>COL. SEMINARIO DE C/GENA</t>
  </si>
  <si>
    <t>ALCIBIA SECTOR MARIA AUXILIADORA CLL. 38 # 29-6</t>
  </si>
  <si>
    <t>COL. SUE?OS Y OPORTUNIDADES JESUS MAESTRO</t>
  </si>
  <si>
    <t>NELSON MANDELA SECT LOS OLIVOS</t>
  </si>
  <si>
    <t>I.E. DE FREDONIA</t>
  </si>
  <si>
    <t>I.E. DE FREDONIA - SEDE PRINCIPAL</t>
  </si>
  <si>
    <t>IND FREDONIA CL. 15</t>
  </si>
  <si>
    <t>INSTITUCION EDUCATIVA AMBIENTALISTA DE CARTAGENA</t>
  </si>
  <si>
    <t>SAN JOSE DE LOS CAMPANOS MNA.9 #31- 4TA. AV..</t>
  </si>
  <si>
    <t>INSTITUCION EDUCATIVA ANA MARIA VELEZ DE TRUJILLO</t>
  </si>
  <si>
    <t>SEDE DISTRITAL  REPUBLICA DEL CARIBE</t>
  </si>
  <si>
    <t>TORICES SECTOR REPUBLICA DEL CARIBE CL PPAL</t>
  </si>
  <si>
    <t>INSTITUCION EDUCATIVA ANTONIA SANTOS</t>
  </si>
  <si>
    <t>PIE DE LA POPA CLL 35 # 18B-131</t>
  </si>
  <si>
    <t>INSTITUCION EDUCATIVA ARROYO DE PIEDRA</t>
  </si>
  <si>
    <t>SEDE ARROYO DE LAS CANOAS</t>
  </si>
  <si>
    <t>ARROYO DE LAS CANOAS, ANILLO VIAL CARRET AL MAR</t>
  </si>
  <si>
    <t>SEDE DE PUNTA CANOA</t>
  </si>
  <si>
    <t>CORREG. DE PUNTA CANOA</t>
  </si>
  <si>
    <t>INSTITUCION EDUCATIVA CIUDADELA 2000</t>
  </si>
  <si>
    <t>INSTITUCION EDUCATIVA EL SALVADOR</t>
  </si>
  <si>
    <t>INSTITUCION EDUCATIVA EL SALVADOR - SEDE PRINCIPAL</t>
  </si>
  <si>
    <t>IND CL LAS BRISAS MZ J LT12</t>
  </si>
  <si>
    <t>SEDE 20 DE ENERO</t>
  </si>
  <si>
    <t>MZ J LT 22 BR ECTOR 20 DE ENERO &lt;EOF&gt;</t>
  </si>
  <si>
    <t>SEDE EL POZON</t>
  </si>
  <si>
    <t>KR 79 CL 52 C &lt;EOF&gt;</t>
  </si>
  <si>
    <t>SEDE LAS COLINAS</t>
  </si>
  <si>
    <t>IND KA 79 CL 52C MZ 478</t>
  </si>
  <si>
    <t>SEDE SAN JOSE</t>
  </si>
  <si>
    <t>KR 101 39 A 210 &lt;EOF&gt;</t>
  </si>
  <si>
    <t>SEDE SAN NICOLAS</t>
  </si>
  <si>
    <t>KR 85 A 73 87</t>
  </si>
  <si>
    <t>INSTITUCION EDUCATIVA FE Y ALEGRIA EL PROGRESO</t>
  </si>
  <si>
    <t>SEDE  JOSE GONZALEZ VERGARA</t>
  </si>
  <si>
    <t>LA VICTORIA CRA. 69 NO 7 - 143</t>
  </si>
  <si>
    <t>INSTITUCION EDUCATIVA FERNANDO DE LA VEGA</t>
  </si>
  <si>
    <t>EL BOSQUE CLL. SAN ISIDRO DIAG 21C NO 53-40</t>
  </si>
  <si>
    <t>SEDE ALMIRANTE PADILLA</t>
  </si>
  <si>
    <t>BOSQUE SECTOR MARTIN DE PORRES AV. PEDRO VELEZ</t>
  </si>
  <si>
    <t>INSTITUCION EDUCATIVA FUNDACION PIES DESCALZOS</t>
  </si>
  <si>
    <t>INSTITUCION EDUCATIVA FUNDACION PIES DESCALZOS - SEDE PRINCIPAL</t>
  </si>
  <si>
    <t>CL 52 33 E 06</t>
  </si>
  <si>
    <t>INSTITUCION EDUCATIVA HERMANO ANTONIO RAMOS DE LA SALLE</t>
  </si>
  <si>
    <t>BARRIO TORICES PASEO BOLIVAR</t>
  </si>
  <si>
    <t>INSTITUCION EDUCATIVA ISLAS DEL ROSARIO</t>
  </si>
  <si>
    <t>I.E. ISLAS DEL ROSARIO - SEDE PRNCIPAL</t>
  </si>
  <si>
    <t>ISLA GRANDE EN ISLAS DEL ROSARIO</t>
  </si>
  <si>
    <t>INSTITUCION EDUCATIVA JOSE DE LA VEGA</t>
  </si>
  <si>
    <t>TORICES KRA 14 #49-10</t>
  </si>
  <si>
    <t>INSTITUCION EDUCATIVA JOSE MANUEL RODRIGUEZ TORICES</t>
  </si>
  <si>
    <t>CARRET. PRINCIPAL DEL BOSQUE</t>
  </si>
  <si>
    <t>JARDIN INFANTIL LOS CARACOLES</t>
  </si>
  <si>
    <t>LOS CARACOLES TRANSV.55 NO.22C-110 II ETAPA</t>
  </si>
  <si>
    <t>INSTITUCION EDUCATIVA LAS GAVIOTAS</t>
  </si>
  <si>
    <t>JARDIN INFANTIL NI?O JESUS</t>
  </si>
  <si>
    <t>GAVIOTAS URB 5 DE NOV. 2A NO. 58 A -111</t>
  </si>
  <si>
    <t>INSTITUCION EDUCATIVA LUIS C GALAN SARMIENTO</t>
  </si>
  <si>
    <t>EL POZON  TRAN 56 NO 87-56 M 48 L 5</t>
  </si>
  <si>
    <t>INSTITUCION EDUCATIVA LUIS FELIPE CABRERA DE BARU.</t>
  </si>
  <si>
    <t>INSTITUCION EDUCATIVA LUIS FELIPE CABRERA DE BARU</t>
  </si>
  <si>
    <t>ISLA DE BARU</t>
  </si>
  <si>
    <t>INSTITUCION EDUCATIVA MADRE GABRIELA DE SAN MARTIN</t>
  </si>
  <si>
    <t>B.OLAYA HRA SEC NVO PORVENIR CLL. LAS CARRETAS</t>
  </si>
  <si>
    <t>SEDE DIEZ DE MAYO</t>
  </si>
  <si>
    <t>OLAYA HERRERA SEC. EL PORVENIR CLL. JORGE E. GA</t>
  </si>
  <si>
    <t>AV. PEDRO DE HEREDIA B. ALCIBIA NO 29-59</t>
  </si>
  <si>
    <t>INSTITUCION EDUCATIVA MERCEDES ABREGO</t>
  </si>
  <si>
    <t>SEDE  CAMILO TORRES RESTREPO</t>
  </si>
  <si>
    <t>CAMILO TORRES RESTREPO CRA.80 C NO.4C - 85</t>
  </si>
  <si>
    <t>INSTITUCION EDUCATIVA NUEVO BOSQUE</t>
  </si>
  <si>
    <t>URB. BARLOVENTO TRASNV. 53 #23A - 107 MZA I</t>
  </si>
  <si>
    <t>INSTITUCION EDUCATIVA SANTA CRUZ DEL ISLOTE</t>
  </si>
  <si>
    <t>ISLOTE ARCHIPIELAGO DE SAN BERNARDO</t>
  </si>
  <si>
    <t>INSTITUCION EDUCATIVA SANTA MARIA</t>
  </si>
  <si>
    <t>SEDE NTRA. SRA. DE FATIMA</t>
  </si>
  <si>
    <t>DANIEL LEMAITRE CLL 69B ESQUINA</t>
  </si>
  <si>
    <t>Magangue</t>
  </si>
  <si>
    <t>I.E. DE COYONGAL</t>
  </si>
  <si>
    <t>TOLU</t>
  </si>
  <si>
    <t>CORREG TOLU</t>
  </si>
  <si>
    <t>I.E. DE YATI</t>
  </si>
  <si>
    <t>PUERTO KENNEDY</t>
  </si>
  <si>
    <t>SANTA FE</t>
  </si>
  <si>
    <t>I.E. NUESTRA SEÑORA DEL CARMEN DE BARBOSA</t>
  </si>
  <si>
    <t>I.E. NUESTRA SEÑORA DEL CARMEN DE BARBOSA - SEDE PRINCIPAL</t>
  </si>
  <si>
    <t>CORREG DE BARBOSA</t>
  </si>
  <si>
    <t>SAN JOSE DE LAS MARTAS</t>
  </si>
  <si>
    <t>CORREG SAN JOSE DE LAS MARTAS</t>
  </si>
  <si>
    <t>I.E. SAN JOSE NO 1</t>
  </si>
  <si>
    <t>DOS DE NOVIEMBRE</t>
  </si>
  <si>
    <t>AV COLOMBIA</t>
  </si>
  <si>
    <t>I.E. SAN JOSE NO 2</t>
  </si>
  <si>
    <t>CR 28 NO 28  04</t>
  </si>
  <si>
    <t>INST EDUC COMUNAL DE VERSALLES</t>
  </si>
  <si>
    <t>BARRIO BUENOS AIRES</t>
  </si>
  <si>
    <t>COSTA AZUL</t>
  </si>
  <si>
    <t>BARRIO COSTA  AZUL</t>
  </si>
  <si>
    <t>CORREG FLORENCIA</t>
  </si>
  <si>
    <t>INST EDUC LICEO JOAQUIN F. VELEZ</t>
  </si>
  <si>
    <t>CLL 14 NO 38-58 BARRIO LAS DELICIAS</t>
  </si>
  <si>
    <t>LICEO JOAQUIN F. VELEZ</t>
  </si>
  <si>
    <t>VIA CAMILO TORRES</t>
  </si>
  <si>
    <t>MACONDO SIGLO XXI</t>
  </si>
  <si>
    <t>BARRIO MACONDO</t>
  </si>
  <si>
    <t>INST EDUC LICEO MODERNO MAGANGUE</t>
  </si>
  <si>
    <t>EL RECREO</t>
  </si>
  <si>
    <t>LA CANDELARIA</t>
  </si>
  <si>
    <t>BARRIO LA CANDELARIA</t>
  </si>
  <si>
    <t>INST EDUC MANUEL ATENCIA ORDO¿EZ</t>
  </si>
  <si>
    <t>CARRETERA PRINCIPAL</t>
  </si>
  <si>
    <t>INST EDUC SAN MATEO</t>
  </si>
  <si>
    <t>BOSTON</t>
  </si>
  <si>
    <t>BARRIO BOSTON KRA 29 CALLE 18</t>
  </si>
  <si>
    <t>CRISTO PRADO</t>
  </si>
  <si>
    <t>BARRIO CRISTO PRADO</t>
  </si>
  <si>
    <t>EL PRADO</t>
  </si>
  <si>
    <t>BARRIO EL PRADO</t>
  </si>
  <si>
    <t>NUEVA ESPERANZA</t>
  </si>
  <si>
    <t>BARRIO NUEVA ESPERANZA</t>
  </si>
  <si>
    <t>ISIDRO ALBA GUIO</t>
  </si>
  <si>
    <t>KR 21 16 54 &lt;EOF&gt;</t>
  </si>
  <si>
    <t>IE EZEQUIEL MORENO Y DIAZ</t>
  </si>
  <si>
    <t>EZEQUIEL MORENO Y DIAZ</t>
  </si>
  <si>
    <t>CARRET KM 1 VIA AGUACLARA</t>
  </si>
  <si>
    <t>IE CENTRO SOCIAL</t>
  </si>
  <si>
    <t>KR 23 11 45</t>
  </si>
  <si>
    <t>IE DIVINO SALVADOR</t>
  </si>
  <si>
    <t>LA NIATA</t>
  </si>
  <si>
    <t>VDA LA NIATA</t>
  </si>
  <si>
    <t>CORREG SANTAFÉ DE MORICHAL</t>
  </si>
  <si>
    <t>SAN RAFAEL DE MORICHAL</t>
  </si>
  <si>
    <t>VDA SAN RAFAEL DE MORICHAL</t>
  </si>
  <si>
    <t>INSTITUCIÓN EDUCATIVA TÉCNICA AGROPECUARIA LORGIO RODRÍGUEZ</t>
  </si>
  <si>
    <t>INSTITUCIÓN EDUCATIVA TÉCNICA AGROPECUARIA LORGIO RODRÍGUEZ- SEDE PRINCIPAL</t>
  </si>
  <si>
    <t>VDA EL TALADRO</t>
  </si>
  <si>
    <t>LICEO GUSTAVO MATAMOROS LEON</t>
  </si>
  <si>
    <t>DECIMOSEXTA BRIGADA</t>
  </si>
  <si>
    <t>Cajibio</t>
  </si>
  <si>
    <t>I.E DE LOS REASENTAMIENTOS DEL CAUCA KWE´SX KSXA´W ÜUSA´S FXITXSA YAT (DESPERTAR DE NUESTROS SUE</t>
  </si>
  <si>
    <t>PATHYU LUUCX</t>
  </si>
  <si>
    <t>I.E.DPTAL INDG MISAK MISAK ALA KUSREINUK MINGA EDUCATIVA INTERCULTURAL KURAK CHAK</t>
  </si>
  <si>
    <t>CONCENTRACIÓN ESCOLAR MISAK</t>
  </si>
  <si>
    <t>VDA SAN JOSÉ DE LA LAGUNA</t>
  </si>
  <si>
    <t>Inza</t>
  </si>
  <si>
    <t>I.E. EMPRESARIAL SAN JOSÉ</t>
  </si>
  <si>
    <t>SAN JOSÉ (sede principal)</t>
  </si>
  <si>
    <t>VEREDA SAN JOSE</t>
  </si>
  <si>
    <t>CORREGIMIENTO SAN ANDRES</t>
  </si>
  <si>
    <t>INST EDUC JIISA FXIW (ANTES CENT EDUC JIISA FXIW RESGUARDO INDIG DE YAQUIVA)</t>
  </si>
  <si>
    <t>ESCUELA RURAL MIXTA LA MILAGROSA</t>
  </si>
  <si>
    <t>VEREDA LA MILAGROSA</t>
  </si>
  <si>
    <t>ESCUELA RURAL MIXTA LOS NARANJOS DEL CABUYO</t>
  </si>
  <si>
    <t>VEREDA EL CABUYO</t>
  </si>
  <si>
    <t>INST EDUC TUMBICHUCUE (ANTES CENT EDUC TUMBICHUCUE)</t>
  </si>
  <si>
    <t>ESCUELA RURAL MIXTA TUMBICHUCUE</t>
  </si>
  <si>
    <t>CORREG TUMBICHUCUE</t>
  </si>
  <si>
    <t>INSTITUCION EDUCATIVA AGRICOLA NUESTRA SENORA DE LA CANDELARIA</t>
  </si>
  <si>
    <t>SAN PEDRO DE LOS QUINGOS</t>
  </si>
  <si>
    <t>VEREDA DE SAN PEDRO</t>
  </si>
  <si>
    <t>INSTITUCION EDUCATIVA INZA</t>
  </si>
  <si>
    <t>NUCLEO ESCOLAR INZA</t>
  </si>
  <si>
    <t>BARRIO BOLIVAR</t>
  </si>
  <si>
    <t>INSTITUCION EDUCATIVA SAGRADA FAMILIA DE NAZARETH</t>
  </si>
  <si>
    <t>SAGRADA FAMILIA DE NAZARETH (SEDE PRINCIPAL)</t>
  </si>
  <si>
    <t>IND BARRIO SANTANDER</t>
  </si>
  <si>
    <t>SAN ANTONIO (sede principal)</t>
  </si>
  <si>
    <t>INSTITUCION EDUCATIVA SANTA ROSA</t>
  </si>
  <si>
    <t>COLEGIO TÉCNICO AGROINDUSTRIAL ÁNGEL MARÍA LIZ</t>
  </si>
  <si>
    <t>VEREDA QUIGUANAS</t>
  </si>
  <si>
    <t>INSTITUTO TECNICO AGROPECUARIO  JIISA YAT</t>
  </si>
  <si>
    <t>CORREG SANTA ROSA</t>
  </si>
  <si>
    <t>Lopez(Micay)</t>
  </si>
  <si>
    <t>CENTRO EDUCATIVO JARATEEPATA TE WARRAARADE  CASA DEL PENSAMIENTO</t>
  </si>
  <si>
    <t>ESCUELA RURAL MIXTA SAN FRANCISCO LA VUELTA</t>
  </si>
  <si>
    <t>VEREDA SAN FRANCISCO LA VUELTA</t>
  </si>
  <si>
    <t>ESCUELA RURAL MIXTA JARATEEPATA TE WARRAARADE</t>
  </si>
  <si>
    <t>VEREDA JUAN COBO</t>
  </si>
  <si>
    <t>INSTITUCION EDUCATIVA AGUA CLARA GOLONDRO</t>
  </si>
  <si>
    <t>SAN FRANCISCO ADENTRO</t>
  </si>
  <si>
    <t>CORREGIMIENTO SAN FRANCISCO</t>
  </si>
  <si>
    <t>ESCUELA RURAL MIXTA AGUA SUCIA</t>
  </si>
  <si>
    <t>VEREDA AGUA SUCIA</t>
  </si>
  <si>
    <t>E.R.M. SEMILLERO DE NIÑOS PAECES (LUUCX FXIW) - SEDE PRINCIPAL</t>
  </si>
  <si>
    <t>ESCUELA  AA. CIPO LA LIBERIA</t>
  </si>
  <si>
    <t>VEREDA LIBERIA</t>
  </si>
  <si>
    <t>INSTITUCION EDUCATIVA INDIGENA EL MESON</t>
  </si>
  <si>
    <t>ESCUELA EL MESON</t>
  </si>
  <si>
    <t>VEREDA EL MESON</t>
  </si>
  <si>
    <t>ESCUELA RURAL MIXTA BELEN</t>
  </si>
  <si>
    <t>VDA BELEN CABILDO INDIGENA DE HONDURAS</t>
  </si>
  <si>
    <t>INSTITUCION EDUCATIVA INTERCULTURAL SEK WALAC A  (SOL CRECIENTE)</t>
  </si>
  <si>
    <t>ESCUELA RURAL MIXTA LA BODEGA</t>
  </si>
  <si>
    <t>VEREDA LA BODEGA</t>
  </si>
  <si>
    <t>INSTITUCION EDUCATIVA RENACER AFRO</t>
  </si>
  <si>
    <t>EL SOCORRO (SEDE PRINCIPAL)</t>
  </si>
  <si>
    <t>Puerto Tejada</t>
  </si>
  <si>
    <t>C.E. LAS BRISAS</t>
  </si>
  <si>
    <t>LAS BRISAS (sede principal)</t>
  </si>
  <si>
    <t>VEREDA LAS  BRISAS</t>
  </si>
  <si>
    <t>C.E. PERICO NEGRO</t>
  </si>
  <si>
    <t>PERICO NEGRO Nº 1 (sede principal)</t>
  </si>
  <si>
    <t>CORREGIMIENTO PERICO NEGRO</t>
  </si>
  <si>
    <t>I.E. JOSE HILARIO LOPEZ</t>
  </si>
  <si>
    <t>COMUNAL  MUNICIPAL</t>
  </si>
  <si>
    <t>CALLE 21 NO. 16-17 BARRIO CEMENTERIO</t>
  </si>
  <si>
    <t>CARRERA15 #20-26  BARRIO ANTONIO NARINO</t>
  </si>
  <si>
    <t>I.E. POLITECNICO LA MILAGROSA</t>
  </si>
  <si>
    <t>ALTOS DE PARIS</t>
  </si>
  <si>
    <t>CARRERA 6 #15-12 BARRIO ALTOS DE PARIS</t>
  </si>
  <si>
    <t>I.E. SAGRADO CORAZON</t>
  </si>
  <si>
    <t>PUERTO TEJADA</t>
  </si>
  <si>
    <t>CARRERA 16 #10-28</t>
  </si>
  <si>
    <t>Purace(Coconuco)</t>
  </si>
  <si>
    <t>C.E. SAN BARTOLO</t>
  </si>
  <si>
    <t>C.E. SAN BARTOLO - SEDE PRINCIPAL</t>
  </si>
  <si>
    <t>VEREDA SAN BARTOLO</t>
  </si>
  <si>
    <t>I.E. MANUEL MARÍA MOSQUERA</t>
  </si>
  <si>
    <t>PREESCOLAR EL PRINCIPITO</t>
  </si>
  <si>
    <t>INSP PURACE</t>
  </si>
  <si>
    <t>I.E.T.A. MARGARITA LEGARDA</t>
  </si>
  <si>
    <t>PRESCOLAR SANTA LETICIA</t>
  </si>
  <si>
    <t>VEREDA SANTA LETICIA</t>
  </si>
  <si>
    <t>Santander De Quilichao</t>
  </si>
  <si>
    <t>CENTRO EDUCATIVO CHAYUCE YAT</t>
  </si>
  <si>
    <t>CENTRO DOCENTE RURAL JERUSALEM</t>
  </si>
  <si>
    <t>VEREDA JERUSALEM</t>
  </si>
  <si>
    <t>ESCUELA RURAL MIXTA SAN AGUSTIN</t>
  </si>
  <si>
    <t>VEREDA LAS VUELTAS</t>
  </si>
  <si>
    <t>INSTITUCION EDUCATIVA AGROPECUARIA BENJAMIN DINDICUE</t>
  </si>
  <si>
    <t>E.R.M. SEKC DXY - CAMINOS DEL SOL</t>
  </si>
  <si>
    <t>ASENTAMIENTO PARCELACIÓN LA ESPERANZA</t>
  </si>
  <si>
    <t>INSTITUCION EDUCATIVA LA ARROBLEDA</t>
  </si>
  <si>
    <t>CORREGIMIENTO SAN RAFAEL</t>
  </si>
  <si>
    <t>INSTITUCION EDUCATIVA LA CONCEPCION</t>
  </si>
  <si>
    <t>ESCUELA RURAL MIXTA EL CASCAJAL</t>
  </si>
  <si>
    <t>VEREDA EL CASCAJAL</t>
  </si>
  <si>
    <t>ESCUELA RURAL MIXTA LA CONCEPCION</t>
  </si>
  <si>
    <t>VEREDA LA CONCEPCION</t>
  </si>
  <si>
    <t>Silvia</t>
  </si>
  <si>
    <t>I.E. CENTRO INTEGRADO DE SERVICIOS</t>
  </si>
  <si>
    <t>CENTRO DOCENTE RURAL MIXTO TOGUENGO</t>
  </si>
  <si>
    <t>VEREDA TOGUENGO</t>
  </si>
  <si>
    <t>CENTRO EDUCATIVO ASNENGA</t>
  </si>
  <si>
    <t>VEREDA ASNENGA</t>
  </si>
  <si>
    <t>I.E. LA CAMPANA</t>
  </si>
  <si>
    <t>CENTRO DOCENTE PIENDAMO ARRIBA</t>
  </si>
  <si>
    <t>VEREDA NIMBE RESGUARDO GUAMBIA</t>
  </si>
  <si>
    <t>CENTRO DOCENTE RURAL MIXTO EL PUEBLITO</t>
  </si>
  <si>
    <t>CORREGIMIENTO EL PUEBLITO</t>
  </si>
  <si>
    <t>INST EDUC TEC AMBALO ANTES (INST EDUC MIRAFLORES)</t>
  </si>
  <si>
    <t>CENTRO DOCENTE RURAL MIXTO MIRAFLORES</t>
  </si>
  <si>
    <t>VEREDA MIRAFLORES</t>
  </si>
  <si>
    <t>INST EDUC TEC KIZGO ANTES (INST EDUC QUIZGO)</t>
  </si>
  <si>
    <t>CENT EDUC DE ARTES Y OFICIOS NAMUY MISAK ANTES CENT DOC RUR MIXT EL SALADO</t>
  </si>
  <si>
    <t>Timbio</t>
  </si>
  <si>
    <t>C.E. CAMPOSANO</t>
  </si>
  <si>
    <t>CAMPOSANO (sede principal)</t>
  </si>
  <si>
    <t>VEREDA CAMPOSANO</t>
  </si>
  <si>
    <t>C.E. LA HONDA</t>
  </si>
  <si>
    <t>LA HONDA (sede principal)</t>
  </si>
  <si>
    <t>VEREDA LA HONDA</t>
  </si>
  <si>
    <t>C.E. LAS CRUCES</t>
  </si>
  <si>
    <t>LAS CRUCES (sede principal)</t>
  </si>
  <si>
    <t>CORREGIMIENTO LAS CRUCES</t>
  </si>
  <si>
    <t>C.E. SAMBONI ALTO</t>
  </si>
  <si>
    <t>SAMBONI ALTO (sede principal)</t>
  </si>
  <si>
    <t>VEREDA SAMBONI</t>
  </si>
  <si>
    <t>I.E.  LA CABANA ANTES CENT EDUC</t>
  </si>
  <si>
    <t>LA CABANA (sede principal)</t>
  </si>
  <si>
    <t>VEREDA LA CABANA</t>
  </si>
  <si>
    <t>SANTA TERESA</t>
  </si>
  <si>
    <t>VEREDA EL GUAYABAL</t>
  </si>
  <si>
    <t>I.E. AGROP CINCO DIAS</t>
  </si>
  <si>
    <t>CINCO DIAS (sede principal)</t>
  </si>
  <si>
    <t>CORREGIMIENTO CINCO DIAS</t>
  </si>
  <si>
    <t>I.E. CARLOS ALBAN</t>
  </si>
  <si>
    <t>CALLE 17 #7-32 BARRIO SAN CAYETANO</t>
  </si>
  <si>
    <t>I.E. EL BOQUERON (ANTES CENT EDUC EL BOQUERON)</t>
  </si>
  <si>
    <t>JOSE DE CALDAS EL ENCENILLO</t>
  </si>
  <si>
    <t>VEREDA EL ENCENILLO</t>
  </si>
  <si>
    <t>I.E. PROMOCION SOCIAL</t>
  </si>
  <si>
    <t>BELEN</t>
  </si>
  <si>
    <t>CALLE 14 #5-31 BARRIO BELEN</t>
  </si>
  <si>
    <t>INST EDUC CONC ESC GUILLERMO VALENCIA (ANTES SEDE INST EDUC CARLOS ALBAN)</t>
  </si>
  <si>
    <t>GUILLERMO VALENCIA (sede principal)</t>
  </si>
  <si>
    <t>CARRERA 18 CALLE 18  PARQUE PRINCIPAL</t>
  </si>
  <si>
    <t>Totoro</t>
  </si>
  <si>
    <t>C.E. FLORENCIA</t>
  </si>
  <si>
    <t>FLORENCIA (sede principal)</t>
  </si>
  <si>
    <t>CENTRO EDUCATIVO BUENAVISTA</t>
  </si>
  <si>
    <t>CENTRO DOCENTE RURAL MIXTA BUENAVISTA</t>
  </si>
  <si>
    <t>CORREGIMIENTO BUENAVISTA</t>
  </si>
  <si>
    <t>I.E. POLINDARA</t>
  </si>
  <si>
    <t>CENTRO DOCENTE SAN JOSE</t>
  </si>
  <si>
    <t>INS EDUC NOVIRAO ANTES CENT EDUC NOVIRAO</t>
  </si>
  <si>
    <t>CENTRO DOCENTE RURAL MIXTO NOVIRAO</t>
  </si>
  <si>
    <t>VEREDA NOVIRAO</t>
  </si>
  <si>
    <t>INST EDUC AGROP PUEBLO TOTORO</t>
  </si>
  <si>
    <t>COLEGIO BASICO PUEBLO DE TOTORO (ANTC.D. BETANIA)</t>
  </si>
  <si>
    <t>VEREDA BETANIA</t>
  </si>
  <si>
    <t>INST EDUC JEBALA</t>
  </si>
  <si>
    <t>CENTRO DOCENTE RURAL MIXTO JEBALA</t>
  </si>
  <si>
    <t>CORREGIMIENTO  JEBALA</t>
  </si>
  <si>
    <t>INSTITUCION EDUCATIVA AGROINDUSTRIAL VICTOR MANUEL CHAUX VILLAMIL</t>
  </si>
  <si>
    <t>GABRIEL LOPEZ</t>
  </si>
  <si>
    <t>VEREDA GABRIEL LOPEZ</t>
  </si>
  <si>
    <t>INSTITUCIÓN EDUCATIVA PALACE</t>
  </si>
  <si>
    <t>ESCUELA RURAL MIXTA PALACE</t>
  </si>
  <si>
    <t>VEREDA PALACE</t>
  </si>
  <si>
    <t>Villa Rica</t>
  </si>
  <si>
    <t>C.E. EL CHALO</t>
  </si>
  <si>
    <t>CANTARITO</t>
  </si>
  <si>
    <t>VEREDA CANTARITO</t>
  </si>
  <si>
    <t>EL CHALO (sede principal)</t>
  </si>
  <si>
    <t>VDA EL CHALO</t>
  </si>
  <si>
    <t>I.E. JUAN IGNACIO</t>
  </si>
  <si>
    <t>JUAN IGNACIO (sede principal)</t>
  </si>
  <si>
    <t>CORREGIMIENTO JUAN IGNACIO</t>
  </si>
  <si>
    <t>I.E.T. SENON FABIO VILLEGAS</t>
  </si>
  <si>
    <t>EL MUNDO INFANTIL</t>
  </si>
  <si>
    <t>CABECERA MUNICIPAL</t>
  </si>
  <si>
    <t>INST EDUC LA PRIMAVERA ANTES (CENT EDUC LA PRIMAVERA)</t>
  </si>
  <si>
    <t>AGUA AZUL</t>
  </si>
  <si>
    <t>VEREDA AGUA AZUL</t>
  </si>
  <si>
    <t>LA PRIMAVERA (sede principal)</t>
  </si>
  <si>
    <t>VEREDA LA PRIMAVERA</t>
  </si>
  <si>
    <t>Popayan</t>
  </si>
  <si>
    <t>ALEJANDRO DE HUMBOLDT</t>
  </si>
  <si>
    <t>SEDE ALEJANDRO DE HUMBOLDT</t>
  </si>
  <si>
    <t>BARRIO POMONA</t>
  </si>
  <si>
    <t>SEDE YANACONAS</t>
  </si>
  <si>
    <t>CL 29 N ENTRE CRA 2 Y 3</t>
  </si>
  <si>
    <t>INSTITUCION EDUCATIVA BICENTENARIO</t>
  </si>
  <si>
    <t>I.E. BICENTENARIO - SEDE PRINCIPAL</t>
  </si>
  <si>
    <t>KR 2 69 52</t>
  </si>
  <si>
    <t>ALFEREZ REAL</t>
  </si>
  <si>
    <t>SEDE ALFEREZ REAL</t>
  </si>
  <si>
    <t>CR 7AE NO. 13A - 03  EL LAGO</t>
  </si>
  <si>
    <t>ANTONIO GARCIA PAREDES</t>
  </si>
  <si>
    <t>SEDE LOS DOS BRAZOS</t>
  </si>
  <si>
    <t>VDA LOS DOS BRAZOS</t>
  </si>
  <si>
    <t>SEDE MANUEL JOSE MOSQUERA</t>
  </si>
  <si>
    <t>CR 10A  NO. 12A-10  LAS AMERICAS</t>
  </si>
  <si>
    <t>SEDE SAN GABRIEL ARCANGEL</t>
  </si>
  <si>
    <t>PUELENJE CENTRO</t>
  </si>
  <si>
    <t>CARLOS M SIMMONDS</t>
  </si>
  <si>
    <t>SEDE CARLOS M. SIMMONDS</t>
  </si>
  <si>
    <t>CR 9 NO. 73N-227 EL PLACER</t>
  </si>
  <si>
    <t>SEDE GUILLERMO LEON VALENCIA</t>
  </si>
  <si>
    <t>CR 11 NO. 64N-31 SAN IGNACIO</t>
  </si>
  <si>
    <t>FRANCISCO ANTONIO DE ULLOA</t>
  </si>
  <si>
    <t>CR 11 CL 30 ESQ</t>
  </si>
  <si>
    <t>SEDE SILOE</t>
  </si>
  <si>
    <t>VDA SILOE</t>
  </si>
  <si>
    <t>SEDE PIO XII</t>
  </si>
  <si>
    <t>CL 2 # 14 - 60 BARRIO CADILLAL</t>
  </si>
  <si>
    <t>SEDE FRANCISCO JOSE DE CALDAS</t>
  </si>
  <si>
    <t>TRANSVERSAL 3° # 21-70  CALICANTO</t>
  </si>
  <si>
    <t>SEDE MIXTA DEL CAUCA</t>
  </si>
  <si>
    <t>PUENTE ANTIGUO CAUCA</t>
  </si>
  <si>
    <t>I.E. LAS HUACAS</t>
  </si>
  <si>
    <t>SEDE LOS LLANOS</t>
  </si>
  <si>
    <t>INEM FCO JOSE DE CALDAS</t>
  </si>
  <si>
    <t>SEDE JUNIN</t>
  </si>
  <si>
    <t>CR 9 # 3N-23 MODELO</t>
  </si>
  <si>
    <t>JOSE EUSEBIO CARO</t>
  </si>
  <si>
    <t>SEDE LAS PALMAS</t>
  </si>
  <si>
    <t>BARRIO LAS PALMAS</t>
  </si>
  <si>
    <t>CR 32 NO. 5-82 SAN JOSE</t>
  </si>
  <si>
    <t>LA PAMBA</t>
  </si>
  <si>
    <t>SEDE LA PAMBA</t>
  </si>
  <si>
    <t>CLE 3A NO. 0 - 01 LA PAMBA</t>
  </si>
  <si>
    <t>NOR- OCCIDENTE -  LA TETILLA</t>
  </si>
  <si>
    <t>SEDE NOROCCIDENTE</t>
  </si>
  <si>
    <t>VDA LA TETILLA</t>
  </si>
  <si>
    <t>SEDE NUESTRA SEÑORA DEL CARMEN</t>
  </si>
  <si>
    <t>CRA 5 NORTE  # 20N-24</t>
  </si>
  <si>
    <t>RAFAEL POMBO</t>
  </si>
  <si>
    <t>SEDE VALENCIA</t>
  </si>
  <si>
    <t>CLL 7 # 11-93</t>
  </si>
  <si>
    <t>SEDE EL LIBERTADOR</t>
  </si>
  <si>
    <t>CRA 6 # 18 N-37</t>
  </si>
  <si>
    <t>SEDE LAURA VALENCIA</t>
  </si>
  <si>
    <t>CALLE 1A # 9-19  MODELO</t>
  </si>
  <si>
    <t>TOMAS CIPRIANO DE MOSQUERA</t>
  </si>
  <si>
    <t>SEDE  ESCUELA DE NIÑAS MANUELA BELTRAN</t>
  </si>
  <si>
    <t>CL 11 CRA 21 - 22</t>
  </si>
  <si>
    <t>Astrea</t>
  </si>
  <si>
    <t>C.E. CAYETANO MORA</t>
  </si>
  <si>
    <t>VDA BELGICA</t>
  </si>
  <si>
    <t>C.E. SAN JOSE (SANTA CECILIA)</t>
  </si>
  <si>
    <t>CORREGIMIENTO SANTA CECILIA</t>
  </si>
  <si>
    <t>I.E. ALVARO ARAUJO NOGUERA</t>
  </si>
  <si>
    <t>SEDE ILSE PALLARES</t>
  </si>
  <si>
    <t>CL 8 KR 2</t>
  </si>
  <si>
    <t>SEDE JARDIN PREESCOLAR EL NIÑO JESUS</t>
  </si>
  <si>
    <t>KR 2 CL 17</t>
  </si>
  <si>
    <t>SEDE NUESTRA SEÑORA DE LA CONCEPCION</t>
  </si>
  <si>
    <t>CL 5 KR 1</t>
  </si>
  <si>
    <t>KR 6 CL 21</t>
  </si>
  <si>
    <t>SEDE SAN ANTONIO DE PADUA N 1</t>
  </si>
  <si>
    <t>BARRIO SAN ANTONIO</t>
  </si>
  <si>
    <t>Chimichagua</t>
  </si>
  <si>
    <t>I.E. BET-EL</t>
  </si>
  <si>
    <t>CORREG. BETEL</t>
  </si>
  <si>
    <t>I.E. CERVELEON PADILLA</t>
  </si>
  <si>
    <t>SEDE LORENZA ASTERIA PEREZ</t>
  </si>
  <si>
    <t>CL 13 6 16</t>
  </si>
  <si>
    <t>SEDE JUAN XXIII</t>
  </si>
  <si>
    <t>CL 1 KR 5</t>
  </si>
  <si>
    <t>I.E. LA INMACULADA</t>
  </si>
  <si>
    <t>SEDE AURELIO ROBLES</t>
  </si>
  <si>
    <t>CL 5 KR 2 EQ</t>
  </si>
  <si>
    <t>I.E. LA MATA</t>
  </si>
  <si>
    <t>SEDE ULTIMO CASO</t>
  </si>
  <si>
    <t>VDA ULTIMO CASO</t>
  </si>
  <si>
    <t>I.E. PALMAR CAÑO HONDO</t>
  </si>
  <si>
    <t>I.E. PALMAR CANO HONDO</t>
  </si>
  <si>
    <t>VDA PALMAR CAÑO HONDO - CIHIMCHAGUA</t>
  </si>
  <si>
    <t>I.E. SAMUEL ARRIETA MOLINA</t>
  </si>
  <si>
    <t>CORREGIMIENTO DE MANINGUILLA</t>
  </si>
  <si>
    <t>I.E. SANTA TERESITA</t>
  </si>
  <si>
    <t>KR 9 14 20</t>
  </si>
  <si>
    <t>Chiriguana</t>
  </si>
  <si>
    <t>I. E. LA AURORA</t>
  </si>
  <si>
    <t>CORREGIMIENTO LA AURORA</t>
  </si>
  <si>
    <t>I.E. JUAN MEJIA GOMEZ</t>
  </si>
  <si>
    <t>SEDE N° 3</t>
  </si>
  <si>
    <t>CL 4 KR 6 Y 7</t>
  </si>
  <si>
    <t>SEDE N° 4</t>
  </si>
  <si>
    <t>CL 8 B 6 125</t>
  </si>
  <si>
    <t>I.E. RAFAEL ARGOTE VEGA</t>
  </si>
  <si>
    <t>I.E. RAFAEL ARGOTE</t>
  </si>
  <si>
    <t>CL 8 KR 1 5</t>
  </si>
  <si>
    <t>SEDE N° 5</t>
  </si>
  <si>
    <t>CL 7 2 02</t>
  </si>
  <si>
    <t>SEDE N° 6</t>
  </si>
  <si>
    <t>KR 4 2 29</t>
  </si>
  <si>
    <t>Curumani</t>
  </si>
  <si>
    <t>I.E. AGUSTIN RANGEL</t>
  </si>
  <si>
    <t>SEDE SAN ROQUE</t>
  </si>
  <si>
    <t>CORREGIMIENTO DE SAN ROQUE</t>
  </si>
  <si>
    <t>I.E. CAMILO TORRES</t>
  </si>
  <si>
    <t>SEDE BUENOS AIRES</t>
  </si>
  <si>
    <t>CL 1 SUR KR 16</t>
  </si>
  <si>
    <t>SEDE SANTISMA TRINIDAD</t>
  </si>
  <si>
    <t>CL 2 17 63</t>
  </si>
  <si>
    <t>I.E. CRISTIAN MORENO PALLARES</t>
  </si>
  <si>
    <t>CORREGIMIENTO SABANAGRANDE</t>
  </si>
  <si>
    <t>I.E. SAN ISIDRO</t>
  </si>
  <si>
    <t>CL 1 KR 11</t>
  </si>
  <si>
    <t>SEDE SAN VICENTE</t>
  </si>
  <si>
    <t>CL 12 KR 9</t>
  </si>
  <si>
    <t>El Paso</t>
  </si>
  <si>
    <t>I.E. BENITO RAMOS TRESPALACIOS</t>
  </si>
  <si>
    <t>SEDE NO 2</t>
  </si>
  <si>
    <t>LA LOMA DE CALENTURAS</t>
  </si>
  <si>
    <t>I.E. NACIONALIZADO EL PASO</t>
  </si>
  <si>
    <t>SEDE ANGEL MARTINEZ FLOREZ CAMPO</t>
  </si>
  <si>
    <t>CL 3 7 37</t>
  </si>
  <si>
    <t>I.E. OCTAVIO MENDOZA DURAN</t>
  </si>
  <si>
    <t>SEDE EL VALLITO</t>
  </si>
  <si>
    <t>EL VALLITO</t>
  </si>
  <si>
    <t>I.E. VALENTIN MANJARREZ</t>
  </si>
  <si>
    <t>B. CAÑAHUATE</t>
  </si>
  <si>
    <t>Gamarra</t>
  </si>
  <si>
    <t>I.E. PROMOCIÓN SOCIAL</t>
  </si>
  <si>
    <t>IND KILOMETRO 2 VIA AGUACHICA</t>
  </si>
  <si>
    <t>SEDE N° 1</t>
  </si>
  <si>
    <t>CL 5 NS 6 36</t>
  </si>
  <si>
    <t>I.E. RAFAEL SALAZAR</t>
  </si>
  <si>
    <t>SEDE  DIVINO NIÑO</t>
  </si>
  <si>
    <t>VDA. PUERTO CAPULCO</t>
  </si>
  <si>
    <t>SEDE N° 2</t>
  </si>
  <si>
    <t>Pailitas</t>
  </si>
  <si>
    <t>C.E. ANTONIO NARIÑO</t>
  </si>
  <si>
    <t>CORREGIMIENTO PALESTINA</t>
  </si>
  <si>
    <t>I.E. AGROP. ROSA JAIMES BARRERA</t>
  </si>
  <si>
    <t>SEDE 27 DE MARZO</t>
  </si>
  <si>
    <t>KR 12 07 25</t>
  </si>
  <si>
    <t>SEDE SAN JUAN BOSCO</t>
  </si>
  <si>
    <t>KR 8 4 59</t>
  </si>
  <si>
    <t>KR 5 7 A 78</t>
  </si>
  <si>
    <t>Pelaya</t>
  </si>
  <si>
    <t>I.E. ERNESTINA CASTRO DE AGUILAR</t>
  </si>
  <si>
    <t>SEDE 10 DE MAYO</t>
  </si>
  <si>
    <t>CORREGIMIENTO COSTILLA</t>
  </si>
  <si>
    <t>I.E. FRANCISCO RINALDY MORATO</t>
  </si>
  <si>
    <t>SEDE SAN BERNARDO</t>
  </si>
  <si>
    <t>CORRE SAN BERNARDO</t>
  </si>
  <si>
    <t>Rio De Oro</t>
  </si>
  <si>
    <t>C.E. MONTECITOS</t>
  </si>
  <si>
    <t>C.E. MONTECITOS - PRINCIPAL</t>
  </si>
  <si>
    <t>CORREG. MONTECITOS</t>
  </si>
  <si>
    <t>I.E. ALFONSO LOPEZ</t>
  </si>
  <si>
    <t>INST. EDU. ALFONSO LOPEZ</t>
  </si>
  <si>
    <t>BARRIO EL CABLE</t>
  </si>
  <si>
    <t>SEDE SAN MIGUEL</t>
  </si>
  <si>
    <t>I.E. LOS ANGELES</t>
  </si>
  <si>
    <t>CORREGIMIENTO LOS ANGELES</t>
  </si>
  <si>
    <t>Tamalameque</t>
  </si>
  <si>
    <t>I.E. ERNESTINA PANTOJA</t>
  </si>
  <si>
    <t>SEDE LA RIBERA</t>
  </si>
  <si>
    <t>CL 19 14 15</t>
  </si>
  <si>
    <t>I.E. PASA CORRIENDO</t>
  </si>
  <si>
    <t>SEDE ANTEQUERA</t>
  </si>
  <si>
    <t>CORREGIMIENTO DE ANTEQUERA</t>
  </si>
  <si>
    <t>I.E. PUERTO BOCAS</t>
  </si>
  <si>
    <t>SEDE EL JOBO</t>
  </si>
  <si>
    <t>CORREGIMIENTO EL JOBO</t>
  </si>
  <si>
    <t>CEN IND CHERUA</t>
  </si>
  <si>
    <t>ESCUELA INDIGENA AHUYAMAL - SEDE PRINCIPAL</t>
  </si>
  <si>
    <t>AHUYAMAL</t>
  </si>
  <si>
    <t>CENTRO INDÍGENA SAN  JOSE</t>
  </si>
  <si>
    <t>CE IND PUEBLO HERNANDEZ</t>
  </si>
  <si>
    <t>PUEBLO HERNANDEZ</t>
  </si>
  <si>
    <t>ESC IND DONACHUI</t>
  </si>
  <si>
    <t>ESCUELA INDIGENA DE SOGROME - SEDE PRINCIPAL</t>
  </si>
  <si>
    <t>SOGROME</t>
  </si>
  <si>
    <t>ESC. INDIGENA DE RONGOY</t>
  </si>
  <si>
    <t>ESC. IND. YURRUA (CERRO)</t>
  </si>
  <si>
    <t>EL CERRO</t>
  </si>
  <si>
    <t>IE CASD SIMON BOLIVAR</t>
  </si>
  <si>
    <t>MIXTA NO. 4</t>
  </si>
  <si>
    <t>CALLE 16</t>
  </si>
  <si>
    <t>INSTITUCION EDUCATIVA ANDRES NICOLAS ESCOBAR ESCOBAR</t>
  </si>
  <si>
    <t>INSTITUCION EDUCATIVA ANDRES NICOLAS ESCOBAR ESCOBAR - SEDE PRINCIPAL</t>
  </si>
  <si>
    <t>CL 78 27 187</t>
  </si>
  <si>
    <t>Cerete</t>
  </si>
  <si>
    <t>IE ALFONSO SPATH SPATH</t>
  </si>
  <si>
    <t>PREESCOLAR</t>
  </si>
  <si>
    <t>CORREGIMIENTO MARTINEZ</t>
  </si>
  <si>
    <t>BOCA DE GUAMAL</t>
  </si>
  <si>
    <t>VDA BOCA DE GUAMAL</t>
  </si>
  <si>
    <t>JOSE LOPEZ ARGEL</t>
  </si>
  <si>
    <t>IE DAVID SANCHEZ JULIAO</t>
  </si>
  <si>
    <t>CE LA PALMA</t>
  </si>
  <si>
    <t>IE EL CARITO</t>
  </si>
  <si>
    <t>LOS MORALES</t>
  </si>
  <si>
    <t>VDA LOS MORALES</t>
  </si>
  <si>
    <t>EL BRILLANTE</t>
  </si>
  <si>
    <t>VDA EL BRILLANTE</t>
  </si>
  <si>
    <t>IE LACIDES C. BERSAL</t>
  </si>
  <si>
    <t>SIMON LOPEZ REBOLLEDO</t>
  </si>
  <si>
    <t>BARRIO NUEVA COLOMBIA</t>
  </si>
  <si>
    <t>EL HIERRO</t>
  </si>
  <si>
    <t>VDA EL HIERRO</t>
  </si>
  <si>
    <t>LOS PLATANALES</t>
  </si>
  <si>
    <t>VDA PLATANALES</t>
  </si>
  <si>
    <t>IE SAN LUIS CAMPO ALEGRE</t>
  </si>
  <si>
    <t>GUANABANO</t>
  </si>
  <si>
    <t>VDA EL GUANABANO</t>
  </si>
  <si>
    <t>INSTITUCION EDUCATIVA LA UNION</t>
  </si>
  <si>
    <t>ESCUELA  LA ASUNCION</t>
  </si>
  <si>
    <t>CORREG NARIÑO</t>
  </si>
  <si>
    <t>Monteria</t>
  </si>
  <si>
    <t>IE ANTONIA SANTOS</t>
  </si>
  <si>
    <t>DG 23 3 65</t>
  </si>
  <si>
    <t>IE ANTONIO NARIÑO</t>
  </si>
  <si>
    <t>ESCUELA ANTONIO JOSE DE SUCRE</t>
  </si>
  <si>
    <t>KR 1 C 42 A 53</t>
  </si>
  <si>
    <t>IE AUGUSTO ESPINOSA VALDERRAMA</t>
  </si>
  <si>
    <t>CUCHARAL</t>
  </si>
  <si>
    <t>KM 26 V ARB</t>
  </si>
  <si>
    <t>ESC RURAL MIXTA MARRALU ABAJO</t>
  </si>
  <si>
    <t>VDA MARRALU ABAJO</t>
  </si>
  <si>
    <t>IE BESITO BOLAO</t>
  </si>
  <si>
    <t>ESCUELA RURAL MIXTA LOS PERICOS</t>
  </si>
  <si>
    <t>VEREDA LOS PERICOS</t>
  </si>
  <si>
    <t>ESCUELA RURAL MIXTA PALMA DE VINO</t>
  </si>
  <si>
    <t>VDA PALMA DE VINO</t>
  </si>
  <si>
    <t>IE CAMILO TORRES MOCARI</t>
  </si>
  <si>
    <t>ESCUELA URBANA MIXTA MI  AMIGUITO</t>
  </si>
  <si>
    <t>IND B 20 DE JULIO</t>
  </si>
  <si>
    <t>ESCUELA URBANA MIXTA PAZ DEL NORTE</t>
  </si>
  <si>
    <t>B PAZ DEL NORTE</t>
  </si>
  <si>
    <t>IE CECILIA DE LLERAS</t>
  </si>
  <si>
    <t>JARDIN INFANTIL NACIONAL</t>
  </si>
  <si>
    <t>CLLE 12 # 8B-32</t>
  </si>
  <si>
    <t>IE CRISTOBAL COLON</t>
  </si>
  <si>
    <t>ESC URB MIXTA PRADO</t>
  </si>
  <si>
    <t>IND PRADO</t>
  </si>
  <si>
    <t>IE EL RECUERDO</t>
  </si>
  <si>
    <t>IND KR 9 SUR 16 50</t>
  </si>
  <si>
    <t>IE EL TIGRE VILLA CLARETH</t>
  </si>
  <si>
    <t>KM 30 V ARB</t>
  </si>
  <si>
    <t>IND TR 7 N 9-19</t>
  </si>
  <si>
    <t>IE GUASIMAL</t>
  </si>
  <si>
    <t>ESC NUEVA EL CARMEN</t>
  </si>
  <si>
    <t>VEREDA NUEVO HORIZONTE</t>
  </si>
  <si>
    <t>CORREGIMIENTO DE GUASIMAL</t>
  </si>
  <si>
    <t>IE GUATEQUE</t>
  </si>
  <si>
    <t>ESC NUEVA MEDELLIN CORDOBA</t>
  </si>
  <si>
    <t>CORREGIMIENTO DE GUATEQUE</t>
  </si>
  <si>
    <t>ESC RURAL MIXTA SAN NICOLAS</t>
  </si>
  <si>
    <t>IE JOSE MARIA CORDOBA</t>
  </si>
  <si>
    <t>ESCUELA URBANA MIXTA CAMILO LAMADRID FABRA</t>
  </si>
  <si>
    <t>SECTOR LAS CAÑAS BARRIO CANTACLARO</t>
  </si>
  <si>
    <t>IE JOSÉ MARÍA CÓRDOBA</t>
  </si>
  <si>
    <t>IND CL 29 NO 16B-143 VIA PLANETA RICA</t>
  </si>
  <si>
    <t>IE KM 12</t>
  </si>
  <si>
    <t>ESCUELA RURAL MIXTA LAS CHISPAS PALMITAS</t>
  </si>
  <si>
    <t>KM 10 VIA PLANETA RICA</t>
  </si>
  <si>
    <t>KM 12 VIA PLANETA RICA</t>
  </si>
  <si>
    <t>IE LA POZA</t>
  </si>
  <si>
    <t>VEREDA LA POZA</t>
  </si>
  <si>
    <t>IE LA PRADERA</t>
  </si>
  <si>
    <t>ESC URB MIX EL ALIVIO</t>
  </si>
  <si>
    <t>CLL 9 C # 25 B 24</t>
  </si>
  <si>
    <t>CL 23 KR 27 28</t>
  </si>
  <si>
    <t>IE LETICIA</t>
  </si>
  <si>
    <t>ESC RURAL MIXTA  MARTINICA</t>
  </si>
  <si>
    <t>CORREGIMIENTO DE MARTINICA</t>
  </si>
  <si>
    <t>ESC RURAL MIXTA NUEVO PARAISO</t>
  </si>
  <si>
    <t>CORREGIMIENTO DE NUEVO PARAISO</t>
  </si>
  <si>
    <t>IE LICEO GUILLERMO VALENCIA</t>
  </si>
  <si>
    <t>ESC ANEXA GUILLERMO VALENCIA</t>
  </si>
  <si>
    <t>IND DG 16 TR 1</t>
  </si>
  <si>
    <t>IE LOS GARZONES</t>
  </si>
  <si>
    <t>ESC RUR MIX DE BUENAVENTURA</t>
  </si>
  <si>
    <t>CAS DE BUENAVENTURA</t>
  </si>
  <si>
    <t>IE MANUEL RUIZ ALVAREZ</t>
  </si>
  <si>
    <t>IND VILLA DE PAZ - MANZANA 65</t>
  </si>
  <si>
    <t>IE MERCEDES ABREGO</t>
  </si>
  <si>
    <t>CENTRO EDUCATIVO IPC</t>
  </si>
  <si>
    <t>IND DG 14 TR 2 Y 2A B SAN MARTIN</t>
  </si>
  <si>
    <t>ESC URB MIX LAS COLINAS</t>
  </si>
  <si>
    <t>TR 1A DG 1A B PASTRANA BORRERO</t>
  </si>
  <si>
    <t>IE MOGAMBO</t>
  </si>
  <si>
    <t>ESC URB MIXTA  FRANCISCO MIRANDA</t>
  </si>
  <si>
    <t>IND MZ 15 B 5ª ETAPA</t>
  </si>
  <si>
    <t>IND MZ 39 Y 53 2ª ET MOGAMBO</t>
  </si>
  <si>
    <t>IE MORINDO SANTA FE</t>
  </si>
  <si>
    <t>VEREDA MORINDO SANTA FE</t>
  </si>
  <si>
    <t>MORINDO CENTRAL</t>
  </si>
  <si>
    <t>KM 35 V ARB</t>
  </si>
  <si>
    <t>IE NUEVA LUCIA</t>
  </si>
  <si>
    <t>CORREG  DE NUEVA LUCIA</t>
  </si>
  <si>
    <t>IE PATIO BONITO</t>
  </si>
  <si>
    <t>ESC RUR YUCA SECA</t>
  </si>
  <si>
    <t>K-29 VIA PLANETA</t>
  </si>
  <si>
    <t>K-22 VIA PLANETA</t>
  </si>
  <si>
    <t>IE RAFAEL NUÑEZ</t>
  </si>
  <si>
    <t>ESC RURAL MIXTA LA LUCHA</t>
  </si>
  <si>
    <t>VDA LA LUCHA</t>
  </si>
  <si>
    <t>ESC RURAL MIXTA SANTA TERESITA</t>
  </si>
  <si>
    <t>VDA LOS PANTANOS</t>
  </si>
  <si>
    <t>IE RANCHO GRANDE</t>
  </si>
  <si>
    <t>ESC URB MIX MIRAFLORES</t>
  </si>
  <si>
    <t>MZ 04 LOTE 6</t>
  </si>
  <si>
    <t>IE SAN JOSE DE LOMA VERDE</t>
  </si>
  <si>
    <t>LOMA VERDE</t>
  </si>
  <si>
    <t>IE SANTA ISABEL</t>
  </si>
  <si>
    <t>ESC RUR MIX PALMITO PICAO</t>
  </si>
  <si>
    <t>VDA PALMITO PICAO</t>
  </si>
  <si>
    <t>CORREG SANTA ISABEL</t>
  </si>
  <si>
    <t>IE SANTA MARIA GORETTY</t>
  </si>
  <si>
    <t>IND DG 8 TR 13  B P-5</t>
  </si>
  <si>
    <t>IE SANTA ROSA DE LIMA</t>
  </si>
  <si>
    <t>ESC SAGRADO CORAZON DE JESUS</t>
  </si>
  <si>
    <t>CLL 22A NO15A-16</t>
  </si>
  <si>
    <t>ESC URB MIXTA SEIS DE MARZO</t>
  </si>
  <si>
    <t>KR 18 9 22</t>
  </si>
  <si>
    <t>IE SANTAFE</t>
  </si>
  <si>
    <t>ESC RURAL MIXTA TRES PIEDRAS</t>
  </si>
  <si>
    <t>CORREGIMIENTO TRES PIEDRAS</t>
  </si>
  <si>
    <t>IE VILLA MARGARITA</t>
  </si>
  <si>
    <t>ESC URB MIXTA ALFONSO LÓPEZ</t>
  </si>
  <si>
    <t>BALFONSO LOPEZ</t>
  </si>
  <si>
    <t>Mosquera</t>
  </si>
  <si>
    <t>I.E.  JUAN LUIS LONDOÑO DE LA CUESTA</t>
  </si>
  <si>
    <t>SEDE LA UNIDAD</t>
  </si>
  <si>
    <t>KR 12 B 21 06</t>
  </si>
  <si>
    <t>Soacha</t>
  </si>
  <si>
    <t>COLEGIO BENEDICTO XVI</t>
  </si>
  <si>
    <t>KR 8 47 17</t>
  </si>
  <si>
    <t>INSITITUCION EDUCATIVA EUGENIO DIAZ CASTRO</t>
  </si>
  <si>
    <t>SEDE ALTO DE LA CRUZ</t>
  </si>
  <si>
    <t>VEREDA ALTO DE LA CRUZ</t>
  </si>
  <si>
    <t>INSTITUCION EDUCATIVA LAS VILLAS</t>
  </si>
  <si>
    <t>SEDE VARON DE SOL</t>
  </si>
  <si>
    <t>CL 13 00 52</t>
  </si>
  <si>
    <t>INSTITUCION EDUCATIVA VIDA NUEVA</t>
  </si>
  <si>
    <t>INSTITUCION EDUCATIVA VIDA NUEVA - SEDE PRINCIPAL</t>
  </si>
  <si>
    <t>KR 19 A 4 140 &lt;EOF&gt;</t>
  </si>
  <si>
    <t>Zipaquira</t>
  </si>
  <si>
    <t>I.E.M. LICEO INTEGRADO</t>
  </si>
  <si>
    <t>SEDE GABRIELA MISTRAL A</t>
  </si>
  <si>
    <t>KR 11 A 7 30</t>
  </si>
  <si>
    <t>I.E.M. LUIS ORJUELA</t>
  </si>
  <si>
    <t>CONC URB MARISCAL SUCRE</t>
  </si>
  <si>
    <t>XXOOXX</t>
  </si>
  <si>
    <t>I.E.M. TECNICO INDUSTRIAL</t>
  </si>
  <si>
    <t>CONCENTRACION URBANA PASO ANCHO</t>
  </si>
  <si>
    <t>PASOANCHO</t>
  </si>
  <si>
    <t>I.E.M. TECNICO INDUSTRIAL - SEDE PRINCIPAL</t>
  </si>
  <si>
    <t>CL 2 A 23 07</t>
  </si>
  <si>
    <t>I.E.M.R. LUIS EDUARDO GUTIERREZ MENDEZ</t>
  </si>
  <si>
    <t>SEDE SAN ISIDRO</t>
  </si>
  <si>
    <t>VEREDA SAN ISIDRO</t>
  </si>
  <si>
    <t>CENTRO ETNOEDUCATIVO RURAL BALLENAS</t>
  </si>
  <si>
    <t>COMUNID  LA GRANJA</t>
  </si>
  <si>
    <t>ZAHINO</t>
  </si>
  <si>
    <t>RESG ZAHINO</t>
  </si>
  <si>
    <t>CENTRO ETNOEDUCATIVO RURAL PROVINCIAL</t>
  </si>
  <si>
    <t>CENTRO ETNOEDUCATIVO PROVINCIAL</t>
  </si>
  <si>
    <t>RESG PROVINCIAL</t>
  </si>
  <si>
    <t>INSTITUCI¿N EDUCATIVA PAULO VI</t>
  </si>
  <si>
    <t>JARDIN INFANTIL ANTONIA RODRIGUEZ</t>
  </si>
  <si>
    <t>CLL 18 CRA 12 ESQ.</t>
  </si>
  <si>
    <t>INSTITUCION EDUCATIVA JOSE AGUSTIN SOLANO</t>
  </si>
  <si>
    <t>CL 11 10 43</t>
  </si>
  <si>
    <t>INSTITUCION EDUCATIVA TÉCNICA REMEDIOS SOLANO</t>
  </si>
  <si>
    <t>ELBA SOLANO</t>
  </si>
  <si>
    <t>CLL  14 NO 7-84</t>
  </si>
  <si>
    <t>NUESTRA SE¥ORA DEL PILAR</t>
  </si>
  <si>
    <t>CLL13  NO 2-116</t>
  </si>
  <si>
    <t>VILLA LUZ</t>
  </si>
  <si>
    <t>CLL 5 NO 13-40</t>
  </si>
  <si>
    <t>INSTITUCION ETNOEDUCATIVA MONTE ALVERNIA</t>
  </si>
  <si>
    <t>ESCUELA RURAL LOS CERRILLO</t>
  </si>
  <si>
    <t>COMUNID CERRILLO</t>
  </si>
  <si>
    <t>Hatonuevo</t>
  </si>
  <si>
    <t>CENTRO ETNOEDUCATIVO EL CERRO</t>
  </si>
  <si>
    <t>ESCUELA RURAL MAJAWITO</t>
  </si>
  <si>
    <t>RESGUARDO INDIGENA TRUPIO GACHO</t>
  </si>
  <si>
    <t>ESCUELA RURAL YAGUARITO (ANAKUAIPA)</t>
  </si>
  <si>
    <t>RESGUARDO INDIGENA EL POZO</t>
  </si>
  <si>
    <t>CENTRO ETNOEDUCATIVO RURAL LA CRUZ (IPUNASHI)</t>
  </si>
  <si>
    <t>CENTRO ETNOEDUCATIVO RURAL LA CRUZ (IPUNASHI) - SEDE PRINCIPAL</t>
  </si>
  <si>
    <t>RESG INDIG LOMAMATO</t>
  </si>
  <si>
    <t>ESCUELA RURAL CERRO ALTO</t>
  </si>
  <si>
    <t>RESGUARDO INDIGENA DE LOMAMATO</t>
  </si>
  <si>
    <t>ESCUELA RURAL LA GLORIA</t>
  </si>
  <si>
    <t>RESGUARDO INDIGENA DE LOMAMANTO</t>
  </si>
  <si>
    <t>ESCUELA RURAL EL POZO</t>
  </si>
  <si>
    <t>VDA DEL POZO</t>
  </si>
  <si>
    <t>La Jagua Del Pilar</t>
  </si>
  <si>
    <t>CENTRO EDUCATIVO EL PLAN</t>
  </si>
  <si>
    <t>CGTO DE EL PLAN</t>
  </si>
  <si>
    <t>I.E.T. AGROPECUARIA ANAURIO MANJARREZ</t>
  </si>
  <si>
    <t>ESCUELA MIXTA EMIRA ARMENTA</t>
  </si>
  <si>
    <t>KR 3 2 67</t>
  </si>
  <si>
    <t>CENTRO ETNOEDUCATIVO RURAL CLAUDIO VANGRIEKEN SICHICHON</t>
  </si>
  <si>
    <t>ESCUELA RURAL INDÍGENA KALOUYACHON</t>
  </si>
  <si>
    <t>ESCUELA RURAL INDÍGENA CHOJONCHON</t>
  </si>
  <si>
    <t>ESCUELA RURAL INDÍGENA WUAYETAKAT</t>
  </si>
  <si>
    <t>CENTRO ETNOEDUCATIVO RURAL KANAAN</t>
  </si>
  <si>
    <t>CENTRO ETNOEDUCATIVO RURAL KANAAN - SEDE PRINCIPAL</t>
  </si>
  <si>
    <t>RANCHERIA NAZARET</t>
  </si>
  <si>
    <t>ESCUELA RURAL INDÍGENA AMARRAICHON</t>
  </si>
  <si>
    <t>RANCHERIA LA PAZ</t>
  </si>
  <si>
    <t>ESCUELA RURAL INDÍGENA CHIMARU</t>
  </si>
  <si>
    <t>ESCUELA RURAL INDÍGENA NAUNASHITON</t>
  </si>
  <si>
    <t>CENTRO ETNOEDUCATIVO RURAL NO 1 CARACAS RULEYA</t>
  </si>
  <si>
    <t>CRIO DE CARAQUITA</t>
  </si>
  <si>
    <t>ESCUELA RURAL INDÍGENA ATAKA # 2</t>
  </si>
  <si>
    <t>CARACA RULEYA</t>
  </si>
  <si>
    <t>ESCUELA RURAL INDÍGENA KANEWUAKAT</t>
  </si>
  <si>
    <t>ESCUELA RURAL INDÍGENA MOUWUASIRA</t>
  </si>
  <si>
    <t>CENTRO ETNOEDUCATIVO RURAL NO 2 ULIYUNAKAT</t>
  </si>
  <si>
    <t>ESCUELA RURAL INDÍGENA AMUYUWOU</t>
  </si>
  <si>
    <t>RANCHERIA URIUNKAT</t>
  </si>
  <si>
    <t>ESCUELA RURAL INDÍGENA COTSHATCHON</t>
  </si>
  <si>
    <t>ESCUELA RURAL INDIGENA ISHISPA</t>
  </si>
  <si>
    <t>RANCHERIA ULIYUNAKAT</t>
  </si>
  <si>
    <t>ESCUELA RURAL INDÍGENA PIOLEKAT</t>
  </si>
  <si>
    <t>CENTRO ETNOEDUCATIVO RURAL SAN LORENZO DE SHIRURIA</t>
  </si>
  <si>
    <t>INST ETNOEDUCATIVA E INTERNADO INDÍGENA LAACHON MAYAPO</t>
  </si>
  <si>
    <t>ESCUELA RURAL INDÍGENA BALERRAMANA</t>
  </si>
  <si>
    <t>RANCHERÍA DE MAYAPO</t>
  </si>
  <si>
    <t>ESCUELA RURAL INDÍGENA BUENA VISTA</t>
  </si>
  <si>
    <t>ESCUELA RURAL INDÍGENA CHISPANA</t>
  </si>
  <si>
    <t>ESCUELA RURAL INDÍGENA COUSEPA</t>
  </si>
  <si>
    <t>ESCUELA RURAL INDÍGENA MANZANA</t>
  </si>
  <si>
    <t>ESCUELA RURAL INDÍGENA PATILLAL POPOYA</t>
  </si>
  <si>
    <t>ESCUELA RURAL INDÍGENA PUNTA  DE LA VELA</t>
  </si>
  <si>
    <t>INST ETNOEDUCATIVA LA GLORIA</t>
  </si>
  <si>
    <t>ESCUELA RURAL INDÍGENA PESUAPA NO. 2</t>
  </si>
  <si>
    <t>CORREGIMIENTO DE LA GLORIA KILÓMETRO 17 VÍA A MAICAO</t>
  </si>
  <si>
    <t>ESCUELA RURAL INDÍGENA POROMANA</t>
  </si>
  <si>
    <t>CORREGIMIENTO DE LA GLORIA</t>
  </si>
  <si>
    <t>CGTO DE LA GLORIA</t>
  </si>
  <si>
    <t>ESCUELA RURAL INDIGENA CEIWACAT</t>
  </si>
  <si>
    <t>RANCHERIA DE FATIMA</t>
  </si>
  <si>
    <t>ESCUELA RURAL INDÍGENA IYOSPA</t>
  </si>
  <si>
    <t>ESCUELA RURAL INDÍGENA PRESIARU</t>
  </si>
  <si>
    <t>RANCHERÍA DE FÁTIMA</t>
  </si>
  <si>
    <t>ESCUELA RURAL INDÍGENA RICARDO GOMEZ</t>
  </si>
  <si>
    <t>INSTITUCION  ETNOEDUCATIVA RURAL ASHAJAA DE JAMUCHECHON</t>
  </si>
  <si>
    <t>ESCUELA RURAL INDÍGENA KASUTALEIN</t>
  </si>
  <si>
    <t>ESCUELA RURAL INDÍGENA LAS AYARRAIAKAT</t>
  </si>
  <si>
    <t>INSTITUCION  ETNOEDUCATIVA RURAL ASHAJAA DE JAMUCHECHON  - SEDE PRINCIPAL</t>
  </si>
  <si>
    <t>CHANCHERIA DE JAMUCHECHON</t>
  </si>
  <si>
    <t>ESCUELA RURAL INDÍGENA ISICHON</t>
  </si>
  <si>
    <t>INSTITUCION  ETNOEDUCATIVO RURAL DE  MARACARI</t>
  </si>
  <si>
    <t>ESCUELA RURAL INDÍGENA   URRAICHIRAPA</t>
  </si>
  <si>
    <t>ESCUELA RURAL INDIGENA DE PORQUI</t>
  </si>
  <si>
    <t>ESCUELA RURAL INDÍGENA MONTERREY</t>
  </si>
  <si>
    <t>INSTITUCION ETNOEDUCATIVA RURAL DE  MARACARI SEDE PRINCIPAL</t>
  </si>
  <si>
    <t>CGTO DE MUSICHI</t>
  </si>
  <si>
    <t>INSTITUCION EDUCATIVA URBANA MIXTA N°.1</t>
  </si>
  <si>
    <t>ESCUELA URBANA SANTA RITA DE CASSIA</t>
  </si>
  <si>
    <t>CL 9 KR 2 05</t>
  </si>
  <si>
    <t>INSTITUCIÓN EDUCATIVA URBANA MIXTA NO.1</t>
  </si>
  <si>
    <t>KR 4 CL 2 EQ</t>
  </si>
  <si>
    <t>INSTITUCIÓN ETNOEDUCATIVA SAN RAFAEL DEL PAJARO</t>
  </si>
  <si>
    <t>ESCUELA RURAL INDÍGENA AMAICHON # 1</t>
  </si>
  <si>
    <t>CORREGIMIENTO DEL PAJARO</t>
  </si>
  <si>
    <t>ESCUELA RURAL INDÍGENA COJEMANA</t>
  </si>
  <si>
    <t>CORREGIMIENTO EL PAJARO</t>
  </si>
  <si>
    <t>ESCUELA RURAL INDÍGENA PALENSKAT #1</t>
  </si>
  <si>
    <t>ESCUELA RURAL INDÍGENA TAWUAYA</t>
  </si>
  <si>
    <t>ESCUELA RURAL INDÍGENA WUAYACASIRA</t>
  </si>
  <si>
    <t>INSTITUCION ETNOEDUCATIVA SAN RAFAEL DEL PAJARO</t>
  </si>
  <si>
    <t>EL PAJARO</t>
  </si>
  <si>
    <t>INSTITUCION ETNOEDUCATIVA TECNICA EUSEBIO SEPTIMIO MARI</t>
  </si>
  <si>
    <t>ESCUELA JUANA BARROS BARROS</t>
  </si>
  <si>
    <t>IND MANAURE A BAJO</t>
  </si>
  <si>
    <t>ESCUELA URBANA MIXTA NO.2</t>
  </si>
  <si>
    <t>CL 9 6 56</t>
  </si>
  <si>
    <t>URBANA MIXTA PRIMERO DE OCTUBRE</t>
  </si>
  <si>
    <t>CL 14 5 53</t>
  </si>
  <si>
    <t>CENTRO EDUCATIVO INDIGENA NO. 1</t>
  </si>
  <si>
    <t>RIRITANA - SEDE PRINCIPAL</t>
  </si>
  <si>
    <t>KM 52 VIA URIBIA</t>
  </si>
  <si>
    <t>SEDE AMUSHICHON</t>
  </si>
  <si>
    <t>KM 15 VÌA URIBIA</t>
  </si>
  <si>
    <t>SEDE BOTONCHON</t>
  </si>
  <si>
    <t>KM 56 VÍA URIBIA</t>
  </si>
  <si>
    <t>SEDE JUTTIAL</t>
  </si>
  <si>
    <t>KM 8 VÌA URIBIA</t>
  </si>
  <si>
    <t>SEDE KANASUMANA 2</t>
  </si>
  <si>
    <t>KM 10 VIA URIBIA</t>
  </si>
  <si>
    <t>SEDE KASUMANA</t>
  </si>
  <si>
    <t>SEDE SAAINMA</t>
  </si>
  <si>
    <t>SEDE WAITAIMA</t>
  </si>
  <si>
    <t>SEDE YOTOJOROTSHI</t>
  </si>
  <si>
    <t>KM 14 VÍA URIBIA</t>
  </si>
  <si>
    <t>CENTRO EDUCATIVO INDIGENA NO. 10</t>
  </si>
  <si>
    <t>SEDE AULAULIA</t>
  </si>
  <si>
    <t>KM 31 VÍA ALBAN</t>
  </si>
  <si>
    <t>SEDE KOTORRERAMANA</t>
  </si>
  <si>
    <t>COMUNIDAD DE KOTORRERAMANA</t>
  </si>
  <si>
    <t>SEDE KOULIPA</t>
  </si>
  <si>
    <t>COMUNIDAD DE KOULIPA</t>
  </si>
  <si>
    <t>SEDE MOUWASIRA</t>
  </si>
  <si>
    <t>KM 38 VÍA ALBAN</t>
  </si>
  <si>
    <t>SEDE OLOCOMANA</t>
  </si>
  <si>
    <t>COMUNIDAD DE OLOCOMANA</t>
  </si>
  <si>
    <t>SEDE TEKIA</t>
  </si>
  <si>
    <t>KM 29 VÍA ALBAN</t>
  </si>
  <si>
    <t>SEDE WALA WALAO</t>
  </si>
  <si>
    <t>CENTRO EDUCATIVO INDIGENA NO. 3</t>
  </si>
  <si>
    <t>SEDE JAYAPAMA´ANA</t>
  </si>
  <si>
    <t>FRONT. V/ZUELA</t>
  </si>
  <si>
    <t>CENTRO EDUCATIVO INDIGENA NO. 5</t>
  </si>
  <si>
    <t>SEDE ATZAULIA</t>
  </si>
  <si>
    <t>CORREG CARRAIPIA</t>
  </si>
  <si>
    <t>SEDE BELLO MONTE</t>
  </si>
  <si>
    <t>VIA A CARRAIPIA</t>
  </si>
  <si>
    <t>SEDE CHONKOMA&gt;ANA</t>
  </si>
  <si>
    <t>SEDE GARRAPATAMA&gt;ANA</t>
  </si>
  <si>
    <t>SEDE HUAMALLAU</t>
  </si>
  <si>
    <t>SEDE ISHAPA&gt;A</t>
  </si>
  <si>
    <t>KM 89 VIA MAICAO</t>
  </si>
  <si>
    <t>SEDE KASUTO</t>
  </si>
  <si>
    <t>RANCHERIA MARAÑAMAANA</t>
  </si>
  <si>
    <t>SEDE LA MORROCONA</t>
  </si>
  <si>
    <t>SEDE LOS MANANTIALES</t>
  </si>
  <si>
    <t>SEDE MAKATAMA&gt;ANA</t>
  </si>
  <si>
    <t>CORREGIMIENTO DE CARRAIPIA</t>
  </si>
  <si>
    <t>SEDE PULIIKUMA&gt;ANA</t>
  </si>
  <si>
    <t>CENTRO EDUCATIVO INDIGENA NO. 6</t>
  </si>
  <si>
    <t>PARAGUACHON - SEDE PRINCIPAL</t>
  </si>
  <si>
    <t>CORRE. P/CHON</t>
  </si>
  <si>
    <t>SEDE JOTOMANAA 1</t>
  </si>
  <si>
    <t>RANC. JOTOMANA</t>
  </si>
  <si>
    <t>SEDE MAIMAJASAY</t>
  </si>
  <si>
    <t>COMUNIDAD DE MAIMAJASAY</t>
  </si>
  <si>
    <t>SEDE PATAJATAMA&gt;ANA</t>
  </si>
  <si>
    <t>COMUNIDAD PATAJATAMA&gt;ANA</t>
  </si>
  <si>
    <t>SEDE SAN FELIPE</t>
  </si>
  <si>
    <t>KM 4 VÍA P/CHON</t>
  </si>
  <si>
    <t>INSTITUCION EDUCATIVA INDIGENA NO. 1</t>
  </si>
  <si>
    <t>LIMONCITO - SEDE PRINCIPAL</t>
  </si>
  <si>
    <t>CORRE. LIMONCIT</t>
  </si>
  <si>
    <t>SEDE AMAILIJUUNA</t>
  </si>
  <si>
    <t>KM 69 VÍA P/CHON</t>
  </si>
  <si>
    <t>SEDE MARIA CONCEPCION EPINAYU</t>
  </si>
  <si>
    <t>B. TORRES MAJAY</t>
  </si>
  <si>
    <t>SEDE NARANJITO 1</t>
  </si>
  <si>
    <t>SEDE PIYUSHIPANA</t>
  </si>
  <si>
    <t>RANC. PIYUSHIPAN</t>
  </si>
  <si>
    <t>INSTITUCION EDUCATIVA INDIGENA NO. 2</t>
  </si>
  <si>
    <t>SEDE JIRRUMANA</t>
  </si>
  <si>
    <t>KM 8 VIA RIOHACHA</t>
  </si>
  <si>
    <t>SEDE KASICHE</t>
  </si>
  <si>
    <t>KM 66 VÍA R/CHA</t>
  </si>
  <si>
    <t>SEDE LA CAMPANA</t>
  </si>
  <si>
    <t>KM 6 VÍA CARRAI</t>
  </si>
  <si>
    <t>SEDE LA ESTRELLA</t>
  </si>
  <si>
    <t>KM 64 VÍA R/CHA</t>
  </si>
  <si>
    <t>SEDE MAICAITO</t>
  </si>
  <si>
    <t>KM 69 VÍA R/CHA</t>
  </si>
  <si>
    <t>SEDE MASULEIN</t>
  </si>
  <si>
    <t>SEDE PARRANTIAL</t>
  </si>
  <si>
    <t>KM 2 VÍA R/CHA</t>
  </si>
  <si>
    <t>SEDE SHILLIWALA</t>
  </si>
  <si>
    <t>SEDE SIRUMATCHI-LOMA</t>
  </si>
  <si>
    <t>KM 60 VÍA R/CHA</t>
  </si>
  <si>
    <t>SEDE TALOULUMA ANA</t>
  </si>
  <si>
    <t>KM 5 VÍA CARRAI</t>
  </si>
  <si>
    <t>SEDE WAYUUMA ANA</t>
  </si>
  <si>
    <t>SEDE ARANAIPA</t>
  </si>
  <si>
    <t>KM 20 VIA SANTA CRUZ - MAJAYURA</t>
  </si>
  <si>
    <t>SEDE CAMPAMENTO</t>
  </si>
  <si>
    <t>VÍA MAJAYURA</t>
  </si>
  <si>
    <t>SEDE GUANAPAIMANA</t>
  </si>
  <si>
    <t>COMUNIDAD DE GUAINAPAIMANA</t>
  </si>
  <si>
    <t>SEDE ISABELITA TEJADA</t>
  </si>
  <si>
    <t>K8 CL 5 ESTE</t>
  </si>
  <si>
    <t>SEDE OCOCHI</t>
  </si>
  <si>
    <t>SEDE PUEBLITO WAYUU</t>
  </si>
  <si>
    <t>SEDE SANTA CRUZ</t>
  </si>
  <si>
    <t>CORRE. S. CRUZ</t>
  </si>
  <si>
    <t>SEDE YOULUNACHON</t>
  </si>
  <si>
    <t>VÍA MAJ-CARRAI</t>
  </si>
  <si>
    <t>INSTITUCION EDUCATIVA INDIGENA NO. 4</t>
  </si>
  <si>
    <t>SEDE AMALIPA</t>
  </si>
  <si>
    <t>FRONTERA CON VENEZUELA</t>
  </si>
  <si>
    <t>SEDE JAIPACHON</t>
  </si>
  <si>
    <t>COMUNIDAD DE JAIPACHON</t>
  </si>
  <si>
    <t>SEDE CANTAWAMANA</t>
  </si>
  <si>
    <t>RANC. CANTAWA</t>
  </si>
  <si>
    <t>SEDE EKIMA&gt;ANA</t>
  </si>
  <si>
    <t>COMUNIDAD EKIMA&gt;ANA SECTOR LIMONSITO</t>
  </si>
  <si>
    <t>SEDE JEPEIN</t>
  </si>
  <si>
    <t>KM 82 VÍA P/CHON</t>
  </si>
  <si>
    <t>SEDE JURRALEN</t>
  </si>
  <si>
    <t>INSTITUCION EDUCATIVA INDIGENA NO. 5</t>
  </si>
  <si>
    <t>SEDE ARAPAREIN</t>
  </si>
  <si>
    <t>KM 18 VÍA URIBIA</t>
  </si>
  <si>
    <t>SEDE IRRUAIN</t>
  </si>
  <si>
    <t>KM 5 VÍA URIBIA</t>
  </si>
  <si>
    <t>SEDE JARESAPAIN</t>
  </si>
  <si>
    <t>KM 9 VÍA URIBIA</t>
  </si>
  <si>
    <t>SEDE JOTOMAANA 2</t>
  </si>
  <si>
    <t>SEDE JUAN DE DIOS</t>
  </si>
  <si>
    <t>KM 3 VÍA URIBIA</t>
  </si>
  <si>
    <t>SEDE PAKIMANA</t>
  </si>
  <si>
    <t>SEDE PASIPAMAANA</t>
  </si>
  <si>
    <t>KM 7 VÍA URIBIA</t>
  </si>
  <si>
    <t>SEDE PIPUMAANA</t>
  </si>
  <si>
    <t>KM 2 VÍA URIBIA</t>
  </si>
  <si>
    <t>SEDE YAWASIRU</t>
  </si>
  <si>
    <t>INSTITUCION EDUCATIVA INDIGENA NO. 6</t>
  </si>
  <si>
    <t>SEDE KOUSHALAIN</t>
  </si>
  <si>
    <t>KM 50 VÍA URIBIA</t>
  </si>
  <si>
    <t>SEDE KULIINATCHI</t>
  </si>
  <si>
    <t>SEDE MACHETSUMANA</t>
  </si>
  <si>
    <t>KM 50 VÍA R/CHA</t>
  </si>
  <si>
    <t>SEDE MAJAYULUMANA</t>
  </si>
  <si>
    <t>KM 45 VÍA URIBIA</t>
  </si>
  <si>
    <t>SEDE MUSAMA&gt;ANA</t>
  </si>
  <si>
    <t>COMUNIDAD DE MUSAMA&gt;ANA</t>
  </si>
  <si>
    <t>SEDE ORROKO</t>
  </si>
  <si>
    <t>SEDE PARENSTU</t>
  </si>
  <si>
    <t>KM 55 VÍA R/CHA</t>
  </si>
  <si>
    <t>SEDE SHONKAMA&gt;ANA</t>
  </si>
  <si>
    <t>KM 48 VIA URIBIA MARGEN DERECHO</t>
  </si>
  <si>
    <t>INSTITUCION EDUCATIVA INDIGENA NO. 9</t>
  </si>
  <si>
    <t>MAKU - SEDE PRINCIPAL</t>
  </si>
  <si>
    <t>KM 53 VÍA R/CHA</t>
  </si>
  <si>
    <t>SEDE AMALLINA</t>
  </si>
  <si>
    <t>KM 49 VÍA R/CHA</t>
  </si>
  <si>
    <t>SEDE JATURRUICHON</t>
  </si>
  <si>
    <t>KM 44 VÍA R/CHA</t>
  </si>
  <si>
    <t>SEDE JOULEJUNAI</t>
  </si>
  <si>
    <t>COMUNIDAD DE JOULEJUNAI</t>
  </si>
  <si>
    <t>SEDE MALOUYEN</t>
  </si>
  <si>
    <t>KM 42 VÍA R/CHA</t>
  </si>
  <si>
    <t>SEDE ULAIN</t>
  </si>
  <si>
    <t>KM 47 VÍA R/CHA</t>
  </si>
  <si>
    <t>INSTITUCION EDUCATIVA NO. 10</t>
  </si>
  <si>
    <t>SEDE JOSE DOMINGO BOSCAN</t>
  </si>
  <si>
    <t>CL 7 11 120</t>
  </si>
  <si>
    <t>SEDE SAN BENITO DE PALERMO</t>
  </si>
  <si>
    <t>VIA PARADERO - CARRAIPIA</t>
  </si>
  <si>
    <t>INSTITUCION EDUCATIVA NO. 14</t>
  </si>
  <si>
    <t>EL PARAISO - SEDE PRINCIPAL</t>
  </si>
  <si>
    <t>KR 30 4 35</t>
  </si>
  <si>
    <t>INSTITUCION EDUCATIVA NO. 15</t>
  </si>
  <si>
    <t>SEDE LA CONCEPCION</t>
  </si>
  <si>
    <t>CL 1 B 15 09</t>
  </si>
  <si>
    <t>SEDE NUEVA MAJUPAY</t>
  </si>
  <si>
    <t>CL 1 B 9 03</t>
  </si>
  <si>
    <t>INSTITUCION EDUCATIVA NO. 2</t>
  </si>
  <si>
    <t>LA INMACULADA - SEDE PRINCIPAL</t>
  </si>
  <si>
    <t>CL 16 13 28</t>
  </si>
  <si>
    <t>INSTITUCION EDUCATIVA NO. 3</t>
  </si>
  <si>
    <t>SEDE MARIA EUGENIA</t>
  </si>
  <si>
    <t>KR 7 22 90</t>
  </si>
  <si>
    <t>INSTITUCION EDUCATIVA NO. 4</t>
  </si>
  <si>
    <t>ROSARIO FERNANDEZ</t>
  </si>
  <si>
    <t>CL 16 A 38 A 81 &lt;EOF&gt;</t>
  </si>
  <si>
    <t>INSTITUCION EDUCATIVA NO. 5</t>
  </si>
  <si>
    <t>SEDE YANETH MARULANDA NIEVES</t>
  </si>
  <si>
    <t>CL 7 16 24</t>
  </si>
  <si>
    <t>INSTITUCION EDUCATIVA NO. 7</t>
  </si>
  <si>
    <t>SEDE PRINCIPAL - MADRE LAURA</t>
  </si>
  <si>
    <t>CL 1 KR 3 EQ</t>
  </si>
  <si>
    <t>INSTITUCION EDUCATIVA NO. 8</t>
  </si>
  <si>
    <t>KR 23 17 57</t>
  </si>
  <si>
    <t>KR 42 A 16 35</t>
  </si>
  <si>
    <t>SEDE LORENZO GUMERCINDO ALBORNOS MAESTRE</t>
  </si>
  <si>
    <t>KR 33 31 41</t>
  </si>
  <si>
    <t>INSTITUCION EDUCATIVA NO. 9</t>
  </si>
  <si>
    <t>MANUEL ROSADO IGUARAN - SEDE PRINCIPAL</t>
  </si>
  <si>
    <t>KR 1 B 1 D 106</t>
  </si>
  <si>
    <t>SEDE 20 DE JULIO</t>
  </si>
  <si>
    <t>KR 6 2 57</t>
  </si>
  <si>
    <t>SEDE GABRIEL GARCIA MARQUEZ</t>
  </si>
  <si>
    <t>KR 3 5 47</t>
  </si>
  <si>
    <t>APOTOLIPA</t>
  </si>
  <si>
    <t>RANCHERIA APOTOLIPA</t>
  </si>
  <si>
    <t>ICHIKET</t>
  </si>
  <si>
    <t>RANCHERIA ICHIKET</t>
  </si>
  <si>
    <t>JIRIJITPANA</t>
  </si>
  <si>
    <t>RANCHERIA JIRIJITPANA</t>
  </si>
  <si>
    <t>JUYASIRAIN2</t>
  </si>
  <si>
    <t>RANCHERIA JUYASIRAIN2</t>
  </si>
  <si>
    <t>KAIWARRAIMANA</t>
  </si>
  <si>
    <t>RANCHERIA KAIWARRAIMANA</t>
  </si>
  <si>
    <t>KATZALIAMANA1</t>
  </si>
  <si>
    <t>RANCHERIA KATZALIAMANA1</t>
  </si>
  <si>
    <t>KEWIRALIMANA</t>
  </si>
  <si>
    <t>RANCHERIA KEWIRALIMANA</t>
  </si>
  <si>
    <t>MEERA</t>
  </si>
  <si>
    <t>RANCHERIA MEERA</t>
  </si>
  <si>
    <t>SICHIPOTEN</t>
  </si>
  <si>
    <t>RANCHERIA SICHIPOTEN</t>
  </si>
  <si>
    <t>TALAULA</t>
  </si>
  <si>
    <t>RANCHERIA TALAULA</t>
  </si>
  <si>
    <t>ZAPATAMANA</t>
  </si>
  <si>
    <t>RANCHERIA ZAPATAMANA</t>
  </si>
  <si>
    <t>CENTRO ETNOEDUCATIVO INTEGRAL NO.5 BAHIA HONDITA</t>
  </si>
  <si>
    <t>AMUYUWOU</t>
  </si>
  <si>
    <t>RANCHERIA AMUYUWOU</t>
  </si>
  <si>
    <t>CASUSO 3</t>
  </si>
  <si>
    <t>RANCHERIA CASUSO 3</t>
  </si>
  <si>
    <t>RANCHERIA BAHIA HONDITA-ALTA GUAJIRA</t>
  </si>
  <si>
    <t>CHUPUIPANA</t>
  </si>
  <si>
    <t>RANCHERIA CHUPUIPANA</t>
  </si>
  <si>
    <t>DIVINO NIÑO JEYU</t>
  </si>
  <si>
    <t>RANCHERIA DIVINO NIÑO JEYU</t>
  </si>
  <si>
    <t>CENTRO ETNOEDUCATIVO INTEGRAL RURAL FLOR DE PATAJATAMANA - SEDE PRINCIPAL</t>
  </si>
  <si>
    <t>PATAJATAMANA</t>
  </si>
  <si>
    <t>COSIYOUREN</t>
  </si>
  <si>
    <t>RANCHERIA COSIYOUREN</t>
  </si>
  <si>
    <t>JASOU</t>
  </si>
  <si>
    <t>RANCHERIA JASOU</t>
  </si>
  <si>
    <t>JAYURRUI</t>
  </si>
  <si>
    <t>RANCHERIA JAYURRUI</t>
  </si>
  <si>
    <t>CENTRO ETNOEDUCATIVO INTEGRAL RURAL KATANAMANA</t>
  </si>
  <si>
    <t>ARAPU</t>
  </si>
  <si>
    <t>RANCHERIA ARAPU</t>
  </si>
  <si>
    <t>CENTRO ETNOEDUCATIVO INTEGRAL RURAL KATANAMANA - SEDE PRINCIPAL</t>
  </si>
  <si>
    <t>KATANAMANA</t>
  </si>
  <si>
    <t>ISHOJOIKIRU</t>
  </si>
  <si>
    <t>RANCHERIA ISHOJOIKIRU</t>
  </si>
  <si>
    <t>KALONKA</t>
  </si>
  <si>
    <t>RANCHERIA KALONKA</t>
  </si>
  <si>
    <t>NAMONASHITOU</t>
  </si>
  <si>
    <t>RANCHERIA NAMONASHITOU</t>
  </si>
  <si>
    <t>PANTERRAMANA</t>
  </si>
  <si>
    <t>RANCHERIA PANTERRAMANA</t>
  </si>
  <si>
    <t>TAPARAJIN</t>
  </si>
  <si>
    <t>RANCHERIA TAPARAJIN</t>
  </si>
  <si>
    <t>TRES BOCA</t>
  </si>
  <si>
    <t>RANCHERIA TRES BOCA</t>
  </si>
  <si>
    <t>TURAJALU</t>
  </si>
  <si>
    <t>RANCHERIA TURAJALU</t>
  </si>
  <si>
    <t>WINKUALU</t>
  </si>
  <si>
    <t>RANCHERIA WINKUALU</t>
  </si>
  <si>
    <t>CENTRO ETNOEDUCATIVO INTEGRAL RURAL MAPUAIN</t>
  </si>
  <si>
    <t>BARRANQUITA</t>
  </si>
  <si>
    <t>RANCHERIA BARRANQUITA</t>
  </si>
  <si>
    <t>CADENACHON</t>
  </si>
  <si>
    <t>RANCHERIA CADENACHON</t>
  </si>
  <si>
    <t>ICHON</t>
  </si>
  <si>
    <t>RANCHERIA ICHON</t>
  </si>
  <si>
    <t>JEPIROL2</t>
  </si>
  <si>
    <t>RANCHERIA JEPIROL2</t>
  </si>
  <si>
    <t>LOS OLIVOS</t>
  </si>
  <si>
    <t>RANCHERIA LOS OLIVOS</t>
  </si>
  <si>
    <t>KIJOTCHON</t>
  </si>
  <si>
    <t>RANCHERIA KIJOTCHON</t>
  </si>
  <si>
    <t>MAPUACHON</t>
  </si>
  <si>
    <t>RANCHERIA MAPUACHON</t>
  </si>
  <si>
    <t>MONAPAZ</t>
  </si>
  <si>
    <t>RANCHERIA MONAPAZ</t>
  </si>
  <si>
    <t>RANCHERIA SAN LUIS</t>
  </si>
  <si>
    <t>SHAWAINA</t>
  </si>
  <si>
    <t>RANCHERIA SHAWAINA</t>
  </si>
  <si>
    <t>SICHIWARARU</t>
  </si>
  <si>
    <t>RANCHERIA SICHIWARARU</t>
  </si>
  <si>
    <t>SUKULUWOU</t>
  </si>
  <si>
    <t>RANCHERIA SUKULUWOU</t>
  </si>
  <si>
    <t>TOPSUPA</t>
  </si>
  <si>
    <t>RANCHERIA TOPSUPA</t>
  </si>
  <si>
    <t>TRIACHI 2</t>
  </si>
  <si>
    <t>RANCHERIA TRIACHI 2</t>
  </si>
  <si>
    <t>WALAKALI 1</t>
  </si>
  <si>
    <t>RANCHERIA WALAKALI 1</t>
  </si>
  <si>
    <t>WALAKALI 2</t>
  </si>
  <si>
    <t>RANCHERIA WALAKALI 2</t>
  </si>
  <si>
    <t>WIMPESHI</t>
  </si>
  <si>
    <t>RANCHERIA WIMPESHI</t>
  </si>
  <si>
    <t>CENTRO ETNOEDUCATIVO INTEGRAL RURAL NUESTRA SEÑORA DE FATIMA DE NAZARETH</t>
  </si>
  <si>
    <t>ITALIA</t>
  </si>
  <si>
    <t>RANCHERIA ITALIA</t>
  </si>
  <si>
    <t>MALUULIRU</t>
  </si>
  <si>
    <t>RANCHERIA MALUULIRU</t>
  </si>
  <si>
    <t>NUEVA YORK</t>
  </si>
  <si>
    <t>RANCHERIA NUEVA YORK</t>
  </si>
  <si>
    <t>JAISKAT</t>
  </si>
  <si>
    <t>RANCHERIA JAISKAT</t>
  </si>
  <si>
    <t>KASPAICHI</t>
  </si>
  <si>
    <t>RANCHERIA KASPAICHI</t>
  </si>
  <si>
    <t>PILAR DE KUISA</t>
  </si>
  <si>
    <t>RANCHERIA PILAR DE KUISA</t>
  </si>
  <si>
    <t>ROYO</t>
  </si>
  <si>
    <t>RANCHERIA ROYO</t>
  </si>
  <si>
    <t>CENTRO ETNOEDUCATIVO INTEGRAL RURAL NUMAIN MALEIWA</t>
  </si>
  <si>
    <t>MAIPA</t>
  </si>
  <si>
    <t>RANCHERIA MAIPA</t>
  </si>
  <si>
    <t>RANCHERIA NUMAIN MALEIWA</t>
  </si>
  <si>
    <t>APOTOTCHON</t>
  </si>
  <si>
    <t>RANCHERIA APOTOTCHON</t>
  </si>
  <si>
    <t>IPERRAIN</t>
  </si>
  <si>
    <t>RANCHERIA IPERRAIN</t>
  </si>
  <si>
    <t>IRRAIPA</t>
  </si>
  <si>
    <t>RANCHERIA IRRAIPA</t>
  </si>
  <si>
    <t>ISHAMULERRU</t>
  </si>
  <si>
    <t>RANCHERIA ISHAMULERRU</t>
  </si>
  <si>
    <t>JACHINA</t>
  </si>
  <si>
    <t>RANCHERIA JACHINA</t>
  </si>
  <si>
    <t>NAMUNATU</t>
  </si>
  <si>
    <t>RANCHERIA NAMUNATU</t>
  </si>
  <si>
    <t>PETPANA</t>
  </si>
  <si>
    <t>RANCHERIA PETPANA</t>
  </si>
  <si>
    <t>SATSAPA</t>
  </si>
  <si>
    <t>RANCHERIA SATSAPA</t>
  </si>
  <si>
    <t>JIPUMANA</t>
  </si>
  <si>
    <t>RANCHERIA JIPUMANA</t>
  </si>
  <si>
    <t>JIWALAIN</t>
  </si>
  <si>
    <t>RANCHERIA JIWALAIN</t>
  </si>
  <si>
    <t>MASHALERAIN</t>
  </si>
  <si>
    <t>RANCHERIA MASHALERAIN</t>
  </si>
  <si>
    <t>ULUIMANA</t>
  </si>
  <si>
    <t>RANCHERIA ULUIMANA</t>
  </si>
  <si>
    <t>CENTRO ETNOEDUCATIVO INTEGRAL RURAL VILLA FÁTIMA</t>
  </si>
  <si>
    <t>BEJUCAL</t>
  </si>
  <si>
    <t>RANCHERIA BEJUCAL</t>
  </si>
  <si>
    <t>CUJICITO</t>
  </si>
  <si>
    <t>RANCHERIA CUJICITO</t>
  </si>
  <si>
    <t>ESC. VILLAFATIMA</t>
  </si>
  <si>
    <t>RANCHERIA VILLA FATIMA</t>
  </si>
  <si>
    <t>TAGUAIRA</t>
  </si>
  <si>
    <t>RANCHERIA TAGUAIRA</t>
  </si>
  <si>
    <t>ANTESHIRU</t>
  </si>
  <si>
    <t>RANCHERIA ANTESHIRU</t>
  </si>
  <si>
    <t>CARASUA</t>
  </si>
  <si>
    <t>RANCHERIA CARASUA</t>
  </si>
  <si>
    <t>FLOR DE LA GUAJIRA</t>
  </si>
  <si>
    <t>RANCHERIA FLOR DE LA GUAJIRA</t>
  </si>
  <si>
    <t>ICHIPA</t>
  </si>
  <si>
    <t>RANCHERIA ICHIPA</t>
  </si>
  <si>
    <t>KAYUSIRAMANA</t>
  </si>
  <si>
    <t>RANCHERIA KAYUSIRAMANA</t>
  </si>
  <si>
    <t>RANCHERIA MONSERRATE</t>
  </si>
  <si>
    <t>PUERTO LOPEZ</t>
  </si>
  <si>
    <t>RANCHERIA PUERTO LOPEZ</t>
  </si>
  <si>
    <t>ROMANA</t>
  </si>
  <si>
    <t>RANCHERIA ROMANA</t>
  </si>
  <si>
    <t>INSTITUCI¿N ETNOEDUCATIVA RURAL INTERNADO DE NAZARETH</t>
  </si>
  <si>
    <t>ESC. DE SIPANAO</t>
  </si>
  <si>
    <t>RANCHARIA SIPANAO</t>
  </si>
  <si>
    <t>GUARERPA</t>
  </si>
  <si>
    <t>RANCHERIA GUARERPA</t>
  </si>
  <si>
    <t>INSTITUCIÀN ETNOEDUCATIVA RURAL INTERNADO DE NAZARETH</t>
  </si>
  <si>
    <t>IYULIWOU</t>
  </si>
  <si>
    <t>RANCHERIA IYULIWOU</t>
  </si>
  <si>
    <t>JASARIRU</t>
  </si>
  <si>
    <t>RANCHERIA JASARIRU</t>
  </si>
  <si>
    <t>SIERRA MAESTRA</t>
  </si>
  <si>
    <t>RANCHERIA SIERRA MAESTRA</t>
  </si>
  <si>
    <t>INSTITUCION EDUCATIVA INTERNADO INDIGENA SAN JOSE</t>
  </si>
  <si>
    <t>TRANSV. 4 NO 3-17</t>
  </si>
  <si>
    <t>DESCANSO</t>
  </si>
  <si>
    <t>RANCHERIA DESCANSO</t>
  </si>
  <si>
    <t>IPORO</t>
  </si>
  <si>
    <t>RANCHERIA IPORO</t>
  </si>
  <si>
    <t>IWOU</t>
  </si>
  <si>
    <t>RANCHERIA IWOU</t>
  </si>
  <si>
    <t>JAIKAKALINCHON</t>
  </si>
  <si>
    <t>RANCHERIA JAIKAKALINCHON</t>
  </si>
  <si>
    <t>JASHIRRAIN</t>
  </si>
  <si>
    <t>RANCHERIA JASHIRRAIN</t>
  </si>
  <si>
    <t>JONJONCITO</t>
  </si>
  <si>
    <t>RANCHERIA JONJONCITO</t>
  </si>
  <si>
    <t>KAUWAMANA</t>
  </si>
  <si>
    <t>RANCHERIA KAUWAMANA</t>
  </si>
  <si>
    <t>KAYUSHIWAIN</t>
  </si>
  <si>
    <t>RANCHERIA KAYUSHIWAIN</t>
  </si>
  <si>
    <t>MASSEN</t>
  </si>
  <si>
    <t>RANCHERIA MASSEN</t>
  </si>
  <si>
    <t>POLOTU</t>
  </si>
  <si>
    <t>RANCHERIA POLOTU</t>
  </si>
  <si>
    <t>SEIBOTE</t>
  </si>
  <si>
    <t>RANCHERIA SEIBOTE</t>
  </si>
  <si>
    <t>TAIWACHON</t>
  </si>
  <si>
    <t>RANCHERIA TAIWACHON</t>
  </si>
  <si>
    <t>YOTOJOROY</t>
  </si>
  <si>
    <t>RANCHERIA YOTOJOROY</t>
  </si>
  <si>
    <t>ALUANACHON</t>
  </si>
  <si>
    <t>RANCHERIA ALUANACHON</t>
  </si>
  <si>
    <t>ALUATACHON</t>
  </si>
  <si>
    <t>RANCHERIA ALUATACHON</t>
  </si>
  <si>
    <t>ANAY OUMANA</t>
  </si>
  <si>
    <t>RANCHERIA ANAY OUMANA</t>
  </si>
  <si>
    <t>ISHISPA</t>
  </si>
  <si>
    <t>RANCHERIA ISHISPA</t>
  </si>
  <si>
    <t>KAIWARAIMANA</t>
  </si>
  <si>
    <t>RANCHERIA KAIWARAIMANA</t>
  </si>
  <si>
    <t>KUTPION</t>
  </si>
  <si>
    <t>RANCHERIA KUTPION</t>
  </si>
  <si>
    <t>LETUSHI</t>
  </si>
  <si>
    <t>RANCHERIA LETUSHI</t>
  </si>
  <si>
    <t>MAISHEIN</t>
  </si>
  <si>
    <t>RANCHERIA MAISHEIN</t>
  </si>
  <si>
    <t>MALAKI</t>
  </si>
  <si>
    <t>RANCHERIA MALAKI</t>
  </si>
  <si>
    <t>NULAPAIN (LA TRAMPA)</t>
  </si>
  <si>
    <t>RANCHERIA NULAPAIN (LA TRAMPA)</t>
  </si>
  <si>
    <t>WASACHEIN</t>
  </si>
  <si>
    <t>RANCHERIA WASACHEIN</t>
  </si>
  <si>
    <t>INSTITUCION ETNOEDUCATIVA INTEGRAL RURAL INDIGENA MALEIWAMANA</t>
  </si>
  <si>
    <t>BEREA OLOCHON</t>
  </si>
  <si>
    <t>RANCHERIA BEREA OLOCHON</t>
  </si>
  <si>
    <t>CARDON</t>
  </si>
  <si>
    <t>RANCHERIA CARDON</t>
  </si>
  <si>
    <t>CARRIZAL PLAYA</t>
  </si>
  <si>
    <t>RANCHERIA CARRIZAL PLAYA</t>
  </si>
  <si>
    <t>CARRIZAL VIA</t>
  </si>
  <si>
    <t>RANCHERIA CARRIZAL VIA</t>
  </si>
  <si>
    <t>RANCHERIA MALEIWAMANA</t>
  </si>
  <si>
    <t>KAIWA</t>
  </si>
  <si>
    <t>RANCHERIA KAIWA</t>
  </si>
  <si>
    <t>KAUCHIRRAMANA</t>
  </si>
  <si>
    <t>RANCHERIA KAUCHIRRAMANA</t>
  </si>
  <si>
    <t>KURCHEPEN</t>
  </si>
  <si>
    <t>RANCHERIA KURCHEPEN</t>
  </si>
  <si>
    <t>MURUJUI</t>
  </si>
  <si>
    <t>RANCHERIA MURUJUI</t>
  </si>
  <si>
    <t>PANSALI</t>
  </si>
  <si>
    <t>RANCHERIA PANSALI</t>
  </si>
  <si>
    <t>WARATSAIN</t>
  </si>
  <si>
    <t>RANCHERIA WARATSAIN</t>
  </si>
  <si>
    <t>WAYUTPA</t>
  </si>
  <si>
    <t>RANCHERIA WAYUTPA</t>
  </si>
  <si>
    <t>AIPAIMANA</t>
  </si>
  <si>
    <t>RANCHERIA OROCHON VD SECTOR OROCHON</t>
  </si>
  <si>
    <t>AMUSICHIWOU</t>
  </si>
  <si>
    <t>RANCHERIA AMUSICHIWOU</t>
  </si>
  <si>
    <t>ARANAIPA</t>
  </si>
  <si>
    <t>RANCHERIA ARANAIPA</t>
  </si>
  <si>
    <t>BOTOCHERAIN</t>
  </si>
  <si>
    <t>RANCHERIA BOTOCHERAIN</t>
  </si>
  <si>
    <t>GUARERAPU N° 3</t>
  </si>
  <si>
    <t>RANCHERIA GUARERAPU N° 3</t>
  </si>
  <si>
    <t>GUARERAPU N° 4</t>
  </si>
  <si>
    <t>RANCHERIA GUARERAPU N° 4</t>
  </si>
  <si>
    <t>ISHIPANA CUREMA</t>
  </si>
  <si>
    <t>RANCHERIA ISHIPANA CUREMA</t>
  </si>
  <si>
    <t>JAIPA</t>
  </si>
  <si>
    <t>RANCHERIA JAIPA</t>
  </si>
  <si>
    <t>JENTISENTIRRA</t>
  </si>
  <si>
    <t>RANCHERIA JENTISENTIRRA</t>
  </si>
  <si>
    <t>JIMOLATCHI</t>
  </si>
  <si>
    <t>RANCHERIA JIMOLATCHI</t>
  </si>
  <si>
    <t>JOSE MARIA BALLESTEROS (20 DE JULIO)</t>
  </si>
  <si>
    <t>RANCHERIA JOSE MARIA BALLESTEROS (20 DE JULIO)</t>
  </si>
  <si>
    <t>JUYAMANA</t>
  </si>
  <si>
    <t>RANCHERIA JUYAMANA</t>
  </si>
  <si>
    <t>KASUSHIWOU</t>
  </si>
  <si>
    <t>RANCHERIA KASUSHIWOU</t>
  </si>
  <si>
    <t>PIAZAPA</t>
  </si>
  <si>
    <t>RANCHERIA PIAZAPA</t>
  </si>
  <si>
    <t>PISHICHON</t>
  </si>
  <si>
    <t>RANCHERIA PISHICHON</t>
  </si>
  <si>
    <t>SARRUT</t>
  </si>
  <si>
    <t>RANCHERIA SARRUT</t>
  </si>
  <si>
    <t>SIRRAMANA</t>
  </si>
  <si>
    <t>RANCHERIA SIRRAMANA</t>
  </si>
  <si>
    <t>WARERAPU N° 2</t>
  </si>
  <si>
    <t>RANCHERIA WARERAPU N° 2</t>
  </si>
  <si>
    <t>ISHOULIWOU</t>
  </si>
  <si>
    <t>RANCHERIA ISHOULIWOU</t>
  </si>
  <si>
    <t>JIIPI</t>
  </si>
  <si>
    <t>RANCHERIA JIIPI</t>
  </si>
  <si>
    <t>JULAPANA</t>
  </si>
  <si>
    <t>RANCHERIA JULAPANA</t>
  </si>
  <si>
    <t>KAUSHALIPA</t>
  </si>
  <si>
    <t>RANCHERIA KAUSHALIPA</t>
  </si>
  <si>
    <t>MASHULAMANA</t>
  </si>
  <si>
    <t>RANCHERIA MASHULAMANA</t>
  </si>
  <si>
    <t>MMAKY</t>
  </si>
  <si>
    <t>RANCHERIA MMAKY</t>
  </si>
  <si>
    <t>PORSHINA</t>
  </si>
  <si>
    <t>RANCHERIA PORSHINA</t>
  </si>
  <si>
    <t>RANCHO GRANDE</t>
  </si>
  <si>
    <t>RANCHERIA RANCHO GRANDE</t>
  </si>
  <si>
    <t>RANCHERIA FLOR DEL PARAISO</t>
  </si>
  <si>
    <t>SILLAMANA</t>
  </si>
  <si>
    <t>RANCHERIA SILLAMANA</t>
  </si>
  <si>
    <t>WATCHUALI</t>
  </si>
  <si>
    <t>RANCHERIA WATCHUALI</t>
  </si>
  <si>
    <t>WEJEIPA</t>
  </si>
  <si>
    <t>RANCHERIA WEJEIPA</t>
  </si>
  <si>
    <t>INSTITUCION ETNOEDUCATIVA INTEGRAL RURAL INTERNADO INDIGENA DEL CABO DE LA VELA</t>
  </si>
  <si>
    <t>AIPIR</t>
  </si>
  <si>
    <t>RANCHERIA AIPIR</t>
  </si>
  <si>
    <t>RANCHERIA SEDE CABO DE LA VELA</t>
  </si>
  <si>
    <t>ISHOTSHIMANA</t>
  </si>
  <si>
    <t>RANCHERIA ISHOTSHIMANA</t>
  </si>
  <si>
    <t>ISHOULIA</t>
  </si>
  <si>
    <t>RANCHERIA ISHOULIA</t>
  </si>
  <si>
    <t>CENTRO ETNOEDUCATIVO INTEGRAL RURAL UCHITU</t>
  </si>
  <si>
    <t>KALERRUWO</t>
  </si>
  <si>
    <t>RANCHERIA KALERRUWO</t>
  </si>
  <si>
    <t>MALEEN</t>
  </si>
  <si>
    <t>RANCHERIA MALEEN</t>
  </si>
  <si>
    <t>MARARÑAMANA</t>
  </si>
  <si>
    <t>RANCHERIA MARARÑAMANA</t>
  </si>
  <si>
    <t>PALAMANA</t>
  </si>
  <si>
    <t>RANCHERIA PALAMANA</t>
  </si>
  <si>
    <t>SAN MARTIN</t>
  </si>
  <si>
    <t>RANCHERIA SAN MARTIN</t>
  </si>
  <si>
    <t>ATACHONKO</t>
  </si>
  <si>
    <t>RANCHERIA ATACHONKO</t>
  </si>
  <si>
    <t>IPAIN</t>
  </si>
  <si>
    <t>RANCHERIA IPAIN</t>
  </si>
  <si>
    <t>JAYAPAMANA</t>
  </si>
  <si>
    <t>RANCHERIA JAYAPAMANA</t>
  </si>
  <si>
    <t>JICHIPA</t>
  </si>
  <si>
    <t>RANCHERIA JICHIPA</t>
  </si>
  <si>
    <t>KASSUSEN</t>
  </si>
  <si>
    <t>RANCHERIA KASSUSEN</t>
  </si>
  <si>
    <t>MIECHYN</t>
  </si>
  <si>
    <t>CABILDO INDIGENA DE MIECHYN</t>
  </si>
  <si>
    <t>TEQUENDAMA</t>
  </si>
  <si>
    <t>RANCHERIA TEQUENDAMA</t>
  </si>
  <si>
    <t>YOUREN</t>
  </si>
  <si>
    <t>RANCHERIA YOUREN</t>
  </si>
  <si>
    <t>INSTITUCION ETNOEDUCATIVA INTEGRAL RURAL JURURA</t>
  </si>
  <si>
    <t>ALAPALEN</t>
  </si>
  <si>
    <t>RANCHERIA ALAPALEN</t>
  </si>
  <si>
    <t>IPASHI</t>
  </si>
  <si>
    <t>RANCHERIA IPASHI</t>
  </si>
  <si>
    <t>MAI1</t>
  </si>
  <si>
    <t>RANCHERIA MAI1</t>
  </si>
  <si>
    <t>MAISHEN</t>
  </si>
  <si>
    <t>RANCHERIA MAISHEN</t>
  </si>
  <si>
    <t>MURREMANA</t>
  </si>
  <si>
    <t>RANCHERIA MURREMANA</t>
  </si>
  <si>
    <t>WASAJEROU</t>
  </si>
  <si>
    <t>RANCHERIA WASAJEROU</t>
  </si>
  <si>
    <t>YOSUIPACHON</t>
  </si>
  <si>
    <t>VD RANCHERIA YOSUIPACHON</t>
  </si>
  <si>
    <t>ESC. DE BUENOS AIRES</t>
  </si>
  <si>
    <t>RANCHERIA BUENOS AIRES</t>
  </si>
  <si>
    <t>INSTITUCION ETNOEDUCATIVA INTEGRAN RURAL INTERNADO INDIGENA DE CAMINO VERDE</t>
  </si>
  <si>
    <t>AMASIMARU</t>
  </si>
  <si>
    <t>RANCHERIA AMASIMARU</t>
  </si>
  <si>
    <t>BOTONCHON</t>
  </si>
  <si>
    <t>RANCHERIA BOTONCHON</t>
  </si>
  <si>
    <t>FLOR DEL CAMPO</t>
  </si>
  <si>
    <t>RANCHERIA FLOR DEL CAMPO</t>
  </si>
  <si>
    <t>IRRUWAIN</t>
  </si>
  <si>
    <t>RANCHERIA IRRUWAIN</t>
  </si>
  <si>
    <t>JA&gt;ISHIPA</t>
  </si>
  <si>
    <t>RANCHERIA JA&gt;ISHIPA</t>
  </si>
  <si>
    <t>JASALECHON</t>
  </si>
  <si>
    <t>RANCHERIA JASALECHON</t>
  </si>
  <si>
    <t>JOLOJOLOMA</t>
  </si>
  <si>
    <t>RANCHERIA JOLOJOLOMA</t>
  </si>
  <si>
    <t>JOTOMANA</t>
  </si>
  <si>
    <t>RANCHERIA JOTOMANA</t>
  </si>
  <si>
    <t>KASIPACHI 2</t>
  </si>
  <si>
    <t>RANCHERIA KASIPACHI 2</t>
  </si>
  <si>
    <t>KOLOPONTAIN</t>
  </si>
  <si>
    <t>RANCHERIA KOLOPONTAIN</t>
  </si>
  <si>
    <t>LA LOMA</t>
  </si>
  <si>
    <t>RANCHERIA LA LOMA</t>
  </si>
  <si>
    <t>NOUNAMANA</t>
  </si>
  <si>
    <t>RANCHERIA NOUNAMANA</t>
  </si>
  <si>
    <t>POPORTIN</t>
  </si>
  <si>
    <t>RANCHERIA POPORTIN</t>
  </si>
  <si>
    <t>SAMUTPIO</t>
  </si>
  <si>
    <t>RANCHERIA SAMUTPIO</t>
  </si>
  <si>
    <t>SARUTSIRA</t>
  </si>
  <si>
    <t>RANCHERIA SARUTSIRA</t>
  </si>
  <si>
    <t>SAWACHIMANA</t>
  </si>
  <si>
    <t>RANCHERIA SAWACHIMANA</t>
  </si>
  <si>
    <t>SUTALU</t>
  </si>
  <si>
    <t>RANCHERIA SUTALU</t>
  </si>
  <si>
    <t>WALIRUMANA2</t>
  </si>
  <si>
    <t>RANCHERIA WALIRUMANA2</t>
  </si>
  <si>
    <t>La Plata</t>
  </si>
  <si>
    <t>IE MARILLAC</t>
  </si>
  <si>
    <t>CL 3 # 4-67</t>
  </si>
  <si>
    <t>IE MISAEL PASTRANA B</t>
  </si>
  <si>
    <t>COL-COOP-LA PLATA</t>
  </si>
  <si>
    <t>CL 9 # 9-07</t>
  </si>
  <si>
    <t>IE MONSERRATE</t>
  </si>
  <si>
    <t>INSP MONSERRATE</t>
  </si>
  <si>
    <t>IE SAN MIGUEL</t>
  </si>
  <si>
    <t>IE SAN SEBASTIAN</t>
  </si>
  <si>
    <t>CL 9 SUR # 12-05</t>
  </si>
  <si>
    <t>PEDRO MARIA RAMIREZ</t>
  </si>
  <si>
    <t>CL 3 # 7-08</t>
  </si>
  <si>
    <t>IE SAN VICENTE</t>
  </si>
  <si>
    <t>SAN VICENTE</t>
  </si>
  <si>
    <t>INSP SAN VIENTE</t>
  </si>
  <si>
    <t>IE TECNICO AGRICOLA</t>
  </si>
  <si>
    <t>KR 1 E CL 8 ESQUINA</t>
  </si>
  <si>
    <t>KR 13 # 2AE-56</t>
  </si>
  <si>
    <t>IE YU LUUCX PISHAU</t>
  </si>
  <si>
    <t>INSTITUCION EDUCATIVA GALLEGO</t>
  </si>
  <si>
    <t>INSP GALLEGO</t>
  </si>
  <si>
    <t>I.E.D. COLEGIO NUESTRA SEÑORA DE FATIMA</t>
  </si>
  <si>
    <t>I.E.D. COLEGIO NUESTRA SEÑORA DE FATIMA - SEDE PRINCIPAL</t>
  </si>
  <si>
    <t>KR 16 9 A 41</t>
  </si>
  <si>
    <t>IED ONDAS DEL CARIBE</t>
  </si>
  <si>
    <t>SEDE 04 ALTOS DE VILLA CONCHA</t>
  </si>
  <si>
    <t>MZ 7 CASA 19</t>
  </si>
  <si>
    <t>INSTITUCION EDUCATIVA DISTRITAL ONCE DE NOVIEMBRE</t>
  </si>
  <si>
    <t>SEDE 06 ORLANDO DE LAS AGUAS LIGUAL</t>
  </si>
  <si>
    <t>MZ Z LT 3</t>
  </si>
  <si>
    <t>COL BASICO NUESTRA SEÑORA DE LA PAZ</t>
  </si>
  <si>
    <t>NUEVO AMANECER</t>
  </si>
  <si>
    <t>MZ 4 LT 16 A 19</t>
  </si>
  <si>
    <t>COL DPTAL NARCISO JOSE MATUS TORRES</t>
  </si>
  <si>
    <t>ESC SAN ANTONIO DE PADUA</t>
  </si>
  <si>
    <t>CR 19B #42B-29 B. VILLA SUAREZ</t>
  </si>
  <si>
    <t>NUEVA COLOMBIA</t>
  </si>
  <si>
    <t>IND MANZANA E LOTE 19</t>
  </si>
  <si>
    <t>INSTITUCION EDUCATIVA ALFREDO MOLANO BRAVO</t>
  </si>
  <si>
    <t>INSTITUCION EDUCATIVA ALFREDO MOLANO BRAVO - SEDE PRINCIPAL</t>
  </si>
  <si>
    <t>IND CL 16B SUR ESQ 45 ESTE</t>
  </si>
  <si>
    <t>I. E. TECNICA MARCO FIDEL SUAREZ</t>
  </si>
  <si>
    <t>ESCUELA VILLA JULIA</t>
  </si>
  <si>
    <t>CL 38 25 35</t>
  </si>
  <si>
    <t>IE INST TEC INDUSTRIAL</t>
  </si>
  <si>
    <t>CAMILO TORRES RESTREPO</t>
  </si>
  <si>
    <t>CRA 36A NO 15A-51</t>
  </si>
  <si>
    <t>FIDEL AUGUSTO RIVERA</t>
  </si>
  <si>
    <t>CRA 34A NO 18-49</t>
  </si>
  <si>
    <t>INSTITUCION EDUCATIVA ALBERTO LLERAS CAMARGO</t>
  </si>
  <si>
    <t>ESCUELA AY MI LLANURA</t>
  </si>
  <si>
    <t>KR 7 A CL 8 EQ</t>
  </si>
  <si>
    <t>ESCUELA JAIME ROOK</t>
  </si>
  <si>
    <t>CRA 34 42-43</t>
  </si>
  <si>
    <t>INSTITUCION EDUCATIVA COL. GUILLERMO NIÑO MEDINA</t>
  </si>
  <si>
    <t>ESCUELA LA PRIMAVERA</t>
  </si>
  <si>
    <t>KR 20 C 8 A 31 BR PRIMAVERA</t>
  </si>
  <si>
    <t>INSTITUCION EDUCATIVA COLEGIO DEPARTAMENTAL SAN FRANCISCO DE ASIS</t>
  </si>
  <si>
    <t>ESCUELA LOS COMUNEROS</t>
  </si>
  <si>
    <t>CLLE 10B  NO. 30- 11 BRR COMUNEROS</t>
  </si>
  <si>
    <t>INSTITUCION EDUCATIVA LA MADRID</t>
  </si>
  <si>
    <t>INSTITUCION EDUCATIVA LA MADRID - SEDE PRINCIPAL</t>
  </si>
  <si>
    <t>IND CL 91 SUR KR 54 ESQ</t>
  </si>
  <si>
    <t>INSTITUCION EDUCATIVA COLEGIO TECNICO FRANCISCO DE PAULA SANTANDER</t>
  </si>
  <si>
    <t>CONCENTRACION ESCOLAR POLICARPA SALAVARRIETA</t>
  </si>
  <si>
    <t>CALLE 25 42-22 GRAMA</t>
  </si>
  <si>
    <t>UNIDAD EDUCATIVA PLAYA RICA</t>
  </si>
  <si>
    <t>ESCUELA VILLA LORENA</t>
  </si>
  <si>
    <t>MANZANA Q BARRIO VILLA LORENA</t>
  </si>
  <si>
    <t>CENTRO EDUCATIVO  LAS ANIMAS</t>
  </si>
  <si>
    <t>CENTRO EDUCATIVO LAS ANIMAS</t>
  </si>
  <si>
    <t>VEREDA LAS ANIMAS</t>
  </si>
  <si>
    <t>CENTRO EDUCATIVO CHACUAS</t>
  </si>
  <si>
    <t>VEREDA CHACUAS</t>
  </si>
  <si>
    <t>CENTRO EDUCATIVO DE TUSANDALA</t>
  </si>
  <si>
    <t>VEREDA TUSANDALA</t>
  </si>
  <si>
    <t>CENTRO EDUCATIVO EL ARRAYAN</t>
  </si>
  <si>
    <t>VEREDA EL ARRAYAN</t>
  </si>
  <si>
    <t>CENTRO EDUCATIVO EL TELIS</t>
  </si>
  <si>
    <t>VEREDA EL TELIS</t>
  </si>
  <si>
    <t>CENTRO EDUCATIVO GUACUAN</t>
  </si>
  <si>
    <t>VEREDA GUACUAN</t>
  </si>
  <si>
    <t>CENTRO EDUCATIVO LA OREJUELA</t>
  </si>
  <si>
    <t>VEREDA LA OREJUELA</t>
  </si>
  <si>
    <t>CENTRO EDUCATIVO LLANO GRANDE</t>
  </si>
  <si>
    <t>CENTRO EDUCATIVO LOMA DE ZURAS</t>
  </si>
  <si>
    <t>VEREDA ZURAS</t>
  </si>
  <si>
    <t>CENTRO EDUCATIVO LOS MARCOS</t>
  </si>
  <si>
    <t>VEREDA LOS MARCOS</t>
  </si>
  <si>
    <t>CENTRO EDUCATIVO SAN ANTONIO</t>
  </si>
  <si>
    <t>CENTRO EDUCATIVO SANTAFE</t>
  </si>
  <si>
    <t>VEREDA SANTAFE</t>
  </si>
  <si>
    <t>CENTRO EDUCATIVO TEQUEZ</t>
  </si>
  <si>
    <t>VEREDA TEQUEZ</t>
  </si>
  <si>
    <t>CENTRO EDUCATIVO TOLA DE LAS LAJAS</t>
  </si>
  <si>
    <t>VEREDA TOLA DE LAS LAJAS</t>
  </si>
  <si>
    <t>CENTRO EDUCATIVO URAMBUD</t>
  </si>
  <si>
    <t>VEREDA URAMBUD</t>
  </si>
  <si>
    <t>INSTITUCION EDUCATIVA AGROINDUSTRIAL LOS PASTOS</t>
  </si>
  <si>
    <t>ESCUELA LAS CRUCES</t>
  </si>
  <si>
    <t>ESCUELA LA VICTORIA</t>
  </si>
  <si>
    <t>BARRIO LAS ORQUIDEAS</t>
  </si>
  <si>
    <t>INSTITUCION EDUCATIVA TOMAS ARTURO SANCHEZ</t>
  </si>
  <si>
    <t>CRA. 10 # 15-43</t>
  </si>
  <si>
    <t>C.E.M. LOS ANGELES</t>
  </si>
  <si>
    <t>ESC RUR MIX LAS IGLESIAS</t>
  </si>
  <si>
    <t>VDA LAS IGLESIAS</t>
  </si>
  <si>
    <t>I.E.M. AGUSTIN AGUALONGO</t>
  </si>
  <si>
    <t>ESC RUR MIX AGUAPAMBA</t>
  </si>
  <si>
    <t>VDA AGUAPAMBA</t>
  </si>
  <si>
    <t>I.E.M. ANTONIO NARIÑO</t>
  </si>
  <si>
    <t>CONC ESC ANTONIO NARIÑO</t>
  </si>
  <si>
    <t>CLL 6A NO 24-35</t>
  </si>
  <si>
    <t>I.E.M. CHAMBU</t>
  </si>
  <si>
    <t>ESC SANTA CLARA</t>
  </si>
  <si>
    <t>CLL 14 NO 4-60</t>
  </si>
  <si>
    <t>I.E.M. CIUDADELA EDUCATIVA DE PASTO</t>
  </si>
  <si>
    <t>ESC # 5 EL CARMEN</t>
  </si>
  <si>
    <t>CR 2 NO 19-09</t>
  </si>
  <si>
    <t>I.E.M. FRANCISCO DE LA VILLOTA</t>
  </si>
  <si>
    <t>ESC NVA PULLITOPAMBA</t>
  </si>
  <si>
    <t>VDA PULLITOPAMBA</t>
  </si>
  <si>
    <t>I.E.M. JOSE ANTONIO GALAN</t>
  </si>
  <si>
    <t>ESC RUR MIX SANTA BARBARA</t>
  </si>
  <si>
    <t>SANTA BARBARA CENTRO</t>
  </si>
  <si>
    <t>I.E.M. LA CALDERA</t>
  </si>
  <si>
    <t>ESC RUR MIX BAJO ARRAYANES</t>
  </si>
  <si>
    <t>VDA ARRAYAN</t>
  </si>
  <si>
    <t>ESC RUR MIX LA PRADERA</t>
  </si>
  <si>
    <t>VDA LA PRADERA</t>
  </si>
  <si>
    <t>I.E.M. LA ROSA</t>
  </si>
  <si>
    <t>I.E.M. LA ROSA - SEDE PRINCIPAL</t>
  </si>
  <si>
    <t>KR 3 A 13 A 08</t>
  </si>
  <si>
    <t>I.E.M. LA VICTORIA</t>
  </si>
  <si>
    <t>ESC RUR MIX SANTA MARIA</t>
  </si>
  <si>
    <t>I.E.M. MARCO FIDEL SUÁREZ</t>
  </si>
  <si>
    <t>ESC SAN JUAN BAUTISTA DE ANGANOY</t>
  </si>
  <si>
    <t>VDA SAN JUAN DE ANGANOY</t>
  </si>
  <si>
    <t>INST EDUC MPAL EL ENCANO</t>
  </si>
  <si>
    <t>ESC RUR MIX EL PUERTO</t>
  </si>
  <si>
    <t>VDA EL PUERTO</t>
  </si>
  <si>
    <t>I.E. MINUTO DE DIOS - POLICARPA SALAVARRIETA</t>
  </si>
  <si>
    <t>I.E. MINUTO DE DIOS - POLICARPA SALAVARRIETA - SEDE PRINCIPAL</t>
  </si>
  <si>
    <t>AV 41 31 105</t>
  </si>
  <si>
    <t>MONSEÑOR JAIME PRIETO AMAYA</t>
  </si>
  <si>
    <t>I.E. MONSEÑOR JAIME PRIETO AMAYA - SEDE PRINCIPAL</t>
  </si>
  <si>
    <t>CL 13 ENTRE AV 15 Y 16</t>
  </si>
  <si>
    <t>COLEGIO BICENTENARIO</t>
  </si>
  <si>
    <t>COLEGIO BICENTENARIO - SEDE PRINCIPAL</t>
  </si>
  <si>
    <t xml:space="preserve">AV 47 CL 13 </t>
  </si>
  <si>
    <t>La Esperanza</t>
  </si>
  <si>
    <t>CENT EDUC RUR EL TROPEZON</t>
  </si>
  <si>
    <t>CORREG EL TROPEZON</t>
  </si>
  <si>
    <t>CENT EDUC RUR LOS CEDROS</t>
  </si>
  <si>
    <t>COL EDUARDO COTE LAMUS</t>
  </si>
  <si>
    <t>SEDE INTEGRADA LA ESPERANZA</t>
  </si>
  <si>
    <t>CR 2 N. 2-35</t>
  </si>
  <si>
    <t>INST EDUCATIVA JESUS ANTONIO RAMIREZ</t>
  </si>
  <si>
    <t>COL JESUS ANTONIO RAMIREZ</t>
  </si>
  <si>
    <t>CL 9 1-03 B.SAGRADO CORAZON</t>
  </si>
  <si>
    <t>Los Patios</t>
  </si>
  <si>
    <t>INST EDUCATIVA COLEGIO ONCE DE NOVIEMBRE</t>
  </si>
  <si>
    <t>SEDE VIDELSO</t>
  </si>
  <si>
    <t>CL 20 MZ 11 LOTE 125 URB VIDELSO</t>
  </si>
  <si>
    <t>INST TECNICO MARIO PEZZOTTI LEMUS</t>
  </si>
  <si>
    <t>SEDE LA BUENA ESPERANZA</t>
  </si>
  <si>
    <t>CL 15 AV 8 KM 9 B.LA ESPERANZA</t>
  </si>
  <si>
    <t>SEDE MONTEBELLO</t>
  </si>
  <si>
    <t>URB MONTEBELLO 1</t>
  </si>
  <si>
    <t>Tibu</t>
  </si>
  <si>
    <t>SEDE FRANCISCO JAVIER</t>
  </si>
  <si>
    <t>CORREGIMIENTO LA GABARRA</t>
  </si>
  <si>
    <t>INTITUCIÓN ETNOEDUCATIVA BARI</t>
  </si>
  <si>
    <t>SEDE SAPHADANA</t>
  </si>
  <si>
    <t>COMUNIDAD INDIGENA SAPHADANA</t>
  </si>
  <si>
    <t>Villa Del Rosario</t>
  </si>
  <si>
    <t>COL PRESBITERO ALVARO SUAREZ</t>
  </si>
  <si>
    <t>CL 5 CAR 4 3-55 LOMITAS</t>
  </si>
  <si>
    <t>SEDE INTEG LA ESPERANZA</t>
  </si>
  <si>
    <t>B. LA ESPERANZA-LOMITAS</t>
  </si>
  <si>
    <t>SEDE INTEG LOMITAS</t>
  </si>
  <si>
    <t>CR 4 4-60 LOMITAS</t>
  </si>
  <si>
    <t>COL SAN ANTONIO</t>
  </si>
  <si>
    <t>SEDE INTEG SAN FRANCISCO</t>
  </si>
  <si>
    <t>CR 12 12-20 ESQUINA B.EL PARAMO</t>
  </si>
  <si>
    <t>SEDE SAN MARTIN</t>
  </si>
  <si>
    <t>CR 12 CLL 3 B. SAN MARTIN</t>
  </si>
  <si>
    <t>INST TECNICO MARIA INMACULADA</t>
  </si>
  <si>
    <t>SEDE DE NIÑAS POLICARPA SALAVARRIETA</t>
  </si>
  <si>
    <t>CR 8 CL 3-66 B.BELLAVISTA</t>
  </si>
  <si>
    <t>INST. EDUCATIVA MANUEL ANTONIO RUEDA JARA</t>
  </si>
  <si>
    <t>CR 12N 13N-40 B.20 DE JULIO</t>
  </si>
  <si>
    <t>Armenia</t>
  </si>
  <si>
    <t>BOSQUES DE PINARES</t>
  </si>
  <si>
    <t>PINARES</t>
  </si>
  <si>
    <t>BARRIO  PINARES MZ 3 NO 2</t>
  </si>
  <si>
    <t>CAMARA JUNIOR</t>
  </si>
  <si>
    <t>CIUDAD MILARO</t>
  </si>
  <si>
    <t>KR 24 CL 32 27</t>
  </si>
  <si>
    <t>CASD HERMOGENES MAZA</t>
  </si>
  <si>
    <t>SANTA EUFRASIA</t>
  </si>
  <si>
    <t>BARRIO   MODELO ALTOS DEL NIAGARA</t>
  </si>
  <si>
    <t>CIUDADELA DE OCCIDENTE</t>
  </si>
  <si>
    <t>LA PATRIA</t>
  </si>
  <si>
    <t>IND LA PATRIA SUBARRIO  ESTACI?N DE LA EDEQ</t>
  </si>
  <si>
    <t>CIUDADELA DEL SUR</t>
  </si>
  <si>
    <t>LA FACHADA JUAN XXIII</t>
  </si>
  <si>
    <t>LA FACHADA MZ 26A  NO 01</t>
  </si>
  <si>
    <t>ENRIQUE OLAYA HERRERA</t>
  </si>
  <si>
    <t>KR 12 30 02 BR URIBE</t>
  </si>
  <si>
    <t>EUDORO GRANADA</t>
  </si>
  <si>
    <t>AGUSTIN NIETO CABALLERO</t>
  </si>
  <si>
    <t>CR 22 CL 5</t>
  </si>
  <si>
    <t>INEM JOSE CELESTINO MUTIS</t>
  </si>
  <si>
    <t>CR19 CL.10 NORTE</t>
  </si>
  <si>
    <t>NACIONAL JESUS MARIA OCAMPO</t>
  </si>
  <si>
    <t>ANTONIO NARIÓO</t>
  </si>
  <si>
    <t>CR 23 NO 31-33</t>
  </si>
  <si>
    <t>NUESTRA SEÑORA DE FATIMA</t>
  </si>
  <si>
    <t>NUESTRA SE½ORA DE FATIMA</t>
  </si>
  <si>
    <t>KM 5 VIA EL CAIMO</t>
  </si>
  <si>
    <t>SANTA TERESA DE JESUS</t>
  </si>
  <si>
    <t>KR 6 6 31</t>
  </si>
  <si>
    <t>CENTRO EDUCATIVO DACHI DADA KERA</t>
  </si>
  <si>
    <t>SE IUMADE</t>
  </si>
  <si>
    <t>VDA IUMADE</t>
  </si>
  <si>
    <t>IE INTERCULTURAL DOKABU</t>
  </si>
  <si>
    <t>SE CUNA GITO CHUAMBARA</t>
  </si>
  <si>
    <t>VDA BAJO GITO</t>
  </si>
  <si>
    <t>SE JITOCHAKE</t>
  </si>
  <si>
    <t>VDA BAJO JITOCHAKE</t>
  </si>
  <si>
    <t>SE OSKORDO</t>
  </si>
  <si>
    <t>VDA OSKORDO</t>
  </si>
  <si>
    <t>Bucaramanga</t>
  </si>
  <si>
    <t>I E CLUB UNION</t>
  </si>
  <si>
    <t>I E CLUB UNION SEDE B</t>
  </si>
  <si>
    <t>KR 11 2 25</t>
  </si>
  <si>
    <t>I E FRANCISCO DE PAULA SANTANDER</t>
  </si>
  <si>
    <t>I E DEPTAL FRANCISCO DE PAULA SANTANDER SEDE C</t>
  </si>
  <si>
    <t>CL 31 13 O 05</t>
  </si>
  <si>
    <t>I E PROVENZA</t>
  </si>
  <si>
    <t>SEDE B - EL CRISTAL</t>
  </si>
  <si>
    <t>KR 23 109 07</t>
  </si>
  <si>
    <t>SEDE C - HOGAR SAN JOSE</t>
  </si>
  <si>
    <t>KR 108 23 B 04</t>
  </si>
  <si>
    <t>IE ORIENTE MIRAFLORES</t>
  </si>
  <si>
    <t>SEDE A: INSTITUCIÓN EDUCATIVA ORIENTE MIRAFLORES</t>
  </si>
  <si>
    <t>IND KM 2 CARRETERA VIA PAMPLONA NO. 50-46</t>
  </si>
  <si>
    <t>IE ORIENTE MIRAFLORES SEDE D</t>
  </si>
  <si>
    <t>CL 17 57 27</t>
  </si>
  <si>
    <t>IE ORIENTE MIRAFLORES SEDE E</t>
  </si>
  <si>
    <t>CL 21 66 46</t>
  </si>
  <si>
    <t>IE PROMOCION SOCIAL DEL NORTE</t>
  </si>
  <si>
    <t>SEDE D - TRANSICIÓN</t>
  </si>
  <si>
    <t>KR 22 1 20</t>
  </si>
  <si>
    <t>IE RURAL VIJAGUAL</t>
  </si>
  <si>
    <t>IE RURAL VIJAGUAL SEDE H</t>
  </si>
  <si>
    <t>VERADA EL NOGAL</t>
  </si>
  <si>
    <t>Floridablanca</t>
  </si>
  <si>
    <t>COL TEC VICENTE AZUERO</t>
  </si>
  <si>
    <t>INST RIOFRIO</t>
  </si>
  <si>
    <t>VDA RIOFRIO</t>
  </si>
  <si>
    <t>INSTITUTO EMPRESARIAL GABRIELA MISTRAL</t>
  </si>
  <si>
    <t>INSTITUTO EL PORVENIR</t>
  </si>
  <si>
    <t>DIAGONAL 19 A # 203 A 12</t>
  </si>
  <si>
    <t>Barbosa</t>
  </si>
  <si>
    <t>COLEGIO  TRINIDAD CAMACHO PINZON</t>
  </si>
  <si>
    <t>ESCUELA RURAL LA PALMA</t>
  </si>
  <si>
    <t>INSTITUTO INTEGRADO DE COMERCIO</t>
  </si>
  <si>
    <t>ESCUELA RURAL BUENAVISTA</t>
  </si>
  <si>
    <t>ESCUELA RURAL EL AMARILLO</t>
  </si>
  <si>
    <t>VEREDA EL AMARILLO</t>
  </si>
  <si>
    <t>ESCUELA RURAL FRANCISCO DE PAULA SANTANDER</t>
  </si>
  <si>
    <t>VDA FCO DE PAULA SANTANDER</t>
  </si>
  <si>
    <t>ESCUELA URBANA GAITAN</t>
  </si>
  <si>
    <t>CL 1 9 01</t>
  </si>
  <si>
    <t>ESCUELA URBANA MARSELLA</t>
  </si>
  <si>
    <t>KR 11 16 37</t>
  </si>
  <si>
    <t>Charala</t>
  </si>
  <si>
    <t>COLEGIO NACIONAL JOSE ANTONIO GALAN</t>
  </si>
  <si>
    <t>CARRERA 14 CALLES 15 Y 18</t>
  </si>
  <si>
    <t>COLEGIO NUESTRA SEÑORA DEL ROSARIO</t>
  </si>
  <si>
    <t>ESCUELA RURAL RIACHUELO</t>
  </si>
  <si>
    <t>CORREGIMIENTO DE RIACHUELO</t>
  </si>
  <si>
    <t>Cimitarra</t>
  </si>
  <si>
    <t>COLEGIO AGROPECUARIO  TIERRA ADENTRO</t>
  </si>
  <si>
    <t>ESCUELA RURAL SAN PEDRO  DE LA PAZ</t>
  </si>
  <si>
    <t>CASERIO SAN PEDRO DE LA PAZ</t>
  </si>
  <si>
    <t>COLEGIO NUESTRA SEÑORA DE LA CANDELARIA</t>
  </si>
  <si>
    <t>COLEGIO NUESTRA SEÑORA DE LA CANDELARIA - SEDE PRINCIPAL</t>
  </si>
  <si>
    <t>IND CRA6 CLL 10 ESQUINA</t>
  </si>
  <si>
    <t>INSTITUCION EDUCATIVA  EL CRUCE DE SANTA ROSA</t>
  </si>
  <si>
    <t>ESCUELA RURAL BELLAVISTA</t>
  </si>
  <si>
    <t>VEREDA BELLAVISTA</t>
  </si>
  <si>
    <t>ESCUELA RURAL SAN LORENZO</t>
  </si>
  <si>
    <t>VEREDA SAN LORENZO</t>
  </si>
  <si>
    <t>INSTITUCIÓN EDUCATIVA  LA VERDE</t>
  </si>
  <si>
    <t>ESCUELA RURAL EL PORVENIR</t>
  </si>
  <si>
    <t>VEREDA CHONTARALES</t>
  </si>
  <si>
    <t>INSTITUCIÓN EDUCATIVA  LOS GUAYABALES</t>
  </si>
  <si>
    <t>ESCUELA RURAL LA TERRAZA</t>
  </si>
  <si>
    <t>INSTITUCION EDUCATIVA  SAN JOSE</t>
  </si>
  <si>
    <t>CENTRO EDUCATIVO  PRIMAVERA</t>
  </si>
  <si>
    <t>El Carmen De Chucuri</t>
  </si>
  <si>
    <t>COLEGIO  SAN LUIS GONZAGA</t>
  </si>
  <si>
    <t>ESCUELA RURAL EL TOBOSO</t>
  </si>
  <si>
    <t>VEREDA EL TOBOSO</t>
  </si>
  <si>
    <t>ESCUELA RURAL SANTO DOMINGO DE SAN PEDRO</t>
  </si>
  <si>
    <t>VEREDA TAMBO REDONDO</t>
  </si>
  <si>
    <t>INSTITUCION EDUCATIVA  ISLANDA</t>
  </si>
  <si>
    <t>VEREDA ISLANDA</t>
  </si>
  <si>
    <t>INSTITUCION EDUCATIVA  SANTO DOMINGO DEL RAMO</t>
  </si>
  <si>
    <t>CORREGIMIENTO SANTO DOMINGO DEL RAMO</t>
  </si>
  <si>
    <t>COLEGIO  PORTUGAL</t>
  </si>
  <si>
    <t>ESCUELA RURAL LA RENTA</t>
  </si>
  <si>
    <t>CORREGIMIENTO LA RENTA</t>
  </si>
  <si>
    <t>COLEGIO INTEGRADO NUESTRA SE¿ORA DE LAS MERCEDES</t>
  </si>
  <si>
    <t>ESCUELA RURAL LA LAGUNA</t>
  </si>
  <si>
    <t>VEREDA LA LAGUNA</t>
  </si>
  <si>
    <t>ESCUELA RURAL SAN PABLO</t>
  </si>
  <si>
    <t>INSTITUCION EDUCATIVA LLANADAS</t>
  </si>
  <si>
    <t>ESCUELA RURAL EL OSO.</t>
  </si>
  <si>
    <t>VEREDA EL OSO</t>
  </si>
  <si>
    <t>ESCUELA RURAL EL SANTERO</t>
  </si>
  <si>
    <t>VEREDA EL SANTERO</t>
  </si>
  <si>
    <t>ESCUELA RURAL PUYANA</t>
  </si>
  <si>
    <t>VEREDA PUYANA</t>
  </si>
  <si>
    <t>CONCENTRACION ESCOLAR GABRIELA MISTRAL</t>
  </si>
  <si>
    <t>CRA. 3 NO. 2-28  BARRIO CENTRO</t>
  </si>
  <si>
    <t>ESCUELA RURAL CAMPO DURO</t>
  </si>
  <si>
    <t>VEREDA CAMPO DURO</t>
  </si>
  <si>
    <t>I.E.  SAN PEDRO CLAVER KM. 16</t>
  </si>
  <si>
    <t>ESCUELA RURAL CAYUMBA</t>
  </si>
  <si>
    <t>PUERTO CAYUMBA</t>
  </si>
  <si>
    <t>ESCUELA RURAL LA CRISTALINA</t>
  </si>
  <si>
    <t>CORREGIMIENTO PRADILLA</t>
  </si>
  <si>
    <t>ESCUELA RURAL TALADRO DOS</t>
  </si>
  <si>
    <t>INSTITUCION EDUCATIVA  BADILLO</t>
  </si>
  <si>
    <t>CORREGIMIENTO BADILLO</t>
  </si>
  <si>
    <t>San Gil</t>
  </si>
  <si>
    <t>COLEGIO SAN CARLOS</t>
  </si>
  <si>
    <t>COLEGIO SANTA TERESITA DE LAS AMERICAS</t>
  </si>
  <si>
    <t>CARRERA 9 # 18-19</t>
  </si>
  <si>
    <t>COLEGIO SAN JOSÉ DE GUANENTA</t>
  </si>
  <si>
    <t>CONCENTRACION ESCOLAR PABLO SEXTO</t>
  </si>
  <si>
    <t>CALLE 6A # 3-54</t>
  </si>
  <si>
    <t>San Vicente De Chucuri</t>
  </si>
  <si>
    <t>COLEGIO INTEGRADO CAMILO TORRES</t>
  </si>
  <si>
    <t>ESCUELA URBANA ANGOSTURAS</t>
  </si>
  <si>
    <t>KR 1 9 85</t>
  </si>
  <si>
    <t>ESCUELA URBANA COMUNEROS</t>
  </si>
  <si>
    <t>CL 10 16 03</t>
  </si>
  <si>
    <t>COLEGIO NUESTRA SEÑORA DE LA PAZ</t>
  </si>
  <si>
    <t>CARRETERA CIRCUNVALAR  BARRIO  SAMANES</t>
  </si>
  <si>
    <t>INSTITUCION EDUCATIVA  EL RUBI</t>
  </si>
  <si>
    <t>VEREDA GUAYACAN LOS MEDIOS</t>
  </si>
  <si>
    <t>INSTITUCION EDUCATIVA  POZO NUTRIAS DOS</t>
  </si>
  <si>
    <t>ESCUELA RURAL NUESTRA SEÑORA DEL CARMEN</t>
  </si>
  <si>
    <t>VEREDA POZO NUTRIA 1</t>
  </si>
  <si>
    <t>COLEGIO  LA LLANITA</t>
  </si>
  <si>
    <t>VEREDA LA LLANITA</t>
  </si>
  <si>
    <t>COLEGIO  SANTA ANA DE FLORES</t>
  </si>
  <si>
    <t>VEREDA SANTA ANA DE FLORES</t>
  </si>
  <si>
    <t>COLEGIO AGROINDUSTRIAL DE PUERTO NUEVO</t>
  </si>
  <si>
    <t>ESCUELA RURAL SAGRADO CORAZÒN DE JESÙS</t>
  </si>
  <si>
    <t>COLEGIO INTEGRADO GENERAL PABLO ANTONIO OBANDO</t>
  </si>
  <si>
    <t>CARRERA 3 NO. 3 - 80</t>
  </si>
  <si>
    <t>Socorro</t>
  </si>
  <si>
    <t>COLEGIO GUILLERMO SUÁREZ DÍAZ</t>
  </si>
  <si>
    <t>COLEGIO GUILLERMO SUÁREZ DÍAZ- SEDE PRINCIPAL</t>
  </si>
  <si>
    <t>VDA. ARBOL SOLO</t>
  </si>
  <si>
    <t>COLEGIO UNIVERSITARIO</t>
  </si>
  <si>
    <t>CONCENTRACION ESCOLAR COMUNEROS</t>
  </si>
  <si>
    <t>CALLE 10A N.  18-51</t>
  </si>
  <si>
    <t>INSTITUTO TECNICO INDUSTRIAL MONSEÑOR CARLOS ARDILA GARCIA</t>
  </si>
  <si>
    <t>CONCENTRACION ESCOLAR EL CONVENTO</t>
  </si>
  <si>
    <t>CL 14 CON KR 4</t>
  </si>
  <si>
    <t>Velez</t>
  </si>
  <si>
    <t>COLEGIO ISABEL VALBUENA CIFUENTES</t>
  </si>
  <si>
    <t>CENTRO DOCENTE MARTIN GALEANO</t>
  </si>
  <si>
    <t>CRA. 5 NO. 7 - 69</t>
  </si>
  <si>
    <t>CENTRO DOCENTE  EL CENTENARIO</t>
  </si>
  <si>
    <t>CARRERA 4 CON CALLE  12  ESQUINA</t>
  </si>
  <si>
    <t>CENTRO DOCENTE CIRO SANTANDER</t>
  </si>
  <si>
    <t>CALLE 9A # 5A-34</t>
  </si>
  <si>
    <t>Sincelejo</t>
  </si>
  <si>
    <t>CENTRO EDUCATIVO RURAL SAN JACINTO</t>
  </si>
  <si>
    <t>CORREG DE SAN JACINTO</t>
  </si>
  <si>
    <t>INSTITUCION EDUCATIVA ALTOS DEL ROSARIO</t>
  </si>
  <si>
    <t>CLL 4 ENTRE CR 14 Y 15</t>
  </si>
  <si>
    <t>INSTITUCION EDUCATIVA ANTONIO  LENIS</t>
  </si>
  <si>
    <t>SEXTA EL ZUMBADO</t>
  </si>
  <si>
    <t>IND EL ZUMBADO</t>
  </si>
  <si>
    <t>INSTITUCION EDUCATIVA CONCENTRACION SIMON ARAUJO</t>
  </si>
  <si>
    <t>KR 19 18 35</t>
  </si>
  <si>
    <t>INSTITUCION EDUCATIVA DULCE NOMBRE DE JESUS</t>
  </si>
  <si>
    <t>INSTITUCION EDUCATIVA JOSE IGNACIO LOPEZ</t>
  </si>
  <si>
    <t>CARRERA 22 # 14 - 03</t>
  </si>
  <si>
    <t>CRA. 24A # 12A - 90</t>
  </si>
  <si>
    <t>INSTITUCION EDUCATIVA NUESTRA SEÑORA DE  FATIMA</t>
  </si>
  <si>
    <t>KR 26 12 27</t>
  </si>
  <si>
    <t>INSTITUCION EDUCATIVA PARA POBLACIONES ESPECIALES</t>
  </si>
  <si>
    <t>PARAISO PUERTA ROJA</t>
  </si>
  <si>
    <t>CRA. 29 # 11-41</t>
  </si>
  <si>
    <t>INSTITUCION EDUCATIVA RAFAEL NU¿EZ</t>
  </si>
  <si>
    <t>BARRIO SINAI</t>
  </si>
  <si>
    <t>BARRIO SINAÖ</t>
  </si>
  <si>
    <t>BELLA ISLA</t>
  </si>
  <si>
    <t>BARRIO BELLA ISLA</t>
  </si>
  <si>
    <t>INSTITUCION EDUCATIVA RURAL SAN ANTONIO</t>
  </si>
  <si>
    <t>LA PASTORA</t>
  </si>
  <si>
    <t>CORREGIMIENTO LA PASTORA</t>
  </si>
  <si>
    <t>INSTITUCION EDUCATIVA SAN JOSE C.I.P</t>
  </si>
  <si>
    <t>HIJOS DE OBREROS DE LA CONSTRUCCION</t>
  </si>
  <si>
    <t>CRA. 13B # 15A - 15</t>
  </si>
  <si>
    <t>VEINTINUEVE DE MAYO</t>
  </si>
  <si>
    <t>CLL. 18 # 13 - 63</t>
  </si>
  <si>
    <t>INSTITUCIÓN EDUCATIVA SAN MARTIN</t>
  </si>
  <si>
    <t>INSTITUCION EDUCATIVA SAN MARTIN</t>
  </si>
  <si>
    <t>CORREG VILLA DE SAN MARTIN</t>
  </si>
  <si>
    <t>SANTA CATALINA DE BABILONIA</t>
  </si>
  <si>
    <t>CORREG. DE BABILONIA</t>
  </si>
  <si>
    <t>INSTITUCION EDUCATIVA SIMON ARAUJO</t>
  </si>
  <si>
    <t>INSTITUCION EDUCATIVA TECNICO AGROPECUARIO CERRITO DE LA PALMA</t>
  </si>
  <si>
    <t>CORREG CERRITO DE LA PALMA</t>
  </si>
  <si>
    <t>LAGUNA FLOR</t>
  </si>
  <si>
    <t>CERRITO LA PALMA</t>
  </si>
  <si>
    <t>INSTITUCION EDUCATIVA TECNICO INDUSTRIAL ANTONIO PRIETO</t>
  </si>
  <si>
    <t>EL PINAR</t>
  </si>
  <si>
    <t>CRA. 9C # 22 D - 11</t>
  </si>
  <si>
    <t>JARIN INFANTIL LA SELVA</t>
  </si>
  <si>
    <t>IND CR 05 # 22-10</t>
  </si>
  <si>
    <t>INSTITUCION EDUCATIVA VEINTE DE ENERO</t>
  </si>
  <si>
    <t>HUMBERTO VERGARA PRADO</t>
  </si>
  <si>
    <t>TRNSV. 9 # 8F - 8</t>
  </si>
  <si>
    <t>INSTITUCION EDUCATIVA 20 DE ENERO</t>
  </si>
  <si>
    <t>CLL 29 D # 4 - 121</t>
  </si>
  <si>
    <t>Corozal</t>
  </si>
  <si>
    <t>I.E. GABRIEL GARCIA MARQUEZ</t>
  </si>
  <si>
    <t>SEDE OSPINA PEREZ</t>
  </si>
  <si>
    <t>KR 30 27 A 21</t>
  </si>
  <si>
    <t>Sampues</t>
  </si>
  <si>
    <t>INST EDUC MARISCAL SUCRE</t>
  </si>
  <si>
    <t>SEDE SANTA MARTA</t>
  </si>
  <si>
    <t>CLL STA MARTA</t>
  </si>
  <si>
    <t>San Marcos</t>
  </si>
  <si>
    <t>CENTRO EDUCATIVO CAYO DE LA CRUZ</t>
  </si>
  <si>
    <t>VEREDA CAYO DE LA CRUZ</t>
  </si>
  <si>
    <t>INST EDUC JOHN F KENNEDY</t>
  </si>
  <si>
    <t>INST EDUC JONH F KENNEDY</t>
  </si>
  <si>
    <t>BARRIO KENNEDY</t>
  </si>
  <si>
    <t>INSTITUCION EDUCATIVA MARIA INMACULADA</t>
  </si>
  <si>
    <t>CLL 18 CR 21 - 22</t>
  </si>
  <si>
    <t>San Onofre</t>
  </si>
  <si>
    <t>CENTRO EDUCATIVO BOCA CERRADA</t>
  </si>
  <si>
    <t>CORREG BOCA CERRADA</t>
  </si>
  <si>
    <t>I.E. HIGUERON</t>
  </si>
  <si>
    <t>I.E. HIGUERON - SEDE PRINCIPAL</t>
  </si>
  <si>
    <t>VDA. HIGUERON</t>
  </si>
  <si>
    <t>I.E. NUEVA VISTA HERMOSA</t>
  </si>
  <si>
    <t>CENTRO EDUCATIVO NUEVA VISTA HERMOSA</t>
  </si>
  <si>
    <t>VEREDA VISTA HERMOSA</t>
  </si>
  <si>
    <t>Santiago De Tolu</t>
  </si>
  <si>
    <t>I.E. JOSE YEMAIL TOUS</t>
  </si>
  <si>
    <t>SEDE EL PEQUENO MARINO</t>
  </si>
  <si>
    <t>CLL 11 NO 4 - 36</t>
  </si>
  <si>
    <t>Guamo</t>
  </si>
  <si>
    <t>INSTITUCION EDUCATIVA TECNICA COMERCIAL CALDAS</t>
  </si>
  <si>
    <t>KENNEDY</t>
  </si>
  <si>
    <t>CR 8 # 6-92</t>
  </si>
  <si>
    <t>SOR JOSEFA DEL CASTILLO</t>
  </si>
  <si>
    <t>CR 10 # 7-70</t>
  </si>
  <si>
    <t>INSTITUCION EDUCATIVA TECNICA INDUSTRIAL SIMON BOLIVAR</t>
  </si>
  <si>
    <t>CR 13 # 13-185</t>
  </si>
  <si>
    <t>INSTITUCION EDUCATIVA TECNICA LA CHAMBA</t>
  </si>
  <si>
    <t>I.E.T. LA CHAMBA - SEDE PRINCIPAL</t>
  </si>
  <si>
    <t>VDA LA CHAMBA</t>
  </si>
  <si>
    <t>Herveo</t>
  </si>
  <si>
    <t>INSTITUCION EDUCATIVA JUAN XXIII</t>
  </si>
  <si>
    <t>CL 4A. #.7-07  BARRIO PADUA</t>
  </si>
  <si>
    <t>INSTITUCION EDUCATIVA TECNICA MARCO FIDEL SUAREZ</t>
  </si>
  <si>
    <t>STA LUISA DE MARILLAC</t>
  </si>
  <si>
    <t>CL 6 B SAN VICENTE</t>
  </si>
  <si>
    <t>Mariquita</t>
  </si>
  <si>
    <t>INSTITUCION EDUCATIVA LAS CAMELIAS</t>
  </si>
  <si>
    <t>LAS CAMELIAS 2</t>
  </si>
  <si>
    <t>INSTITUCION EDUCATIVA SANTA ANA</t>
  </si>
  <si>
    <t>VDA LA CABA¥A</t>
  </si>
  <si>
    <t>CR  8 #. 8-05</t>
  </si>
  <si>
    <t>Melgar</t>
  </si>
  <si>
    <t>GIMNASIO MILITAR FUERZA AEREA COLOMBIANA  TC. LUIS F. PINTO</t>
  </si>
  <si>
    <t>GIMNASIO MILITAR FUERZA AEREA COLOMBIANA TC. LUIS F. PINTO - SEDE PRINCIPAL</t>
  </si>
  <si>
    <t>IND BASE AEREA LUIS PINTO</t>
  </si>
  <si>
    <t>INSTITUCION EDUCATIVA TECNICA CUALAMANA</t>
  </si>
  <si>
    <t>CALCUTA</t>
  </si>
  <si>
    <t>VDA CALCUTA</t>
  </si>
  <si>
    <t>INSTITUCION EDUCATIVA TECNICA GABRIELA MISTRAL</t>
  </si>
  <si>
    <t>B JOSE ANTONIO GALAN</t>
  </si>
  <si>
    <t>INSTITUCION EDUCATIVA TECNICA GENERAL ROBERTO LEYVA SEDE CAMPESTRE (GENERAL ROBERTO LEYVA)</t>
  </si>
  <si>
    <t>URBANA ANTIGUA</t>
  </si>
  <si>
    <t>KR 9 E CL 11 &lt;EOF&gt;</t>
  </si>
  <si>
    <t>COLON</t>
  </si>
  <si>
    <t>INSP POL COLON</t>
  </si>
  <si>
    <t>I.E. SAN RAFAEL - SEDE PRINCIPAL</t>
  </si>
  <si>
    <t>INSP POL SAN RAFAEL</t>
  </si>
  <si>
    <t>INSTITUCION EDUCATIVA TECNICA SANTA ISABEL</t>
  </si>
  <si>
    <t>SANTA TERESITA DEL NI¥O JESUS</t>
  </si>
  <si>
    <t>CASCO URB</t>
  </si>
  <si>
    <t>Venadillo</t>
  </si>
  <si>
    <t>INSTITUCION EDUCATIVA TERESA CAMACHO DE SUAREZ</t>
  </si>
  <si>
    <t>I.E. TERESA CAMACHO DE SUAREZ - SEDE PRINCIPAL</t>
  </si>
  <si>
    <t>CORREG JUNIN</t>
  </si>
  <si>
    <t>Guadalajara De Buga</t>
  </si>
  <si>
    <t>IE MANUEL ANTONIO SANCLEMENTE</t>
  </si>
  <si>
    <t>JHON F. KENNEDY</t>
  </si>
  <si>
    <t>CL 6 1 E 05</t>
  </si>
  <si>
    <t>IE NARCISO CABAL SALCEDO</t>
  </si>
  <si>
    <t>ESC MARISCAL SUCRE</t>
  </si>
  <si>
    <t>KR 18 3 57</t>
  </si>
  <si>
    <t>CARLOTA ARMERO</t>
  </si>
  <si>
    <t>KR 16 4 58</t>
  </si>
  <si>
    <t>Cali</t>
  </si>
  <si>
    <t>INSTITUCION EDUCATIVA  LICEO DEPARTAMENTAL</t>
  </si>
  <si>
    <t>SEDE LA PRESENTACION</t>
  </si>
  <si>
    <t>IND CALLE 5B1#29-06</t>
  </si>
  <si>
    <t>INSTITUCION EDUCATIVA EL DIAMANTE</t>
  </si>
  <si>
    <t>INSTITUCION EDUCATIVA EL DIAMANTE - SEDE PRINCIPAL</t>
  </si>
  <si>
    <t>KR 31 41 00</t>
  </si>
  <si>
    <t>INSTITUCION EDUCATIVA EUSTAQUIO PALACIOS</t>
  </si>
  <si>
    <t>LUIS LOPEZ DE MESA</t>
  </si>
  <si>
    <t>CL 3 A OESTE 42 44</t>
  </si>
  <si>
    <t>IND CALLE 6 OESTE 42B ESQUINA</t>
  </si>
  <si>
    <t>INSTITUCION EDUCATIVA LLANO VERDE</t>
  </si>
  <si>
    <t>AGUACATAL</t>
  </si>
  <si>
    <t>IND AV 9 OESTE 19C1 - 100</t>
  </si>
  <si>
    <t>INSTITUCION EDUCATIVA MARICE SINISTERRA</t>
  </si>
  <si>
    <t>ASTURIAS</t>
  </si>
  <si>
    <t>KR 24 B 43 40</t>
  </si>
  <si>
    <t>FENALCO ASTURIAS</t>
  </si>
  <si>
    <t>CL 44 25 A 12</t>
  </si>
  <si>
    <t>INSTITUCION EDUCATIVA REPUBLICA DE ARGENTINA</t>
  </si>
  <si>
    <t>CL 18 8 A 15</t>
  </si>
  <si>
    <t>KR 11 22 A 30</t>
  </si>
  <si>
    <t>INSTITUCION EDUCATIVA SIETE DE AGOSTO</t>
  </si>
  <si>
    <t>UNIDAD VECINAL SIETE DE AGOSTO</t>
  </si>
  <si>
    <t>CL 71 DG 17 20</t>
  </si>
  <si>
    <t>INSTITUCION EDUCATIVA TECNICA CIUDADELA DESEPAZ</t>
  </si>
  <si>
    <t>IND CL 123 28D4 - 54</t>
  </si>
  <si>
    <t>INSTITUCION EDUCATIVA TECNICO DE COMERCIO SANTA CECILIA</t>
  </si>
  <si>
    <t>LA INMACULADA - BATACLAN</t>
  </si>
  <si>
    <t>IND VEREDA BATACLAN CERRO TRES CRUCES</t>
  </si>
  <si>
    <t>IE ALFONSO LOPEZ PUMAREJO</t>
  </si>
  <si>
    <t>AGUSTIN CODAZZI</t>
  </si>
  <si>
    <t>CLL 30 NO 7  40</t>
  </si>
  <si>
    <t>IE CARDENAS MIRRIÑAO</t>
  </si>
  <si>
    <t>CARLOS ARTURO RODRIGUEZ</t>
  </si>
  <si>
    <t>CL 51 34 13</t>
  </si>
  <si>
    <t>CR 38 NO 37A 47</t>
  </si>
  <si>
    <t>INSTITUCION EDUCATIVA MARIA ANTONIA PENAGOS</t>
  </si>
  <si>
    <t>MEGACOLEGIO DEL SUR</t>
  </si>
  <si>
    <t>IND CL 5 29 107</t>
  </si>
  <si>
    <t>IE NUESTRA SEÑORA DEL PALMAR</t>
  </si>
  <si>
    <t>JESUS OBRERO</t>
  </si>
  <si>
    <t>CR 26 NO 36 62</t>
  </si>
  <si>
    <t>IE PAULO VI</t>
  </si>
  <si>
    <t>JOSE MARIA CALVACHE</t>
  </si>
  <si>
    <t>CR 9E NO  32 14</t>
  </si>
  <si>
    <t>LUIS FERNANDO VALLEJO</t>
  </si>
  <si>
    <t>CLL 33C NO 1E  85</t>
  </si>
  <si>
    <t>IE SAGRADA FAMILIA</t>
  </si>
  <si>
    <t>CR 5F NO 25 T 17</t>
  </si>
  <si>
    <t>IE SANTA BARBARA</t>
  </si>
  <si>
    <t>MIGUEL MERCADO</t>
  </si>
  <si>
    <t>CL 37 KR 37</t>
  </si>
  <si>
    <t>Tulua</t>
  </si>
  <si>
    <t>SEDE NO. 19 JOSE JOAQUIN JARAMILLO</t>
  </si>
  <si>
    <t>CALLE 33 CARRERA 34</t>
  </si>
  <si>
    <t>INSTITUCION EDUCATIVA CORAZON DEL VALLE</t>
  </si>
  <si>
    <t>SEDE NO. 4 JOSE ANTONIO GALAN</t>
  </si>
  <si>
    <t>CARRERA  24  #20A-60</t>
  </si>
  <si>
    <t>SEDE NO. 64 MADRE CARIDAD</t>
  </si>
  <si>
    <t>CARRRA 28 #12B-63</t>
  </si>
  <si>
    <t>SEDE PRINCIPAL  NO. 15 GUILLERMO E.  MARTINEZ</t>
  </si>
  <si>
    <t>CALLE 16  CARRERA 28 Y 29</t>
  </si>
  <si>
    <t>INSTITUCION EDUCATIVA JUAN MARIA CESPEDES</t>
  </si>
  <si>
    <t>SEDE NO. 22 FRAY MARTIN DE PORRES</t>
  </si>
  <si>
    <t>CARRERA 22 CALLE 16 ESQUINA</t>
  </si>
  <si>
    <t>INSTITUCION EDUCATIVA JULIA RESTREPO</t>
  </si>
  <si>
    <t>SEDE NO. 12 MARIA LUISA ROMAN</t>
  </si>
  <si>
    <t>CARRERA 36 #27-81</t>
  </si>
  <si>
    <t>SEDE NO. ANTONIA SANTOS</t>
  </si>
  <si>
    <t>CALLE  25 #28-15</t>
  </si>
  <si>
    <t>SEDE NO. 36 SIMON BOLIVAR</t>
  </si>
  <si>
    <t>VEREDA TRES ESQUINAS</t>
  </si>
  <si>
    <t>INSTITUCION EDUCATIVA MARIA ANTONIA RUIZ</t>
  </si>
  <si>
    <t>SEDE  NO. 78 JESUS MAESTRO</t>
  </si>
  <si>
    <t>CALLE  38  #27BIS - 08</t>
  </si>
  <si>
    <t>SEDE NO. 92 ATANASIO GIRARDOT</t>
  </si>
  <si>
    <t>CALLE 32A # 18-57</t>
  </si>
  <si>
    <t>SEDE PRINCIPAL NO. 7 MARIA ANTONIA RUIZ</t>
  </si>
  <si>
    <t>CALLE 29 #30-61</t>
  </si>
  <si>
    <t>INSTITUCION EDUCATIVA TEC INDUSTRIAL CARLOS SARMIENTO LORA</t>
  </si>
  <si>
    <t>SEDE  NO. 115 SANTA CRUZ</t>
  </si>
  <si>
    <t>CRA 49 # 13B-20</t>
  </si>
  <si>
    <t>SEDE NO. 16  SAN CAYETANO</t>
  </si>
  <si>
    <t>KR 30 6 13</t>
  </si>
  <si>
    <t>Andalucia</t>
  </si>
  <si>
    <t>IE AGRICOLA CAMPOALEGRE</t>
  </si>
  <si>
    <t>VICENTE H. CRUZ</t>
  </si>
  <si>
    <t>CORREG CAMPOALEGRE</t>
  </si>
  <si>
    <t>IE ELEAZAR LIBREROS SALAMANCA</t>
  </si>
  <si>
    <t>MARCO TULIO LORA</t>
  </si>
  <si>
    <t>CL 13 11 60</t>
  </si>
  <si>
    <t>SAN VICENTE FERRER</t>
  </si>
  <si>
    <t>CL 3 2 30</t>
  </si>
  <si>
    <t>CLL 19 NO. 10-02</t>
  </si>
  <si>
    <t>Caicedonia</t>
  </si>
  <si>
    <t>IE BOLIVARIANO</t>
  </si>
  <si>
    <t>CONC  URB  JOSE EUSEBIO CARO</t>
  </si>
  <si>
    <t>CLL 5 NO 11-40</t>
  </si>
  <si>
    <t>CENT DOC N 01 PARROQUIAL</t>
  </si>
  <si>
    <t>CLL 3 NO 13- 45</t>
  </si>
  <si>
    <t>Candelaria</t>
  </si>
  <si>
    <t>I.E. INMACULADA CONCEPCION</t>
  </si>
  <si>
    <t>EL  PARAISO</t>
  </si>
  <si>
    <t>CORREG. VILLAGORGONA</t>
  </si>
  <si>
    <t>IE RODRIGO LLOREDA CAICEDO</t>
  </si>
  <si>
    <t>CORREG EL TIPLE</t>
  </si>
  <si>
    <t>La Union</t>
  </si>
  <si>
    <t>I.E. QUEBRADAGRANDE</t>
  </si>
  <si>
    <t>CORREG QUEBRA GRANDE</t>
  </si>
  <si>
    <t>IE ARGEMIRO ESCOBAR CARDONA</t>
  </si>
  <si>
    <t>SAN MARTIN DE PORRES</t>
  </si>
  <si>
    <t>CLL 22 NO 25-184</t>
  </si>
  <si>
    <t>IE JUAN DE DIOS GIRON</t>
  </si>
  <si>
    <t>JUAN DE DIOS GIRON</t>
  </si>
  <si>
    <t>CL 17 17 42</t>
  </si>
  <si>
    <t>IE SAN JOSE</t>
  </si>
  <si>
    <t>ESCUELITA SAN JOSE</t>
  </si>
  <si>
    <t>CL 13 14 51</t>
  </si>
  <si>
    <t>GENERAL SANTANDER</t>
  </si>
  <si>
    <t>CRA 5 N 2-45</t>
  </si>
  <si>
    <t>CLL. 6 N 7-41</t>
  </si>
  <si>
    <t>RICARDO NIETO</t>
  </si>
  <si>
    <t>CRA. 2 N 1-62</t>
  </si>
  <si>
    <t>Roldanillo</t>
  </si>
  <si>
    <t>IE BELISARIO PEÑA PIÑEIRO</t>
  </si>
  <si>
    <t>EUSTAQUIO PALACIOS</t>
  </si>
  <si>
    <t>CR 7 NO 11-27</t>
  </si>
  <si>
    <t>CL 10 5 38</t>
  </si>
  <si>
    <t>SAN SEBASTIAN</t>
  </si>
  <si>
    <t>CLL 10 NO 4-13</t>
  </si>
  <si>
    <t>LIBARDO MADRID VALDERRAMA</t>
  </si>
  <si>
    <t>BARRIO HUMBERTO GONZALEZ NARVAEZ</t>
  </si>
  <si>
    <t>IE SANTA ROSALIA DE PALERMO</t>
  </si>
  <si>
    <t>CORREG SANTA RITA</t>
  </si>
  <si>
    <t>JOSE ACEVEDO Y GÓMEZ</t>
  </si>
  <si>
    <t>CORREG MORELIA</t>
  </si>
  <si>
    <t>Zarzal</t>
  </si>
  <si>
    <t>IE EFRAIN VARELA VACA</t>
  </si>
  <si>
    <t>CLL 10 CRA 10 ESQUINA</t>
  </si>
  <si>
    <t>LAS MERCEDES</t>
  </si>
  <si>
    <t>CLL 17 CRA 11 ESQ</t>
  </si>
  <si>
    <t>CRA 15 NO. 10 Y 11</t>
  </si>
  <si>
    <t>NUESTRA SEÑORA DE FÁTIMA</t>
  </si>
  <si>
    <t>CORREG LIMONES</t>
  </si>
  <si>
    <t>SAGRADO CORAZÓN DE JESÚS</t>
  </si>
  <si>
    <t>CRA 7 CLL 9 ESQUINA</t>
  </si>
  <si>
    <t>Yumbo</t>
  </si>
  <si>
    <t>ELIAS QUINTERO</t>
  </si>
  <si>
    <t>CR 1AN NO 1N - 82</t>
  </si>
  <si>
    <t>HECTOR ALFONSO SAVEDRA</t>
  </si>
  <si>
    <t>CR 4 NO 1- 82</t>
  </si>
  <si>
    <t>CR 15N NO 19-29OESTE</t>
  </si>
  <si>
    <t>PANORAMA</t>
  </si>
  <si>
    <t>PANORAMA PARTE ALTA</t>
  </si>
  <si>
    <t>CALLE 7  7 - 82</t>
  </si>
  <si>
    <t>INSTITUCION EDUCATIVA SAN VICENTE DE PAUL</t>
  </si>
  <si>
    <t>SECCION ESCUELA ALFREDO COCK ARANGO</t>
  </si>
  <si>
    <t>KR 70 79 A 43</t>
  </si>
  <si>
    <t>UNION HATILLO</t>
  </si>
  <si>
    <t>VEREDA LA UNION HATILLO</t>
  </si>
  <si>
    <t>INSTITUCION EDUCATIVA FRANCISCO HURTADO</t>
  </si>
  <si>
    <t>I.E. FRANCISCO HURTADO - SEDE PRINCIPAL</t>
  </si>
  <si>
    <t>KR 5 11 261</t>
  </si>
  <si>
    <t>I. E. MARIA AUXILIADORA</t>
  </si>
  <si>
    <t>ISABEL SOLIS</t>
  </si>
  <si>
    <t>KR 57 A 47 59 &lt;EOF&gt;</t>
  </si>
  <si>
    <t>CENTRO EDUCATIVO CUTUAQUER BAJO</t>
  </si>
  <si>
    <t>VEREDA CUTUAQUER ALTO</t>
  </si>
  <si>
    <t>LANSHALIA</t>
  </si>
  <si>
    <t>RANCHERIA LANSHALIA</t>
  </si>
  <si>
    <t>SANTACRUZ</t>
  </si>
  <si>
    <t>RANCHERIA SANTACRUZ</t>
  </si>
  <si>
    <t>IRUA</t>
  </si>
  <si>
    <t>RANCHERIA IRUA</t>
  </si>
  <si>
    <t>TALAJATU</t>
  </si>
  <si>
    <t>RANCHERIA TALAJATU</t>
  </si>
  <si>
    <t>INSTITUCION ETNOEDUCATIVA  INTEGRAL RURAL VILLA FÁTIMA</t>
  </si>
  <si>
    <t>JAIPALEN PALIYAWAIN</t>
  </si>
  <si>
    <t>RANCHERIA JAIPALEN PALIYAWAIN</t>
  </si>
  <si>
    <t>DOKABUSITO</t>
  </si>
  <si>
    <t>VDA DOKABUSITO</t>
  </si>
  <si>
    <t>INSTITUCIÓN EDUCATIVA TÉCNICA AGROPECUARIA DE PLAYA ALTA</t>
  </si>
  <si>
    <t>BRISAS DEL CAUCA</t>
  </si>
  <si>
    <t>VDA. BRISAS DEL CAUCA</t>
  </si>
  <si>
    <t>PATALU</t>
  </si>
  <si>
    <t>RANCHERIA PATALU</t>
  </si>
  <si>
    <t>CENTRO ETNOEDUCATIVO INTEGRAL RURAL ANAS WAKUAIPA</t>
  </si>
  <si>
    <t>MACURUMANA</t>
  </si>
  <si>
    <t>RANCHERIA MACURUMANA</t>
  </si>
  <si>
    <t>ESTABLECIMIENTO EDUCATIVO ESCUELA NORMAL SUPERIOR</t>
  </si>
  <si>
    <t>CIUDAD ARMENIA</t>
  </si>
  <si>
    <t>CL 13 11 30</t>
  </si>
  <si>
    <t>SEDE CARDONAL</t>
  </si>
  <si>
    <t>COMUNIDAD DE CARDONAL</t>
  </si>
  <si>
    <t>META</t>
  </si>
  <si>
    <t>NARIÑO</t>
  </si>
  <si>
    <t>NORTE DE SANTANDER</t>
  </si>
  <si>
    <t>DETALLE DE ARMADO EMBALAJE Y DISTRIBUCIÓN</t>
  </si>
  <si>
    <t>CODIGO DANE MUNICIPIO</t>
  </si>
  <si>
    <t>MUNICIPIO</t>
  </si>
  <si>
    <t>CODIGO_DANE</t>
  </si>
  <si>
    <t>NOMBRE_ESTABLECIMIENTO</t>
  </si>
  <si>
    <t>CODIGO DANE SEDE</t>
  </si>
  <si>
    <t>NOMBRE SEDE</t>
  </si>
  <si>
    <t>DIRECCION</t>
  </si>
  <si>
    <t>ZONA</t>
  </si>
  <si>
    <t>Numero de Kits</t>
  </si>
  <si>
    <t>VALOR BODEGAJE, EMABALAJE Y ALISTAMIENTO</t>
  </si>
  <si>
    <t>Guajira</t>
  </si>
  <si>
    <t>Cauca</t>
  </si>
  <si>
    <t>La Guajira</t>
  </si>
  <si>
    <t>Norte De Santander</t>
  </si>
  <si>
    <t>Cucuta</t>
  </si>
  <si>
    <t>GUAVIARE</t>
  </si>
  <si>
    <t>Caquetá</t>
  </si>
  <si>
    <t>CATEGORÍA</t>
  </si>
  <si>
    <t>KIT</t>
  </si>
  <si>
    <t>CANTIDAD X KIT</t>
  </si>
  <si>
    <t>Set x 25 animales</t>
  </si>
  <si>
    <t>Unidad x 80 metros</t>
  </si>
  <si>
    <t xml:space="preserve">Paquete con 82 piezas </t>
  </si>
  <si>
    <t>Set x 24 piezas</t>
  </si>
  <si>
    <t>Set x 100 piezas</t>
  </si>
  <si>
    <t>Set x 250 piezas</t>
  </si>
  <si>
    <t>Rollo x 50 metros</t>
  </si>
  <si>
    <t>TOTAL</t>
  </si>
  <si>
    <t>NÚMERO DE KITS</t>
  </si>
  <si>
    <t>CANTIDAD DE ELEMENTOS</t>
  </si>
  <si>
    <t>A.     Educación Preescolar y Básica Primaria (transición, primero y segundo).</t>
  </si>
  <si>
    <t>Set x 100 mpinimo piezas</t>
  </si>
  <si>
    <t>B.     Jornada Única.</t>
  </si>
  <si>
    <t>C.     Educación Media.</t>
  </si>
  <si>
    <t>D.     Residencias Escolares.</t>
  </si>
  <si>
    <t>E. Modelos educativos flexibles.</t>
  </si>
  <si>
    <t>Caja por 12</t>
  </si>
  <si>
    <t>Caja de 40 unidades</t>
  </si>
  <si>
    <t>Caja x 24 unidades</t>
  </si>
  <si>
    <t>Caja por 10 barras</t>
  </si>
  <si>
    <t>F. Sistema de Responsabilidad Penal para Adolescentes - SRPA.</t>
  </si>
  <si>
    <t>ACOMPAÑAMIENTO</t>
  </si>
  <si>
    <t>MATERIALES</t>
  </si>
  <si>
    <t>LOGÍSTICA</t>
  </si>
  <si>
    <t>DISTRIBUCIÓN</t>
  </si>
  <si>
    <t>A y U</t>
  </si>
  <si>
    <t>FUENTE</t>
  </si>
  <si>
    <t xml:space="preserve">VALOR DISPONIBLE </t>
  </si>
  <si>
    <t>ACOMPAÑAMIENTO + AIU</t>
  </si>
  <si>
    <t>COMPRA, EMBALAJE Y DISTRIBUCIÓN</t>
  </si>
  <si>
    <t>DPI</t>
  </si>
  <si>
    <t>MEDIA</t>
  </si>
  <si>
    <t>JU</t>
  </si>
  <si>
    <t>PERMANENCIA</t>
  </si>
  <si>
    <t>FUENTE BID</t>
  </si>
  <si>
    <t>FUENTE NACIÓN</t>
  </si>
  <si>
    <t>ADICIONAL BID</t>
  </si>
  <si>
    <t>UNITARIO LOG</t>
  </si>
  <si>
    <t>ADICIONAL NACIÓN</t>
  </si>
  <si>
    <t>UNITARIO DIS</t>
  </si>
  <si>
    <t>VALOR TOTAL A REDUCIR</t>
  </si>
  <si>
    <t>SRPA</t>
  </si>
  <si>
    <t>JORNADA ÚNICA</t>
  </si>
  <si>
    <t>PORCENTAJE</t>
  </si>
  <si>
    <t xml:space="preserve"> DISPONIBLE COMPRA, EMBALAJE Y DISTRIBUCIÓN</t>
  </si>
  <si>
    <t>UBICACIÓN</t>
  </si>
  <si>
    <t>No. KITS</t>
  </si>
  <si>
    <t>$ ELEMENTOS</t>
  </si>
  <si>
    <t>IVA 19%</t>
  </si>
  <si>
    <t>VALOR A REDUCIR</t>
  </si>
  <si>
    <t>TODAS</t>
  </si>
  <si>
    <t>PDET (RUR Y URB)</t>
  </si>
  <si>
    <t>RURAL NO PDET</t>
  </si>
  <si>
    <t>URBANO NO PDET</t>
  </si>
  <si>
    <t>EDUCACIÓN MEDIA</t>
  </si>
  <si>
    <t>FALTA IVA</t>
  </si>
  <si>
    <t>DIRECCIÓN DE PRIMERA INFANCIA</t>
  </si>
  <si>
    <t>FUENTE BID Y NACIÓN</t>
  </si>
  <si>
    <t>ADMINISTRACIÓN</t>
  </si>
  <si>
    <t>UTILIDAD</t>
  </si>
  <si>
    <t>PRESUPUESTO DISPONIBLE</t>
  </si>
  <si>
    <t>Diferencia REAL</t>
  </si>
  <si>
    <t>Diferencia compartida</t>
  </si>
  <si>
    <t>URBANO</t>
  </si>
  <si>
    <t>ADICIONAL NACIÓN (SRPA)</t>
  </si>
  <si>
    <t>PDET</t>
  </si>
  <si>
    <t>BID</t>
  </si>
  <si>
    <t>NACIÓN</t>
  </si>
  <si>
    <t>NO</t>
  </si>
  <si>
    <t>MR</t>
  </si>
  <si>
    <t>INSTITUCION EDUCATIVA RURAL ELOY HERNANDEZ DIAZ</t>
  </si>
  <si>
    <t>INSTITUCIÓN EDUCATIVA PAULO VI</t>
  </si>
  <si>
    <t>HATONUEVO</t>
  </si>
  <si>
    <t>LA JAGUA DEL PILAR</t>
  </si>
  <si>
    <t>MAICAO</t>
  </si>
  <si>
    <t>RIOHACHA</t>
  </si>
  <si>
    <t>CENTRO ETNOEDUCATIVO #12 (MUURAI)</t>
  </si>
  <si>
    <t>EL PAJAL</t>
  </si>
  <si>
    <t>COMUNIDAD EL PAJAL</t>
  </si>
  <si>
    <t>CENTRO ETNOEDUCATIVO #15 (NUEVA ESPERANZA)</t>
  </si>
  <si>
    <t>LOS HATICOS</t>
  </si>
  <si>
    <t>COMUNIDAD LOS HATICOS</t>
  </si>
  <si>
    <t>CENTRO ETNOEDUCATIVO #4</t>
  </si>
  <si>
    <t>JULUACHON</t>
  </si>
  <si>
    <t>COMUNIDAD JULUACHON</t>
  </si>
  <si>
    <t>INSTITUCION ETNOEDUCATIVO RURAL LA PAZ</t>
  </si>
  <si>
    <t>INSTITUCIÓN ETNOEDUCATIVO RURAL NAZARETH</t>
  </si>
  <si>
    <t>INSTITUCION ETNOEDUCATIVA RURAL NAZARETH 0 SEDE PRINCIPAL</t>
  </si>
  <si>
    <t>INSTITUCION ETNOEDUCATIVA RURAL ANOUI</t>
  </si>
  <si>
    <t>INSTITUCIÓN ETNOEDUCATIVA RURAL NAZARETH</t>
  </si>
  <si>
    <t>INSTITUCION ETNOEDUCATIVA RURAL INTERNADO LAACHON MAYAPO</t>
  </si>
  <si>
    <t>ESCUELA RURAL INDÍGENA PUNTA DE LA VELA</t>
  </si>
  <si>
    <t>INSTITUCION ETNOEDUCATIVA RURAL ASHAJAA DE JAMUCHECHON</t>
  </si>
  <si>
    <t>INSTITUCION ETNOEDUCATIVA RURAL ASHAJAA DE JAMUCHECHON - SEDE PRINCIPAL</t>
  </si>
  <si>
    <t>INSTITUCION ETNOEDUCATIVO RURAL DE MARACARI</t>
  </si>
  <si>
    <t>INSTITUCION ETNOEDUCATIVA RURAL DE MARACARI SEDE PRINCIPAL</t>
  </si>
  <si>
    <t>INSTITUCION ETNOEDUCATIVA INTEGRAL RURAL INTERNADO INDIGENA DEL CERRO DE LA TETA</t>
  </si>
  <si>
    <t>INSTITUCIÓN ETNOEDUCATIVA INTEGRAL RURAL INTERNADO DE SIAPANA</t>
  </si>
  <si>
    <t>CENTRO ETNODUCATIVO INTEGRAL RURAL DE NORTECHON MARCO TULIO MONTIEL URIANA</t>
  </si>
  <si>
    <t>CENTRO ETNODUCATIVO INTEGRAL RURAL DE NORTECHON ¿MARCO TULIO MONTIEL URIANA ¿</t>
  </si>
  <si>
    <t>INSTITUCIÓN ETNOEDUCATIVA RURAL INTERNADO DE NAZARETH</t>
  </si>
  <si>
    <t>GUARERAPU NO 3</t>
  </si>
  <si>
    <t>GUARERAPU NO 4</t>
  </si>
  <si>
    <t>WARERAPU NO 2</t>
  </si>
  <si>
    <t>INSTITUCION ETNOEDUCATIVA INTEGRAL RURAL VILLA FÁTIMA</t>
  </si>
  <si>
    <t>DIBULLA</t>
  </si>
  <si>
    <t>INSTITUCION ETNOEDUCATIVA INTERNADO RURAL DUMINGUEKA</t>
  </si>
  <si>
    <t>FONSECA</t>
  </si>
  <si>
    <t>INSTITUCIÓN EDUCATIVA TECNICA ROIG Y VILLALBA</t>
  </si>
  <si>
    <t>INSTITUCION ETNOEDUCATIVA E INTERNADO ZHARNEKA.</t>
  </si>
  <si>
    <t>INSTITUCION MARIA AUXILIADORA</t>
  </si>
  <si>
    <t>INSTITUCION EDUCATIVA ANA JOAQUINA RODRIGUEZ DE CAÑAVERALES</t>
  </si>
  <si>
    <t>CHINÁCOTA</t>
  </si>
  <si>
    <t xml:space="preserve">CENTRO DE FORMACIÓN JUVENIL LOS PATIOS </t>
  </si>
  <si>
    <t>CENTRO DE FORMACIÓN JUVENIL LOS PATIOS -CENTRO DE INTERNAMIENTO PREVENTIVO -CIP-</t>
  </si>
  <si>
    <t>CALLE 2B NO. 10-46 BARRIO PORTAL - LOS PATIOS -CIP</t>
  </si>
  <si>
    <t>CENTRO DE FORMACIÓN JUVENIL LOS PATIOS --CENTRO ATENCIÓN ESPECIALIZADA -CAE</t>
  </si>
  <si>
    <t>CALLE 2B NO. 10-46 BARRIO PORTAL - LOS PATIOS -CAE</t>
  </si>
  <si>
    <t>LOS PATIOS</t>
  </si>
  <si>
    <t>SEDE INTEG ONCE DE NOVIEMBRE</t>
  </si>
  <si>
    <t>CL 19 8-75 B.ONCE DE NOV</t>
  </si>
  <si>
    <t>TOLEDO</t>
  </si>
  <si>
    <t>VILLA DEL ROSARIO</t>
  </si>
  <si>
    <t>SEDE DIVINO NIÑO</t>
  </si>
  <si>
    <t>BARRIO ANTONIO NAVARRO WOLF</t>
  </si>
  <si>
    <t>CENT EDUC RUR HONDURAS MOTILONIA</t>
  </si>
  <si>
    <t>SEDE BELLA UNION DE HONDURAS</t>
  </si>
  <si>
    <t>VDA BELLA UNION HODURAS</t>
  </si>
  <si>
    <t>SEDE CURALES</t>
  </si>
  <si>
    <t>VDA CURALES</t>
  </si>
  <si>
    <t>SEDE KORRONKAIRA</t>
  </si>
  <si>
    <t>VDA KORRONKAIRA</t>
  </si>
  <si>
    <t>INST. EDUCATIVA MONSEÑOR SARMIENTO PERALTA</t>
  </si>
  <si>
    <t>SEDE EL ESPEJO</t>
  </si>
  <si>
    <t>VDA EL ESPEJO</t>
  </si>
  <si>
    <t>TIBÚ</t>
  </si>
  <si>
    <t>BARBOSA</t>
  </si>
  <si>
    <t>COLEGIO TRINIDAD CAMACHO PINZON</t>
  </si>
  <si>
    <t>CIMITARRA</t>
  </si>
  <si>
    <t>COLEGIO AGROPECUARIO TIERRA ADENTRO</t>
  </si>
  <si>
    <t>ESCUELA RURAL SAN PEDRO DE LA PAZ</t>
  </si>
  <si>
    <t>INSTITUCION EDUCATIVA EL CRUCE DE SANTA ROSA</t>
  </si>
  <si>
    <t>INSTITUCIÓN EDUCATIVA LA VERDE</t>
  </si>
  <si>
    <t>INSTITUCIÓN EDUCATIVA LOS GUAYABALES</t>
  </si>
  <si>
    <t>CENTRO EDUCATIVO PRIMAVERA</t>
  </si>
  <si>
    <t>COROMORO</t>
  </si>
  <si>
    <t>EL CARMEN DE CHUCURÍ</t>
  </si>
  <si>
    <t>COLEGIO SAN LUIS GONZAGA</t>
  </si>
  <si>
    <t>INSTITUCION EDUCATIVA ISLANDA</t>
  </si>
  <si>
    <t>INSTITUCION EDUCATIVA SANTO DOMINGO DEL RAMO</t>
  </si>
  <si>
    <t>FLORIDABLANCA</t>
  </si>
  <si>
    <t>GIRÓN</t>
  </si>
  <si>
    <t>LANDÁZURI</t>
  </si>
  <si>
    <t>LEBRIJA</t>
  </si>
  <si>
    <t>ESCUELA RURAL CONCHAL</t>
  </si>
  <si>
    <t>COLEGIO PORTUGAL</t>
  </si>
  <si>
    <t>COLEGIO INTEGRADO NUESTRA SEÑORA DE LAS MERCEDES</t>
  </si>
  <si>
    <t>COLEGIO INTEGRADO NUESTRA SENORA DE LAS MERCEDES</t>
  </si>
  <si>
    <t>OCAMONTE</t>
  </si>
  <si>
    <t>PALMAR</t>
  </si>
  <si>
    <t>PALMAS DEL SOCORRO</t>
  </si>
  <si>
    <t>COLEGIO HOLANDA</t>
  </si>
  <si>
    <t>ESCUELA NORMAL SUPERIOR ANTONIA SANTOS</t>
  </si>
  <si>
    <t>PUERTO WILCHES</t>
  </si>
  <si>
    <t>INSTITUCION EDUCATIVA BADILLO</t>
  </si>
  <si>
    <t>SAN GIL</t>
  </si>
  <si>
    <t>SAN VICENTE DE CHUCURI</t>
  </si>
  <si>
    <t>INSTITUCION EDUCATIVA POZO NUTRIAS DOS</t>
  </si>
  <si>
    <t>SANTA BÁRBARA</t>
  </si>
  <si>
    <t>SIMACOTA</t>
  </si>
  <si>
    <t>COLEGIO LA LLANITA</t>
  </si>
  <si>
    <t>COLEGIO SANTA ANA DE FLORES</t>
  </si>
  <si>
    <t>SOCORRO</t>
  </si>
  <si>
    <t>SUAITA</t>
  </si>
  <si>
    <t>VÉLEZ</t>
  </si>
  <si>
    <t>CENTRO DOCENTE EL CENTENARIO</t>
  </si>
  <si>
    <t>C1. Kit 1 – Media Agropecuario</t>
  </si>
  <si>
    <t>D1.  Kit 1 - Residencias con 10 a 18 estudiantes residentes</t>
  </si>
  <si>
    <t>D5. Kit 5 - Residencias con 49 a 61 estudiantes residentes</t>
  </si>
  <si>
    <t>D6. Kit 8 - Residencias con 89 a 98 estudiantes residentes</t>
  </si>
  <si>
    <t>E2. Pos primaria rural</t>
  </si>
  <si>
    <t xml:space="preserve">E3.  Media Rural </t>
  </si>
  <si>
    <t>F1. SRPA 1 a 25 estudiantes</t>
  </si>
  <si>
    <t>F2. SRPA 26 a 50 estudiantes</t>
  </si>
  <si>
    <t>F3. SRPA 51 a 100 estudiantes</t>
  </si>
  <si>
    <t>F4. SRPA 101 a 300 estudiantes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</si>
</sst>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0_ ;[Red]\-#,##0\ "/>
    <numFmt numFmtId="166" formatCode="[$$-240A]\ #,##0;[Red]\-[$$-240A]\ #,##0"/>
    <numFmt numFmtId="167" formatCode="_(* #,##0.00_);_(* \(#,##0.00\);_(* &quot;-&quot;??_);_(@_)"/>
    <numFmt numFmtId="168" formatCode="_-&quot;$&quot;\ * #,##0_-;\-&quot;$&quot;\ * #,##0_-;_-&quot;$&quot;\ * &quot;-&quot;??_-;_-@_-"/>
    <numFmt numFmtId="169" formatCode="[$$-240A]\ #,##0.00;[Red]\-[$$-240A]\ 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rgb="FFFF0000"/>
      <name val="Cambria"/>
      <family val="1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rgb="FF365F91"/>
      <name val="Cambria"/>
      <family val="1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0"/>
      <name val="Cambria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mbria"/>
      <family val="1"/>
    </font>
  </fonts>
  <fills count="4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DDD0F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8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6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1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1" fontId="0" fillId="0" borderId="0" xfId="0" applyNumberFormat="1"/>
    <xf numFmtId="1" fontId="0" fillId="3" borderId="0" xfId="0" applyNumberFormat="1" applyFill="1"/>
    <xf numFmtId="0" fontId="0" fillId="3" borderId="0" xfId="0" applyFill="1" applyAlignment="1">
      <alignment horizontal="center"/>
    </xf>
    <xf numFmtId="44" fontId="0" fillId="0" borderId="0" xfId="7" applyFont="1"/>
    <xf numFmtId="44" fontId="5" fillId="4" borderId="1" xfId="7" applyFont="1" applyFill="1" applyBorder="1" applyAlignment="1">
      <alignment horizontal="center" vertical="center" wrapText="1"/>
    </xf>
    <xf numFmtId="44" fontId="0" fillId="3" borderId="0" xfId="7" applyFont="1" applyFill="1" applyBorder="1"/>
    <xf numFmtId="44" fontId="0" fillId="0" borderId="0" xfId="0" applyNumberFormat="1"/>
    <xf numFmtId="44" fontId="5" fillId="4" borderId="1" xfId="0" applyNumberFormat="1" applyFont="1" applyFill="1" applyBorder="1" applyAlignment="1">
      <alignment horizontal="center" vertical="center" wrapText="1"/>
    </xf>
    <xf numFmtId="44" fontId="0" fillId="3" borderId="0" xfId="0" applyNumberFormat="1" applyFill="1"/>
    <xf numFmtId="0" fontId="0" fillId="0" borderId="0" xfId="0" applyAlignment="1">
      <alignment horizontal="left"/>
    </xf>
    <xf numFmtId="3" fontId="0" fillId="0" borderId="0" xfId="0" applyNumberFormat="1"/>
    <xf numFmtId="0" fontId="9" fillId="6" borderId="1" xfId="6" applyFont="1" applyFill="1" applyBorder="1" applyAlignment="1">
      <alignment horizontal="center" vertical="center" wrapText="1"/>
    </xf>
    <xf numFmtId="1" fontId="9" fillId="6" borderId="1" xfId="6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7" fillId="0" borderId="1" xfId="6" applyFont="1" applyBorder="1" applyAlignment="1">
      <alignment horizontal="center" vertical="center" wrapText="1"/>
    </xf>
    <xf numFmtId="0" fontId="7" fillId="0" borderId="1" xfId="6" applyFont="1" applyBorder="1" applyAlignment="1">
      <alignment vertical="center" wrapText="1"/>
    </xf>
    <xf numFmtId="1" fontId="7" fillId="0" borderId="1" xfId="6" applyNumberFormat="1" applyFont="1" applyBorder="1" applyAlignment="1">
      <alignment vertical="center" wrapText="1"/>
    </xf>
    <xf numFmtId="44" fontId="1" fillId="0" borderId="1" xfId="7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8" fillId="0" borderId="0" xfId="0" applyFont="1" applyAlignment="1">
      <alignment vertical="center" wrapText="1"/>
    </xf>
    <xf numFmtId="44" fontId="1" fillId="7" borderId="1" xfId="7" applyFont="1" applyFill="1" applyBorder="1" applyAlignment="1" applyProtection="1">
      <alignment horizontal="center" vertical="center"/>
      <protection locked="0"/>
    </xf>
    <xf numFmtId="44" fontId="1" fillId="7" borderId="1" xfId="7" applyFont="1" applyFill="1" applyBorder="1" applyProtection="1">
      <protection locked="0"/>
    </xf>
    <xf numFmtId="0" fontId="7" fillId="0" borderId="1" xfId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44" fontId="1" fillId="0" borderId="1" xfId="7" applyFont="1" applyBorder="1" applyProtection="1"/>
    <xf numFmtId="0" fontId="10" fillId="0" borderId="1" xfId="1" applyFont="1" applyBorder="1" applyAlignment="1">
      <alignment horizontal="center" vertical="center" wrapText="1"/>
    </xf>
    <xf numFmtId="3" fontId="10" fillId="0" borderId="1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5" borderId="1" xfId="1" applyFont="1" applyFill="1" applyBorder="1" applyAlignment="1">
      <alignment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13" fillId="0" borderId="1" xfId="0" applyFont="1" applyBorder="1" applyAlignment="1" applyProtection="1">
      <alignment vertical="center" wrapText="1"/>
      <protection hidden="1"/>
    </xf>
    <xf numFmtId="4" fontId="14" fillId="0" borderId="1" xfId="0" applyNumberFormat="1" applyFont="1" applyBorder="1"/>
    <xf numFmtId="0" fontId="1" fillId="9" borderId="1" xfId="0" applyFont="1" applyFill="1" applyBorder="1" applyAlignment="1">
      <alignment horizontal="left" vertical="top"/>
    </xf>
    <xf numFmtId="0" fontId="7" fillId="9" borderId="1" xfId="1" applyFont="1" applyFill="1" applyBorder="1" applyAlignment="1">
      <alignment vertical="center" wrapText="1"/>
    </xf>
    <xf numFmtId="44" fontId="1" fillId="9" borderId="1" xfId="7" applyFont="1" applyFill="1" applyBorder="1" applyProtection="1"/>
    <xf numFmtId="0" fontId="10" fillId="9" borderId="1" xfId="1" applyFont="1" applyFill="1" applyBorder="1" applyAlignment="1">
      <alignment horizontal="center" vertical="center" wrapText="1"/>
    </xf>
    <xf numFmtId="0" fontId="1" fillId="9" borderId="0" xfId="0" applyFont="1" applyFill="1"/>
    <xf numFmtId="0" fontId="1" fillId="8" borderId="1" xfId="0" applyFont="1" applyFill="1" applyBorder="1" applyAlignment="1">
      <alignment horizontal="left" vertical="top"/>
    </xf>
    <xf numFmtId="0" fontId="10" fillId="8" borderId="1" xfId="1" applyFont="1" applyFill="1" applyBorder="1" applyAlignment="1">
      <alignment vertical="center" wrapText="1"/>
    </xf>
    <xf numFmtId="0" fontId="7" fillId="8" borderId="1" xfId="1" applyFont="1" applyFill="1" applyBorder="1" applyAlignment="1">
      <alignment vertical="center" wrapText="1"/>
    </xf>
    <xf numFmtId="44" fontId="1" fillId="8" borderId="1" xfId="7" applyFont="1" applyFill="1" applyBorder="1" applyProtection="1"/>
    <xf numFmtId="0" fontId="1" fillId="8" borderId="1" xfId="1" applyFont="1" applyFill="1" applyBorder="1" applyAlignment="1">
      <alignment horizontal="center" vertical="center" wrapText="1"/>
    </xf>
    <xf numFmtId="0" fontId="1" fillId="8" borderId="0" xfId="0" applyFont="1" applyFill="1"/>
    <xf numFmtId="0" fontId="10" fillId="8" borderId="1" xfId="1" applyFont="1" applyFill="1" applyBorder="1" applyAlignment="1">
      <alignment horizontal="center" vertical="center" wrapText="1"/>
    </xf>
    <xf numFmtId="44" fontId="1" fillId="0" borderId="0" xfId="0" applyNumberFormat="1" applyFont="1"/>
    <xf numFmtId="0" fontId="0" fillId="5" borderId="1" xfId="0" applyFill="1" applyBorder="1"/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4" fontId="6" fillId="2" borderId="5" xfId="7" applyFont="1" applyFill="1" applyBorder="1" applyAlignment="1">
      <alignment horizontal="center" vertical="center" wrapText="1"/>
    </xf>
    <xf numFmtId="3" fontId="6" fillId="2" borderId="5" xfId="1" applyNumberFormat="1" applyFont="1" applyFill="1" applyBorder="1" applyAlignment="1">
      <alignment horizontal="center" vertical="center" wrapText="1"/>
    </xf>
    <xf numFmtId="44" fontId="6" fillId="2" borderId="6" xfId="7" applyFont="1" applyFill="1" applyBorder="1" applyAlignment="1">
      <alignment horizontal="center" vertical="center" wrapText="1"/>
    </xf>
    <xf numFmtId="0" fontId="1" fillId="0" borderId="7" xfId="0" applyFont="1" applyBorder="1"/>
    <xf numFmtId="44" fontId="10" fillId="0" borderId="8" xfId="7" applyFont="1" applyBorder="1" applyAlignment="1" applyProtection="1">
      <alignment horizontal="center" vertical="center" wrapText="1"/>
    </xf>
    <xf numFmtId="0" fontId="1" fillId="9" borderId="7" xfId="0" applyFont="1" applyFill="1" applyBorder="1"/>
    <xf numFmtId="44" fontId="10" fillId="9" borderId="8" xfId="7" applyFont="1" applyFill="1" applyBorder="1" applyAlignment="1" applyProtection="1">
      <alignment horizontal="center" vertical="center" wrapText="1"/>
    </xf>
    <xf numFmtId="0" fontId="1" fillId="8" borderId="7" xfId="0" applyFont="1" applyFill="1" applyBorder="1"/>
    <xf numFmtId="44" fontId="10" fillId="8" borderId="8" xfId="7" applyFont="1" applyFill="1" applyBorder="1" applyAlignment="1" applyProtection="1">
      <alignment horizontal="center" vertical="center" wrapText="1"/>
    </xf>
    <xf numFmtId="44" fontId="0" fillId="0" borderId="8" xfId="7" applyFont="1" applyBorder="1"/>
    <xf numFmtId="0" fontId="0" fillId="0" borderId="7" xfId="0" applyBorder="1"/>
    <xf numFmtId="0" fontId="0" fillId="0" borderId="9" xfId="0" applyBorder="1"/>
    <xf numFmtId="0" fontId="13" fillId="0" borderId="10" xfId="0" applyFont="1" applyBorder="1" applyAlignment="1" applyProtection="1">
      <alignment vertical="center" wrapText="1"/>
      <protection hidden="1"/>
    </xf>
    <xf numFmtId="0" fontId="7" fillId="0" borderId="10" xfId="1" applyFont="1" applyBorder="1" applyAlignment="1">
      <alignment vertical="center" wrapText="1"/>
    </xf>
    <xf numFmtId="0" fontId="0" fillId="0" borderId="10" xfId="0" applyBorder="1"/>
    <xf numFmtId="44" fontId="1" fillId="7" borderId="10" xfId="7" applyFont="1" applyFill="1" applyBorder="1" applyProtection="1">
      <protection locked="0"/>
    </xf>
    <xf numFmtId="44" fontId="1" fillId="0" borderId="10" xfId="7" applyFont="1" applyBorder="1" applyProtection="1"/>
    <xf numFmtId="3" fontId="10" fillId="0" borderId="10" xfId="1" applyNumberFormat="1" applyFont="1" applyBorder="1" applyAlignment="1">
      <alignment horizontal="center" vertical="center" wrapText="1"/>
    </xf>
    <xf numFmtId="44" fontId="0" fillId="0" borderId="11" xfId="7" applyFont="1" applyBorder="1"/>
    <xf numFmtId="0" fontId="0" fillId="0" borderId="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44" fontId="0" fillId="7" borderId="0" xfId="7" applyFont="1" applyFill="1" applyBorder="1"/>
    <xf numFmtId="0" fontId="7" fillId="0" borderId="7" xfId="0" applyFont="1" applyBorder="1"/>
    <xf numFmtId="0" fontId="17" fillId="0" borderId="1" xfId="0" applyFont="1" applyBorder="1" applyAlignment="1">
      <alignment horizontal="left" vertical="center"/>
    </xf>
    <xf numFmtId="1" fontId="17" fillId="0" borderId="1" xfId="0" applyNumberFormat="1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7" xfId="0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165" fontId="18" fillId="10" borderId="7" xfId="0" applyNumberFormat="1" applyFont="1" applyFill="1" applyBorder="1" applyAlignment="1">
      <alignment horizontal="center" vertical="center" wrapText="1"/>
    </xf>
    <xf numFmtId="165" fontId="18" fillId="10" borderId="1" xfId="0" applyNumberFormat="1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 wrapText="1"/>
    </xf>
    <xf numFmtId="0" fontId="18" fillId="10" borderId="8" xfId="0" applyFont="1" applyFill="1" applyBorder="1" applyAlignment="1">
      <alignment horizontal="center" vertical="center" wrapText="1"/>
    </xf>
    <xf numFmtId="0" fontId="22" fillId="14" borderId="1" xfId="0" applyFont="1" applyFill="1" applyBorder="1" applyAlignment="1">
      <alignment horizontal="center" vertical="center" wrapText="1"/>
    </xf>
    <xf numFmtId="165" fontId="22" fillId="1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15" borderId="1" xfId="0" applyFont="1" applyFill="1" applyBorder="1" applyAlignment="1">
      <alignment horizontal="justify" vertical="center"/>
    </xf>
    <xf numFmtId="0" fontId="7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165" fontId="0" fillId="15" borderId="1" xfId="10" applyNumberFormat="1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vertical="center"/>
    </xf>
    <xf numFmtId="0" fontId="7" fillId="15" borderId="1" xfId="0" applyFont="1" applyFill="1" applyBorder="1" applyAlignment="1">
      <alignment vertical="center" wrapText="1"/>
    </xf>
    <xf numFmtId="0" fontId="0" fillId="19" borderId="1" xfId="0" applyFill="1" applyBorder="1" applyAlignment="1">
      <alignment vertical="center"/>
    </xf>
    <xf numFmtId="0" fontId="0" fillId="19" borderId="1" xfId="0" applyFill="1" applyBorder="1" applyAlignment="1">
      <alignment horizontal="center" vertical="center"/>
    </xf>
    <xf numFmtId="165" fontId="0" fillId="19" borderId="1" xfId="10" applyNumberFormat="1" applyFont="1" applyFill="1" applyBorder="1" applyAlignment="1">
      <alignment horizontal="center" vertical="center"/>
    </xf>
    <xf numFmtId="0" fontId="0" fillId="19" borderId="1" xfId="0" applyFill="1" applyBorder="1" applyAlignment="1">
      <alignment horizontal="justify" vertical="center"/>
    </xf>
    <xf numFmtId="0" fontId="0" fillId="19" borderId="1" xfId="0" applyFill="1" applyBorder="1" applyAlignment="1">
      <alignment vertical="center" wrapText="1"/>
    </xf>
    <xf numFmtId="0" fontId="0" fillId="20" borderId="1" xfId="0" applyFill="1" applyBorder="1" applyAlignment="1">
      <alignment horizontal="left" vertical="center"/>
    </xf>
    <xf numFmtId="0" fontId="0" fillId="20" borderId="1" xfId="0" applyFill="1" applyBorder="1" applyAlignment="1">
      <alignment horizontal="center" vertical="center"/>
    </xf>
    <xf numFmtId="0" fontId="0" fillId="20" borderId="1" xfId="0" applyFill="1" applyBorder="1" applyAlignment="1">
      <alignment vertical="center"/>
    </xf>
    <xf numFmtId="165" fontId="0" fillId="20" borderId="1" xfId="0" applyNumberFormat="1" applyFill="1" applyBorder="1" applyAlignment="1">
      <alignment horizontal="center" vertical="center"/>
    </xf>
    <xf numFmtId="0" fontId="0" fillId="20" borderId="1" xfId="0" applyFill="1" applyBorder="1" applyAlignment="1">
      <alignment horizontal="justify" vertical="center"/>
    </xf>
    <xf numFmtId="0" fontId="0" fillId="21" borderId="1" xfId="0" applyFill="1" applyBorder="1" applyAlignment="1">
      <alignment horizontal="center" vertical="center"/>
    </xf>
    <xf numFmtId="0" fontId="0" fillId="21" borderId="1" xfId="0" applyFill="1" applyBorder="1" applyAlignment="1">
      <alignment vertical="center"/>
    </xf>
    <xf numFmtId="0" fontId="0" fillId="22" borderId="1" xfId="0" applyFill="1" applyBorder="1" applyAlignment="1">
      <alignment horizontal="left" vertical="center"/>
    </xf>
    <xf numFmtId="0" fontId="0" fillId="22" borderId="1" xfId="0" applyFill="1" applyBorder="1" applyAlignment="1">
      <alignment horizontal="center" vertical="center"/>
    </xf>
    <xf numFmtId="0" fontId="0" fillId="22" borderId="1" xfId="0" applyFill="1" applyBorder="1" applyAlignment="1">
      <alignment vertical="center"/>
    </xf>
    <xf numFmtId="165" fontId="0" fillId="22" borderId="1" xfId="0" applyNumberFormat="1" applyFill="1" applyBorder="1" applyAlignment="1">
      <alignment horizontal="center" vertical="center"/>
    </xf>
    <xf numFmtId="0" fontId="0" fillId="23" borderId="1" xfId="0" applyFill="1" applyBorder="1" applyAlignment="1">
      <alignment horizontal="left" vertical="center"/>
    </xf>
    <xf numFmtId="0" fontId="0" fillId="23" borderId="1" xfId="0" applyFill="1" applyBorder="1" applyAlignment="1">
      <alignment horizontal="center" vertical="center"/>
    </xf>
    <xf numFmtId="0" fontId="0" fillId="23" borderId="1" xfId="0" applyFill="1" applyBorder="1" applyAlignment="1">
      <alignment vertical="center"/>
    </xf>
    <xf numFmtId="165" fontId="0" fillId="23" borderId="1" xfId="0" applyNumberFormat="1" applyFill="1" applyBorder="1" applyAlignment="1">
      <alignment horizontal="center" vertical="center"/>
    </xf>
    <xf numFmtId="0" fontId="0" fillId="17" borderId="1" xfId="0" applyFill="1" applyBorder="1" applyAlignment="1">
      <alignment horizontal="left" vertical="center"/>
    </xf>
    <xf numFmtId="0" fontId="0" fillId="17" borderId="1" xfId="0" applyFill="1" applyBorder="1" applyAlignment="1">
      <alignment horizontal="center" vertical="center"/>
    </xf>
    <xf numFmtId="0" fontId="0" fillId="17" borderId="1" xfId="0" applyFill="1" applyBorder="1" applyAlignment="1">
      <alignment vertical="center"/>
    </xf>
    <xf numFmtId="165" fontId="0" fillId="17" borderId="1" xfId="0" applyNumberFormat="1" applyFill="1" applyBorder="1" applyAlignment="1">
      <alignment horizontal="center" vertical="center"/>
    </xf>
    <xf numFmtId="0" fontId="0" fillId="25" borderId="1" xfId="0" applyFill="1" applyBorder="1" applyAlignment="1">
      <alignment horizontal="left" vertical="center"/>
    </xf>
    <xf numFmtId="0" fontId="0" fillId="25" borderId="1" xfId="0" applyFill="1" applyBorder="1" applyAlignment="1">
      <alignment horizontal="center" vertical="center"/>
    </xf>
    <xf numFmtId="0" fontId="0" fillId="25" borderId="1" xfId="0" applyFill="1" applyBorder="1" applyAlignment="1">
      <alignment vertical="center"/>
    </xf>
    <xf numFmtId="165" fontId="0" fillId="25" borderId="1" xfId="0" applyNumberFormat="1" applyFill="1" applyBorder="1" applyAlignment="1">
      <alignment horizontal="center" vertical="center"/>
    </xf>
    <xf numFmtId="0" fontId="0" fillId="26" borderId="1" xfId="0" applyFill="1" applyBorder="1" applyAlignment="1">
      <alignment horizontal="left" vertical="center"/>
    </xf>
    <xf numFmtId="0" fontId="0" fillId="26" borderId="1" xfId="0" applyFill="1" applyBorder="1" applyAlignment="1">
      <alignment horizontal="center" vertical="center"/>
    </xf>
    <xf numFmtId="0" fontId="0" fillId="26" borderId="1" xfId="0" applyFill="1" applyBorder="1" applyAlignment="1">
      <alignment vertical="center"/>
    </xf>
    <xf numFmtId="165" fontId="0" fillId="26" borderId="1" xfId="0" applyNumberFormat="1" applyFill="1" applyBorder="1" applyAlignment="1">
      <alignment horizontal="center" vertical="center"/>
    </xf>
    <xf numFmtId="0" fontId="0" fillId="27" borderId="1" xfId="0" applyFill="1" applyBorder="1" applyAlignment="1">
      <alignment horizontal="left" vertical="center"/>
    </xf>
    <xf numFmtId="0" fontId="0" fillId="27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justify" vertical="center"/>
    </xf>
    <xf numFmtId="165" fontId="0" fillId="27" borderId="1" xfId="0" applyNumberFormat="1" applyFill="1" applyBorder="1" applyAlignment="1">
      <alignment horizontal="center" vertical="center"/>
    </xf>
    <xf numFmtId="0" fontId="0" fillId="27" borderId="1" xfId="0" applyFill="1" applyBorder="1" applyAlignment="1">
      <alignment vertical="center"/>
    </xf>
    <xf numFmtId="0" fontId="0" fillId="27" borderId="1" xfId="0" applyFill="1" applyBorder="1" applyAlignment="1">
      <alignment vertical="center" wrapText="1"/>
    </xf>
    <xf numFmtId="0" fontId="0" fillId="28" borderId="1" xfId="0" applyFill="1" applyBorder="1" applyAlignment="1">
      <alignment horizontal="left" vertical="center"/>
    </xf>
    <xf numFmtId="0" fontId="0" fillId="28" borderId="1" xfId="0" applyFill="1" applyBorder="1" applyAlignment="1">
      <alignment horizontal="center" vertical="center"/>
    </xf>
    <xf numFmtId="0" fontId="0" fillId="28" borderId="1" xfId="0" applyFill="1" applyBorder="1" applyAlignment="1">
      <alignment vertical="center"/>
    </xf>
    <xf numFmtId="165" fontId="0" fillId="28" borderId="1" xfId="0" applyNumberFormat="1" applyFill="1" applyBorder="1" applyAlignment="1">
      <alignment horizontal="center" vertical="center"/>
    </xf>
    <xf numFmtId="0" fontId="0" fillId="29" borderId="1" xfId="0" applyFill="1" applyBorder="1" applyAlignment="1">
      <alignment horizontal="left" vertical="center"/>
    </xf>
    <xf numFmtId="0" fontId="0" fillId="29" borderId="1" xfId="0" applyFill="1" applyBorder="1" applyAlignment="1">
      <alignment horizontal="center" vertical="center"/>
    </xf>
    <xf numFmtId="0" fontId="0" fillId="29" borderId="1" xfId="0" applyFill="1" applyBorder="1" applyAlignment="1">
      <alignment vertical="center"/>
    </xf>
    <xf numFmtId="165" fontId="0" fillId="29" borderId="1" xfId="0" applyNumberFormat="1" applyFill="1" applyBorder="1" applyAlignment="1">
      <alignment horizontal="center" vertical="center"/>
    </xf>
    <xf numFmtId="0" fontId="0" fillId="30" borderId="1" xfId="0" applyFill="1" applyBorder="1" applyAlignment="1">
      <alignment horizontal="left" vertical="center"/>
    </xf>
    <xf numFmtId="0" fontId="0" fillId="30" borderId="1" xfId="0" applyFill="1" applyBorder="1" applyAlignment="1">
      <alignment horizontal="center" vertical="center"/>
    </xf>
    <xf numFmtId="0" fontId="0" fillId="30" borderId="1" xfId="0" applyFill="1" applyBorder="1" applyAlignment="1">
      <alignment vertical="center"/>
    </xf>
    <xf numFmtId="165" fontId="0" fillId="30" borderId="1" xfId="0" applyNumberFormat="1" applyFill="1" applyBorder="1" applyAlignment="1">
      <alignment horizontal="center" vertical="center"/>
    </xf>
    <xf numFmtId="0" fontId="0" fillId="31" borderId="1" xfId="0" applyFill="1" applyBorder="1" applyAlignment="1">
      <alignment vertical="center"/>
    </xf>
    <xf numFmtId="0" fontId="0" fillId="31" borderId="1" xfId="0" applyFill="1" applyBorder="1" applyAlignment="1">
      <alignment horizontal="center" vertical="center"/>
    </xf>
    <xf numFmtId="165" fontId="0" fillId="31" borderId="1" xfId="0" applyNumberFormat="1" applyFill="1" applyBorder="1" applyAlignment="1">
      <alignment horizontal="center" vertical="center"/>
    </xf>
    <xf numFmtId="0" fontId="0" fillId="32" borderId="1" xfId="0" applyFill="1" applyBorder="1" applyAlignment="1">
      <alignment horizontal="left" vertical="center"/>
    </xf>
    <xf numFmtId="0" fontId="0" fillId="32" borderId="1" xfId="0" applyFill="1" applyBorder="1" applyAlignment="1">
      <alignment horizontal="center" vertical="center"/>
    </xf>
    <xf numFmtId="0" fontId="0" fillId="32" borderId="1" xfId="0" applyFill="1" applyBorder="1" applyAlignment="1">
      <alignment vertical="center"/>
    </xf>
    <xf numFmtId="165" fontId="0" fillId="32" borderId="1" xfId="0" applyNumberFormat="1" applyFill="1" applyBorder="1" applyAlignment="1">
      <alignment horizontal="center" vertical="center"/>
    </xf>
    <xf numFmtId="0" fontId="0" fillId="34" borderId="1" xfId="0" applyFill="1" applyBorder="1" applyAlignment="1">
      <alignment vertical="center"/>
    </xf>
    <xf numFmtId="0" fontId="0" fillId="34" borderId="1" xfId="0" applyFill="1" applyBorder="1" applyAlignment="1">
      <alignment horizontal="center" vertical="center"/>
    </xf>
    <xf numFmtId="165" fontId="0" fillId="34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0" fontId="0" fillId="35" borderId="1" xfId="0" applyFill="1" applyBorder="1" applyAlignment="1">
      <alignment vertical="center"/>
    </xf>
    <xf numFmtId="0" fontId="0" fillId="35" borderId="1" xfId="0" applyFill="1" applyBorder="1" applyAlignment="1">
      <alignment horizontal="center" vertical="center"/>
    </xf>
    <xf numFmtId="165" fontId="0" fillId="35" borderId="1" xfId="0" applyNumberFormat="1" applyFill="1" applyBorder="1" applyAlignment="1">
      <alignment horizontal="center"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horizontal="center" vertical="center"/>
    </xf>
    <xf numFmtId="165" fontId="0" fillId="36" borderId="1" xfId="0" applyNumberFormat="1" applyFill="1" applyBorder="1" applyAlignment="1">
      <alignment horizontal="center" vertical="center"/>
    </xf>
    <xf numFmtId="0" fontId="10" fillId="38" borderId="1" xfId="0" applyFont="1" applyFill="1" applyBorder="1" applyAlignment="1">
      <alignment horizontal="left" vertical="center" wrapText="1"/>
    </xf>
    <xf numFmtId="0" fontId="0" fillId="38" borderId="1" xfId="0" applyFill="1" applyBorder="1" applyAlignment="1">
      <alignment horizontal="center" vertical="center"/>
    </xf>
    <xf numFmtId="0" fontId="0" fillId="38" borderId="1" xfId="0" applyFill="1" applyBorder="1" applyAlignment="1">
      <alignment vertical="center"/>
    </xf>
    <xf numFmtId="165" fontId="0" fillId="38" borderId="1" xfId="0" applyNumberForma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9" fontId="0" fillId="0" borderId="0" xfId="0" applyNumberFormat="1"/>
    <xf numFmtId="8" fontId="0" fillId="0" borderId="0" xfId="0" applyNumberFormat="1"/>
    <xf numFmtId="0" fontId="24" fillId="39" borderId="1" xfId="0" applyFont="1" applyFill="1" applyBorder="1" applyAlignment="1">
      <alignment horizontal="center" vertical="center" wrapText="1"/>
    </xf>
    <xf numFmtId="8" fontId="25" fillId="0" borderId="1" xfId="0" applyNumberFormat="1" applyFont="1" applyBorder="1" applyAlignment="1">
      <alignment horizontal="right" vertical="center"/>
    </xf>
    <xf numFmtId="0" fontId="24" fillId="16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/>
    </xf>
    <xf numFmtId="9" fontId="0" fillId="0" borderId="0" xfId="16" applyFont="1"/>
    <xf numFmtId="44" fontId="0" fillId="0" borderId="1" xfId="7" applyFont="1" applyBorder="1"/>
    <xf numFmtId="169" fontId="25" fillId="0" borderId="1" xfId="0" applyNumberFormat="1" applyFont="1" applyBorder="1" applyAlignment="1">
      <alignment horizontal="right" vertical="center"/>
    </xf>
    <xf numFmtId="8" fontId="0" fillId="0" borderId="0" xfId="7" applyNumberFormat="1" applyFont="1"/>
    <xf numFmtId="0" fontId="0" fillId="0" borderId="0" xfId="0" applyAlignment="1">
      <alignment wrapText="1"/>
    </xf>
    <xf numFmtId="169" fontId="21" fillId="0" borderId="1" xfId="0" applyNumberFormat="1" applyFont="1" applyBorder="1" applyAlignment="1">
      <alignment wrapText="1"/>
    </xf>
    <xf numFmtId="0" fontId="2" fillId="39" borderId="1" xfId="0" applyFont="1" applyFill="1" applyBorder="1" applyAlignment="1">
      <alignment horizontal="center" vertical="center" wrapText="1"/>
    </xf>
    <xf numFmtId="169" fontId="0" fillId="0" borderId="1" xfId="0" applyNumberFormat="1" applyBorder="1"/>
    <xf numFmtId="0" fontId="24" fillId="1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/>
    </xf>
    <xf numFmtId="9" fontId="0" fillId="0" borderId="1" xfId="16" applyFont="1" applyBorder="1"/>
    <xf numFmtId="169" fontId="26" fillId="0" borderId="1" xfId="0" applyNumberFormat="1" applyFont="1" applyBorder="1" applyAlignment="1">
      <alignment horizontal="right" vertical="center"/>
    </xf>
    <xf numFmtId="165" fontId="21" fillId="0" borderId="1" xfId="0" applyNumberFormat="1" applyFont="1" applyBorder="1" applyAlignment="1">
      <alignment horizontal="center"/>
    </xf>
    <xf numFmtId="169" fontId="21" fillId="0" borderId="1" xfId="7" applyNumberFormat="1" applyFont="1" applyBorder="1"/>
    <xf numFmtId="165" fontId="0" fillId="0" borderId="1" xfId="0" applyNumberFormat="1" applyBorder="1" applyAlignment="1">
      <alignment horizontal="center"/>
    </xf>
    <xf numFmtId="169" fontId="0" fillId="0" borderId="1" xfId="7" applyNumberFormat="1" applyFont="1" applyBorder="1"/>
    <xf numFmtId="169" fontId="1" fillId="0" borderId="1" xfId="7" applyNumberFormat="1" applyFont="1" applyBorder="1"/>
    <xf numFmtId="0" fontId="25" fillId="0" borderId="21" xfId="0" applyFont="1" applyBorder="1" applyAlignment="1">
      <alignment vertical="center"/>
    </xf>
    <xf numFmtId="9" fontId="0" fillId="0" borderId="21" xfId="16" applyFont="1" applyBorder="1" applyAlignment="1">
      <alignment vertical="center"/>
    </xf>
    <xf numFmtId="169" fontId="25" fillId="0" borderId="21" xfId="0" applyNumberFormat="1" applyFont="1" applyBorder="1" applyAlignment="1">
      <alignment vertical="center"/>
    </xf>
    <xf numFmtId="0" fontId="21" fillId="0" borderId="0" xfId="0" applyFont="1"/>
    <xf numFmtId="44" fontId="0" fillId="0" borderId="0" xfId="7" applyFont="1" applyBorder="1"/>
    <xf numFmtId="0" fontId="21" fillId="0" borderId="1" xfId="0" applyFont="1" applyBorder="1"/>
    <xf numFmtId="8" fontId="21" fillId="0" borderId="1" xfId="0" applyNumberFormat="1" applyFont="1" applyBorder="1"/>
    <xf numFmtId="168" fontId="0" fillId="0" borderId="1" xfId="7" applyNumberFormat="1" applyFont="1" applyFill="1" applyBorder="1"/>
    <xf numFmtId="168" fontId="0" fillId="0" borderId="0" xfId="7" applyNumberFormat="1" applyFont="1"/>
    <xf numFmtId="6" fontId="0" fillId="0" borderId="1" xfId="0" applyNumberFormat="1" applyBorder="1" applyAlignment="1">
      <alignment vertical="center"/>
    </xf>
    <xf numFmtId="6" fontId="0" fillId="0" borderId="1" xfId="7" applyNumberFormat="1" applyFont="1" applyBorder="1" applyAlignment="1">
      <alignment vertical="center"/>
    </xf>
    <xf numFmtId="6" fontId="26" fillId="0" borderId="1" xfId="0" applyNumberFormat="1" applyFont="1" applyBorder="1" applyAlignment="1">
      <alignment horizontal="right" vertical="center"/>
    </xf>
    <xf numFmtId="6" fontId="0" fillId="0" borderId="0" xfId="0" applyNumberFormat="1"/>
    <xf numFmtId="9" fontId="0" fillId="0" borderId="0" xfId="16" applyFont="1" applyBorder="1"/>
    <xf numFmtId="168" fontId="0" fillId="0" borderId="0" xfId="7" applyNumberFormat="1" applyFont="1" applyBorder="1"/>
    <xf numFmtId="8" fontId="21" fillId="0" borderId="0" xfId="0" applyNumberFormat="1" applyFont="1"/>
    <xf numFmtId="168" fontId="21" fillId="0" borderId="0" xfId="7" applyNumberFormat="1" applyFont="1" applyBorder="1"/>
    <xf numFmtId="168" fontId="0" fillId="0" borderId="0" xfId="0" applyNumberFormat="1"/>
    <xf numFmtId="166" fontId="1" fillId="0" borderId="1" xfId="7" applyNumberFormat="1" applyFont="1" applyBorder="1"/>
    <xf numFmtId="9" fontId="0" fillId="0" borderId="1" xfId="0" applyNumberFormat="1" applyBorder="1"/>
    <xf numFmtId="6" fontId="0" fillId="0" borderId="1" xfId="0" applyNumberFormat="1" applyBorder="1"/>
    <xf numFmtId="0" fontId="0" fillId="0" borderId="2" xfId="0" applyBorder="1"/>
    <xf numFmtId="0" fontId="24" fillId="39" borderId="2" xfId="0" applyFont="1" applyFill="1" applyBorder="1" applyAlignment="1">
      <alignment horizontal="center" vertical="center" wrapText="1"/>
    </xf>
    <xf numFmtId="0" fontId="24" fillId="16" borderId="2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6" fontId="21" fillId="0" borderId="0" xfId="0" applyNumberFormat="1" applyFont="1"/>
    <xf numFmtId="8" fontId="20" fillId="0" borderId="0" xfId="0" applyNumberFormat="1" applyFont="1"/>
    <xf numFmtId="168" fontId="21" fillId="0" borderId="1" xfId="7" applyNumberFormat="1" applyFont="1" applyBorder="1" applyAlignment="1">
      <alignment vertical="center"/>
    </xf>
    <xf numFmtId="0" fontId="24" fillId="0" borderId="0" xfId="0" applyFont="1" applyAlignment="1">
      <alignment horizontal="center" vertical="center" wrapText="1"/>
    </xf>
    <xf numFmtId="168" fontId="21" fillId="0" borderId="1" xfId="0" applyNumberFormat="1" applyFont="1" applyBorder="1" applyAlignment="1">
      <alignment vertical="center"/>
    </xf>
    <xf numFmtId="168" fontId="20" fillId="0" borderId="0" xfId="0" applyNumberFormat="1" applyFont="1"/>
    <xf numFmtId="165" fontId="0" fillId="5" borderId="1" xfId="0" applyNumberFormat="1" applyFill="1" applyBorder="1" applyAlignment="1">
      <alignment horizontal="center"/>
    </xf>
    <xf numFmtId="166" fontId="21" fillId="0" borderId="1" xfId="7" applyNumberFormat="1" applyFont="1" applyBorder="1"/>
    <xf numFmtId="166" fontId="0" fillId="0" borderId="1" xfId="7" applyNumberFormat="1" applyFont="1" applyBorder="1"/>
    <xf numFmtId="165" fontId="20" fillId="0" borderId="1" xfId="0" applyNumberFormat="1" applyFont="1" applyBorder="1" applyAlignment="1">
      <alignment horizontal="center"/>
    </xf>
    <xf numFmtId="0" fontId="20" fillId="0" borderId="0" xfId="0" applyFont="1"/>
    <xf numFmtId="166" fontId="0" fillId="0" borderId="0" xfId="0" applyNumberFormat="1"/>
    <xf numFmtId="0" fontId="24" fillId="39" borderId="19" xfId="0" applyFont="1" applyFill="1" applyBorder="1" applyAlignment="1">
      <alignment horizontal="center" vertical="center" wrapText="1"/>
    </xf>
    <xf numFmtId="0" fontId="24" fillId="39" borderId="12" xfId="0" applyFont="1" applyFill="1" applyBorder="1" applyAlignment="1">
      <alignment horizontal="center" vertical="center" wrapText="1"/>
    </xf>
    <xf numFmtId="168" fontId="25" fillId="0" borderId="0" xfId="7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/>
    </xf>
    <xf numFmtId="165" fontId="19" fillId="11" borderId="9" xfId="1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9" fillId="11" borderId="16" xfId="0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0" fontId="19" fillId="11" borderId="22" xfId="0" applyFont="1" applyFill="1" applyBorder="1" applyAlignment="1">
      <alignment horizontal="center" vertical="center" wrapText="1"/>
    </xf>
    <xf numFmtId="165" fontId="19" fillId="11" borderId="10" xfId="10" applyNumberFormat="1" applyFont="1" applyFill="1" applyBorder="1" applyAlignment="1">
      <alignment horizontal="center" vertical="center" wrapText="1"/>
    </xf>
    <xf numFmtId="165" fontId="19" fillId="11" borderId="11" xfId="10" applyNumberFormat="1" applyFont="1" applyFill="1" applyBorder="1" applyAlignment="1">
      <alignment horizontal="center" vertical="center" wrapText="1"/>
    </xf>
    <xf numFmtId="0" fontId="22" fillId="40" borderId="1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5" fillId="0" borderId="21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9" fontId="0" fillId="0" borderId="21" xfId="16" applyFont="1" applyBorder="1" applyAlignment="1">
      <alignment horizontal="right" vertical="center"/>
    </xf>
    <xf numFmtId="9" fontId="0" fillId="0" borderId="20" xfId="16" applyFont="1" applyBorder="1" applyAlignment="1">
      <alignment horizontal="right" vertical="center"/>
    </xf>
    <xf numFmtId="169" fontId="25" fillId="0" borderId="21" xfId="0" applyNumberFormat="1" applyFont="1" applyBorder="1" applyAlignment="1">
      <alignment horizontal="right" vertical="center"/>
    </xf>
    <xf numFmtId="169" fontId="25" fillId="0" borderId="20" xfId="0" applyNumberFormat="1" applyFont="1" applyBorder="1" applyAlignment="1">
      <alignment horizontal="right" vertical="center"/>
    </xf>
    <xf numFmtId="9" fontId="0" fillId="0" borderId="21" xfId="16" applyFont="1" applyBorder="1" applyAlignment="1">
      <alignment horizontal="right"/>
    </xf>
    <xf numFmtId="9" fontId="0" fillId="0" borderId="20" xfId="16" applyFont="1" applyBorder="1" applyAlignment="1">
      <alignment horizontal="right"/>
    </xf>
    <xf numFmtId="169" fontId="25" fillId="0" borderId="21" xfId="0" applyNumberFormat="1" applyFont="1" applyBorder="1" applyAlignment="1">
      <alignment vertical="center"/>
    </xf>
    <xf numFmtId="169" fontId="25" fillId="0" borderId="2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19" fillId="11" borderId="9" xfId="0" applyNumberFormat="1" applyFont="1" applyFill="1" applyBorder="1" applyAlignment="1">
      <alignment horizontal="center" vertical="center" wrapText="1"/>
    </xf>
    <xf numFmtId="165" fontId="19" fillId="11" borderId="14" xfId="0" applyNumberFormat="1" applyFont="1" applyFill="1" applyBorder="1" applyAlignment="1">
      <alignment horizontal="center" vertical="center" wrapText="1"/>
    </xf>
    <xf numFmtId="165" fontId="19" fillId="11" borderId="10" xfId="0" applyNumberFormat="1" applyFont="1" applyFill="1" applyBorder="1" applyAlignment="1">
      <alignment horizontal="center" vertical="center" wrapText="1"/>
    </xf>
    <xf numFmtId="165" fontId="19" fillId="11" borderId="17" xfId="0" applyNumberFormat="1" applyFont="1" applyFill="1" applyBorder="1" applyAlignment="1">
      <alignment horizontal="center" vertical="center" wrapText="1"/>
    </xf>
    <xf numFmtId="0" fontId="21" fillId="28" borderId="21" xfId="0" applyFont="1" applyFill="1" applyBorder="1" applyAlignment="1">
      <alignment horizontal="center" vertical="center"/>
    </xf>
    <xf numFmtId="0" fontId="21" fillId="28" borderId="12" xfId="0" applyFont="1" applyFill="1" applyBorder="1" applyAlignment="1">
      <alignment horizontal="center" vertical="center"/>
    </xf>
    <xf numFmtId="0" fontId="21" fillId="28" borderId="20" xfId="0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 wrapText="1"/>
    </xf>
    <xf numFmtId="0" fontId="21" fillId="17" borderId="1" xfId="0" applyFont="1" applyFill="1" applyBorder="1" applyAlignment="1">
      <alignment horizontal="center" vertical="center" wrapText="1"/>
    </xf>
    <xf numFmtId="0" fontId="21" fillId="17" borderId="21" xfId="0" applyFont="1" applyFill="1" applyBorder="1" applyAlignment="1">
      <alignment horizontal="center" vertical="center"/>
    </xf>
    <xf numFmtId="0" fontId="21" fillId="17" borderId="12" xfId="0" applyFont="1" applyFill="1" applyBorder="1" applyAlignment="1">
      <alignment horizontal="center" vertical="center"/>
    </xf>
    <xf numFmtId="0" fontId="21" fillId="17" borderId="20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21" fillId="15" borderId="1" xfId="0" applyFont="1" applyFill="1" applyBorder="1" applyAlignment="1">
      <alignment horizontal="center" vertical="center" wrapText="1"/>
    </xf>
    <xf numFmtId="165" fontId="21" fillId="15" borderId="1" xfId="0" applyNumberFormat="1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 wrapText="1"/>
    </xf>
    <xf numFmtId="0" fontId="21" fillId="19" borderId="1" xfId="0" applyFont="1" applyFill="1" applyBorder="1" applyAlignment="1">
      <alignment horizontal="center" vertical="center" wrapText="1"/>
    </xf>
    <xf numFmtId="0" fontId="21" fillId="19" borderId="21" xfId="0" applyFont="1" applyFill="1" applyBorder="1" applyAlignment="1">
      <alignment horizontal="center" vertical="center"/>
    </xf>
    <xf numFmtId="0" fontId="21" fillId="19" borderId="12" xfId="0" applyFont="1" applyFill="1" applyBorder="1" applyAlignment="1">
      <alignment horizontal="center" vertical="center"/>
    </xf>
    <xf numFmtId="0" fontId="21" fillId="19" borderId="20" xfId="0" applyFont="1" applyFill="1" applyBorder="1" applyAlignment="1">
      <alignment horizontal="center" vertical="center"/>
    </xf>
    <xf numFmtId="0" fontId="21" fillId="22" borderId="1" xfId="0" applyFont="1" applyFill="1" applyBorder="1" applyAlignment="1">
      <alignment horizontal="center" vertical="center" wrapText="1"/>
    </xf>
    <xf numFmtId="0" fontId="21" fillId="22" borderId="21" xfId="0" applyFont="1" applyFill="1" applyBorder="1" applyAlignment="1">
      <alignment horizontal="center" vertical="center"/>
    </xf>
    <xf numFmtId="0" fontId="21" fillId="22" borderId="12" xfId="0" applyFont="1" applyFill="1" applyBorder="1" applyAlignment="1">
      <alignment horizontal="center" vertical="center"/>
    </xf>
    <xf numFmtId="0" fontId="21" fillId="22" borderId="20" xfId="0" applyFont="1" applyFill="1" applyBorder="1" applyAlignment="1">
      <alignment horizontal="center" vertical="center"/>
    </xf>
    <xf numFmtId="0" fontId="21" fillId="20" borderId="1" xfId="0" applyFont="1" applyFill="1" applyBorder="1" applyAlignment="1">
      <alignment horizontal="center" vertical="center" wrapText="1"/>
    </xf>
    <xf numFmtId="165" fontId="21" fillId="20" borderId="1" xfId="0" applyNumberFormat="1" applyFont="1" applyFill="1" applyBorder="1" applyAlignment="1">
      <alignment horizontal="center" vertical="center"/>
    </xf>
    <xf numFmtId="0" fontId="21" fillId="23" borderId="1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center" vertical="center"/>
    </xf>
    <xf numFmtId="0" fontId="21" fillId="23" borderId="12" xfId="0" applyFont="1" applyFill="1" applyBorder="1" applyAlignment="1">
      <alignment horizontal="center" vertical="center"/>
    </xf>
    <xf numFmtId="0" fontId="21" fillId="23" borderId="20" xfId="0" applyFont="1" applyFill="1" applyBorder="1" applyAlignment="1">
      <alignment horizontal="center" vertical="center"/>
    </xf>
    <xf numFmtId="0" fontId="21" fillId="29" borderId="1" xfId="0" applyFont="1" applyFill="1" applyBorder="1" applyAlignment="1">
      <alignment horizontal="center" vertical="center" wrapText="1"/>
    </xf>
    <xf numFmtId="0" fontId="21" fillId="29" borderId="21" xfId="0" applyFont="1" applyFill="1" applyBorder="1" applyAlignment="1">
      <alignment horizontal="center" vertical="center"/>
    </xf>
    <xf numFmtId="0" fontId="21" fillId="29" borderId="12" xfId="0" applyFont="1" applyFill="1" applyBorder="1" applyAlignment="1">
      <alignment horizontal="center" vertical="center"/>
    </xf>
    <xf numFmtId="0" fontId="21" fillId="29" borderId="20" xfId="0" applyFont="1" applyFill="1" applyBorder="1" applyAlignment="1">
      <alignment horizontal="center" vertical="center"/>
    </xf>
    <xf numFmtId="0" fontId="21" fillId="30" borderId="1" xfId="0" applyFont="1" applyFill="1" applyBorder="1" applyAlignment="1">
      <alignment horizontal="center" vertical="center" wrapText="1"/>
    </xf>
    <xf numFmtId="0" fontId="21" fillId="30" borderId="21" xfId="0" applyFont="1" applyFill="1" applyBorder="1" applyAlignment="1">
      <alignment horizontal="center" vertical="center"/>
    </xf>
    <xf numFmtId="0" fontId="21" fillId="30" borderId="12" xfId="0" applyFont="1" applyFill="1" applyBorder="1" applyAlignment="1">
      <alignment horizontal="center" vertical="center"/>
    </xf>
    <xf numFmtId="0" fontId="21" fillId="30" borderId="20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21" fillId="25" borderId="1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0" fontId="21" fillId="25" borderId="20" xfId="0" applyFont="1" applyFill="1" applyBorder="1" applyAlignment="1">
      <alignment horizontal="center" vertical="center"/>
    </xf>
    <xf numFmtId="0" fontId="21" fillId="26" borderId="1" xfId="0" applyFont="1" applyFill="1" applyBorder="1" applyAlignment="1">
      <alignment horizontal="center" vertical="center" wrapText="1"/>
    </xf>
    <xf numFmtId="0" fontId="21" fillId="26" borderId="21" xfId="0" applyFont="1" applyFill="1" applyBorder="1" applyAlignment="1">
      <alignment horizontal="center" vertical="center"/>
    </xf>
    <xf numFmtId="0" fontId="21" fillId="26" borderId="12" xfId="0" applyFont="1" applyFill="1" applyBorder="1" applyAlignment="1">
      <alignment horizontal="center" vertical="center"/>
    </xf>
    <xf numFmtId="0" fontId="21" fillId="26" borderId="20" xfId="0" applyFont="1" applyFill="1" applyBorder="1" applyAlignment="1">
      <alignment horizontal="center" vertical="center"/>
    </xf>
    <xf numFmtId="0" fontId="21" fillId="27" borderId="1" xfId="0" applyFont="1" applyFill="1" applyBorder="1" applyAlignment="1">
      <alignment horizontal="center" vertical="center" wrapText="1"/>
    </xf>
    <xf numFmtId="0" fontId="21" fillId="31" borderId="1" xfId="0" applyFont="1" applyFill="1" applyBorder="1" applyAlignment="1">
      <alignment horizontal="center" vertical="center" wrapText="1"/>
    </xf>
    <xf numFmtId="0" fontId="21" fillId="31" borderId="21" xfId="0" applyFont="1" applyFill="1" applyBorder="1" applyAlignment="1">
      <alignment horizontal="center" vertical="center"/>
    </xf>
    <xf numFmtId="0" fontId="21" fillId="31" borderId="12" xfId="0" applyFont="1" applyFill="1" applyBorder="1" applyAlignment="1">
      <alignment horizontal="center" vertical="center"/>
    </xf>
    <xf numFmtId="0" fontId="21" fillId="31" borderId="20" xfId="0" applyFont="1" applyFill="1" applyBorder="1" applyAlignment="1">
      <alignment horizontal="center" vertical="center"/>
    </xf>
    <xf numFmtId="0" fontId="21" fillId="32" borderId="1" xfId="0" applyFont="1" applyFill="1" applyBorder="1" applyAlignment="1">
      <alignment horizontal="center" vertical="center" wrapText="1"/>
    </xf>
    <xf numFmtId="165" fontId="21" fillId="32" borderId="21" xfId="0" applyNumberFormat="1" applyFont="1" applyFill="1" applyBorder="1" applyAlignment="1">
      <alignment horizontal="center" vertical="center"/>
    </xf>
    <xf numFmtId="165" fontId="21" fillId="32" borderId="12" xfId="0" applyNumberFormat="1" applyFont="1" applyFill="1" applyBorder="1" applyAlignment="1">
      <alignment horizontal="center" vertical="center"/>
    </xf>
    <xf numFmtId="165" fontId="21" fillId="32" borderId="20" xfId="0" applyNumberFormat="1" applyFont="1" applyFill="1" applyBorder="1" applyAlignment="1">
      <alignment horizontal="center" vertical="center"/>
    </xf>
    <xf numFmtId="0" fontId="21" fillId="27" borderId="21" xfId="0" applyFont="1" applyFill="1" applyBorder="1" applyAlignment="1">
      <alignment horizontal="center" vertical="center"/>
    </xf>
    <xf numFmtId="0" fontId="21" fillId="27" borderId="12" xfId="0" applyFont="1" applyFill="1" applyBorder="1" applyAlignment="1">
      <alignment horizontal="center" vertical="center"/>
    </xf>
    <xf numFmtId="0" fontId="21" fillId="27" borderId="20" xfId="0" applyFont="1" applyFill="1" applyBorder="1" applyAlignment="1">
      <alignment horizontal="center" vertical="center"/>
    </xf>
    <xf numFmtId="0" fontId="21" fillId="28" borderId="1" xfId="0" applyFont="1" applyFill="1" applyBorder="1" applyAlignment="1">
      <alignment horizontal="center" vertical="center" wrapText="1"/>
    </xf>
    <xf numFmtId="0" fontId="21" fillId="21" borderId="1" xfId="0" applyFont="1" applyFill="1" applyBorder="1" applyAlignment="1">
      <alignment horizontal="center" vertical="center" wrapText="1"/>
    </xf>
    <xf numFmtId="0" fontId="21" fillId="21" borderId="21" xfId="0" applyFont="1" applyFill="1" applyBorder="1" applyAlignment="1">
      <alignment horizontal="center" vertical="center"/>
    </xf>
    <xf numFmtId="0" fontId="21" fillId="21" borderId="12" xfId="0" applyFont="1" applyFill="1" applyBorder="1" applyAlignment="1">
      <alignment horizontal="center" vertical="center"/>
    </xf>
    <xf numFmtId="0" fontId="21" fillId="21" borderId="20" xfId="0" applyFont="1" applyFill="1" applyBorder="1" applyAlignment="1">
      <alignment horizontal="center" vertical="center"/>
    </xf>
    <xf numFmtId="0" fontId="21" fillId="33" borderId="1" xfId="0" applyFont="1" applyFill="1" applyBorder="1" applyAlignment="1">
      <alignment horizontal="center" vertical="center" wrapText="1"/>
    </xf>
    <xf numFmtId="0" fontId="21" fillId="34" borderId="1" xfId="0" applyFont="1" applyFill="1" applyBorder="1" applyAlignment="1">
      <alignment horizontal="center" vertical="center" wrapText="1"/>
    </xf>
    <xf numFmtId="0" fontId="21" fillId="35" borderId="1" xfId="0" applyFont="1" applyFill="1" applyBorder="1" applyAlignment="1">
      <alignment horizontal="center" vertical="center" wrapText="1"/>
    </xf>
    <xf numFmtId="165" fontId="21" fillId="35" borderId="1" xfId="0" applyNumberFormat="1" applyFont="1" applyFill="1" applyBorder="1" applyAlignment="1">
      <alignment horizontal="center" vertical="center"/>
    </xf>
    <xf numFmtId="0" fontId="21" fillId="36" borderId="1" xfId="0" applyFont="1" applyFill="1" applyBorder="1" applyAlignment="1">
      <alignment horizontal="center" vertical="center" wrapText="1"/>
    </xf>
    <xf numFmtId="0" fontId="21" fillId="36" borderId="21" xfId="0" applyFont="1" applyFill="1" applyBorder="1" applyAlignment="1">
      <alignment horizontal="center" vertical="center"/>
    </xf>
    <xf numFmtId="0" fontId="21" fillId="36" borderId="12" xfId="0" applyFont="1" applyFill="1" applyBorder="1" applyAlignment="1">
      <alignment horizontal="center" vertical="center"/>
    </xf>
    <xf numFmtId="0" fontId="21" fillId="36" borderId="20" xfId="0" applyFont="1" applyFill="1" applyBorder="1" applyAlignment="1">
      <alignment horizontal="center" vertical="center"/>
    </xf>
    <xf numFmtId="0" fontId="21" fillId="34" borderId="21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center" vertical="center"/>
    </xf>
    <xf numFmtId="0" fontId="21" fillId="37" borderId="1" xfId="0" applyFont="1" applyFill="1" applyBorder="1" applyAlignment="1">
      <alignment horizontal="center" vertical="center" wrapText="1"/>
    </xf>
    <xf numFmtId="0" fontId="21" fillId="38" borderId="1" xfId="0" applyFont="1" applyFill="1" applyBorder="1" applyAlignment="1">
      <alignment horizontal="center" vertical="center" wrapText="1"/>
    </xf>
    <xf numFmtId="0" fontId="21" fillId="38" borderId="1" xfId="0" applyFont="1" applyFill="1" applyBorder="1" applyAlignment="1">
      <alignment horizontal="center" vertical="center"/>
    </xf>
    <xf numFmtId="165" fontId="21" fillId="38" borderId="1" xfId="0" applyNumberFormat="1" applyFont="1" applyFill="1" applyBorder="1" applyAlignment="1">
      <alignment horizontal="center" vertical="center"/>
    </xf>
    <xf numFmtId="0" fontId="21" fillId="38" borderId="21" xfId="0" applyFont="1" applyFill="1" applyBorder="1" applyAlignment="1">
      <alignment horizontal="center" vertical="center"/>
    </xf>
    <xf numFmtId="0" fontId="21" fillId="38" borderId="12" xfId="0" applyFont="1" applyFill="1" applyBorder="1" applyAlignment="1">
      <alignment horizontal="center" vertical="center"/>
    </xf>
    <xf numFmtId="0" fontId="21" fillId="38" borderId="20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0" xfId="0" applyFont="1"/>
    <xf numFmtId="169" fontId="0" fillId="0" borderId="0" xfId="0" applyNumberFormat="1" applyAlignment="1">
      <alignment vertical="center"/>
    </xf>
    <xf numFmtId="168" fontId="0" fillId="0" borderId="0" xfId="7" applyNumberFormat="1" applyFont="1" applyAlignment="1">
      <alignment vertical="center"/>
    </xf>
    <xf numFmtId="168" fontId="0" fillId="0" borderId="0" xfId="7" applyNumberFormat="1" applyFont="1" applyFill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165" fontId="23" fillId="0" borderId="0" xfId="0" applyNumberFormat="1" applyFont="1" applyAlignment="1">
      <alignment vertical="center"/>
    </xf>
    <xf numFmtId="165" fontId="23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8">
    <cellStyle name="Millares" xfId="10" builtinId="3"/>
    <cellStyle name="Millares 2" xfId="17" xr:uid="{E25E0D2A-BB51-4F12-BD61-60099CDD7A8A}"/>
    <cellStyle name="Moneda" xfId="7" builtinId="4"/>
    <cellStyle name="Moneda [0] 2" xfId="15" xr:uid="{885EE4A3-8760-4E63-B0FC-006CB7FCB6E3}"/>
    <cellStyle name="Moneda 2" xfId="9" xr:uid="{D83BF9FD-4194-405F-9B36-6CD1CB4FD628}"/>
    <cellStyle name="Normal" xfId="0" builtinId="0"/>
    <cellStyle name="Normal 2" xfId="3" xr:uid="{322659C0-3474-4D6B-A7DB-D22FB74A139E}"/>
    <cellStyle name="Normal 2 2" xfId="8" xr:uid="{188578F0-407E-406B-AA87-D9DD5CC768E4}"/>
    <cellStyle name="Normal 2 2 2" xfId="12" xr:uid="{9C6664C7-BE7D-4FAF-9A90-CEE983F27640}"/>
    <cellStyle name="Normal 2 3" xfId="13" xr:uid="{017BC39E-C046-4489-B488-7B596D3BB259}"/>
    <cellStyle name="Normal 3" xfId="2" xr:uid="{A5B5F05D-ACB2-48DA-8938-CB7310878729}"/>
    <cellStyle name="Normal 3 2" xfId="4" xr:uid="{138CD859-F00D-4D94-BEEF-38260F1C79ED}"/>
    <cellStyle name="Normal 3 3" xfId="14" xr:uid="{25829D73-B119-4488-8703-2EE6050A64CD}"/>
    <cellStyle name="Normal 4" xfId="1" xr:uid="{46CDFAAC-AF22-4F56-9BF1-3E57E8F2AF7F}"/>
    <cellStyle name="Normal 5" xfId="5" xr:uid="{849D4D6E-A3D7-435D-9CB6-B17E1277D5A9}"/>
    <cellStyle name="Normal 7 2" xfId="11" xr:uid="{434941E2-0DEA-4B35-AFA9-677B62BDD9AE}"/>
    <cellStyle name="Normal_Sedes" xfId="6" xr:uid="{E880E4C5-746B-4CDA-8ED3-5005294B9628}"/>
    <cellStyle name="Porcentaje" xfId="16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2B2B2"/>
      <color rgb="FFFFFFCC"/>
      <color rgb="FFFFCC99"/>
      <color rgb="FFCCCCFF"/>
      <color rgb="FFCCFFCC"/>
      <color rgb="FFCCFFFF"/>
      <color rgb="FF66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" name="AutoShape 2" descr="comedero manual para ponedora en piso">
          <a:extLst>
            <a:ext uri="{FF2B5EF4-FFF2-40B4-BE49-F238E27FC236}">
              <a16:creationId xmlns:a16="http://schemas.microsoft.com/office/drawing/2014/main" id="{634B7FAD-0E22-49C8-9559-A2FB64B4A869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" name="AutoShape 10">
          <a:extLst>
            <a:ext uri="{FF2B5EF4-FFF2-40B4-BE49-F238E27FC236}">
              <a16:creationId xmlns:a16="http://schemas.microsoft.com/office/drawing/2014/main" id="{E334A051-A893-4DF5-AED5-486CA9C4D8D6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8" name="AutoShape 2" descr="comedero manual para ponedora en piso">
          <a:extLst>
            <a:ext uri="{FF2B5EF4-FFF2-40B4-BE49-F238E27FC236}">
              <a16:creationId xmlns:a16="http://schemas.microsoft.com/office/drawing/2014/main" id="{A59F8941-441B-42D6-B78D-7D565033C992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9" name="AutoShape 10">
          <a:extLst>
            <a:ext uri="{FF2B5EF4-FFF2-40B4-BE49-F238E27FC236}">
              <a16:creationId xmlns:a16="http://schemas.microsoft.com/office/drawing/2014/main" id="{93E89D12-0852-4C4F-AF3E-B08C5A734C93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0" name="AutoShape 2" descr="comedero manual para ponedora en piso">
          <a:extLst>
            <a:ext uri="{FF2B5EF4-FFF2-40B4-BE49-F238E27FC236}">
              <a16:creationId xmlns:a16="http://schemas.microsoft.com/office/drawing/2014/main" id="{0A178062-B50B-4917-975A-1F4D62E691FA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25BA3E5E-6106-4620-92D0-CA21933BC4D8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2" name="AutoShape 2" descr="comedero manual para ponedora en piso">
          <a:extLst>
            <a:ext uri="{FF2B5EF4-FFF2-40B4-BE49-F238E27FC236}">
              <a16:creationId xmlns:a16="http://schemas.microsoft.com/office/drawing/2014/main" id="{394932DD-4439-41F2-91FB-0502730F4E9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3" name="AutoShape 10">
          <a:extLst>
            <a:ext uri="{FF2B5EF4-FFF2-40B4-BE49-F238E27FC236}">
              <a16:creationId xmlns:a16="http://schemas.microsoft.com/office/drawing/2014/main" id="{64341426-E2B4-4322-8F10-DF9A52003D72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4" name="AutoShape 2" descr="comedero manual para ponedora en piso">
          <a:extLst>
            <a:ext uri="{FF2B5EF4-FFF2-40B4-BE49-F238E27FC236}">
              <a16:creationId xmlns:a16="http://schemas.microsoft.com/office/drawing/2014/main" id="{54F51286-544C-4BDC-A2F1-F7E629AFF59D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5" name="AutoShape 10">
          <a:extLst>
            <a:ext uri="{FF2B5EF4-FFF2-40B4-BE49-F238E27FC236}">
              <a16:creationId xmlns:a16="http://schemas.microsoft.com/office/drawing/2014/main" id="{CBF05687-E82E-4E01-B706-7C78379B0D8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6" name="AutoShape 9">
          <a:extLst>
            <a:ext uri="{FF2B5EF4-FFF2-40B4-BE49-F238E27FC236}">
              <a16:creationId xmlns:a16="http://schemas.microsoft.com/office/drawing/2014/main" id="{96FC9738-CE67-43F7-B492-19AF98BA628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0" name="AutoShape 2" descr="comedero manual para ponedora en piso">
          <a:extLst>
            <a:ext uri="{FF2B5EF4-FFF2-40B4-BE49-F238E27FC236}">
              <a16:creationId xmlns:a16="http://schemas.microsoft.com/office/drawing/2014/main" id="{946D6205-AF46-43F1-9034-E6884C451C82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2" name="AutoShape 10">
          <a:extLst>
            <a:ext uri="{FF2B5EF4-FFF2-40B4-BE49-F238E27FC236}">
              <a16:creationId xmlns:a16="http://schemas.microsoft.com/office/drawing/2014/main" id="{747377D7-E8B3-4D35-98B1-D745CFADB8DC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3" name="AutoShape 2" descr="comedero manual para ponedora en piso">
          <a:extLst>
            <a:ext uri="{FF2B5EF4-FFF2-40B4-BE49-F238E27FC236}">
              <a16:creationId xmlns:a16="http://schemas.microsoft.com/office/drawing/2014/main" id="{1F2D00EA-EFE5-4105-A7BA-E5C1FE92F5B5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4" name="AutoShape 10">
          <a:extLst>
            <a:ext uri="{FF2B5EF4-FFF2-40B4-BE49-F238E27FC236}">
              <a16:creationId xmlns:a16="http://schemas.microsoft.com/office/drawing/2014/main" id="{67232C5C-49BE-4DC4-9F4D-AB5E61D1B865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5" name="AutoShape 2" descr="comedero manual para ponedora en piso">
          <a:extLst>
            <a:ext uri="{FF2B5EF4-FFF2-40B4-BE49-F238E27FC236}">
              <a16:creationId xmlns:a16="http://schemas.microsoft.com/office/drawing/2014/main" id="{70F8B5AA-F790-4102-AE2E-8999A80E14FC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6" name="AutoShape 10">
          <a:extLst>
            <a:ext uri="{FF2B5EF4-FFF2-40B4-BE49-F238E27FC236}">
              <a16:creationId xmlns:a16="http://schemas.microsoft.com/office/drawing/2014/main" id="{BB405B23-1DF9-4ED0-8DE9-0A63CED83235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7" name="AutoShape 2" descr="comedero manual para ponedora en piso">
          <a:extLst>
            <a:ext uri="{FF2B5EF4-FFF2-40B4-BE49-F238E27FC236}">
              <a16:creationId xmlns:a16="http://schemas.microsoft.com/office/drawing/2014/main" id="{33597105-D584-493B-B30F-3268BD7E21D0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8" name="AutoShape 10">
          <a:extLst>
            <a:ext uri="{FF2B5EF4-FFF2-40B4-BE49-F238E27FC236}">
              <a16:creationId xmlns:a16="http://schemas.microsoft.com/office/drawing/2014/main" id="{8F6B0BD5-41A9-4A44-A31D-85E3395CE8FD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39" name="AutoShape 2" descr="comedero manual para ponedora en piso">
          <a:extLst>
            <a:ext uri="{FF2B5EF4-FFF2-40B4-BE49-F238E27FC236}">
              <a16:creationId xmlns:a16="http://schemas.microsoft.com/office/drawing/2014/main" id="{0FC7E69A-7CE2-42B6-9EF9-D57D8D5BC6E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40" name="AutoShape 10">
          <a:extLst>
            <a:ext uri="{FF2B5EF4-FFF2-40B4-BE49-F238E27FC236}">
              <a16:creationId xmlns:a16="http://schemas.microsoft.com/office/drawing/2014/main" id="{37EFD19B-B35E-48C8-8683-E945D6031E6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41" name="AutoShape 2" descr="comedero manual para ponedora en piso">
          <a:extLst>
            <a:ext uri="{FF2B5EF4-FFF2-40B4-BE49-F238E27FC236}">
              <a16:creationId xmlns:a16="http://schemas.microsoft.com/office/drawing/2014/main" id="{88C38B43-ABF6-4CB5-8013-AD2F6607B33A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42" name="AutoShape 10">
          <a:extLst>
            <a:ext uri="{FF2B5EF4-FFF2-40B4-BE49-F238E27FC236}">
              <a16:creationId xmlns:a16="http://schemas.microsoft.com/office/drawing/2014/main" id="{20CF9CE1-A393-46B5-9133-CEAAF47CDE61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51352</xdr:rowOff>
    </xdr:to>
    <xdr:sp macro="" textlink="">
      <xdr:nvSpPr>
        <xdr:cNvPr id="43" name="AutoShape 9">
          <a:extLst>
            <a:ext uri="{FF2B5EF4-FFF2-40B4-BE49-F238E27FC236}">
              <a16:creationId xmlns:a16="http://schemas.microsoft.com/office/drawing/2014/main" id="{3D020267-5117-4920-8E46-F001E911EBA0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51352</xdr:rowOff>
    </xdr:to>
    <xdr:sp macro="" textlink="">
      <xdr:nvSpPr>
        <xdr:cNvPr id="44" name="AutoShape 2" descr="comedero manual para ponedora en piso">
          <a:extLst>
            <a:ext uri="{FF2B5EF4-FFF2-40B4-BE49-F238E27FC236}">
              <a16:creationId xmlns:a16="http://schemas.microsoft.com/office/drawing/2014/main" id="{E0EE87ED-ADDE-425F-B0C1-8C0A53228AA7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201083</xdr:rowOff>
    </xdr:to>
    <xdr:sp macro="" textlink="">
      <xdr:nvSpPr>
        <xdr:cNvPr id="45" name="AutoShape 5">
          <a:extLst>
            <a:ext uri="{FF2B5EF4-FFF2-40B4-BE49-F238E27FC236}">
              <a16:creationId xmlns:a16="http://schemas.microsoft.com/office/drawing/2014/main" id="{650D56AA-A07B-47E7-9480-0EB987EBB1E9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51352</xdr:rowOff>
    </xdr:to>
    <xdr:sp macro="" textlink="">
      <xdr:nvSpPr>
        <xdr:cNvPr id="46" name="AutoShape 10">
          <a:extLst>
            <a:ext uri="{FF2B5EF4-FFF2-40B4-BE49-F238E27FC236}">
              <a16:creationId xmlns:a16="http://schemas.microsoft.com/office/drawing/2014/main" id="{D16A192A-A4BF-445B-83A2-1C67686B5CAF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" name="AutoShape 2" descr="comedero manual para ponedora en piso">
          <a:extLst>
            <a:ext uri="{FF2B5EF4-FFF2-40B4-BE49-F238E27FC236}">
              <a16:creationId xmlns:a16="http://schemas.microsoft.com/office/drawing/2014/main" id="{135C877F-CED7-4D41-89D8-56066DC8222A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" name="AutoShape 10">
          <a:extLst>
            <a:ext uri="{FF2B5EF4-FFF2-40B4-BE49-F238E27FC236}">
              <a16:creationId xmlns:a16="http://schemas.microsoft.com/office/drawing/2014/main" id="{F4315865-2A58-44C8-B6B0-53330903A18B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" name="AutoShape 2" descr="comedero manual para ponedora en piso">
          <a:extLst>
            <a:ext uri="{FF2B5EF4-FFF2-40B4-BE49-F238E27FC236}">
              <a16:creationId xmlns:a16="http://schemas.microsoft.com/office/drawing/2014/main" id="{7FAA9632-2BDF-49E3-A2EA-C67280F2E904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" name="AutoShape 10">
          <a:extLst>
            <a:ext uri="{FF2B5EF4-FFF2-40B4-BE49-F238E27FC236}">
              <a16:creationId xmlns:a16="http://schemas.microsoft.com/office/drawing/2014/main" id="{BEAAA39D-C084-423A-9C53-FADF91320B21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" name="AutoShape 2" descr="comedero manual para ponedora en piso">
          <a:extLst>
            <a:ext uri="{FF2B5EF4-FFF2-40B4-BE49-F238E27FC236}">
              <a16:creationId xmlns:a16="http://schemas.microsoft.com/office/drawing/2014/main" id="{A39CD637-1EB5-4357-87B4-AB0E957E59EC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" name="AutoShape 10">
          <a:extLst>
            <a:ext uri="{FF2B5EF4-FFF2-40B4-BE49-F238E27FC236}">
              <a16:creationId xmlns:a16="http://schemas.microsoft.com/office/drawing/2014/main" id="{EDEB22D2-2BA5-41D0-A11D-1142D204D8A0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" name="AutoShape 2" descr="comedero manual para ponedora en piso">
          <a:extLst>
            <a:ext uri="{FF2B5EF4-FFF2-40B4-BE49-F238E27FC236}">
              <a16:creationId xmlns:a16="http://schemas.microsoft.com/office/drawing/2014/main" id="{87BB6319-07E3-4FE8-AD9B-50B4777F739B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" name="AutoShape 10">
          <a:extLst>
            <a:ext uri="{FF2B5EF4-FFF2-40B4-BE49-F238E27FC236}">
              <a16:creationId xmlns:a16="http://schemas.microsoft.com/office/drawing/2014/main" id="{C8C40DDA-BF81-49A4-8641-F9943EE70088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" name="AutoShape 2" descr="comedero manual para ponedora en piso">
          <a:extLst>
            <a:ext uri="{FF2B5EF4-FFF2-40B4-BE49-F238E27FC236}">
              <a16:creationId xmlns:a16="http://schemas.microsoft.com/office/drawing/2014/main" id="{3AD3EE86-FB4B-4013-93D0-69265C683F87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" name="AutoShape 10">
          <a:extLst>
            <a:ext uri="{FF2B5EF4-FFF2-40B4-BE49-F238E27FC236}">
              <a16:creationId xmlns:a16="http://schemas.microsoft.com/office/drawing/2014/main" id="{E1D99948-DE28-486A-AA6C-284A7003940A}"/>
            </a:ext>
          </a:extLst>
        </xdr:cNvPr>
        <xdr:cNvSpPr>
          <a:spLocks noChangeAspect="1" noChangeArrowheads="1"/>
        </xdr:cNvSpPr>
      </xdr:nvSpPr>
      <xdr:spPr bwMode="auto">
        <a:xfrm>
          <a:off x="0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57" name="AutoShape 2" descr="comedero manual para ponedora en piso">
          <a:extLst>
            <a:ext uri="{FF2B5EF4-FFF2-40B4-BE49-F238E27FC236}">
              <a16:creationId xmlns:a16="http://schemas.microsoft.com/office/drawing/2014/main" id="{51199109-EE31-48B0-AB71-E3358BBED3C2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59" name="AutoShape 10">
          <a:extLst>
            <a:ext uri="{FF2B5EF4-FFF2-40B4-BE49-F238E27FC236}">
              <a16:creationId xmlns:a16="http://schemas.microsoft.com/office/drawing/2014/main" id="{D4C253D5-945B-4F88-ABA5-00D1D298241F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0" name="AutoShape 2" descr="comedero manual para ponedora en piso">
          <a:extLst>
            <a:ext uri="{FF2B5EF4-FFF2-40B4-BE49-F238E27FC236}">
              <a16:creationId xmlns:a16="http://schemas.microsoft.com/office/drawing/2014/main" id="{90075CD0-69A2-4736-AD11-69DD36672C1B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1" name="AutoShape 10">
          <a:extLst>
            <a:ext uri="{FF2B5EF4-FFF2-40B4-BE49-F238E27FC236}">
              <a16:creationId xmlns:a16="http://schemas.microsoft.com/office/drawing/2014/main" id="{355E1EEA-A1A6-423C-A5A8-97F83D26C548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2" name="AutoShape 2" descr="comedero manual para ponedora en piso">
          <a:extLst>
            <a:ext uri="{FF2B5EF4-FFF2-40B4-BE49-F238E27FC236}">
              <a16:creationId xmlns:a16="http://schemas.microsoft.com/office/drawing/2014/main" id="{56652BBF-D394-490B-85D3-FED665F193B2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3" name="AutoShape 10">
          <a:extLst>
            <a:ext uri="{FF2B5EF4-FFF2-40B4-BE49-F238E27FC236}">
              <a16:creationId xmlns:a16="http://schemas.microsoft.com/office/drawing/2014/main" id="{8A8268A2-C096-474F-AF2F-3E53B1340BA2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4" name="AutoShape 2" descr="comedero manual para ponedora en piso">
          <a:extLst>
            <a:ext uri="{FF2B5EF4-FFF2-40B4-BE49-F238E27FC236}">
              <a16:creationId xmlns:a16="http://schemas.microsoft.com/office/drawing/2014/main" id="{345043BD-553F-4614-9707-8C4F99A9B8C7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5" name="AutoShape 10">
          <a:extLst>
            <a:ext uri="{FF2B5EF4-FFF2-40B4-BE49-F238E27FC236}">
              <a16:creationId xmlns:a16="http://schemas.microsoft.com/office/drawing/2014/main" id="{66B867F7-63CA-4349-BEE2-7DBE5B8751E3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6" name="AutoShape 2" descr="comedero manual para ponedora en piso">
          <a:extLst>
            <a:ext uri="{FF2B5EF4-FFF2-40B4-BE49-F238E27FC236}">
              <a16:creationId xmlns:a16="http://schemas.microsoft.com/office/drawing/2014/main" id="{FE67E76E-F4E1-445D-A749-C66317E3797C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7" name="AutoShape 10">
          <a:extLst>
            <a:ext uri="{FF2B5EF4-FFF2-40B4-BE49-F238E27FC236}">
              <a16:creationId xmlns:a16="http://schemas.microsoft.com/office/drawing/2014/main" id="{DF8E43B0-1303-4EC6-B96E-19C06FE2C170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8" name="AutoShape 2" descr="comedero manual para ponedora en piso">
          <a:extLst>
            <a:ext uri="{FF2B5EF4-FFF2-40B4-BE49-F238E27FC236}">
              <a16:creationId xmlns:a16="http://schemas.microsoft.com/office/drawing/2014/main" id="{3516BBA0-B004-4DEC-A507-3C65B43BC7FF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69" name="AutoShape 10">
          <a:extLst>
            <a:ext uri="{FF2B5EF4-FFF2-40B4-BE49-F238E27FC236}">
              <a16:creationId xmlns:a16="http://schemas.microsoft.com/office/drawing/2014/main" id="{E6B09583-9F95-487E-B6DB-297F52F68AF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0" name="AutoShape 2" descr="comedero manual para ponedora en piso">
          <a:extLst>
            <a:ext uri="{FF2B5EF4-FFF2-40B4-BE49-F238E27FC236}">
              <a16:creationId xmlns:a16="http://schemas.microsoft.com/office/drawing/2014/main" id="{CC3C0188-F57C-404A-951B-99766D1577DC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2" name="AutoShape 10">
          <a:extLst>
            <a:ext uri="{FF2B5EF4-FFF2-40B4-BE49-F238E27FC236}">
              <a16:creationId xmlns:a16="http://schemas.microsoft.com/office/drawing/2014/main" id="{8C42C6B0-51F2-426E-AAEF-A0C0102B1209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3" name="AutoShape 2" descr="comedero manual para ponedora en piso">
          <a:extLst>
            <a:ext uri="{FF2B5EF4-FFF2-40B4-BE49-F238E27FC236}">
              <a16:creationId xmlns:a16="http://schemas.microsoft.com/office/drawing/2014/main" id="{24500BFE-C7B6-4CA7-B0C1-CEC9B1982B76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4" name="AutoShape 10">
          <a:extLst>
            <a:ext uri="{FF2B5EF4-FFF2-40B4-BE49-F238E27FC236}">
              <a16:creationId xmlns:a16="http://schemas.microsoft.com/office/drawing/2014/main" id="{ADBF8336-CA03-472B-8665-A46C7F929231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5" name="AutoShape 2" descr="comedero manual para ponedora en piso">
          <a:extLst>
            <a:ext uri="{FF2B5EF4-FFF2-40B4-BE49-F238E27FC236}">
              <a16:creationId xmlns:a16="http://schemas.microsoft.com/office/drawing/2014/main" id="{CA639126-8F4F-4DF1-91AC-0BD42DE94FA6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6" name="AutoShape 10">
          <a:extLst>
            <a:ext uri="{FF2B5EF4-FFF2-40B4-BE49-F238E27FC236}">
              <a16:creationId xmlns:a16="http://schemas.microsoft.com/office/drawing/2014/main" id="{D1C7CEAA-3907-4732-8112-D3201110C2B3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7" name="AutoShape 2" descr="comedero manual para ponedora en piso">
          <a:extLst>
            <a:ext uri="{FF2B5EF4-FFF2-40B4-BE49-F238E27FC236}">
              <a16:creationId xmlns:a16="http://schemas.microsoft.com/office/drawing/2014/main" id="{7D652C66-C5B6-4FCD-98FF-83DA4D237590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8" name="AutoShape 10">
          <a:extLst>
            <a:ext uri="{FF2B5EF4-FFF2-40B4-BE49-F238E27FC236}">
              <a16:creationId xmlns:a16="http://schemas.microsoft.com/office/drawing/2014/main" id="{A4BFBD8E-C4E0-4609-9B92-DDCD2871397B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79" name="AutoShape 2" descr="comedero manual para ponedora en piso">
          <a:extLst>
            <a:ext uri="{FF2B5EF4-FFF2-40B4-BE49-F238E27FC236}">
              <a16:creationId xmlns:a16="http://schemas.microsoft.com/office/drawing/2014/main" id="{AE69EC05-18DB-40DE-B0DD-A779A6DD8297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80" name="AutoShape 10">
          <a:extLst>
            <a:ext uri="{FF2B5EF4-FFF2-40B4-BE49-F238E27FC236}">
              <a16:creationId xmlns:a16="http://schemas.microsoft.com/office/drawing/2014/main" id="{CB782C42-CFA2-4527-ACBA-0A0D5AED02DC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81" name="AutoShape 2" descr="comedero manual para ponedora en piso">
          <a:extLst>
            <a:ext uri="{FF2B5EF4-FFF2-40B4-BE49-F238E27FC236}">
              <a16:creationId xmlns:a16="http://schemas.microsoft.com/office/drawing/2014/main" id="{878ACCD8-05C0-4E12-AAE7-EA581333C714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82" name="AutoShape 10">
          <a:extLst>
            <a:ext uri="{FF2B5EF4-FFF2-40B4-BE49-F238E27FC236}">
              <a16:creationId xmlns:a16="http://schemas.microsoft.com/office/drawing/2014/main" id="{DE39A29C-3015-430A-9D25-94F534DB813D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" name="AutoShape 9">
          <a:extLst>
            <a:ext uri="{FF2B5EF4-FFF2-40B4-BE49-F238E27FC236}">
              <a16:creationId xmlns:a16="http://schemas.microsoft.com/office/drawing/2014/main" id="{FDD5655B-09F5-4B11-A9D2-2A0F56AE3E9A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" name="AutoShape 2" descr="comedero manual para ponedora en piso">
          <a:extLst>
            <a:ext uri="{FF2B5EF4-FFF2-40B4-BE49-F238E27FC236}">
              <a16:creationId xmlns:a16="http://schemas.microsoft.com/office/drawing/2014/main" id="{01602D9A-A5E6-42A5-B123-AC54571BC098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85" name="AutoShape 5">
          <a:extLst>
            <a:ext uri="{FF2B5EF4-FFF2-40B4-BE49-F238E27FC236}">
              <a16:creationId xmlns:a16="http://schemas.microsoft.com/office/drawing/2014/main" id="{C365FD73-93E0-49F7-8BC9-41331756E9BB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" name="AutoShape 10">
          <a:extLst>
            <a:ext uri="{FF2B5EF4-FFF2-40B4-BE49-F238E27FC236}">
              <a16:creationId xmlns:a16="http://schemas.microsoft.com/office/drawing/2014/main" id="{7847D5BC-1FAB-4D90-AFF1-F3977CF41525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" name="AutoShape 2" descr="comedero manual para ponedora en piso">
          <a:extLst>
            <a:ext uri="{FF2B5EF4-FFF2-40B4-BE49-F238E27FC236}">
              <a16:creationId xmlns:a16="http://schemas.microsoft.com/office/drawing/2014/main" id="{95657411-66E3-4E05-B518-4729EAEBD3D9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" name="AutoShape 10">
          <a:extLst>
            <a:ext uri="{FF2B5EF4-FFF2-40B4-BE49-F238E27FC236}">
              <a16:creationId xmlns:a16="http://schemas.microsoft.com/office/drawing/2014/main" id="{17C4C8AD-254F-4825-8634-8C7800B5AB16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" name="AutoShape 2" descr="comedero manual para ponedora en piso">
          <a:extLst>
            <a:ext uri="{FF2B5EF4-FFF2-40B4-BE49-F238E27FC236}">
              <a16:creationId xmlns:a16="http://schemas.microsoft.com/office/drawing/2014/main" id="{97A0214E-4AE2-48A4-B8A1-15CB8D87E1A9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" name="AutoShape 10">
          <a:extLst>
            <a:ext uri="{FF2B5EF4-FFF2-40B4-BE49-F238E27FC236}">
              <a16:creationId xmlns:a16="http://schemas.microsoft.com/office/drawing/2014/main" id="{80770F38-3F78-4B71-92B1-CFBDC05A5B80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" name="AutoShape 2" descr="comedero manual para ponedora en piso">
          <a:extLst>
            <a:ext uri="{FF2B5EF4-FFF2-40B4-BE49-F238E27FC236}">
              <a16:creationId xmlns:a16="http://schemas.microsoft.com/office/drawing/2014/main" id="{A73ED58D-4C6C-413C-A4D6-EA55D7A07F0E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" name="AutoShape 10">
          <a:extLst>
            <a:ext uri="{FF2B5EF4-FFF2-40B4-BE49-F238E27FC236}">
              <a16:creationId xmlns:a16="http://schemas.microsoft.com/office/drawing/2014/main" id="{CBDB3183-98C9-45EF-A2F3-BE73D75B70F4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" name="AutoShape 2" descr="comedero manual para ponedora en piso">
          <a:extLst>
            <a:ext uri="{FF2B5EF4-FFF2-40B4-BE49-F238E27FC236}">
              <a16:creationId xmlns:a16="http://schemas.microsoft.com/office/drawing/2014/main" id="{517974FF-829A-4150-88A6-93FF2A644F66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" name="AutoShape 10">
          <a:extLst>
            <a:ext uri="{FF2B5EF4-FFF2-40B4-BE49-F238E27FC236}">
              <a16:creationId xmlns:a16="http://schemas.microsoft.com/office/drawing/2014/main" id="{407BE353-17CC-47D9-B2CE-FAFC05A7EF0A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" name="AutoShape 2" descr="comedero manual para ponedora en piso">
          <a:extLst>
            <a:ext uri="{FF2B5EF4-FFF2-40B4-BE49-F238E27FC236}">
              <a16:creationId xmlns:a16="http://schemas.microsoft.com/office/drawing/2014/main" id="{95C8CF2C-976D-42FC-B262-368A2E5F0664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" name="AutoShape 10">
          <a:extLst>
            <a:ext uri="{FF2B5EF4-FFF2-40B4-BE49-F238E27FC236}">
              <a16:creationId xmlns:a16="http://schemas.microsoft.com/office/drawing/2014/main" id="{030CA41B-45F5-44B9-BE0D-B90A3FD62DFB}"/>
            </a:ext>
          </a:extLst>
        </xdr:cNvPr>
        <xdr:cNvSpPr>
          <a:spLocks noChangeAspect="1" noChangeArrowheads="1"/>
        </xdr:cNvSpPr>
      </xdr:nvSpPr>
      <xdr:spPr bwMode="auto">
        <a:xfrm>
          <a:off x="0" y="562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" name="AutoShape 9">
          <a:extLst>
            <a:ext uri="{FF2B5EF4-FFF2-40B4-BE49-F238E27FC236}">
              <a16:creationId xmlns:a16="http://schemas.microsoft.com/office/drawing/2014/main" id="{4CB42728-C20F-40F8-9BC2-C60216775186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" name="AutoShape 2" descr="comedero manual para ponedora en piso">
          <a:extLst>
            <a:ext uri="{FF2B5EF4-FFF2-40B4-BE49-F238E27FC236}">
              <a16:creationId xmlns:a16="http://schemas.microsoft.com/office/drawing/2014/main" id="{E0617E31-D56B-498D-ACD3-01A2940F86EB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99" name="AutoShape 5">
          <a:extLst>
            <a:ext uri="{FF2B5EF4-FFF2-40B4-BE49-F238E27FC236}">
              <a16:creationId xmlns:a16="http://schemas.microsoft.com/office/drawing/2014/main" id="{3394E418-C9D3-47FD-B9D5-04049ECC3E2B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" name="AutoShape 10">
          <a:extLst>
            <a:ext uri="{FF2B5EF4-FFF2-40B4-BE49-F238E27FC236}">
              <a16:creationId xmlns:a16="http://schemas.microsoft.com/office/drawing/2014/main" id="{D415AD5F-215B-4B83-AC52-36449F7B3531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" name="AutoShape 2" descr="comedero manual para ponedora en piso">
          <a:extLst>
            <a:ext uri="{FF2B5EF4-FFF2-40B4-BE49-F238E27FC236}">
              <a16:creationId xmlns:a16="http://schemas.microsoft.com/office/drawing/2014/main" id="{F45379C1-79A3-4086-84DC-625B1539E55C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" name="AutoShape 10">
          <a:extLst>
            <a:ext uri="{FF2B5EF4-FFF2-40B4-BE49-F238E27FC236}">
              <a16:creationId xmlns:a16="http://schemas.microsoft.com/office/drawing/2014/main" id="{96971D91-AD98-4D6A-BDC9-DCEA3CE03D4C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3" name="AutoShape 2" descr="comedero manual para ponedora en piso">
          <a:extLst>
            <a:ext uri="{FF2B5EF4-FFF2-40B4-BE49-F238E27FC236}">
              <a16:creationId xmlns:a16="http://schemas.microsoft.com/office/drawing/2014/main" id="{12E76AB8-1D34-45F2-AAAE-7D3E0B8EB8B0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4" name="AutoShape 10">
          <a:extLst>
            <a:ext uri="{FF2B5EF4-FFF2-40B4-BE49-F238E27FC236}">
              <a16:creationId xmlns:a16="http://schemas.microsoft.com/office/drawing/2014/main" id="{AB421CBF-E2F0-444D-A129-29A8298E4507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5" name="AutoShape 2" descr="comedero manual para ponedora en piso">
          <a:extLst>
            <a:ext uri="{FF2B5EF4-FFF2-40B4-BE49-F238E27FC236}">
              <a16:creationId xmlns:a16="http://schemas.microsoft.com/office/drawing/2014/main" id="{3602CAC6-B9B1-4BD2-91EB-C32EF8F3A613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6" name="AutoShape 10">
          <a:extLst>
            <a:ext uri="{FF2B5EF4-FFF2-40B4-BE49-F238E27FC236}">
              <a16:creationId xmlns:a16="http://schemas.microsoft.com/office/drawing/2014/main" id="{1AB0DF38-0FEA-468B-8BB3-567A609366CB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7" name="AutoShape 2" descr="comedero manual para ponedora en piso">
          <a:extLst>
            <a:ext uri="{FF2B5EF4-FFF2-40B4-BE49-F238E27FC236}">
              <a16:creationId xmlns:a16="http://schemas.microsoft.com/office/drawing/2014/main" id="{D5E60813-86C2-4024-9A13-DBD5AB028FE8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8" name="AutoShape 10">
          <a:extLst>
            <a:ext uri="{FF2B5EF4-FFF2-40B4-BE49-F238E27FC236}">
              <a16:creationId xmlns:a16="http://schemas.microsoft.com/office/drawing/2014/main" id="{839CD5B6-47B9-485A-A3E4-EE426016C491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9" name="AutoShape 2" descr="comedero manual para ponedora en piso">
          <a:extLst>
            <a:ext uri="{FF2B5EF4-FFF2-40B4-BE49-F238E27FC236}">
              <a16:creationId xmlns:a16="http://schemas.microsoft.com/office/drawing/2014/main" id="{D7C7AEAD-26BA-4100-8FE2-99381480D557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0" name="AutoShape 10">
          <a:extLst>
            <a:ext uri="{FF2B5EF4-FFF2-40B4-BE49-F238E27FC236}">
              <a16:creationId xmlns:a16="http://schemas.microsoft.com/office/drawing/2014/main" id="{963AC651-8B7B-4CD5-B260-2267D5786F2B}"/>
            </a:ext>
          </a:extLst>
        </xdr:cNvPr>
        <xdr:cNvSpPr>
          <a:spLocks noChangeAspect="1" noChangeArrowheads="1"/>
        </xdr:cNvSpPr>
      </xdr:nvSpPr>
      <xdr:spPr bwMode="auto">
        <a:xfrm>
          <a:off x="0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1" name="AutoShape 9">
          <a:extLst>
            <a:ext uri="{FF2B5EF4-FFF2-40B4-BE49-F238E27FC236}">
              <a16:creationId xmlns:a16="http://schemas.microsoft.com/office/drawing/2014/main" id="{F7EADAA7-F63C-4482-BEA4-0E7AB20FC969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2" name="AutoShape 2" descr="comedero manual para ponedora en piso">
          <a:extLst>
            <a:ext uri="{FF2B5EF4-FFF2-40B4-BE49-F238E27FC236}">
              <a16:creationId xmlns:a16="http://schemas.microsoft.com/office/drawing/2014/main" id="{A700BCD8-6534-4560-B709-BFDD5ACDE70C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13" name="AutoShape 5">
          <a:extLst>
            <a:ext uri="{FF2B5EF4-FFF2-40B4-BE49-F238E27FC236}">
              <a16:creationId xmlns:a16="http://schemas.microsoft.com/office/drawing/2014/main" id="{D3A19F96-226D-4E70-A1B0-D1736498A35C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4" name="AutoShape 10">
          <a:extLst>
            <a:ext uri="{FF2B5EF4-FFF2-40B4-BE49-F238E27FC236}">
              <a16:creationId xmlns:a16="http://schemas.microsoft.com/office/drawing/2014/main" id="{A07BF357-FFE6-4E3A-9A55-96E8629551D7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5" name="AutoShape 2" descr="comedero manual para ponedora en piso">
          <a:extLst>
            <a:ext uri="{FF2B5EF4-FFF2-40B4-BE49-F238E27FC236}">
              <a16:creationId xmlns:a16="http://schemas.microsoft.com/office/drawing/2014/main" id="{BD420F05-3036-496A-B7C3-98E25B4D1595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6" name="AutoShape 10">
          <a:extLst>
            <a:ext uri="{FF2B5EF4-FFF2-40B4-BE49-F238E27FC236}">
              <a16:creationId xmlns:a16="http://schemas.microsoft.com/office/drawing/2014/main" id="{9634B993-C8A2-481D-B5D5-6F126ECC0722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7" name="AutoShape 2" descr="comedero manual para ponedora en piso">
          <a:extLst>
            <a:ext uri="{FF2B5EF4-FFF2-40B4-BE49-F238E27FC236}">
              <a16:creationId xmlns:a16="http://schemas.microsoft.com/office/drawing/2014/main" id="{A5EBC4B7-248D-4CEC-9AE4-6FCF8611E866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8" name="AutoShape 10">
          <a:extLst>
            <a:ext uri="{FF2B5EF4-FFF2-40B4-BE49-F238E27FC236}">
              <a16:creationId xmlns:a16="http://schemas.microsoft.com/office/drawing/2014/main" id="{7A3EE086-301B-4C30-B7AC-F94B5A1BC7A3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19" name="AutoShape 2" descr="comedero manual para ponedora en piso">
          <a:extLst>
            <a:ext uri="{FF2B5EF4-FFF2-40B4-BE49-F238E27FC236}">
              <a16:creationId xmlns:a16="http://schemas.microsoft.com/office/drawing/2014/main" id="{FFF1C1B9-F15B-4316-9DE7-359DB6844E05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0" name="AutoShape 10">
          <a:extLst>
            <a:ext uri="{FF2B5EF4-FFF2-40B4-BE49-F238E27FC236}">
              <a16:creationId xmlns:a16="http://schemas.microsoft.com/office/drawing/2014/main" id="{A2E95659-7487-4602-82AE-DCE92C1F5A5E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1" name="AutoShape 2" descr="comedero manual para ponedora en piso">
          <a:extLst>
            <a:ext uri="{FF2B5EF4-FFF2-40B4-BE49-F238E27FC236}">
              <a16:creationId xmlns:a16="http://schemas.microsoft.com/office/drawing/2014/main" id="{12EC5605-C248-4FB3-8ACE-E18BB3EE2326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2" name="AutoShape 10">
          <a:extLst>
            <a:ext uri="{FF2B5EF4-FFF2-40B4-BE49-F238E27FC236}">
              <a16:creationId xmlns:a16="http://schemas.microsoft.com/office/drawing/2014/main" id="{4D4F586C-16B9-473A-8A6D-AE666F74A63E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3" name="AutoShape 2" descr="comedero manual para ponedora en piso">
          <a:extLst>
            <a:ext uri="{FF2B5EF4-FFF2-40B4-BE49-F238E27FC236}">
              <a16:creationId xmlns:a16="http://schemas.microsoft.com/office/drawing/2014/main" id="{94CAF9A8-DBE8-4375-BB12-CB291E043991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4" name="AutoShape 10">
          <a:extLst>
            <a:ext uri="{FF2B5EF4-FFF2-40B4-BE49-F238E27FC236}">
              <a16:creationId xmlns:a16="http://schemas.microsoft.com/office/drawing/2014/main" id="{7E8B0FF8-18EA-46DA-9EB3-0DD43A8C1372}"/>
            </a:ext>
          </a:extLst>
        </xdr:cNvPr>
        <xdr:cNvSpPr>
          <a:spLocks noChangeAspect="1" noChangeArrowheads="1"/>
        </xdr:cNvSpPr>
      </xdr:nvSpPr>
      <xdr:spPr bwMode="auto">
        <a:xfrm>
          <a:off x="0" y="1534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5" name="AutoShape 9">
          <a:extLst>
            <a:ext uri="{FF2B5EF4-FFF2-40B4-BE49-F238E27FC236}">
              <a16:creationId xmlns:a16="http://schemas.microsoft.com/office/drawing/2014/main" id="{6AD58512-0B76-4873-864D-666E9426644F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6" name="AutoShape 2" descr="comedero manual para ponedora en piso">
          <a:extLst>
            <a:ext uri="{FF2B5EF4-FFF2-40B4-BE49-F238E27FC236}">
              <a16:creationId xmlns:a16="http://schemas.microsoft.com/office/drawing/2014/main" id="{C1948065-8729-4172-900A-2C7DB13D16A5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27" name="AutoShape 5">
          <a:extLst>
            <a:ext uri="{FF2B5EF4-FFF2-40B4-BE49-F238E27FC236}">
              <a16:creationId xmlns:a16="http://schemas.microsoft.com/office/drawing/2014/main" id="{F07EC9E3-7279-4E7A-9A90-DBB006B70555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8" name="AutoShape 10">
          <a:extLst>
            <a:ext uri="{FF2B5EF4-FFF2-40B4-BE49-F238E27FC236}">
              <a16:creationId xmlns:a16="http://schemas.microsoft.com/office/drawing/2014/main" id="{5E08BEF1-6E48-4FC7-B1D9-4736331A5653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29" name="AutoShape 2" descr="comedero manual para ponedora en piso">
          <a:extLst>
            <a:ext uri="{FF2B5EF4-FFF2-40B4-BE49-F238E27FC236}">
              <a16:creationId xmlns:a16="http://schemas.microsoft.com/office/drawing/2014/main" id="{4D601B57-099F-4494-BB97-5AD9A8490020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0" name="AutoShape 10">
          <a:extLst>
            <a:ext uri="{FF2B5EF4-FFF2-40B4-BE49-F238E27FC236}">
              <a16:creationId xmlns:a16="http://schemas.microsoft.com/office/drawing/2014/main" id="{B55C13CD-17E3-4B94-824A-C56F1144F7A8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1" name="AutoShape 2" descr="comedero manual para ponedora en piso">
          <a:extLst>
            <a:ext uri="{FF2B5EF4-FFF2-40B4-BE49-F238E27FC236}">
              <a16:creationId xmlns:a16="http://schemas.microsoft.com/office/drawing/2014/main" id="{6C6EA740-ACE7-4B66-B92D-8791172E6AAF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2" name="AutoShape 10">
          <a:extLst>
            <a:ext uri="{FF2B5EF4-FFF2-40B4-BE49-F238E27FC236}">
              <a16:creationId xmlns:a16="http://schemas.microsoft.com/office/drawing/2014/main" id="{449647E9-E7B3-4D06-8D6A-474411A66D62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3" name="AutoShape 2" descr="comedero manual para ponedora en piso">
          <a:extLst>
            <a:ext uri="{FF2B5EF4-FFF2-40B4-BE49-F238E27FC236}">
              <a16:creationId xmlns:a16="http://schemas.microsoft.com/office/drawing/2014/main" id="{E3EEE0F5-3E19-41AF-AD01-DA8A3A409E18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4" name="AutoShape 10">
          <a:extLst>
            <a:ext uri="{FF2B5EF4-FFF2-40B4-BE49-F238E27FC236}">
              <a16:creationId xmlns:a16="http://schemas.microsoft.com/office/drawing/2014/main" id="{4B77FE12-F857-460F-BF22-CE568AF42776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5" name="AutoShape 2" descr="comedero manual para ponedora en piso">
          <a:extLst>
            <a:ext uri="{FF2B5EF4-FFF2-40B4-BE49-F238E27FC236}">
              <a16:creationId xmlns:a16="http://schemas.microsoft.com/office/drawing/2014/main" id="{F59359D6-C3D9-497F-AFCF-8C574C27B5EF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6" name="AutoShape 10">
          <a:extLst>
            <a:ext uri="{FF2B5EF4-FFF2-40B4-BE49-F238E27FC236}">
              <a16:creationId xmlns:a16="http://schemas.microsoft.com/office/drawing/2014/main" id="{6DC8783A-9B03-47C0-A53B-02B1E7538D25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7" name="AutoShape 2" descr="comedero manual para ponedora en piso">
          <a:extLst>
            <a:ext uri="{FF2B5EF4-FFF2-40B4-BE49-F238E27FC236}">
              <a16:creationId xmlns:a16="http://schemas.microsoft.com/office/drawing/2014/main" id="{1B253509-C245-4801-B2E6-129190AFA577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8" name="AutoShape 10">
          <a:extLst>
            <a:ext uri="{FF2B5EF4-FFF2-40B4-BE49-F238E27FC236}">
              <a16:creationId xmlns:a16="http://schemas.microsoft.com/office/drawing/2014/main" id="{025AEFBF-0931-4F72-AA39-6D2FF5B6855E}"/>
            </a:ext>
          </a:extLst>
        </xdr:cNvPr>
        <xdr:cNvSpPr>
          <a:spLocks noChangeAspect="1" noChangeArrowheads="1"/>
        </xdr:cNvSpPr>
      </xdr:nvSpPr>
      <xdr:spPr bwMode="auto">
        <a:xfrm>
          <a:off x="0" y="1934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39" name="AutoShape 9">
          <a:extLst>
            <a:ext uri="{FF2B5EF4-FFF2-40B4-BE49-F238E27FC236}">
              <a16:creationId xmlns:a16="http://schemas.microsoft.com/office/drawing/2014/main" id="{3F695917-8E1A-4151-855B-7EB2E02521A5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0" name="AutoShape 2" descr="comedero manual para ponedora en piso">
          <a:extLst>
            <a:ext uri="{FF2B5EF4-FFF2-40B4-BE49-F238E27FC236}">
              <a16:creationId xmlns:a16="http://schemas.microsoft.com/office/drawing/2014/main" id="{6B5093CE-0348-46CD-82A5-951356F4ACF7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41" name="AutoShape 5">
          <a:extLst>
            <a:ext uri="{FF2B5EF4-FFF2-40B4-BE49-F238E27FC236}">
              <a16:creationId xmlns:a16="http://schemas.microsoft.com/office/drawing/2014/main" id="{2F096C98-24CC-4096-9078-59F5F6CC3A37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2" name="AutoShape 10">
          <a:extLst>
            <a:ext uri="{FF2B5EF4-FFF2-40B4-BE49-F238E27FC236}">
              <a16:creationId xmlns:a16="http://schemas.microsoft.com/office/drawing/2014/main" id="{4B719E81-641C-4790-AE92-94026BB65FB1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3" name="AutoShape 2" descr="comedero manual para ponedora en piso">
          <a:extLst>
            <a:ext uri="{FF2B5EF4-FFF2-40B4-BE49-F238E27FC236}">
              <a16:creationId xmlns:a16="http://schemas.microsoft.com/office/drawing/2014/main" id="{8E259DE1-694C-4C54-9813-277E7EBDC0CF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4" name="AutoShape 10">
          <a:extLst>
            <a:ext uri="{FF2B5EF4-FFF2-40B4-BE49-F238E27FC236}">
              <a16:creationId xmlns:a16="http://schemas.microsoft.com/office/drawing/2014/main" id="{880955F7-2E55-4D32-99A4-EA0A14F755B1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5" name="AutoShape 2" descr="comedero manual para ponedora en piso">
          <a:extLst>
            <a:ext uri="{FF2B5EF4-FFF2-40B4-BE49-F238E27FC236}">
              <a16:creationId xmlns:a16="http://schemas.microsoft.com/office/drawing/2014/main" id="{2494DB79-2919-4179-AD37-6044298C8C01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6" name="AutoShape 10">
          <a:extLst>
            <a:ext uri="{FF2B5EF4-FFF2-40B4-BE49-F238E27FC236}">
              <a16:creationId xmlns:a16="http://schemas.microsoft.com/office/drawing/2014/main" id="{54304F5A-52F7-422C-B1F0-BE0BA49098D2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7" name="AutoShape 2" descr="comedero manual para ponedora en piso">
          <a:extLst>
            <a:ext uri="{FF2B5EF4-FFF2-40B4-BE49-F238E27FC236}">
              <a16:creationId xmlns:a16="http://schemas.microsoft.com/office/drawing/2014/main" id="{3DD85989-3CCB-4E89-BF8D-C5FE5BF076F2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8" name="AutoShape 10">
          <a:extLst>
            <a:ext uri="{FF2B5EF4-FFF2-40B4-BE49-F238E27FC236}">
              <a16:creationId xmlns:a16="http://schemas.microsoft.com/office/drawing/2014/main" id="{A47F1CEE-F685-4A1B-836F-EFC8554EFA68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49" name="AutoShape 2" descr="comedero manual para ponedora en piso">
          <a:extLst>
            <a:ext uri="{FF2B5EF4-FFF2-40B4-BE49-F238E27FC236}">
              <a16:creationId xmlns:a16="http://schemas.microsoft.com/office/drawing/2014/main" id="{37F00869-1501-4275-9A5F-C23CD7E934AA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0" name="AutoShape 10">
          <a:extLst>
            <a:ext uri="{FF2B5EF4-FFF2-40B4-BE49-F238E27FC236}">
              <a16:creationId xmlns:a16="http://schemas.microsoft.com/office/drawing/2014/main" id="{87E2BBDE-61C7-455A-8A53-63913AD74F88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1" name="AutoShape 2" descr="comedero manual para ponedora en piso">
          <a:extLst>
            <a:ext uri="{FF2B5EF4-FFF2-40B4-BE49-F238E27FC236}">
              <a16:creationId xmlns:a16="http://schemas.microsoft.com/office/drawing/2014/main" id="{40B89395-340C-439D-A8B2-20556F8B7DD9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2" name="AutoShape 10">
          <a:extLst>
            <a:ext uri="{FF2B5EF4-FFF2-40B4-BE49-F238E27FC236}">
              <a16:creationId xmlns:a16="http://schemas.microsoft.com/office/drawing/2014/main" id="{0CB14D01-F540-4750-8A3C-D2166EE1A873}"/>
            </a:ext>
          </a:extLst>
        </xdr:cNvPr>
        <xdr:cNvSpPr>
          <a:spLocks noChangeAspect="1" noChangeArrowheads="1"/>
        </xdr:cNvSpPr>
      </xdr:nvSpPr>
      <xdr:spPr bwMode="auto">
        <a:xfrm>
          <a:off x="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3" name="AutoShape 9">
          <a:extLst>
            <a:ext uri="{FF2B5EF4-FFF2-40B4-BE49-F238E27FC236}">
              <a16:creationId xmlns:a16="http://schemas.microsoft.com/office/drawing/2014/main" id="{C08A9FDB-230F-4B13-914C-0E13E84B9365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4" name="AutoShape 2" descr="comedero manual para ponedora en piso">
          <a:extLst>
            <a:ext uri="{FF2B5EF4-FFF2-40B4-BE49-F238E27FC236}">
              <a16:creationId xmlns:a16="http://schemas.microsoft.com/office/drawing/2014/main" id="{211F16BA-CDA0-48D8-9F09-3289B75F4C4B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55" name="AutoShape 5">
          <a:extLst>
            <a:ext uri="{FF2B5EF4-FFF2-40B4-BE49-F238E27FC236}">
              <a16:creationId xmlns:a16="http://schemas.microsoft.com/office/drawing/2014/main" id="{9A851DB9-7C0D-4344-9AA0-8E2D139157A8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6" name="AutoShape 10">
          <a:extLst>
            <a:ext uri="{FF2B5EF4-FFF2-40B4-BE49-F238E27FC236}">
              <a16:creationId xmlns:a16="http://schemas.microsoft.com/office/drawing/2014/main" id="{E093D8FC-BD8F-4A7B-B8C8-3148C7811BCC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7" name="AutoShape 2" descr="comedero manual para ponedora en piso">
          <a:extLst>
            <a:ext uri="{FF2B5EF4-FFF2-40B4-BE49-F238E27FC236}">
              <a16:creationId xmlns:a16="http://schemas.microsoft.com/office/drawing/2014/main" id="{51CF3C42-A372-4BBF-8DEC-7884DD2C3AE0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8" name="AutoShape 10">
          <a:extLst>
            <a:ext uri="{FF2B5EF4-FFF2-40B4-BE49-F238E27FC236}">
              <a16:creationId xmlns:a16="http://schemas.microsoft.com/office/drawing/2014/main" id="{839D638C-D95D-409B-AC41-B772BF937716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59" name="AutoShape 2" descr="comedero manual para ponedora en piso">
          <a:extLst>
            <a:ext uri="{FF2B5EF4-FFF2-40B4-BE49-F238E27FC236}">
              <a16:creationId xmlns:a16="http://schemas.microsoft.com/office/drawing/2014/main" id="{A29350AD-2811-4813-860E-3671439A341F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0" name="AutoShape 10">
          <a:extLst>
            <a:ext uri="{FF2B5EF4-FFF2-40B4-BE49-F238E27FC236}">
              <a16:creationId xmlns:a16="http://schemas.microsoft.com/office/drawing/2014/main" id="{B3C90F2A-914D-4EC6-8258-6FE0085ED4CA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1" name="AutoShape 2" descr="comedero manual para ponedora en piso">
          <a:extLst>
            <a:ext uri="{FF2B5EF4-FFF2-40B4-BE49-F238E27FC236}">
              <a16:creationId xmlns:a16="http://schemas.microsoft.com/office/drawing/2014/main" id="{4611D04F-3027-4312-A058-93E37EC9FE8E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2" name="AutoShape 10">
          <a:extLst>
            <a:ext uri="{FF2B5EF4-FFF2-40B4-BE49-F238E27FC236}">
              <a16:creationId xmlns:a16="http://schemas.microsoft.com/office/drawing/2014/main" id="{2EFD915C-025F-4625-A3FD-3331A7333EE4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3" name="AutoShape 2" descr="comedero manual para ponedora en piso">
          <a:extLst>
            <a:ext uri="{FF2B5EF4-FFF2-40B4-BE49-F238E27FC236}">
              <a16:creationId xmlns:a16="http://schemas.microsoft.com/office/drawing/2014/main" id="{F095FE25-2173-4E12-97BC-F6C32DB69D6A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4" name="AutoShape 10">
          <a:extLst>
            <a:ext uri="{FF2B5EF4-FFF2-40B4-BE49-F238E27FC236}">
              <a16:creationId xmlns:a16="http://schemas.microsoft.com/office/drawing/2014/main" id="{A8C51B03-B835-436A-9A24-4909635E150C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5" name="AutoShape 2" descr="comedero manual para ponedora en piso">
          <a:extLst>
            <a:ext uri="{FF2B5EF4-FFF2-40B4-BE49-F238E27FC236}">
              <a16:creationId xmlns:a16="http://schemas.microsoft.com/office/drawing/2014/main" id="{2F92B437-8FA2-43AD-A737-770F88732440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6" name="AutoShape 10">
          <a:extLst>
            <a:ext uri="{FF2B5EF4-FFF2-40B4-BE49-F238E27FC236}">
              <a16:creationId xmlns:a16="http://schemas.microsoft.com/office/drawing/2014/main" id="{49149F89-4C81-46BB-8A44-DEA4E7C38CE5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7" name="AutoShape 9">
          <a:extLst>
            <a:ext uri="{FF2B5EF4-FFF2-40B4-BE49-F238E27FC236}">
              <a16:creationId xmlns:a16="http://schemas.microsoft.com/office/drawing/2014/main" id="{C59C01A9-6C75-4CE7-97B9-D5AD20C2AFF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68" name="AutoShape 2" descr="comedero manual para ponedora en piso">
          <a:extLst>
            <a:ext uri="{FF2B5EF4-FFF2-40B4-BE49-F238E27FC236}">
              <a16:creationId xmlns:a16="http://schemas.microsoft.com/office/drawing/2014/main" id="{024A8B24-EC40-45F5-BD19-813F7966474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69" name="AutoShape 5">
          <a:extLst>
            <a:ext uri="{FF2B5EF4-FFF2-40B4-BE49-F238E27FC236}">
              <a16:creationId xmlns:a16="http://schemas.microsoft.com/office/drawing/2014/main" id="{F3125435-19DE-4705-B135-0317BB68AAD1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0" name="AutoShape 10">
          <a:extLst>
            <a:ext uri="{FF2B5EF4-FFF2-40B4-BE49-F238E27FC236}">
              <a16:creationId xmlns:a16="http://schemas.microsoft.com/office/drawing/2014/main" id="{142C8596-5ED6-40EE-AA98-642D2002C76C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1" name="AutoShape 2" descr="comedero manual para ponedora en piso">
          <a:extLst>
            <a:ext uri="{FF2B5EF4-FFF2-40B4-BE49-F238E27FC236}">
              <a16:creationId xmlns:a16="http://schemas.microsoft.com/office/drawing/2014/main" id="{C7A6E385-FDDB-4BFE-B792-504AEBDC7BFE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2" name="AutoShape 10">
          <a:extLst>
            <a:ext uri="{FF2B5EF4-FFF2-40B4-BE49-F238E27FC236}">
              <a16:creationId xmlns:a16="http://schemas.microsoft.com/office/drawing/2014/main" id="{DF81C3B7-C428-489C-9DF6-1CAF0FF69660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3" name="AutoShape 2" descr="comedero manual para ponedora en piso">
          <a:extLst>
            <a:ext uri="{FF2B5EF4-FFF2-40B4-BE49-F238E27FC236}">
              <a16:creationId xmlns:a16="http://schemas.microsoft.com/office/drawing/2014/main" id="{A879C627-5312-4760-A16B-F764FADE198B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4" name="AutoShape 10">
          <a:extLst>
            <a:ext uri="{FF2B5EF4-FFF2-40B4-BE49-F238E27FC236}">
              <a16:creationId xmlns:a16="http://schemas.microsoft.com/office/drawing/2014/main" id="{6A537B88-2793-4D54-94B1-A882196ACCD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5" name="AutoShape 2" descr="comedero manual para ponedora en piso">
          <a:extLst>
            <a:ext uri="{FF2B5EF4-FFF2-40B4-BE49-F238E27FC236}">
              <a16:creationId xmlns:a16="http://schemas.microsoft.com/office/drawing/2014/main" id="{B0F37801-A44E-4C30-83F3-2B6F8B07AD83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6" name="AutoShape 10">
          <a:extLst>
            <a:ext uri="{FF2B5EF4-FFF2-40B4-BE49-F238E27FC236}">
              <a16:creationId xmlns:a16="http://schemas.microsoft.com/office/drawing/2014/main" id="{2644DC5D-AA3E-4876-B9F3-B0F1F4E4B043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7" name="AutoShape 2" descr="comedero manual para ponedora en piso">
          <a:extLst>
            <a:ext uri="{FF2B5EF4-FFF2-40B4-BE49-F238E27FC236}">
              <a16:creationId xmlns:a16="http://schemas.microsoft.com/office/drawing/2014/main" id="{472CD8F2-E53F-4F0B-8A09-C97A9F40B37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8" name="AutoShape 10">
          <a:extLst>
            <a:ext uri="{FF2B5EF4-FFF2-40B4-BE49-F238E27FC236}">
              <a16:creationId xmlns:a16="http://schemas.microsoft.com/office/drawing/2014/main" id="{3BE99AC7-7DDE-41AD-AEEF-029793E19C14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79" name="AutoShape 2" descr="comedero manual para ponedora en piso">
          <a:extLst>
            <a:ext uri="{FF2B5EF4-FFF2-40B4-BE49-F238E27FC236}">
              <a16:creationId xmlns:a16="http://schemas.microsoft.com/office/drawing/2014/main" id="{5E9CC281-40AA-4BB6-A0AF-AED93960FD27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0" name="AutoShape 10">
          <a:extLst>
            <a:ext uri="{FF2B5EF4-FFF2-40B4-BE49-F238E27FC236}">
              <a16:creationId xmlns:a16="http://schemas.microsoft.com/office/drawing/2014/main" id="{DFF37421-A91E-49E1-802E-D2FB0602DA40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1" name="AutoShape 9">
          <a:extLst>
            <a:ext uri="{FF2B5EF4-FFF2-40B4-BE49-F238E27FC236}">
              <a16:creationId xmlns:a16="http://schemas.microsoft.com/office/drawing/2014/main" id="{4CAF32D3-208F-45F5-9EF8-9A72D1D73FAB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2" name="AutoShape 2" descr="comedero manual para ponedora en piso">
          <a:extLst>
            <a:ext uri="{FF2B5EF4-FFF2-40B4-BE49-F238E27FC236}">
              <a16:creationId xmlns:a16="http://schemas.microsoft.com/office/drawing/2014/main" id="{1B2CD65F-1CC0-443D-B58B-EA01EF8A0B6B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83" name="AutoShape 5">
          <a:extLst>
            <a:ext uri="{FF2B5EF4-FFF2-40B4-BE49-F238E27FC236}">
              <a16:creationId xmlns:a16="http://schemas.microsoft.com/office/drawing/2014/main" id="{5E97CD95-D537-4F08-89CF-F51986EBE75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4" name="AutoShape 10">
          <a:extLst>
            <a:ext uri="{FF2B5EF4-FFF2-40B4-BE49-F238E27FC236}">
              <a16:creationId xmlns:a16="http://schemas.microsoft.com/office/drawing/2014/main" id="{23732BDA-97B2-4914-80E9-64E406923D6C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5" name="AutoShape 2" descr="comedero manual para ponedora en piso">
          <a:extLst>
            <a:ext uri="{FF2B5EF4-FFF2-40B4-BE49-F238E27FC236}">
              <a16:creationId xmlns:a16="http://schemas.microsoft.com/office/drawing/2014/main" id="{11970229-1908-466C-9BA1-EF40B916DC9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6" name="AutoShape 10">
          <a:extLst>
            <a:ext uri="{FF2B5EF4-FFF2-40B4-BE49-F238E27FC236}">
              <a16:creationId xmlns:a16="http://schemas.microsoft.com/office/drawing/2014/main" id="{6AAB5C3F-2747-4491-95C7-8A131F5804F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7" name="AutoShape 2" descr="comedero manual para ponedora en piso">
          <a:extLst>
            <a:ext uri="{FF2B5EF4-FFF2-40B4-BE49-F238E27FC236}">
              <a16:creationId xmlns:a16="http://schemas.microsoft.com/office/drawing/2014/main" id="{6F011C33-B043-49AD-BDBD-058FD1031E4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8" name="AutoShape 10">
          <a:extLst>
            <a:ext uri="{FF2B5EF4-FFF2-40B4-BE49-F238E27FC236}">
              <a16:creationId xmlns:a16="http://schemas.microsoft.com/office/drawing/2014/main" id="{48111C85-5892-46B4-81AD-FC736E10E710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89" name="AutoShape 2" descr="comedero manual para ponedora en piso">
          <a:extLst>
            <a:ext uri="{FF2B5EF4-FFF2-40B4-BE49-F238E27FC236}">
              <a16:creationId xmlns:a16="http://schemas.microsoft.com/office/drawing/2014/main" id="{68006DB1-18C7-47FD-85FB-75FC226ACE7C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0" name="AutoShape 10">
          <a:extLst>
            <a:ext uri="{FF2B5EF4-FFF2-40B4-BE49-F238E27FC236}">
              <a16:creationId xmlns:a16="http://schemas.microsoft.com/office/drawing/2014/main" id="{5AC5A7DF-7CE5-4EE4-86E0-5C7CA5E4337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1" name="AutoShape 2" descr="comedero manual para ponedora en piso">
          <a:extLst>
            <a:ext uri="{FF2B5EF4-FFF2-40B4-BE49-F238E27FC236}">
              <a16:creationId xmlns:a16="http://schemas.microsoft.com/office/drawing/2014/main" id="{A0D50BF2-5202-4BF8-A1AF-F3980B08D996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2" name="AutoShape 10">
          <a:extLst>
            <a:ext uri="{FF2B5EF4-FFF2-40B4-BE49-F238E27FC236}">
              <a16:creationId xmlns:a16="http://schemas.microsoft.com/office/drawing/2014/main" id="{CCFEBA07-A94C-427D-94C0-D2922FBC2A86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3" name="AutoShape 2" descr="comedero manual para ponedora en piso">
          <a:extLst>
            <a:ext uri="{FF2B5EF4-FFF2-40B4-BE49-F238E27FC236}">
              <a16:creationId xmlns:a16="http://schemas.microsoft.com/office/drawing/2014/main" id="{B623D19F-76E2-44F7-A8C4-31103B60221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4" name="AutoShape 10">
          <a:extLst>
            <a:ext uri="{FF2B5EF4-FFF2-40B4-BE49-F238E27FC236}">
              <a16:creationId xmlns:a16="http://schemas.microsoft.com/office/drawing/2014/main" id="{9D167ACB-D494-47C4-9F4C-24B93915ED34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5" name="AutoShape 9">
          <a:extLst>
            <a:ext uri="{FF2B5EF4-FFF2-40B4-BE49-F238E27FC236}">
              <a16:creationId xmlns:a16="http://schemas.microsoft.com/office/drawing/2014/main" id="{12D0AF82-E5EF-434D-852B-74F576CDDA8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6" name="AutoShape 2" descr="comedero manual para ponedora en piso">
          <a:extLst>
            <a:ext uri="{FF2B5EF4-FFF2-40B4-BE49-F238E27FC236}">
              <a16:creationId xmlns:a16="http://schemas.microsoft.com/office/drawing/2014/main" id="{B717BBB8-A9F1-4446-9B36-BC37D4E6D7D1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197" name="AutoShape 5">
          <a:extLst>
            <a:ext uri="{FF2B5EF4-FFF2-40B4-BE49-F238E27FC236}">
              <a16:creationId xmlns:a16="http://schemas.microsoft.com/office/drawing/2014/main" id="{1E4EDB58-3D98-4369-96D3-1714A57B3932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8" name="AutoShape 10">
          <a:extLst>
            <a:ext uri="{FF2B5EF4-FFF2-40B4-BE49-F238E27FC236}">
              <a16:creationId xmlns:a16="http://schemas.microsoft.com/office/drawing/2014/main" id="{5F232485-6700-4916-A97E-DBBC33A3FBD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99" name="AutoShape 2" descr="comedero manual para ponedora en piso">
          <a:extLst>
            <a:ext uri="{FF2B5EF4-FFF2-40B4-BE49-F238E27FC236}">
              <a16:creationId xmlns:a16="http://schemas.microsoft.com/office/drawing/2014/main" id="{6F2E0185-5430-4A51-92A5-34AEB65AF88C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0" name="AutoShape 10">
          <a:extLst>
            <a:ext uri="{FF2B5EF4-FFF2-40B4-BE49-F238E27FC236}">
              <a16:creationId xmlns:a16="http://schemas.microsoft.com/office/drawing/2014/main" id="{936D51F8-8D26-4526-A774-84F401AE7E9B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1" name="AutoShape 2" descr="comedero manual para ponedora en piso">
          <a:extLst>
            <a:ext uri="{FF2B5EF4-FFF2-40B4-BE49-F238E27FC236}">
              <a16:creationId xmlns:a16="http://schemas.microsoft.com/office/drawing/2014/main" id="{C9C7E193-87B9-4492-80FE-66701F6C375F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2" name="AutoShape 10">
          <a:extLst>
            <a:ext uri="{FF2B5EF4-FFF2-40B4-BE49-F238E27FC236}">
              <a16:creationId xmlns:a16="http://schemas.microsoft.com/office/drawing/2014/main" id="{EFD89159-897A-44A4-A28E-3BE7EBC65E35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3" name="AutoShape 2" descr="comedero manual para ponedora en piso">
          <a:extLst>
            <a:ext uri="{FF2B5EF4-FFF2-40B4-BE49-F238E27FC236}">
              <a16:creationId xmlns:a16="http://schemas.microsoft.com/office/drawing/2014/main" id="{C9E1FFB5-A547-4A81-8183-FF15F23ECA5B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4" name="AutoShape 10">
          <a:extLst>
            <a:ext uri="{FF2B5EF4-FFF2-40B4-BE49-F238E27FC236}">
              <a16:creationId xmlns:a16="http://schemas.microsoft.com/office/drawing/2014/main" id="{D08EE8C4-742C-4568-AF5B-519BED8AA1E1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5" name="AutoShape 2" descr="comedero manual para ponedora en piso">
          <a:extLst>
            <a:ext uri="{FF2B5EF4-FFF2-40B4-BE49-F238E27FC236}">
              <a16:creationId xmlns:a16="http://schemas.microsoft.com/office/drawing/2014/main" id="{8B812FD2-8114-4AF3-82D3-EA891E5EA556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6" name="AutoShape 10">
          <a:extLst>
            <a:ext uri="{FF2B5EF4-FFF2-40B4-BE49-F238E27FC236}">
              <a16:creationId xmlns:a16="http://schemas.microsoft.com/office/drawing/2014/main" id="{EDDB0020-B987-4C85-98FE-B016B50A6B53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7" name="AutoShape 2" descr="comedero manual para ponedora en piso">
          <a:extLst>
            <a:ext uri="{FF2B5EF4-FFF2-40B4-BE49-F238E27FC236}">
              <a16:creationId xmlns:a16="http://schemas.microsoft.com/office/drawing/2014/main" id="{E2B9AABF-0968-455F-BF23-681CC9F873A8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8" name="AutoShape 10">
          <a:extLst>
            <a:ext uri="{FF2B5EF4-FFF2-40B4-BE49-F238E27FC236}">
              <a16:creationId xmlns:a16="http://schemas.microsoft.com/office/drawing/2014/main" id="{36B90608-A902-44ED-A7AE-8FBBE061238B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09" name="AutoShape 9">
          <a:extLst>
            <a:ext uri="{FF2B5EF4-FFF2-40B4-BE49-F238E27FC236}">
              <a16:creationId xmlns:a16="http://schemas.microsoft.com/office/drawing/2014/main" id="{1354754C-E3A2-4157-8B70-66E3AFB8C093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0" name="AutoShape 2" descr="comedero manual para ponedora en piso">
          <a:extLst>
            <a:ext uri="{FF2B5EF4-FFF2-40B4-BE49-F238E27FC236}">
              <a16:creationId xmlns:a16="http://schemas.microsoft.com/office/drawing/2014/main" id="{3EBA2314-914D-410B-9C99-D55112C2C0E2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11" name="AutoShape 5">
          <a:extLst>
            <a:ext uri="{FF2B5EF4-FFF2-40B4-BE49-F238E27FC236}">
              <a16:creationId xmlns:a16="http://schemas.microsoft.com/office/drawing/2014/main" id="{77D2E742-8761-43FA-9D79-CA147895EF84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2" name="AutoShape 10">
          <a:extLst>
            <a:ext uri="{FF2B5EF4-FFF2-40B4-BE49-F238E27FC236}">
              <a16:creationId xmlns:a16="http://schemas.microsoft.com/office/drawing/2014/main" id="{13B29FC0-BB36-4E1F-8402-4025FDED247E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3" name="AutoShape 2" descr="comedero manual para ponedora en piso">
          <a:extLst>
            <a:ext uri="{FF2B5EF4-FFF2-40B4-BE49-F238E27FC236}">
              <a16:creationId xmlns:a16="http://schemas.microsoft.com/office/drawing/2014/main" id="{20ED7988-6687-4C75-810C-22FE27C4A92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4" name="AutoShape 10">
          <a:extLst>
            <a:ext uri="{FF2B5EF4-FFF2-40B4-BE49-F238E27FC236}">
              <a16:creationId xmlns:a16="http://schemas.microsoft.com/office/drawing/2014/main" id="{8E759A00-01E5-4695-8849-31C0C25AF752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5" name="AutoShape 2" descr="comedero manual para ponedora en piso">
          <a:extLst>
            <a:ext uri="{FF2B5EF4-FFF2-40B4-BE49-F238E27FC236}">
              <a16:creationId xmlns:a16="http://schemas.microsoft.com/office/drawing/2014/main" id="{58CD3660-7F13-4CC0-9DB1-FB62AE2CC279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6" name="AutoShape 10">
          <a:extLst>
            <a:ext uri="{FF2B5EF4-FFF2-40B4-BE49-F238E27FC236}">
              <a16:creationId xmlns:a16="http://schemas.microsoft.com/office/drawing/2014/main" id="{64F72E56-C87F-4035-9F93-6AD6B13B6221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7" name="AutoShape 2" descr="comedero manual para ponedora en piso">
          <a:extLst>
            <a:ext uri="{FF2B5EF4-FFF2-40B4-BE49-F238E27FC236}">
              <a16:creationId xmlns:a16="http://schemas.microsoft.com/office/drawing/2014/main" id="{AD492F12-59C5-4421-A483-372EA2B351C1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8" name="AutoShape 10">
          <a:extLst>
            <a:ext uri="{FF2B5EF4-FFF2-40B4-BE49-F238E27FC236}">
              <a16:creationId xmlns:a16="http://schemas.microsoft.com/office/drawing/2014/main" id="{DB6A2285-EAFA-4ED5-8271-8A1D15E82EA1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19" name="AutoShape 2" descr="comedero manual para ponedora en piso">
          <a:extLst>
            <a:ext uri="{FF2B5EF4-FFF2-40B4-BE49-F238E27FC236}">
              <a16:creationId xmlns:a16="http://schemas.microsoft.com/office/drawing/2014/main" id="{2F07EABC-73DC-47C8-BC9A-D56DC2E2C54A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0" name="AutoShape 10">
          <a:extLst>
            <a:ext uri="{FF2B5EF4-FFF2-40B4-BE49-F238E27FC236}">
              <a16:creationId xmlns:a16="http://schemas.microsoft.com/office/drawing/2014/main" id="{B6AEBD43-3D79-46C3-962C-5BD4C6DB9F58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1" name="AutoShape 2" descr="comedero manual para ponedora en piso">
          <a:extLst>
            <a:ext uri="{FF2B5EF4-FFF2-40B4-BE49-F238E27FC236}">
              <a16:creationId xmlns:a16="http://schemas.microsoft.com/office/drawing/2014/main" id="{8FB43ADB-2A00-47AF-841C-0D6CDE464644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2" name="AutoShape 10">
          <a:extLst>
            <a:ext uri="{FF2B5EF4-FFF2-40B4-BE49-F238E27FC236}">
              <a16:creationId xmlns:a16="http://schemas.microsoft.com/office/drawing/2014/main" id="{9E5F7660-0B12-4824-BE13-A6516A1E6B82}"/>
            </a:ext>
          </a:extLst>
        </xdr:cNvPr>
        <xdr:cNvSpPr>
          <a:spLocks noChangeAspect="1" noChangeArrowheads="1"/>
        </xdr:cNvSpPr>
      </xdr:nvSpPr>
      <xdr:spPr bwMode="auto">
        <a:xfrm>
          <a:off x="0" y="340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3" name="AutoShape 9">
          <a:extLst>
            <a:ext uri="{FF2B5EF4-FFF2-40B4-BE49-F238E27FC236}">
              <a16:creationId xmlns:a16="http://schemas.microsoft.com/office/drawing/2014/main" id="{88931448-50A9-4234-9015-144EDDE2180E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4" name="AutoShape 2" descr="comedero manual para ponedora en piso">
          <a:extLst>
            <a:ext uri="{FF2B5EF4-FFF2-40B4-BE49-F238E27FC236}">
              <a16:creationId xmlns:a16="http://schemas.microsoft.com/office/drawing/2014/main" id="{A9DA24BA-B752-4877-A7B4-59F8B0C188CC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25" name="AutoShape 5">
          <a:extLst>
            <a:ext uri="{FF2B5EF4-FFF2-40B4-BE49-F238E27FC236}">
              <a16:creationId xmlns:a16="http://schemas.microsoft.com/office/drawing/2014/main" id="{D380C84D-5F06-4361-8EC1-75C78D197128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6" name="AutoShape 10">
          <a:extLst>
            <a:ext uri="{FF2B5EF4-FFF2-40B4-BE49-F238E27FC236}">
              <a16:creationId xmlns:a16="http://schemas.microsoft.com/office/drawing/2014/main" id="{41778E6B-155E-466C-A913-EF7704057AFB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7" name="AutoShape 2" descr="comedero manual para ponedora en piso">
          <a:extLst>
            <a:ext uri="{FF2B5EF4-FFF2-40B4-BE49-F238E27FC236}">
              <a16:creationId xmlns:a16="http://schemas.microsoft.com/office/drawing/2014/main" id="{87C8960F-7349-40F6-AADF-A8046AC1B3D7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8" name="AutoShape 10">
          <a:extLst>
            <a:ext uri="{FF2B5EF4-FFF2-40B4-BE49-F238E27FC236}">
              <a16:creationId xmlns:a16="http://schemas.microsoft.com/office/drawing/2014/main" id="{1950E344-DB6B-4154-B2E6-375B98062C88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29" name="AutoShape 2" descr="comedero manual para ponedora en piso">
          <a:extLst>
            <a:ext uri="{FF2B5EF4-FFF2-40B4-BE49-F238E27FC236}">
              <a16:creationId xmlns:a16="http://schemas.microsoft.com/office/drawing/2014/main" id="{2722BCBE-76B8-4890-BA69-855D22FE6F31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0" name="AutoShape 10">
          <a:extLst>
            <a:ext uri="{FF2B5EF4-FFF2-40B4-BE49-F238E27FC236}">
              <a16:creationId xmlns:a16="http://schemas.microsoft.com/office/drawing/2014/main" id="{B320C253-F82F-40A4-90A0-F826E581C0A0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1" name="AutoShape 2" descr="comedero manual para ponedora en piso">
          <a:extLst>
            <a:ext uri="{FF2B5EF4-FFF2-40B4-BE49-F238E27FC236}">
              <a16:creationId xmlns:a16="http://schemas.microsoft.com/office/drawing/2014/main" id="{06A266F8-2A36-43E4-A31B-60C75C2AC531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2" name="AutoShape 10">
          <a:extLst>
            <a:ext uri="{FF2B5EF4-FFF2-40B4-BE49-F238E27FC236}">
              <a16:creationId xmlns:a16="http://schemas.microsoft.com/office/drawing/2014/main" id="{34DA4A67-6B36-4077-ABF6-5A5F9764DA2B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3" name="AutoShape 2" descr="comedero manual para ponedora en piso">
          <a:extLst>
            <a:ext uri="{FF2B5EF4-FFF2-40B4-BE49-F238E27FC236}">
              <a16:creationId xmlns:a16="http://schemas.microsoft.com/office/drawing/2014/main" id="{E1DEA896-79D4-4C85-8C49-8F25F48C2446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4" name="AutoShape 10">
          <a:extLst>
            <a:ext uri="{FF2B5EF4-FFF2-40B4-BE49-F238E27FC236}">
              <a16:creationId xmlns:a16="http://schemas.microsoft.com/office/drawing/2014/main" id="{410D5056-FC03-4177-B042-FCF03BA04981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5" name="AutoShape 2" descr="comedero manual para ponedora en piso">
          <a:extLst>
            <a:ext uri="{FF2B5EF4-FFF2-40B4-BE49-F238E27FC236}">
              <a16:creationId xmlns:a16="http://schemas.microsoft.com/office/drawing/2014/main" id="{88CF7E77-F037-48EB-8CEA-CCAA4698297E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6" name="AutoShape 10">
          <a:extLst>
            <a:ext uri="{FF2B5EF4-FFF2-40B4-BE49-F238E27FC236}">
              <a16:creationId xmlns:a16="http://schemas.microsoft.com/office/drawing/2014/main" id="{FC66EF52-CF70-4AB8-BC2F-099A83C37F1F}"/>
            </a:ext>
          </a:extLst>
        </xdr:cNvPr>
        <xdr:cNvSpPr>
          <a:spLocks noChangeAspect="1" noChangeArrowheads="1"/>
        </xdr:cNvSpPr>
      </xdr:nvSpPr>
      <xdr:spPr bwMode="auto">
        <a:xfrm>
          <a:off x="0" y="3496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7" name="AutoShape 9">
          <a:extLst>
            <a:ext uri="{FF2B5EF4-FFF2-40B4-BE49-F238E27FC236}">
              <a16:creationId xmlns:a16="http://schemas.microsoft.com/office/drawing/2014/main" id="{370E202B-D5F4-473A-8EF8-728FE7305BE9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38" name="AutoShape 2" descr="comedero manual para ponedora en piso">
          <a:extLst>
            <a:ext uri="{FF2B5EF4-FFF2-40B4-BE49-F238E27FC236}">
              <a16:creationId xmlns:a16="http://schemas.microsoft.com/office/drawing/2014/main" id="{EB10500A-5470-4206-BDBE-22FC865A3045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39" name="AutoShape 5">
          <a:extLst>
            <a:ext uri="{FF2B5EF4-FFF2-40B4-BE49-F238E27FC236}">
              <a16:creationId xmlns:a16="http://schemas.microsoft.com/office/drawing/2014/main" id="{B49BD57E-71B6-40F7-99AF-47B28F24B6EE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0" name="AutoShape 10">
          <a:extLst>
            <a:ext uri="{FF2B5EF4-FFF2-40B4-BE49-F238E27FC236}">
              <a16:creationId xmlns:a16="http://schemas.microsoft.com/office/drawing/2014/main" id="{9004C66B-040A-4DBD-8B91-7F81CF62CB8F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1" name="AutoShape 2" descr="comedero manual para ponedora en piso">
          <a:extLst>
            <a:ext uri="{FF2B5EF4-FFF2-40B4-BE49-F238E27FC236}">
              <a16:creationId xmlns:a16="http://schemas.microsoft.com/office/drawing/2014/main" id="{B5F7C0B1-9846-4E92-8F93-E22C9168BE4C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2" name="AutoShape 10">
          <a:extLst>
            <a:ext uri="{FF2B5EF4-FFF2-40B4-BE49-F238E27FC236}">
              <a16:creationId xmlns:a16="http://schemas.microsoft.com/office/drawing/2014/main" id="{6BB3EE88-F698-4CB9-B030-E121F305E343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3" name="AutoShape 2" descr="comedero manual para ponedora en piso">
          <a:extLst>
            <a:ext uri="{FF2B5EF4-FFF2-40B4-BE49-F238E27FC236}">
              <a16:creationId xmlns:a16="http://schemas.microsoft.com/office/drawing/2014/main" id="{6591E1C0-9B20-4F33-B9CA-FAB2DB16C428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4" name="AutoShape 10">
          <a:extLst>
            <a:ext uri="{FF2B5EF4-FFF2-40B4-BE49-F238E27FC236}">
              <a16:creationId xmlns:a16="http://schemas.microsoft.com/office/drawing/2014/main" id="{A5A5834B-6E00-464E-9C31-8E9385505CAB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5" name="AutoShape 2" descr="comedero manual para ponedora en piso">
          <a:extLst>
            <a:ext uri="{FF2B5EF4-FFF2-40B4-BE49-F238E27FC236}">
              <a16:creationId xmlns:a16="http://schemas.microsoft.com/office/drawing/2014/main" id="{1E38B80C-2335-4D95-AA25-BDC44DDD4971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6" name="AutoShape 10">
          <a:extLst>
            <a:ext uri="{FF2B5EF4-FFF2-40B4-BE49-F238E27FC236}">
              <a16:creationId xmlns:a16="http://schemas.microsoft.com/office/drawing/2014/main" id="{8EC13DD3-7F82-4E1A-B131-AC5902DA461E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7" name="AutoShape 2" descr="comedero manual para ponedora en piso">
          <a:extLst>
            <a:ext uri="{FF2B5EF4-FFF2-40B4-BE49-F238E27FC236}">
              <a16:creationId xmlns:a16="http://schemas.microsoft.com/office/drawing/2014/main" id="{DA29C666-A0EE-4874-A72C-07640DD91CEF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8" name="AutoShape 10">
          <a:extLst>
            <a:ext uri="{FF2B5EF4-FFF2-40B4-BE49-F238E27FC236}">
              <a16:creationId xmlns:a16="http://schemas.microsoft.com/office/drawing/2014/main" id="{0986EF14-AFF0-4EC7-B63E-93E1CEB5DFC7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49" name="AutoShape 2" descr="comedero manual para ponedora en piso">
          <a:extLst>
            <a:ext uri="{FF2B5EF4-FFF2-40B4-BE49-F238E27FC236}">
              <a16:creationId xmlns:a16="http://schemas.microsoft.com/office/drawing/2014/main" id="{29E02455-3169-43EA-9C88-94F8F3AB9F37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0" name="AutoShape 10">
          <a:extLst>
            <a:ext uri="{FF2B5EF4-FFF2-40B4-BE49-F238E27FC236}">
              <a16:creationId xmlns:a16="http://schemas.microsoft.com/office/drawing/2014/main" id="{B2BB270E-06E7-44B8-9454-5546F1F8319C}"/>
            </a:ext>
          </a:extLst>
        </xdr:cNvPr>
        <xdr:cNvSpPr>
          <a:spLocks noChangeAspect="1" noChangeArrowheads="1"/>
        </xdr:cNvSpPr>
      </xdr:nvSpPr>
      <xdr:spPr bwMode="auto">
        <a:xfrm>
          <a:off x="0" y="3649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1" name="AutoShape 9">
          <a:extLst>
            <a:ext uri="{FF2B5EF4-FFF2-40B4-BE49-F238E27FC236}">
              <a16:creationId xmlns:a16="http://schemas.microsoft.com/office/drawing/2014/main" id="{2148766B-D6DA-4EE1-9D43-8BA570A4682B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2" name="AutoShape 2" descr="comedero manual para ponedora en piso">
          <a:extLst>
            <a:ext uri="{FF2B5EF4-FFF2-40B4-BE49-F238E27FC236}">
              <a16:creationId xmlns:a16="http://schemas.microsoft.com/office/drawing/2014/main" id="{90FB542C-EE1C-4323-A37A-98C8C4CB1FFB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53" name="AutoShape 5">
          <a:extLst>
            <a:ext uri="{FF2B5EF4-FFF2-40B4-BE49-F238E27FC236}">
              <a16:creationId xmlns:a16="http://schemas.microsoft.com/office/drawing/2014/main" id="{3C6D5B2D-4F48-45F0-8114-348EA142717E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4" name="AutoShape 10">
          <a:extLst>
            <a:ext uri="{FF2B5EF4-FFF2-40B4-BE49-F238E27FC236}">
              <a16:creationId xmlns:a16="http://schemas.microsoft.com/office/drawing/2014/main" id="{06A0619A-A89D-4AB4-AB63-881CF9727EB6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5" name="AutoShape 2" descr="comedero manual para ponedora en piso">
          <a:extLst>
            <a:ext uri="{FF2B5EF4-FFF2-40B4-BE49-F238E27FC236}">
              <a16:creationId xmlns:a16="http://schemas.microsoft.com/office/drawing/2014/main" id="{D2DFE78A-8E1C-4A6C-9B0B-CF94538D80E8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6" name="AutoShape 10">
          <a:extLst>
            <a:ext uri="{FF2B5EF4-FFF2-40B4-BE49-F238E27FC236}">
              <a16:creationId xmlns:a16="http://schemas.microsoft.com/office/drawing/2014/main" id="{2CF8CFB0-8544-4C8D-AA30-2AA76BECE605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7" name="AutoShape 2" descr="comedero manual para ponedora en piso">
          <a:extLst>
            <a:ext uri="{FF2B5EF4-FFF2-40B4-BE49-F238E27FC236}">
              <a16:creationId xmlns:a16="http://schemas.microsoft.com/office/drawing/2014/main" id="{AA2D995E-3D04-45DB-B8BA-01CA9CF327B0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8" name="AutoShape 10">
          <a:extLst>
            <a:ext uri="{FF2B5EF4-FFF2-40B4-BE49-F238E27FC236}">
              <a16:creationId xmlns:a16="http://schemas.microsoft.com/office/drawing/2014/main" id="{83D2665B-82E7-4C5E-8A43-2EC6E7AED609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59" name="AutoShape 2" descr="comedero manual para ponedora en piso">
          <a:extLst>
            <a:ext uri="{FF2B5EF4-FFF2-40B4-BE49-F238E27FC236}">
              <a16:creationId xmlns:a16="http://schemas.microsoft.com/office/drawing/2014/main" id="{33EB5CCF-74C8-4467-9E19-DD8FE9561D97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0" name="AutoShape 10">
          <a:extLst>
            <a:ext uri="{FF2B5EF4-FFF2-40B4-BE49-F238E27FC236}">
              <a16:creationId xmlns:a16="http://schemas.microsoft.com/office/drawing/2014/main" id="{B44CAE38-6B26-4A2D-A07F-5C401398138D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1" name="AutoShape 2" descr="comedero manual para ponedora en piso">
          <a:extLst>
            <a:ext uri="{FF2B5EF4-FFF2-40B4-BE49-F238E27FC236}">
              <a16:creationId xmlns:a16="http://schemas.microsoft.com/office/drawing/2014/main" id="{0F28A77C-887E-4F24-B16A-3E3D8C652A20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2" name="AutoShape 10">
          <a:extLst>
            <a:ext uri="{FF2B5EF4-FFF2-40B4-BE49-F238E27FC236}">
              <a16:creationId xmlns:a16="http://schemas.microsoft.com/office/drawing/2014/main" id="{3A8F9505-257F-47B5-BB36-33D1C4FEBC58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3" name="AutoShape 2" descr="comedero manual para ponedora en piso">
          <a:extLst>
            <a:ext uri="{FF2B5EF4-FFF2-40B4-BE49-F238E27FC236}">
              <a16:creationId xmlns:a16="http://schemas.microsoft.com/office/drawing/2014/main" id="{B69F8C36-5E47-4F50-A377-D38F05057A34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4" name="AutoShape 10">
          <a:extLst>
            <a:ext uri="{FF2B5EF4-FFF2-40B4-BE49-F238E27FC236}">
              <a16:creationId xmlns:a16="http://schemas.microsoft.com/office/drawing/2014/main" id="{933913E6-7718-4CC7-BE1F-49EE2B0D9284}"/>
            </a:ext>
          </a:extLst>
        </xdr:cNvPr>
        <xdr:cNvSpPr>
          <a:spLocks noChangeAspect="1" noChangeArrowheads="1"/>
        </xdr:cNvSpPr>
      </xdr:nvSpPr>
      <xdr:spPr bwMode="auto">
        <a:xfrm>
          <a:off x="0" y="3820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5" name="AutoShape 9">
          <a:extLst>
            <a:ext uri="{FF2B5EF4-FFF2-40B4-BE49-F238E27FC236}">
              <a16:creationId xmlns:a16="http://schemas.microsoft.com/office/drawing/2014/main" id="{5205670F-42E1-42D8-B043-0A9D08EB4013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6" name="AutoShape 2" descr="comedero manual para ponedora en piso">
          <a:extLst>
            <a:ext uri="{FF2B5EF4-FFF2-40B4-BE49-F238E27FC236}">
              <a16:creationId xmlns:a16="http://schemas.microsoft.com/office/drawing/2014/main" id="{21C9843E-4AEE-4773-9028-B7D8B4E5B004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67" name="AutoShape 5">
          <a:extLst>
            <a:ext uri="{FF2B5EF4-FFF2-40B4-BE49-F238E27FC236}">
              <a16:creationId xmlns:a16="http://schemas.microsoft.com/office/drawing/2014/main" id="{44104A70-0D8F-4626-AFA1-8187D572ED4F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8" name="AutoShape 10">
          <a:extLst>
            <a:ext uri="{FF2B5EF4-FFF2-40B4-BE49-F238E27FC236}">
              <a16:creationId xmlns:a16="http://schemas.microsoft.com/office/drawing/2014/main" id="{7DF256C9-DFB2-455B-AD44-A55F22813E19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69" name="AutoShape 2" descr="comedero manual para ponedora en piso">
          <a:extLst>
            <a:ext uri="{FF2B5EF4-FFF2-40B4-BE49-F238E27FC236}">
              <a16:creationId xmlns:a16="http://schemas.microsoft.com/office/drawing/2014/main" id="{1EC1FDA0-08B4-44AD-A82F-581B640B229F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0" name="AutoShape 10">
          <a:extLst>
            <a:ext uri="{FF2B5EF4-FFF2-40B4-BE49-F238E27FC236}">
              <a16:creationId xmlns:a16="http://schemas.microsoft.com/office/drawing/2014/main" id="{8EAE6773-FEC5-447D-8E72-D92CB8CC4638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1" name="AutoShape 2" descr="comedero manual para ponedora en piso">
          <a:extLst>
            <a:ext uri="{FF2B5EF4-FFF2-40B4-BE49-F238E27FC236}">
              <a16:creationId xmlns:a16="http://schemas.microsoft.com/office/drawing/2014/main" id="{0407125F-5076-4569-811C-2691DFCE9C01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2" name="AutoShape 10">
          <a:extLst>
            <a:ext uri="{FF2B5EF4-FFF2-40B4-BE49-F238E27FC236}">
              <a16:creationId xmlns:a16="http://schemas.microsoft.com/office/drawing/2014/main" id="{6B1BE343-42C7-4E64-9915-CB3B17C51D40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3" name="AutoShape 2" descr="comedero manual para ponedora en piso">
          <a:extLst>
            <a:ext uri="{FF2B5EF4-FFF2-40B4-BE49-F238E27FC236}">
              <a16:creationId xmlns:a16="http://schemas.microsoft.com/office/drawing/2014/main" id="{E6F352CA-E7E5-447B-B94B-4FDF17A7005E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4" name="AutoShape 10">
          <a:extLst>
            <a:ext uri="{FF2B5EF4-FFF2-40B4-BE49-F238E27FC236}">
              <a16:creationId xmlns:a16="http://schemas.microsoft.com/office/drawing/2014/main" id="{FD80B47A-9983-4191-91FC-39A48C70E498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5" name="AutoShape 2" descr="comedero manual para ponedora en piso">
          <a:extLst>
            <a:ext uri="{FF2B5EF4-FFF2-40B4-BE49-F238E27FC236}">
              <a16:creationId xmlns:a16="http://schemas.microsoft.com/office/drawing/2014/main" id="{46D14F13-08B2-4D67-90BB-B441372778F9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6" name="AutoShape 10">
          <a:extLst>
            <a:ext uri="{FF2B5EF4-FFF2-40B4-BE49-F238E27FC236}">
              <a16:creationId xmlns:a16="http://schemas.microsoft.com/office/drawing/2014/main" id="{D254643F-C974-4164-8E76-F130B205C1E2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7" name="AutoShape 2" descr="comedero manual para ponedora en piso">
          <a:extLst>
            <a:ext uri="{FF2B5EF4-FFF2-40B4-BE49-F238E27FC236}">
              <a16:creationId xmlns:a16="http://schemas.microsoft.com/office/drawing/2014/main" id="{EFF69FC9-97CD-4BBD-95E3-887DEF224CCC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8" name="AutoShape 10">
          <a:extLst>
            <a:ext uri="{FF2B5EF4-FFF2-40B4-BE49-F238E27FC236}">
              <a16:creationId xmlns:a16="http://schemas.microsoft.com/office/drawing/2014/main" id="{D1DE46FA-A2B0-4180-A793-B49D3CE12066}"/>
            </a:ext>
          </a:extLst>
        </xdr:cNvPr>
        <xdr:cNvSpPr>
          <a:spLocks noChangeAspect="1" noChangeArrowheads="1"/>
        </xdr:cNvSpPr>
      </xdr:nvSpPr>
      <xdr:spPr bwMode="auto">
        <a:xfrm>
          <a:off x="0" y="403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79" name="AutoShape 9">
          <a:extLst>
            <a:ext uri="{FF2B5EF4-FFF2-40B4-BE49-F238E27FC236}">
              <a16:creationId xmlns:a16="http://schemas.microsoft.com/office/drawing/2014/main" id="{C00034D3-E89C-4D15-8405-F6E8C4095109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0" name="AutoShape 2" descr="comedero manual para ponedora en piso">
          <a:extLst>
            <a:ext uri="{FF2B5EF4-FFF2-40B4-BE49-F238E27FC236}">
              <a16:creationId xmlns:a16="http://schemas.microsoft.com/office/drawing/2014/main" id="{46268188-9E31-4D4F-AD32-5E605E033EFA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81" name="AutoShape 5">
          <a:extLst>
            <a:ext uri="{FF2B5EF4-FFF2-40B4-BE49-F238E27FC236}">
              <a16:creationId xmlns:a16="http://schemas.microsoft.com/office/drawing/2014/main" id="{3078511D-EC67-48E4-BC10-F979E0411C89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2" name="AutoShape 10">
          <a:extLst>
            <a:ext uri="{FF2B5EF4-FFF2-40B4-BE49-F238E27FC236}">
              <a16:creationId xmlns:a16="http://schemas.microsoft.com/office/drawing/2014/main" id="{62ACD236-6E2C-4B0C-B084-C0BAFDA0FD3C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3" name="AutoShape 2" descr="comedero manual para ponedora en piso">
          <a:extLst>
            <a:ext uri="{FF2B5EF4-FFF2-40B4-BE49-F238E27FC236}">
              <a16:creationId xmlns:a16="http://schemas.microsoft.com/office/drawing/2014/main" id="{36DC7B44-5B53-4783-8CFB-B8D4821F0551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4" name="AutoShape 10">
          <a:extLst>
            <a:ext uri="{FF2B5EF4-FFF2-40B4-BE49-F238E27FC236}">
              <a16:creationId xmlns:a16="http://schemas.microsoft.com/office/drawing/2014/main" id="{DF086C86-7DB7-4527-9D21-467E4B61AAAB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5" name="AutoShape 2" descr="comedero manual para ponedora en piso">
          <a:extLst>
            <a:ext uri="{FF2B5EF4-FFF2-40B4-BE49-F238E27FC236}">
              <a16:creationId xmlns:a16="http://schemas.microsoft.com/office/drawing/2014/main" id="{974F91F8-3CB1-46A1-B0AD-7173C17806F3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6" name="AutoShape 10">
          <a:extLst>
            <a:ext uri="{FF2B5EF4-FFF2-40B4-BE49-F238E27FC236}">
              <a16:creationId xmlns:a16="http://schemas.microsoft.com/office/drawing/2014/main" id="{9D14681B-9CC0-40A8-A822-37578293677D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7" name="AutoShape 2" descr="comedero manual para ponedora en piso">
          <a:extLst>
            <a:ext uri="{FF2B5EF4-FFF2-40B4-BE49-F238E27FC236}">
              <a16:creationId xmlns:a16="http://schemas.microsoft.com/office/drawing/2014/main" id="{8B477317-3728-403E-BFE2-662B48333034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8" name="AutoShape 10">
          <a:extLst>
            <a:ext uri="{FF2B5EF4-FFF2-40B4-BE49-F238E27FC236}">
              <a16:creationId xmlns:a16="http://schemas.microsoft.com/office/drawing/2014/main" id="{F3B2BCB9-CBFB-4767-BB5B-C4C24A870FD2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89" name="AutoShape 2" descr="comedero manual para ponedora en piso">
          <a:extLst>
            <a:ext uri="{FF2B5EF4-FFF2-40B4-BE49-F238E27FC236}">
              <a16:creationId xmlns:a16="http://schemas.microsoft.com/office/drawing/2014/main" id="{73D6093E-9789-493C-B950-E3D7DC7A33DD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0" name="AutoShape 10">
          <a:extLst>
            <a:ext uri="{FF2B5EF4-FFF2-40B4-BE49-F238E27FC236}">
              <a16:creationId xmlns:a16="http://schemas.microsoft.com/office/drawing/2014/main" id="{C9C8889D-E037-4D0E-97D4-77E8D3C2356C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1" name="AutoShape 2" descr="comedero manual para ponedora en piso">
          <a:extLst>
            <a:ext uri="{FF2B5EF4-FFF2-40B4-BE49-F238E27FC236}">
              <a16:creationId xmlns:a16="http://schemas.microsoft.com/office/drawing/2014/main" id="{CEE699E4-B7CD-46DC-9DFA-DFAAC619D10B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2" name="AutoShape 10">
          <a:extLst>
            <a:ext uri="{FF2B5EF4-FFF2-40B4-BE49-F238E27FC236}">
              <a16:creationId xmlns:a16="http://schemas.microsoft.com/office/drawing/2014/main" id="{D98F1F7D-745B-4EEE-ADEE-1EEACE6CA526}"/>
            </a:ext>
          </a:extLst>
        </xdr:cNvPr>
        <xdr:cNvSpPr>
          <a:spLocks noChangeAspect="1" noChangeArrowheads="1"/>
        </xdr:cNvSpPr>
      </xdr:nvSpPr>
      <xdr:spPr bwMode="auto">
        <a:xfrm>
          <a:off x="0" y="4277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3" name="AutoShape 9">
          <a:extLst>
            <a:ext uri="{FF2B5EF4-FFF2-40B4-BE49-F238E27FC236}">
              <a16:creationId xmlns:a16="http://schemas.microsoft.com/office/drawing/2014/main" id="{AB7F30EB-3C06-4D02-A168-EB45B3111AAF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4" name="AutoShape 2" descr="comedero manual para ponedora en piso">
          <a:extLst>
            <a:ext uri="{FF2B5EF4-FFF2-40B4-BE49-F238E27FC236}">
              <a16:creationId xmlns:a16="http://schemas.microsoft.com/office/drawing/2014/main" id="{9C175E01-0F40-4C17-86F8-963A35F6F477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295" name="AutoShape 5">
          <a:extLst>
            <a:ext uri="{FF2B5EF4-FFF2-40B4-BE49-F238E27FC236}">
              <a16:creationId xmlns:a16="http://schemas.microsoft.com/office/drawing/2014/main" id="{BA8C4BA3-21CA-4466-A6BD-7396658AB2C9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6" name="AutoShape 10">
          <a:extLst>
            <a:ext uri="{FF2B5EF4-FFF2-40B4-BE49-F238E27FC236}">
              <a16:creationId xmlns:a16="http://schemas.microsoft.com/office/drawing/2014/main" id="{6F23EBB7-57D2-40A8-A588-870DDBAF7692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7" name="AutoShape 2" descr="comedero manual para ponedora en piso">
          <a:extLst>
            <a:ext uri="{FF2B5EF4-FFF2-40B4-BE49-F238E27FC236}">
              <a16:creationId xmlns:a16="http://schemas.microsoft.com/office/drawing/2014/main" id="{8FF3F6B3-3EEB-4F31-80A6-1FDB912133CF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8" name="AutoShape 10">
          <a:extLst>
            <a:ext uri="{FF2B5EF4-FFF2-40B4-BE49-F238E27FC236}">
              <a16:creationId xmlns:a16="http://schemas.microsoft.com/office/drawing/2014/main" id="{1EF11CFA-7267-4970-BFC7-AA8162BE7E0B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299" name="AutoShape 2" descr="comedero manual para ponedora en piso">
          <a:extLst>
            <a:ext uri="{FF2B5EF4-FFF2-40B4-BE49-F238E27FC236}">
              <a16:creationId xmlns:a16="http://schemas.microsoft.com/office/drawing/2014/main" id="{103AF156-3074-4B75-B04A-9B3DEEE6B2D0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0" name="AutoShape 10">
          <a:extLst>
            <a:ext uri="{FF2B5EF4-FFF2-40B4-BE49-F238E27FC236}">
              <a16:creationId xmlns:a16="http://schemas.microsoft.com/office/drawing/2014/main" id="{ACC91D9A-9F6B-410E-801E-3806FDA8EA44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1" name="AutoShape 2" descr="comedero manual para ponedora en piso">
          <a:extLst>
            <a:ext uri="{FF2B5EF4-FFF2-40B4-BE49-F238E27FC236}">
              <a16:creationId xmlns:a16="http://schemas.microsoft.com/office/drawing/2014/main" id="{62BD5638-F6B2-48DC-ACD9-9F99BE8C7E97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2" name="AutoShape 10">
          <a:extLst>
            <a:ext uri="{FF2B5EF4-FFF2-40B4-BE49-F238E27FC236}">
              <a16:creationId xmlns:a16="http://schemas.microsoft.com/office/drawing/2014/main" id="{433EFC99-9B45-4CD3-A544-1FBAD37A4C54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3" name="AutoShape 2" descr="comedero manual para ponedora en piso">
          <a:extLst>
            <a:ext uri="{FF2B5EF4-FFF2-40B4-BE49-F238E27FC236}">
              <a16:creationId xmlns:a16="http://schemas.microsoft.com/office/drawing/2014/main" id="{C801EFF3-ABD9-4C20-8661-F1F6081B25D8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4" name="AutoShape 10">
          <a:extLst>
            <a:ext uri="{FF2B5EF4-FFF2-40B4-BE49-F238E27FC236}">
              <a16:creationId xmlns:a16="http://schemas.microsoft.com/office/drawing/2014/main" id="{BCE15C32-E68B-4109-BD90-9071E276DE12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5" name="AutoShape 2" descr="comedero manual para ponedora en piso">
          <a:extLst>
            <a:ext uri="{FF2B5EF4-FFF2-40B4-BE49-F238E27FC236}">
              <a16:creationId xmlns:a16="http://schemas.microsoft.com/office/drawing/2014/main" id="{58C36F31-C19A-4BAA-AF72-B8A8AACAB57E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6" name="AutoShape 10">
          <a:extLst>
            <a:ext uri="{FF2B5EF4-FFF2-40B4-BE49-F238E27FC236}">
              <a16:creationId xmlns:a16="http://schemas.microsoft.com/office/drawing/2014/main" id="{877697BF-E8F2-4D31-84B9-26525C971646}"/>
            </a:ext>
          </a:extLst>
        </xdr:cNvPr>
        <xdr:cNvSpPr>
          <a:spLocks noChangeAspect="1" noChangeArrowheads="1"/>
        </xdr:cNvSpPr>
      </xdr:nvSpPr>
      <xdr:spPr bwMode="auto">
        <a:xfrm>
          <a:off x="0" y="4525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7" name="AutoShape 9">
          <a:extLst>
            <a:ext uri="{FF2B5EF4-FFF2-40B4-BE49-F238E27FC236}">
              <a16:creationId xmlns:a16="http://schemas.microsoft.com/office/drawing/2014/main" id="{2CE8861F-411C-4EBA-BF4F-77D242BB8D68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08" name="AutoShape 2" descr="comedero manual para ponedora en piso">
          <a:extLst>
            <a:ext uri="{FF2B5EF4-FFF2-40B4-BE49-F238E27FC236}">
              <a16:creationId xmlns:a16="http://schemas.microsoft.com/office/drawing/2014/main" id="{32D86D8D-EEF2-4130-9213-77018E4A630F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09" name="AutoShape 5">
          <a:extLst>
            <a:ext uri="{FF2B5EF4-FFF2-40B4-BE49-F238E27FC236}">
              <a16:creationId xmlns:a16="http://schemas.microsoft.com/office/drawing/2014/main" id="{21E26B11-3E6D-4A3E-81F1-4B4AC712F0BF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0" name="AutoShape 10">
          <a:extLst>
            <a:ext uri="{FF2B5EF4-FFF2-40B4-BE49-F238E27FC236}">
              <a16:creationId xmlns:a16="http://schemas.microsoft.com/office/drawing/2014/main" id="{AFA8431E-699A-42AE-8691-2A8A0F5BFE7D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1" name="AutoShape 2" descr="comedero manual para ponedora en piso">
          <a:extLst>
            <a:ext uri="{FF2B5EF4-FFF2-40B4-BE49-F238E27FC236}">
              <a16:creationId xmlns:a16="http://schemas.microsoft.com/office/drawing/2014/main" id="{7FF0FECF-AB82-4523-B8AA-7CAA24D74F71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2" name="AutoShape 10">
          <a:extLst>
            <a:ext uri="{FF2B5EF4-FFF2-40B4-BE49-F238E27FC236}">
              <a16:creationId xmlns:a16="http://schemas.microsoft.com/office/drawing/2014/main" id="{35F31F20-016C-4EB0-959D-182472B894EB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3" name="AutoShape 2" descr="comedero manual para ponedora en piso">
          <a:extLst>
            <a:ext uri="{FF2B5EF4-FFF2-40B4-BE49-F238E27FC236}">
              <a16:creationId xmlns:a16="http://schemas.microsoft.com/office/drawing/2014/main" id="{4A695665-9BE8-4A6B-B92B-7FB87AD1B203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4" name="AutoShape 10">
          <a:extLst>
            <a:ext uri="{FF2B5EF4-FFF2-40B4-BE49-F238E27FC236}">
              <a16:creationId xmlns:a16="http://schemas.microsoft.com/office/drawing/2014/main" id="{4DCF5C08-5104-449D-BBF8-079612B8F94D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5" name="AutoShape 2" descr="comedero manual para ponedora en piso">
          <a:extLst>
            <a:ext uri="{FF2B5EF4-FFF2-40B4-BE49-F238E27FC236}">
              <a16:creationId xmlns:a16="http://schemas.microsoft.com/office/drawing/2014/main" id="{19FDCDB6-3AAA-4B93-A10C-CEC35B72EEE2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6" name="AutoShape 10">
          <a:extLst>
            <a:ext uri="{FF2B5EF4-FFF2-40B4-BE49-F238E27FC236}">
              <a16:creationId xmlns:a16="http://schemas.microsoft.com/office/drawing/2014/main" id="{EE74FBEF-5A41-4B45-AD09-11EAE6C2FA74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7" name="AutoShape 2" descr="comedero manual para ponedora en piso">
          <a:extLst>
            <a:ext uri="{FF2B5EF4-FFF2-40B4-BE49-F238E27FC236}">
              <a16:creationId xmlns:a16="http://schemas.microsoft.com/office/drawing/2014/main" id="{0E147AE9-A82C-4166-8E1E-622CF627E846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8" name="AutoShape 10">
          <a:extLst>
            <a:ext uri="{FF2B5EF4-FFF2-40B4-BE49-F238E27FC236}">
              <a16:creationId xmlns:a16="http://schemas.microsoft.com/office/drawing/2014/main" id="{BA0F3A1C-9D76-4EF8-9900-0BAD778E092A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19" name="AutoShape 2" descr="comedero manual para ponedora en piso">
          <a:extLst>
            <a:ext uri="{FF2B5EF4-FFF2-40B4-BE49-F238E27FC236}">
              <a16:creationId xmlns:a16="http://schemas.microsoft.com/office/drawing/2014/main" id="{C1E91629-003A-4177-BCEF-4DE8A11A09A3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0" name="AutoShape 10">
          <a:extLst>
            <a:ext uri="{FF2B5EF4-FFF2-40B4-BE49-F238E27FC236}">
              <a16:creationId xmlns:a16="http://schemas.microsoft.com/office/drawing/2014/main" id="{3E1026F5-0CDC-4C05-BE5E-5EEE1BCDFA53}"/>
            </a:ext>
          </a:extLst>
        </xdr:cNvPr>
        <xdr:cNvSpPr>
          <a:spLocks noChangeAspect="1" noChangeArrowheads="1"/>
        </xdr:cNvSpPr>
      </xdr:nvSpPr>
      <xdr:spPr bwMode="auto">
        <a:xfrm>
          <a:off x="0" y="46015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1" name="AutoShape 9">
          <a:extLst>
            <a:ext uri="{FF2B5EF4-FFF2-40B4-BE49-F238E27FC236}">
              <a16:creationId xmlns:a16="http://schemas.microsoft.com/office/drawing/2014/main" id="{64376DD4-A661-4803-B730-A3263EB58D55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2" name="AutoShape 2" descr="comedero manual para ponedora en piso">
          <a:extLst>
            <a:ext uri="{FF2B5EF4-FFF2-40B4-BE49-F238E27FC236}">
              <a16:creationId xmlns:a16="http://schemas.microsoft.com/office/drawing/2014/main" id="{478349A7-73EE-4572-A72C-C0180781BA47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23" name="AutoShape 5">
          <a:extLst>
            <a:ext uri="{FF2B5EF4-FFF2-40B4-BE49-F238E27FC236}">
              <a16:creationId xmlns:a16="http://schemas.microsoft.com/office/drawing/2014/main" id="{4B742226-5B17-4455-95C1-2639B78C0FB5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4" name="AutoShape 10">
          <a:extLst>
            <a:ext uri="{FF2B5EF4-FFF2-40B4-BE49-F238E27FC236}">
              <a16:creationId xmlns:a16="http://schemas.microsoft.com/office/drawing/2014/main" id="{0F6917E9-2D4A-4ACE-9FBE-EA0DB8160C25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5" name="AutoShape 2" descr="comedero manual para ponedora en piso">
          <a:extLst>
            <a:ext uri="{FF2B5EF4-FFF2-40B4-BE49-F238E27FC236}">
              <a16:creationId xmlns:a16="http://schemas.microsoft.com/office/drawing/2014/main" id="{58875056-8419-4C6F-99F7-D210E408B10E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6" name="AutoShape 10">
          <a:extLst>
            <a:ext uri="{FF2B5EF4-FFF2-40B4-BE49-F238E27FC236}">
              <a16:creationId xmlns:a16="http://schemas.microsoft.com/office/drawing/2014/main" id="{ECC81B30-1A6B-4D1D-AEA5-B6953B3EBAB1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7" name="AutoShape 2" descr="comedero manual para ponedora en piso">
          <a:extLst>
            <a:ext uri="{FF2B5EF4-FFF2-40B4-BE49-F238E27FC236}">
              <a16:creationId xmlns:a16="http://schemas.microsoft.com/office/drawing/2014/main" id="{4B1B80B2-A50D-4C5B-974E-D276A4C58B2C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8" name="AutoShape 10">
          <a:extLst>
            <a:ext uri="{FF2B5EF4-FFF2-40B4-BE49-F238E27FC236}">
              <a16:creationId xmlns:a16="http://schemas.microsoft.com/office/drawing/2014/main" id="{859072C0-304B-4AF7-AF16-727835F60EF9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29" name="AutoShape 2" descr="comedero manual para ponedora en piso">
          <a:extLst>
            <a:ext uri="{FF2B5EF4-FFF2-40B4-BE49-F238E27FC236}">
              <a16:creationId xmlns:a16="http://schemas.microsoft.com/office/drawing/2014/main" id="{BA8F073F-BB8E-45E8-94E7-455E8B749415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0" name="AutoShape 10">
          <a:extLst>
            <a:ext uri="{FF2B5EF4-FFF2-40B4-BE49-F238E27FC236}">
              <a16:creationId xmlns:a16="http://schemas.microsoft.com/office/drawing/2014/main" id="{AA41CEFE-7D78-4698-8372-C2C30BF63B5F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1" name="AutoShape 2" descr="comedero manual para ponedora en piso">
          <a:extLst>
            <a:ext uri="{FF2B5EF4-FFF2-40B4-BE49-F238E27FC236}">
              <a16:creationId xmlns:a16="http://schemas.microsoft.com/office/drawing/2014/main" id="{40F593AA-190F-4C5D-BBCD-24CC59E12F2B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2" name="AutoShape 10">
          <a:extLst>
            <a:ext uri="{FF2B5EF4-FFF2-40B4-BE49-F238E27FC236}">
              <a16:creationId xmlns:a16="http://schemas.microsoft.com/office/drawing/2014/main" id="{3BDE7363-691D-46C8-965A-57C4F5782CDA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3" name="AutoShape 2" descr="comedero manual para ponedora en piso">
          <a:extLst>
            <a:ext uri="{FF2B5EF4-FFF2-40B4-BE49-F238E27FC236}">
              <a16:creationId xmlns:a16="http://schemas.microsoft.com/office/drawing/2014/main" id="{6DE719F1-B062-48EF-934C-893712C2058B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4" name="AutoShape 10">
          <a:extLst>
            <a:ext uri="{FF2B5EF4-FFF2-40B4-BE49-F238E27FC236}">
              <a16:creationId xmlns:a16="http://schemas.microsoft.com/office/drawing/2014/main" id="{D1A1851B-BD22-46D2-AF0D-38D0F9282D57}"/>
            </a:ext>
          </a:extLst>
        </xdr:cNvPr>
        <xdr:cNvSpPr>
          <a:spLocks noChangeAspect="1" noChangeArrowheads="1"/>
        </xdr:cNvSpPr>
      </xdr:nvSpPr>
      <xdr:spPr bwMode="auto">
        <a:xfrm>
          <a:off x="0" y="4753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5" name="AutoShape 9">
          <a:extLst>
            <a:ext uri="{FF2B5EF4-FFF2-40B4-BE49-F238E27FC236}">
              <a16:creationId xmlns:a16="http://schemas.microsoft.com/office/drawing/2014/main" id="{80F7818E-AD8B-40B4-BB3A-0C147DE72DB5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6" name="AutoShape 2" descr="comedero manual para ponedora en piso">
          <a:extLst>
            <a:ext uri="{FF2B5EF4-FFF2-40B4-BE49-F238E27FC236}">
              <a16:creationId xmlns:a16="http://schemas.microsoft.com/office/drawing/2014/main" id="{8E80F6D2-3802-4B4D-83E4-479AE9849C97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37" name="AutoShape 5">
          <a:extLst>
            <a:ext uri="{FF2B5EF4-FFF2-40B4-BE49-F238E27FC236}">
              <a16:creationId xmlns:a16="http://schemas.microsoft.com/office/drawing/2014/main" id="{6C8C9A16-CE49-4E78-8D6E-0E4E448DDBD6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8" name="AutoShape 10">
          <a:extLst>
            <a:ext uri="{FF2B5EF4-FFF2-40B4-BE49-F238E27FC236}">
              <a16:creationId xmlns:a16="http://schemas.microsoft.com/office/drawing/2014/main" id="{A4637E70-CF54-4EF3-A5BF-0A09EBB95A87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39" name="AutoShape 2" descr="comedero manual para ponedora en piso">
          <a:extLst>
            <a:ext uri="{FF2B5EF4-FFF2-40B4-BE49-F238E27FC236}">
              <a16:creationId xmlns:a16="http://schemas.microsoft.com/office/drawing/2014/main" id="{F7AF6D21-336D-422F-BE71-F576DA9828C4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0" name="AutoShape 10">
          <a:extLst>
            <a:ext uri="{FF2B5EF4-FFF2-40B4-BE49-F238E27FC236}">
              <a16:creationId xmlns:a16="http://schemas.microsoft.com/office/drawing/2014/main" id="{692D3269-A297-4419-8795-0441F9C5841D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1" name="AutoShape 2" descr="comedero manual para ponedora en piso">
          <a:extLst>
            <a:ext uri="{FF2B5EF4-FFF2-40B4-BE49-F238E27FC236}">
              <a16:creationId xmlns:a16="http://schemas.microsoft.com/office/drawing/2014/main" id="{0F4FA5B2-B2DA-4755-B978-A5834224C9C0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2" name="AutoShape 10">
          <a:extLst>
            <a:ext uri="{FF2B5EF4-FFF2-40B4-BE49-F238E27FC236}">
              <a16:creationId xmlns:a16="http://schemas.microsoft.com/office/drawing/2014/main" id="{D1AADC93-04CA-462B-BBE8-786B3E82C0A3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3" name="AutoShape 2" descr="comedero manual para ponedora en piso">
          <a:extLst>
            <a:ext uri="{FF2B5EF4-FFF2-40B4-BE49-F238E27FC236}">
              <a16:creationId xmlns:a16="http://schemas.microsoft.com/office/drawing/2014/main" id="{A09471CE-1D7B-44FE-A174-B4AF57AFDFFE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4" name="AutoShape 10">
          <a:extLst>
            <a:ext uri="{FF2B5EF4-FFF2-40B4-BE49-F238E27FC236}">
              <a16:creationId xmlns:a16="http://schemas.microsoft.com/office/drawing/2014/main" id="{CBFE0E79-3DAC-474D-BEAF-463FD9C6BE53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5" name="AutoShape 2" descr="comedero manual para ponedora en piso">
          <a:extLst>
            <a:ext uri="{FF2B5EF4-FFF2-40B4-BE49-F238E27FC236}">
              <a16:creationId xmlns:a16="http://schemas.microsoft.com/office/drawing/2014/main" id="{C55702F8-6963-4912-AB9E-5C9373AF9431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6" name="AutoShape 10">
          <a:extLst>
            <a:ext uri="{FF2B5EF4-FFF2-40B4-BE49-F238E27FC236}">
              <a16:creationId xmlns:a16="http://schemas.microsoft.com/office/drawing/2014/main" id="{9653162D-6819-4545-83DB-878D8180C039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7" name="AutoShape 2" descr="comedero manual para ponedora en piso">
          <a:extLst>
            <a:ext uri="{FF2B5EF4-FFF2-40B4-BE49-F238E27FC236}">
              <a16:creationId xmlns:a16="http://schemas.microsoft.com/office/drawing/2014/main" id="{DE4AC173-388A-422B-BC9B-2037D21092B1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8" name="AutoShape 10">
          <a:extLst>
            <a:ext uri="{FF2B5EF4-FFF2-40B4-BE49-F238E27FC236}">
              <a16:creationId xmlns:a16="http://schemas.microsoft.com/office/drawing/2014/main" id="{A558A760-9539-4AD7-A957-DBA19D53685B}"/>
            </a:ext>
          </a:extLst>
        </xdr:cNvPr>
        <xdr:cNvSpPr>
          <a:spLocks noChangeAspect="1" noChangeArrowheads="1"/>
        </xdr:cNvSpPr>
      </xdr:nvSpPr>
      <xdr:spPr bwMode="auto">
        <a:xfrm>
          <a:off x="0" y="4944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49" name="AutoShape 9">
          <a:extLst>
            <a:ext uri="{FF2B5EF4-FFF2-40B4-BE49-F238E27FC236}">
              <a16:creationId xmlns:a16="http://schemas.microsoft.com/office/drawing/2014/main" id="{1663AA27-34DC-4BA4-98C3-923C3B7D06EE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0" name="AutoShape 2" descr="comedero manual para ponedora en piso">
          <a:extLst>
            <a:ext uri="{FF2B5EF4-FFF2-40B4-BE49-F238E27FC236}">
              <a16:creationId xmlns:a16="http://schemas.microsoft.com/office/drawing/2014/main" id="{2FE9630B-5499-4BF6-9EA5-0D7730E13F9B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51" name="AutoShape 5">
          <a:extLst>
            <a:ext uri="{FF2B5EF4-FFF2-40B4-BE49-F238E27FC236}">
              <a16:creationId xmlns:a16="http://schemas.microsoft.com/office/drawing/2014/main" id="{5DB8DF46-82EE-40A6-9C4C-4B15DDC56A24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2" name="AutoShape 10">
          <a:extLst>
            <a:ext uri="{FF2B5EF4-FFF2-40B4-BE49-F238E27FC236}">
              <a16:creationId xmlns:a16="http://schemas.microsoft.com/office/drawing/2014/main" id="{9ED25BD3-025D-417D-BDD9-2BF3BB300E52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3" name="AutoShape 2" descr="comedero manual para ponedora en piso">
          <a:extLst>
            <a:ext uri="{FF2B5EF4-FFF2-40B4-BE49-F238E27FC236}">
              <a16:creationId xmlns:a16="http://schemas.microsoft.com/office/drawing/2014/main" id="{BADE4033-A63E-43E7-AD0A-920F34629601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4" name="AutoShape 10">
          <a:extLst>
            <a:ext uri="{FF2B5EF4-FFF2-40B4-BE49-F238E27FC236}">
              <a16:creationId xmlns:a16="http://schemas.microsoft.com/office/drawing/2014/main" id="{218995F5-2990-4E9B-8A84-FF1B0BFE6BB2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5" name="AutoShape 2" descr="comedero manual para ponedora en piso">
          <a:extLst>
            <a:ext uri="{FF2B5EF4-FFF2-40B4-BE49-F238E27FC236}">
              <a16:creationId xmlns:a16="http://schemas.microsoft.com/office/drawing/2014/main" id="{EDF0C9E1-9AAE-4DF7-800F-9603CEB0E52E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6" name="AutoShape 10">
          <a:extLst>
            <a:ext uri="{FF2B5EF4-FFF2-40B4-BE49-F238E27FC236}">
              <a16:creationId xmlns:a16="http://schemas.microsoft.com/office/drawing/2014/main" id="{C52E6F55-9C67-429A-B2DB-1EEA21553F3A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7" name="AutoShape 2" descr="comedero manual para ponedora en piso">
          <a:extLst>
            <a:ext uri="{FF2B5EF4-FFF2-40B4-BE49-F238E27FC236}">
              <a16:creationId xmlns:a16="http://schemas.microsoft.com/office/drawing/2014/main" id="{F4485E87-0452-4956-9141-7B030AF5208D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8" name="AutoShape 10">
          <a:extLst>
            <a:ext uri="{FF2B5EF4-FFF2-40B4-BE49-F238E27FC236}">
              <a16:creationId xmlns:a16="http://schemas.microsoft.com/office/drawing/2014/main" id="{8937756E-7946-42CD-B8D6-E9E69B00DE80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59" name="AutoShape 2" descr="comedero manual para ponedora en piso">
          <a:extLst>
            <a:ext uri="{FF2B5EF4-FFF2-40B4-BE49-F238E27FC236}">
              <a16:creationId xmlns:a16="http://schemas.microsoft.com/office/drawing/2014/main" id="{C8764FF5-5DD0-40CF-957A-ABD9CF0F03B5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0" name="AutoShape 10">
          <a:extLst>
            <a:ext uri="{FF2B5EF4-FFF2-40B4-BE49-F238E27FC236}">
              <a16:creationId xmlns:a16="http://schemas.microsoft.com/office/drawing/2014/main" id="{83DB126C-CF2F-463D-93A7-95702C36796B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1" name="AutoShape 2" descr="comedero manual para ponedora en piso">
          <a:extLst>
            <a:ext uri="{FF2B5EF4-FFF2-40B4-BE49-F238E27FC236}">
              <a16:creationId xmlns:a16="http://schemas.microsoft.com/office/drawing/2014/main" id="{811AB1EB-5912-42EA-AD95-24F9E9AEEDE4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2" name="AutoShape 10">
          <a:extLst>
            <a:ext uri="{FF2B5EF4-FFF2-40B4-BE49-F238E27FC236}">
              <a16:creationId xmlns:a16="http://schemas.microsoft.com/office/drawing/2014/main" id="{B97214D4-A852-4FE6-B673-4594EF3BC58C}"/>
            </a:ext>
          </a:extLst>
        </xdr:cNvPr>
        <xdr:cNvSpPr>
          <a:spLocks noChangeAspect="1" noChangeArrowheads="1"/>
        </xdr:cNvSpPr>
      </xdr:nvSpPr>
      <xdr:spPr bwMode="auto">
        <a:xfrm>
          <a:off x="0" y="5230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3" name="AutoShape 9">
          <a:extLst>
            <a:ext uri="{FF2B5EF4-FFF2-40B4-BE49-F238E27FC236}">
              <a16:creationId xmlns:a16="http://schemas.microsoft.com/office/drawing/2014/main" id="{E84F624E-758F-48B4-A604-A2E671452C1F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4" name="AutoShape 2" descr="comedero manual para ponedora en piso">
          <a:extLst>
            <a:ext uri="{FF2B5EF4-FFF2-40B4-BE49-F238E27FC236}">
              <a16:creationId xmlns:a16="http://schemas.microsoft.com/office/drawing/2014/main" id="{B018004E-F2B8-4DAF-8D85-6129A7D0C07C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65" name="AutoShape 5">
          <a:extLst>
            <a:ext uri="{FF2B5EF4-FFF2-40B4-BE49-F238E27FC236}">
              <a16:creationId xmlns:a16="http://schemas.microsoft.com/office/drawing/2014/main" id="{8B7140C2-ABCF-41D5-979A-7793FA94CCCA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6" name="AutoShape 10">
          <a:extLst>
            <a:ext uri="{FF2B5EF4-FFF2-40B4-BE49-F238E27FC236}">
              <a16:creationId xmlns:a16="http://schemas.microsoft.com/office/drawing/2014/main" id="{86A59337-721B-4AD1-B9CD-D9CA5DAE3AEB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7" name="AutoShape 2" descr="comedero manual para ponedora en piso">
          <a:extLst>
            <a:ext uri="{FF2B5EF4-FFF2-40B4-BE49-F238E27FC236}">
              <a16:creationId xmlns:a16="http://schemas.microsoft.com/office/drawing/2014/main" id="{F6316103-F893-44E0-AE5C-0A3D7F5039BE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8" name="AutoShape 10">
          <a:extLst>
            <a:ext uri="{FF2B5EF4-FFF2-40B4-BE49-F238E27FC236}">
              <a16:creationId xmlns:a16="http://schemas.microsoft.com/office/drawing/2014/main" id="{866C084A-BB44-4E24-8538-8C3FBF2913DB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69" name="AutoShape 2" descr="comedero manual para ponedora en piso">
          <a:extLst>
            <a:ext uri="{FF2B5EF4-FFF2-40B4-BE49-F238E27FC236}">
              <a16:creationId xmlns:a16="http://schemas.microsoft.com/office/drawing/2014/main" id="{8A8AC9E5-5583-4D50-96BD-59C171EF8973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0" name="AutoShape 10">
          <a:extLst>
            <a:ext uri="{FF2B5EF4-FFF2-40B4-BE49-F238E27FC236}">
              <a16:creationId xmlns:a16="http://schemas.microsoft.com/office/drawing/2014/main" id="{30617417-62D8-4916-8A3A-B176DFEDB2FB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1" name="AutoShape 2" descr="comedero manual para ponedora en piso">
          <a:extLst>
            <a:ext uri="{FF2B5EF4-FFF2-40B4-BE49-F238E27FC236}">
              <a16:creationId xmlns:a16="http://schemas.microsoft.com/office/drawing/2014/main" id="{9EC9A97A-1138-43B3-8713-69ACD13B00E2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2" name="AutoShape 10">
          <a:extLst>
            <a:ext uri="{FF2B5EF4-FFF2-40B4-BE49-F238E27FC236}">
              <a16:creationId xmlns:a16="http://schemas.microsoft.com/office/drawing/2014/main" id="{4473927D-17CF-40AE-81B3-EB80A41848D3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3" name="AutoShape 2" descr="comedero manual para ponedora en piso">
          <a:extLst>
            <a:ext uri="{FF2B5EF4-FFF2-40B4-BE49-F238E27FC236}">
              <a16:creationId xmlns:a16="http://schemas.microsoft.com/office/drawing/2014/main" id="{261D0D3F-9AEE-4BDD-99D6-19C820BF17BF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4" name="AutoShape 10">
          <a:extLst>
            <a:ext uri="{FF2B5EF4-FFF2-40B4-BE49-F238E27FC236}">
              <a16:creationId xmlns:a16="http://schemas.microsoft.com/office/drawing/2014/main" id="{31DA2D05-09FF-44D3-9C85-81F8694D9CFE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5" name="AutoShape 2" descr="comedero manual para ponedora en piso">
          <a:extLst>
            <a:ext uri="{FF2B5EF4-FFF2-40B4-BE49-F238E27FC236}">
              <a16:creationId xmlns:a16="http://schemas.microsoft.com/office/drawing/2014/main" id="{D38A25EE-121D-4111-B52F-809F1A31F30F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6" name="AutoShape 10">
          <a:extLst>
            <a:ext uri="{FF2B5EF4-FFF2-40B4-BE49-F238E27FC236}">
              <a16:creationId xmlns:a16="http://schemas.microsoft.com/office/drawing/2014/main" id="{0367EF39-E759-40E9-B2A6-664AFE9665E5}"/>
            </a:ext>
          </a:extLst>
        </xdr:cNvPr>
        <xdr:cNvSpPr>
          <a:spLocks noChangeAspect="1" noChangeArrowheads="1"/>
        </xdr:cNvSpPr>
      </xdr:nvSpPr>
      <xdr:spPr bwMode="auto">
        <a:xfrm>
          <a:off x="0" y="5534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7" name="AutoShape 9">
          <a:extLst>
            <a:ext uri="{FF2B5EF4-FFF2-40B4-BE49-F238E27FC236}">
              <a16:creationId xmlns:a16="http://schemas.microsoft.com/office/drawing/2014/main" id="{F99EC975-3752-4EC6-827A-82E1E1303B4B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78" name="AutoShape 2" descr="comedero manual para ponedora en piso">
          <a:extLst>
            <a:ext uri="{FF2B5EF4-FFF2-40B4-BE49-F238E27FC236}">
              <a16:creationId xmlns:a16="http://schemas.microsoft.com/office/drawing/2014/main" id="{F4D0CE0C-541C-4622-B3A4-BCE69D74322C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79" name="AutoShape 5">
          <a:extLst>
            <a:ext uri="{FF2B5EF4-FFF2-40B4-BE49-F238E27FC236}">
              <a16:creationId xmlns:a16="http://schemas.microsoft.com/office/drawing/2014/main" id="{22AE5B93-A8A2-46DF-912E-A7E59E27FBB5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0" name="AutoShape 10">
          <a:extLst>
            <a:ext uri="{FF2B5EF4-FFF2-40B4-BE49-F238E27FC236}">
              <a16:creationId xmlns:a16="http://schemas.microsoft.com/office/drawing/2014/main" id="{101B4E1D-10E3-4D9B-B475-DCB3438E01A3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1" name="AutoShape 2" descr="comedero manual para ponedora en piso">
          <a:extLst>
            <a:ext uri="{FF2B5EF4-FFF2-40B4-BE49-F238E27FC236}">
              <a16:creationId xmlns:a16="http://schemas.microsoft.com/office/drawing/2014/main" id="{00C89E0E-57C0-4EE9-A16E-9F116322A3FB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2" name="AutoShape 10">
          <a:extLst>
            <a:ext uri="{FF2B5EF4-FFF2-40B4-BE49-F238E27FC236}">
              <a16:creationId xmlns:a16="http://schemas.microsoft.com/office/drawing/2014/main" id="{12DD06EC-42DD-4F93-9F4B-5304596CA0D4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3" name="AutoShape 2" descr="comedero manual para ponedora en piso">
          <a:extLst>
            <a:ext uri="{FF2B5EF4-FFF2-40B4-BE49-F238E27FC236}">
              <a16:creationId xmlns:a16="http://schemas.microsoft.com/office/drawing/2014/main" id="{AD7A9324-415E-4B22-8FED-C3572A9289E3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4" name="AutoShape 10">
          <a:extLst>
            <a:ext uri="{FF2B5EF4-FFF2-40B4-BE49-F238E27FC236}">
              <a16:creationId xmlns:a16="http://schemas.microsoft.com/office/drawing/2014/main" id="{E964B4AE-D30B-4EEA-91E6-C2C58F61C2FD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5" name="AutoShape 2" descr="comedero manual para ponedora en piso">
          <a:extLst>
            <a:ext uri="{FF2B5EF4-FFF2-40B4-BE49-F238E27FC236}">
              <a16:creationId xmlns:a16="http://schemas.microsoft.com/office/drawing/2014/main" id="{C3F66252-6667-4989-85A2-80789137D8A1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6" name="AutoShape 10">
          <a:extLst>
            <a:ext uri="{FF2B5EF4-FFF2-40B4-BE49-F238E27FC236}">
              <a16:creationId xmlns:a16="http://schemas.microsoft.com/office/drawing/2014/main" id="{96ECAF45-32C3-40F0-B317-47743578DA0D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7" name="AutoShape 2" descr="comedero manual para ponedora en piso">
          <a:extLst>
            <a:ext uri="{FF2B5EF4-FFF2-40B4-BE49-F238E27FC236}">
              <a16:creationId xmlns:a16="http://schemas.microsoft.com/office/drawing/2014/main" id="{8532F35D-EC60-4E11-88E5-D43D6FBA0C97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8" name="AutoShape 10">
          <a:extLst>
            <a:ext uri="{FF2B5EF4-FFF2-40B4-BE49-F238E27FC236}">
              <a16:creationId xmlns:a16="http://schemas.microsoft.com/office/drawing/2014/main" id="{2CFE96BE-D5A4-4BFC-812A-7A53D194640E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89" name="AutoShape 2" descr="comedero manual para ponedora en piso">
          <a:extLst>
            <a:ext uri="{FF2B5EF4-FFF2-40B4-BE49-F238E27FC236}">
              <a16:creationId xmlns:a16="http://schemas.microsoft.com/office/drawing/2014/main" id="{41AECD2A-4A1D-400D-A166-68BEB8A6B8ED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0" name="AutoShape 10">
          <a:extLst>
            <a:ext uri="{FF2B5EF4-FFF2-40B4-BE49-F238E27FC236}">
              <a16:creationId xmlns:a16="http://schemas.microsoft.com/office/drawing/2014/main" id="{8457CC42-C616-44BF-BA3E-C3BB9C44DD23}"/>
            </a:ext>
          </a:extLst>
        </xdr:cNvPr>
        <xdr:cNvSpPr>
          <a:spLocks noChangeAspect="1" noChangeArrowheads="1"/>
        </xdr:cNvSpPr>
      </xdr:nvSpPr>
      <xdr:spPr bwMode="auto">
        <a:xfrm>
          <a:off x="0" y="59159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1" name="AutoShape 9">
          <a:extLst>
            <a:ext uri="{FF2B5EF4-FFF2-40B4-BE49-F238E27FC236}">
              <a16:creationId xmlns:a16="http://schemas.microsoft.com/office/drawing/2014/main" id="{12C811A5-4FA3-4E5A-BB18-13CBFB3A567C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2" name="AutoShape 2" descr="comedero manual para ponedora en piso">
          <a:extLst>
            <a:ext uri="{FF2B5EF4-FFF2-40B4-BE49-F238E27FC236}">
              <a16:creationId xmlns:a16="http://schemas.microsoft.com/office/drawing/2014/main" id="{5EE7852C-F6FF-441B-A699-F7E6568D91F2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393" name="AutoShape 5">
          <a:extLst>
            <a:ext uri="{FF2B5EF4-FFF2-40B4-BE49-F238E27FC236}">
              <a16:creationId xmlns:a16="http://schemas.microsoft.com/office/drawing/2014/main" id="{8AEA2716-3BE2-40F6-AF98-05CB97E99DF3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4" name="AutoShape 10">
          <a:extLst>
            <a:ext uri="{FF2B5EF4-FFF2-40B4-BE49-F238E27FC236}">
              <a16:creationId xmlns:a16="http://schemas.microsoft.com/office/drawing/2014/main" id="{5A4669A5-AB1F-4FA3-A7AA-A9913EE2AA80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5" name="AutoShape 2" descr="comedero manual para ponedora en piso">
          <a:extLst>
            <a:ext uri="{FF2B5EF4-FFF2-40B4-BE49-F238E27FC236}">
              <a16:creationId xmlns:a16="http://schemas.microsoft.com/office/drawing/2014/main" id="{D2FB15E2-67A2-4C47-974A-C32C2ECC72C0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6" name="AutoShape 10">
          <a:extLst>
            <a:ext uri="{FF2B5EF4-FFF2-40B4-BE49-F238E27FC236}">
              <a16:creationId xmlns:a16="http://schemas.microsoft.com/office/drawing/2014/main" id="{21324C6D-6CB5-4975-9667-74F4658F28A1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7" name="AutoShape 2" descr="comedero manual para ponedora en piso">
          <a:extLst>
            <a:ext uri="{FF2B5EF4-FFF2-40B4-BE49-F238E27FC236}">
              <a16:creationId xmlns:a16="http://schemas.microsoft.com/office/drawing/2014/main" id="{26D90FFF-024F-4448-AA4C-C96D85A0CCA2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8" name="AutoShape 10">
          <a:extLst>
            <a:ext uri="{FF2B5EF4-FFF2-40B4-BE49-F238E27FC236}">
              <a16:creationId xmlns:a16="http://schemas.microsoft.com/office/drawing/2014/main" id="{2385385E-8573-42D6-ABE3-15940B179A0C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399" name="AutoShape 2" descr="comedero manual para ponedora en piso">
          <a:extLst>
            <a:ext uri="{FF2B5EF4-FFF2-40B4-BE49-F238E27FC236}">
              <a16:creationId xmlns:a16="http://schemas.microsoft.com/office/drawing/2014/main" id="{C4E838A6-670E-4618-9E7B-D3A53880C01C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0" name="AutoShape 10">
          <a:extLst>
            <a:ext uri="{FF2B5EF4-FFF2-40B4-BE49-F238E27FC236}">
              <a16:creationId xmlns:a16="http://schemas.microsoft.com/office/drawing/2014/main" id="{EC5C7C23-9F5A-4891-9617-72E520E37272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1" name="AutoShape 2" descr="comedero manual para ponedora en piso">
          <a:extLst>
            <a:ext uri="{FF2B5EF4-FFF2-40B4-BE49-F238E27FC236}">
              <a16:creationId xmlns:a16="http://schemas.microsoft.com/office/drawing/2014/main" id="{E16BD0C3-9DEA-49CA-80B7-D68813BAAA17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2" name="AutoShape 10">
          <a:extLst>
            <a:ext uri="{FF2B5EF4-FFF2-40B4-BE49-F238E27FC236}">
              <a16:creationId xmlns:a16="http://schemas.microsoft.com/office/drawing/2014/main" id="{21C6EDCD-BE63-4285-A410-E5087E7EDD76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3" name="AutoShape 2" descr="comedero manual para ponedora en piso">
          <a:extLst>
            <a:ext uri="{FF2B5EF4-FFF2-40B4-BE49-F238E27FC236}">
              <a16:creationId xmlns:a16="http://schemas.microsoft.com/office/drawing/2014/main" id="{13B427D3-B55E-490B-9463-DD106C20D0EB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4" name="AutoShape 10">
          <a:extLst>
            <a:ext uri="{FF2B5EF4-FFF2-40B4-BE49-F238E27FC236}">
              <a16:creationId xmlns:a16="http://schemas.microsoft.com/office/drawing/2014/main" id="{8BA637FE-5CD8-45A3-A088-EDC90C37EF14}"/>
            </a:ext>
          </a:extLst>
        </xdr:cNvPr>
        <xdr:cNvSpPr>
          <a:spLocks noChangeAspect="1" noChangeArrowheads="1"/>
        </xdr:cNvSpPr>
      </xdr:nvSpPr>
      <xdr:spPr bwMode="auto">
        <a:xfrm>
          <a:off x="0" y="6487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5" name="AutoShape 9">
          <a:extLst>
            <a:ext uri="{FF2B5EF4-FFF2-40B4-BE49-F238E27FC236}">
              <a16:creationId xmlns:a16="http://schemas.microsoft.com/office/drawing/2014/main" id="{C6083635-F58D-49E6-B6A7-29616D73B207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6" name="AutoShape 2" descr="comedero manual para ponedora en piso">
          <a:extLst>
            <a:ext uri="{FF2B5EF4-FFF2-40B4-BE49-F238E27FC236}">
              <a16:creationId xmlns:a16="http://schemas.microsoft.com/office/drawing/2014/main" id="{D7B42EFA-2AAC-4898-8C96-1A0C28A3E929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07" name="AutoShape 5">
          <a:extLst>
            <a:ext uri="{FF2B5EF4-FFF2-40B4-BE49-F238E27FC236}">
              <a16:creationId xmlns:a16="http://schemas.microsoft.com/office/drawing/2014/main" id="{1D1C001C-ED2A-4192-B7AA-0F7C9EAED3E6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8" name="AutoShape 10">
          <a:extLst>
            <a:ext uri="{FF2B5EF4-FFF2-40B4-BE49-F238E27FC236}">
              <a16:creationId xmlns:a16="http://schemas.microsoft.com/office/drawing/2014/main" id="{3D044D18-B102-4A3B-8AE4-998592E5FAFA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09" name="AutoShape 2" descr="comedero manual para ponedora en piso">
          <a:extLst>
            <a:ext uri="{FF2B5EF4-FFF2-40B4-BE49-F238E27FC236}">
              <a16:creationId xmlns:a16="http://schemas.microsoft.com/office/drawing/2014/main" id="{6A69685E-97A1-475E-9B90-444C8BC49165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0" name="AutoShape 10">
          <a:extLst>
            <a:ext uri="{FF2B5EF4-FFF2-40B4-BE49-F238E27FC236}">
              <a16:creationId xmlns:a16="http://schemas.microsoft.com/office/drawing/2014/main" id="{FBCCE805-ECC1-4F97-B7B1-28A46BA92231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1" name="AutoShape 2" descr="comedero manual para ponedora en piso">
          <a:extLst>
            <a:ext uri="{FF2B5EF4-FFF2-40B4-BE49-F238E27FC236}">
              <a16:creationId xmlns:a16="http://schemas.microsoft.com/office/drawing/2014/main" id="{67E2B871-CD48-4057-8FCD-B90731F514DF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2" name="AutoShape 10">
          <a:extLst>
            <a:ext uri="{FF2B5EF4-FFF2-40B4-BE49-F238E27FC236}">
              <a16:creationId xmlns:a16="http://schemas.microsoft.com/office/drawing/2014/main" id="{3C4C606E-329A-44E4-9008-A49C085FAE9B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3" name="AutoShape 2" descr="comedero manual para ponedora en piso">
          <a:extLst>
            <a:ext uri="{FF2B5EF4-FFF2-40B4-BE49-F238E27FC236}">
              <a16:creationId xmlns:a16="http://schemas.microsoft.com/office/drawing/2014/main" id="{CAD5353C-5AB6-4181-AD80-6F0D1471D9CA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4" name="AutoShape 10">
          <a:extLst>
            <a:ext uri="{FF2B5EF4-FFF2-40B4-BE49-F238E27FC236}">
              <a16:creationId xmlns:a16="http://schemas.microsoft.com/office/drawing/2014/main" id="{EC0E6A6F-1C98-47E0-923A-525F56248A5F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5" name="AutoShape 2" descr="comedero manual para ponedora en piso">
          <a:extLst>
            <a:ext uri="{FF2B5EF4-FFF2-40B4-BE49-F238E27FC236}">
              <a16:creationId xmlns:a16="http://schemas.microsoft.com/office/drawing/2014/main" id="{00AFFD6B-0024-48BE-8EA1-B4824A363A3F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6" name="AutoShape 10">
          <a:extLst>
            <a:ext uri="{FF2B5EF4-FFF2-40B4-BE49-F238E27FC236}">
              <a16:creationId xmlns:a16="http://schemas.microsoft.com/office/drawing/2014/main" id="{23304DC5-8DA1-4CAB-A3D1-6108E9EB3F1D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7" name="AutoShape 2" descr="comedero manual para ponedora en piso">
          <a:extLst>
            <a:ext uri="{FF2B5EF4-FFF2-40B4-BE49-F238E27FC236}">
              <a16:creationId xmlns:a16="http://schemas.microsoft.com/office/drawing/2014/main" id="{DB9BE5BC-F8BA-4D70-91B7-B214672E5B10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8" name="AutoShape 10">
          <a:extLst>
            <a:ext uri="{FF2B5EF4-FFF2-40B4-BE49-F238E27FC236}">
              <a16:creationId xmlns:a16="http://schemas.microsoft.com/office/drawing/2014/main" id="{71DFFE4B-C00F-440A-B3F1-F61FCB9A0199}"/>
            </a:ext>
          </a:extLst>
        </xdr:cNvPr>
        <xdr:cNvSpPr>
          <a:spLocks noChangeAspect="1" noChangeArrowheads="1"/>
        </xdr:cNvSpPr>
      </xdr:nvSpPr>
      <xdr:spPr bwMode="auto">
        <a:xfrm>
          <a:off x="0" y="7135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19" name="AutoShape 9">
          <a:extLst>
            <a:ext uri="{FF2B5EF4-FFF2-40B4-BE49-F238E27FC236}">
              <a16:creationId xmlns:a16="http://schemas.microsoft.com/office/drawing/2014/main" id="{4528CAF6-A403-4A37-B8A1-B5AB8C510AE3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0" name="AutoShape 2" descr="comedero manual para ponedora en piso">
          <a:extLst>
            <a:ext uri="{FF2B5EF4-FFF2-40B4-BE49-F238E27FC236}">
              <a16:creationId xmlns:a16="http://schemas.microsoft.com/office/drawing/2014/main" id="{38A6A39D-AD23-489C-B3E6-5F565215B298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21" name="AutoShape 5">
          <a:extLst>
            <a:ext uri="{FF2B5EF4-FFF2-40B4-BE49-F238E27FC236}">
              <a16:creationId xmlns:a16="http://schemas.microsoft.com/office/drawing/2014/main" id="{46F0EC20-31FF-403D-B039-0502416831BB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2" name="AutoShape 10">
          <a:extLst>
            <a:ext uri="{FF2B5EF4-FFF2-40B4-BE49-F238E27FC236}">
              <a16:creationId xmlns:a16="http://schemas.microsoft.com/office/drawing/2014/main" id="{5EAF4BE6-8F0C-472D-AE0B-00D77F892F18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3" name="AutoShape 2" descr="comedero manual para ponedora en piso">
          <a:extLst>
            <a:ext uri="{FF2B5EF4-FFF2-40B4-BE49-F238E27FC236}">
              <a16:creationId xmlns:a16="http://schemas.microsoft.com/office/drawing/2014/main" id="{4164787C-51B3-4ADB-8381-45C7B7FC68AC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4" name="AutoShape 10">
          <a:extLst>
            <a:ext uri="{FF2B5EF4-FFF2-40B4-BE49-F238E27FC236}">
              <a16:creationId xmlns:a16="http://schemas.microsoft.com/office/drawing/2014/main" id="{0CED589C-CFE1-4825-A3E7-96F8B361560C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5" name="AutoShape 2" descr="comedero manual para ponedora en piso">
          <a:extLst>
            <a:ext uri="{FF2B5EF4-FFF2-40B4-BE49-F238E27FC236}">
              <a16:creationId xmlns:a16="http://schemas.microsoft.com/office/drawing/2014/main" id="{AD307E10-B9C4-4745-959E-5347D1F9CB39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6" name="AutoShape 10">
          <a:extLst>
            <a:ext uri="{FF2B5EF4-FFF2-40B4-BE49-F238E27FC236}">
              <a16:creationId xmlns:a16="http://schemas.microsoft.com/office/drawing/2014/main" id="{DBA19174-4CD4-4C0F-BABB-AEADF6074C00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7" name="AutoShape 2" descr="comedero manual para ponedora en piso">
          <a:extLst>
            <a:ext uri="{FF2B5EF4-FFF2-40B4-BE49-F238E27FC236}">
              <a16:creationId xmlns:a16="http://schemas.microsoft.com/office/drawing/2014/main" id="{CC2215C7-9899-4413-92DF-841246D42299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8" name="AutoShape 10">
          <a:extLst>
            <a:ext uri="{FF2B5EF4-FFF2-40B4-BE49-F238E27FC236}">
              <a16:creationId xmlns:a16="http://schemas.microsoft.com/office/drawing/2014/main" id="{FAADD106-D6FB-4F41-9C6E-842992BE9651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29" name="AutoShape 2" descr="comedero manual para ponedora en piso">
          <a:extLst>
            <a:ext uri="{FF2B5EF4-FFF2-40B4-BE49-F238E27FC236}">
              <a16:creationId xmlns:a16="http://schemas.microsoft.com/office/drawing/2014/main" id="{1365C496-AE55-4DA5-8BD0-09AF62E48813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0" name="AutoShape 10">
          <a:extLst>
            <a:ext uri="{FF2B5EF4-FFF2-40B4-BE49-F238E27FC236}">
              <a16:creationId xmlns:a16="http://schemas.microsoft.com/office/drawing/2014/main" id="{D544292B-7394-4B97-B97C-B869082223D7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1" name="AutoShape 2" descr="comedero manual para ponedora en piso">
          <a:extLst>
            <a:ext uri="{FF2B5EF4-FFF2-40B4-BE49-F238E27FC236}">
              <a16:creationId xmlns:a16="http://schemas.microsoft.com/office/drawing/2014/main" id="{416A22BA-3B9C-444C-A5C6-B74C31B6660F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2" name="AutoShape 10">
          <a:extLst>
            <a:ext uri="{FF2B5EF4-FFF2-40B4-BE49-F238E27FC236}">
              <a16:creationId xmlns:a16="http://schemas.microsoft.com/office/drawing/2014/main" id="{595FE0EF-CC91-436C-85C6-C1C39FE6CB9C}"/>
            </a:ext>
          </a:extLst>
        </xdr:cNvPr>
        <xdr:cNvSpPr>
          <a:spLocks noChangeAspect="1" noChangeArrowheads="1"/>
        </xdr:cNvSpPr>
      </xdr:nvSpPr>
      <xdr:spPr bwMode="auto">
        <a:xfrm>
          <a:off x="0" y="7801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3" name="AutoShape 9">
          <a:extLst>
            <a:ext uri="{FF2B5EF4-FFF2-40B4-BE49-F238E27FC236}">
              <a16:creationId xmlns:a16="http://schemas.microsoft.com/office/drawing/2014/main" id="{DF5FCA42-EDC1-40F5-A346-FE22E9D7DA2D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4" name="AutoShape 2" descr="comedero manual para ponedora en piso">
          <a:extLst>
            <a:ext uri="{FF2B5EF4-FFF2-40B4-BE49-F238E27FC236}">
              <a16:creationId xmlns:a16="http://schemas.microsoft.com/office/drawing/2014/main" id="{82D8897A-319C-486E-8E40-07428AEEB445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35" name="AutoShape 5">
          <a:extLst>
            <a:ext uri="{FF2B5EF4-FFF2-40B4-BE49-F238E27FC236}">
              <a16:creationId xmlns:a16="http://schemas.microsoft.com/office/drawing/2014/main" id="{64562CA2-C35C-49A1-9338-B2E516D5EA3E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6" name="AutoShape 10">
          <a:extLst>
            <a:ext uri="{FF2B5EF4-FFF2-40B4-BE49-F238E27FC236}">
              <a16:creationId xmlns:a16="http://schemas.microsoft.com/office/drawing/2014/main" id="{8D915D02-09B9-4EE0-B5D2-50D0F2FF25F3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7" name="AutoShape 2" descr="comedero manual para ponedora en piso">
          <a:extLst>
            <a:ext uri="{FF2B5EF4-FFF2-40B4-BE49-F238E27FC236}">
              <a16:creationId xmlns:a16="http://schemas.microsoft.com/office/drawing/2014/main" id="{FCB0319C-DB3D-4826-A325-28FB05D4EFA8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8" name="AutoShape 10">
          <a:extLst>
            <a:ext uri="{FF2B5EF4-FFF2-40B4-BE49-F238E27FC236}">
              <a16:creationId xmlns:a16="http://schemas.microsoft.com/office/drawing/2014/main" id="{47ACBE68-B9EE-4A1B-B56B-A72717EEF75C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39" name="AutoShape 2" descr="comedero manual para ponedora en piso">
          <a:extLst>
            <a:ext uri="{FF2B5EF4-FFF2-40B4-BE49-F238E27FC236}">
              <a16:creationId xmlns:a16="http://schemas.microsoft.com/office/drawing/2014/main" id="{8EC1F2D6-E86E-4CAB-A825-59B720FE3CFA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0" name="AutoShape 10">
          <a:extLst>
            <a:ext uri="{FF2B5EF4-FFF2-40B4-BE49-F238E27FC236}">
              <a16:creationId xmlns:a16="http://schemas.microsoft.com/office/drawing/2014/main" id="{DAB9DFAF-6B99-48EC-8FD2-A4051ED4AE51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1" name="AutoShape 2" descr="comedero manual para ponedora en piso">
          <a:extLst>
            <a:ext uri="{FF2B5EF4-FFF2-40B4-BE49-F238E27FC236}">
              <a16:creationId xmlns:a16="http://schemas.microsoft.com/office/drawing/2014/main" id="{A1A73D9F-6977-4331-BD7F-109B9FAB6ABB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2" name="AutoShape 10">
          <a:extLst>
            <a:ext uri="{FF2B5EF4-FFF2-40B4-BE49-F238E27FC236}">
              <a16:creationId xmlns:a16="http://schemas.microsoft.com/office/drawing/2014/main" id="{C73A90A4-38B6-4A54-824B-2348487FE30A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3" name="AutoShape 2" descr="comedero manual para ponedora en piso">
          <a:extLst>
            <a:ext uri="{FF2B5EF4-FFF2-40B4-BE49-F238E27FC236}">
              <a16:creationId xmlns:a16="http://schemas.microsoft.com/office/drawing/2014/main" id="{B1B95819-C38F-4932-8E2B-6F415AAE2BEB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4" name="AutoShape 10">
          <a:extLst>
            <a:ext uri="{FF2B5EF4-FFF2-40B4-BE49-F238E27FC236}">
              <a16:creationId xmlns:a16="http://schemas.microsoft.com/office/drawing/2014/main" id="{74121D08-1959-4922-8A03-0127AD43838E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5" name="AutoShape 2" descr="comedero manual para ponedora en piso">
          <a:extLst>
            <a:ext uri="{FF2B5EF4-FFF2-40B4-BE49-F238E27FC236}">
              <a16:creationId xmlns:a16="http://schemas.microsoft.com/office/drawing/2014/main" id="{ABD111FC-C98E-4224-A876-D37EB11EA0A5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6" name="AutoShape 10">
          <a:extLst>
            <a:ext uri="{FF2B5EF4-FFF2-40B4-BE49-F238E27FC236}">
              <a16:creationId xmlns:a16="http://schemas.microsoft.com/office/drawing/2014/main" id="{AF8E7BE1-29B8-441B-9444-F75FCCBD85BE}"/>
            </a:ext>
          </a:extLst>
        </xdr:cNvPr>
        <xdr:cNvSpPr>
          <a:spLocks noChangeAspect="1" noChangeArrowheads="1"/>
        </xdr:cNvSpPr>
      </xdr:nvSpPr>
      <xdr:spPr bwMode="auto">
        <a:xfrm>
          <a:off x="0" y="8297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7" name="AutoShape 9">
          <a:extLst>
            <a:ext uri="{FF2B5EF4-FFF2-40B4-BE49-F238E27FC236}">
              <a16:creationId xmlns:a16="http://schemas.microsoft.com/office/drawing/2014/main" id="{E96A66F0-20BD-462F-9535-BEBBE9BD4E02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48" name="AutoShape 2" descr="comedero manual para ponedora en piso">
          <a:extLst>
            <a:ext uri="{FF2B5EF4-FFF2-40B4-BE49-F238E27FC236}">
              <a16:creationId xmlns:a16="http://schemas.microsoft.com/office/drawing/2014/main" id="{2070BF54-1535-43A9-822A-7BBD957D9685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49" name="AutoShape 5">
          <a:extLst>
            <a:ext uri="{FF2B5EF4-FFF2-40B4-BE49-F238E27FC236}">
              <a16:creationId xmlns:a16="http://schemas.microsoft.com/office/drawing/2014/main" id="{9CA42D67-B7CF-4780-A861-5A6BE002DEB2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0" name="AutoShape 10">
          <a:extLst>
            <a:ext uri="{FF2B5EF4-FFF2-40B4-BE49-F238E27FC236}">
              <a16:creationId xmlns:a16="http://schemas.microsoft.com/office/drawing/2014/main" id="{0ADA228A-5D0F-4C64-A221-591EEA114FD1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1" name="AutoShape 2" descr="comedero manual para ponedora en piso">
          <a:extLst>
            <a:ext uri="{FF2B5EF4-FFF2-40B4-BE49-F238E27FC236}">
              <a16:creationId xmlns:a16="http://schemas.microsoft.com/office/drawing/2014/main" id="{BA8BF51E-5AF7-4794-BC52-30E6C742277E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2" name="AutoShape 10">
          <a:extLst>
            <a:ext uri="{FF2B5EF4-FFF2-40B4-BE49-F238E27FC236}">
              <a16:creationId xmlns:a16="http://schemas.microsoft.com/office/drawing/2014/main" id="{A44027C3-9251-4786-A28A-B594A463B8A2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3" name="AutoShape 2" descr="comedero manual para ponedora en piso">
          <a:extLst>
            <a:ext uri="{FF2B5EF4-FFF2-40B4-BE49-F238E27FC236}">
              <a16:creationId xmlns:a16="http://schemas.microsoft.com/office/drawing/2014/main" id="{B7E3ADED-6C17-407B-8B59-BEFA4B38AE6B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4" name="AutoShape 10">
          <a:extLst>
            <a:ext uri="{FF2B5EF4-FFF2-40B4-BE49-F238E27FC236}">
              <a16:creationId xmlns:a16="http://schemas.microsoft.com/office/drawing/2014/main" id="{AF77F6C0-E846-4554-B73C-ADB8AF72EF65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5" name="AutoShape 2" descr="comedero manual para ponedora en piso">
          <a:extLst>
            <a:ext uri="{FF2B5EF4-FFF2-40B4-BE49-F238E27FC236}">
              <a16:creationId xmlns:a16="http://schemas.microsoft.com/office/drawing/2014/main" id="{C20454D1-1ABE-41FB-98BB-AA94ED55BE89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6" name="AutoShape 10">
          <a:extLst>
            <a:ext uri="{FF2B5EF4-FFF2-40B4-BE49-F238E27FC236}">
              <a16:creationId xmlns:a16="http://schemas.microsoft.com/office/drawing/2014/main" id="{261E2710-84F1-460C-B095-F4BD18DFF03B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7" name="AutoShape 2" descr="comedero manual para ponedora en piso">
          <a:extLst>
            <a:ext uri="{FF2B5EF4-FFF2-40B4-BE49-F238E27FC236}">
              <a16:creationId xmlns:a16="http://schemas.microsoft.com/office/drawing/2014/main" id="{1D4729F1-16DE-4408-9776-012903281684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8" name="AutoShape 10">
          <a:extLst>
            <a:ext uri="{FF2B5EF4-FFF2-40B4-BE49-F238E27FC236}">
              <a16:creationId xmlns:a16="http://schemas.microsoft.com/office/drawing/2014/main" id="{2EF743B1-F2B0-4758-8500-49ACC357F988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59" name="AutoShape 2" descr="comedero manual para ponedora en piso">
          <a:extLst>
            <a:ext uri="{FF2B5EF4-FFF2-40B4-BE49-F238E27FC236}">
              <a16:creationId xmlns:a16="http://schemas.microsoft.com/office/drawing/2014/main" id="{362D8940-F276-473D-BF2B-692CB683D19C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0" name="AutoShape 10">
          <a:extLst>
            <a:ext uri="{FF2B5EF4-FFF2-40B4-BE49-F238E27FC236}">
              <a16:creationId xmlns:a16="http://schemas.microsoft.com/office/drawing/2014/main" id="{BDD20771-C7AD-4DBB-9C8F-70DDA0E87D50}"/>
            </a:ext>
          </a:extLst>
        </xdr:cNvPr>
        <xdr:cNvSpPr>
          <a:spLocks noChangeAspect="1" noChangeArrowheads="1"/>
        </xdr:cNvSpPr>
      </xdr:nvSpPr>
      <xdr:spPr bwMode="auto">
        <a:xfrm>
          <a:off x="0" y="9211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1" name="AutoShape 9">
          <a:extLst>
            <a:ext uri="{FF2B5EF4-FFF2-40B4-BE49-F238E27FC236}">
              <a16:creationId xmlns:a16="http://schemas.microsoft.com/office/drawing/2014/main" id="{67F2D35B-86C1-415A-876E-561C3BF1A04E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2" name="AutoShape 2" descr="comedero manual para ponedora en piso">
          <a:extLst>
            <a:ext uri="{FF2B5EF4-FFF2-40B4-BE49-F238E27FC236}">
              <a16:creationId xmlns:a16="http://schemas.microsoft.com/office/drawing/2014/main" id="{8CFEB83E-168D-4631-9642-219A5C7B64F7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63" name="AutoShape 5">
          <a:extLst>
            <a:ext uri="{FF2B5EF4-FFF2-40B4-BE49-F238E27FC236}">
              <a16:creationId xmlns:a16="http://schemas.microsoft.com/office/drawing/2014/main" id="{99AB5179-92E2-4DC2-B923-461BED2E6521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4" name="AutoShape 10">
          <a:extLst>
            <a:ext uri="{FF2B5EF4-FFF2-40B4-BE49-F238E27FC236}">
              <a16:creationId xmlns:a16="http://schemas.microsoft.com/office/drawing/2014/main" id="{2B6C3DED-9D55-4972-9BA2-0239825DC861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5" name="AutoShape 2" descr="comedero manual para ponedora en piso">
          <a:extLst>
            <a:ext uri="{FF2B5EF4-FFF2-40B4-BE49-F238E27FC236}">
              <a16:creationId xmlns:a16="http://schemas.microsoft.com/office/drawing/2014/main" id="{F04175FB-2FD0-4704-94BD-A1148F85D86C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6" name="AutoShape 10">
          <a:extLst>
            <a:ext uri="{FF2B5EF4-FFF2-40B4-BE49-F238E27FC236}">
              <a16:creationId xmlns:a16="http://schemas.microsoft.com/office/drawing/2014/main" id="{43D2B1F1-74CB-4512-9CFC-83A2810E1407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7" name="AutoShape 2" descr="comedero manual para ponedora en piso">
          <a:extLst>
            <a:ext uri="{FF2B5EF4-FFF2-40B4-BE49-F238E27FC236}">
              <a16:creationId xmlns:a16="http://schemas.microsoft.com/office/drawing/2014/main" id="{B15C6B7C-2335-40D5-9BEE-9FDB24C35C44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8" name="AutoShape 10">
          <a:extLst>
            <a:ext uri="{FF2B5EF4-FFF2-40B4-BE49-F238E27FC236}">
              <a16:creationId xmlns:a16="http://schemas.microsoft.com/office/drawing/2014/main" id="{C48FB502-1C1A-4120-97D2-049377082B51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69" name="AutoShape 2" descr="comedero manual para ponedora en piso">
          <a:extLst>
            <a:ext uri="{FF2B5EF4-FFF2-40B4-BE49-F238E27FC236}">
              <a16:creationId xmlns:a16="http://schemas.microsoft.com/office/drawing/2014/main" id="{8F5308E1-E3E8-4CFE-8304-53FB78A30B09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0" name="AutoShape 10">
          <a:extLst>
            <a:ext uri="{FF2B5EF4-FFF2-40B4-BE49-F238E27FC236}">
              <a16:creationId xmlns:a16="http://schemas.microsoft.com/office/drawing/2014/main" id="{0045E269-A730-4EF6-9161-16F2EE43470B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1" name="AutoShape 2" descr="comedero manual para ponedora en piso">
          <a:extLst>
            <a:ext uri="{FF2B5EF4-FFF2-40B4-BE49-F238E27FC236}">
              <a16:creationId xmlns:a16="http://schemas.microsoft.com/office/drawing/2014/main" id="{2D61D7DE-E2FE-49FE-A46B-E99D6AE7109B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2" name="AutoShape 10">
          <a:extLst>
            <a:ext uri="{FF2B5EF4-FFF2-40B4-BE49-F238E27FC236}">
              <a16:creationId xmlns:a16="http://schemas.microsoft.com/office/drawing/2014/main" id="{BFA6E729-D255-4EB8-8E29-2939B9145C54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3" name="AutoShape 2" descr="comedero manual para ponedora en piso">
          <a:extLst>
            <a:ext uri="{FF2B5EF4-FFF2-40B4-BE49-F238E27FC236}">
              <a16:creationId xmlns:a16="http://schemas.microsoft.com/office/drawing/2014/main" id="{60E42C5D-5D2D-4812-8DC2-24C6C3296E2B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4" name="AutoShape 10">
          <a:extLst>
            <a:ext uri="{FF2B5EF4-FFF2-40B4-BE49-F238E27FC236}">
              <a16:creationId xmlns:a16="http://schemas.microsoft.com/office/drawing/2014/main" id="{AF17DB21-F2A5-4D5B-94E4-EE09CCD1BE3B}"/>
            </a:ext>
          </a:extLst>
        </xdr:cNvPr>
        <xdr:cNvSpPr>
          <a:spLocks noChangeAspect="1" noChangeArrowheads="1"/>
        </xdr:cNvSpPr>
      </xdr:nvSpPr>
      <xdr:spPr bwMode="auto">
        <a:xfrm>
          <a:off x="0" y="9592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5" name="AutoShape 9">
          <a:extLst>
            <a:ext uri="{FF2B5EF4-FFF2-40B4-BE49-F238E27FC236}">
              <a16:creationId xmlns:a16="http://schemas.microsoft.com/office/drawing/2014/main" id="{80BA9DA5-91CB-4786-93D1-D2541B4073D0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6" name="AutoShape 2" descr="comedero manual para ponedora en piso">
          <a:extLst>
            <a:ext uri="{FF2B5EF4-FFF2-40B4-BE49-F238E27FC236}">
              <a16:creationId xmlns:a16="http://schemas.microsoft.com/office/drawing/2014/main" id="{64420D7F-5518-467F-9AB5-242830A2674C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77" name="AutoShape 5">
          <a:extLst>
            <a:ext uri="{FF2B5EF4-FFF2-40B4-BE49-F238E27FC236}">
              <a16:creationId xmlns:a16="http://schemas.microsoft.com/office/drawing/2014/main" id="{5335489D-728D-43E1-96CC-88C189A9C8C9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8" name="AutoShape 10">
          <a:extLst>
            <a:ext uri="{FF2B5EF4-FFF2-40B4-BE49-F238E27FC236}">
              <a16:creationId xmlns:a16="http://schemas.microsoft.com/office/drawing/2014/main" id="{E3E4F905-5DEF-4E09-874F-3B1DEE04BB02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79" name="AutoShape 2" descr="comedero manual para ponedora en piso">
          <a:extLst>
            <a:ext uri="{FF2B5EF4-FFF2-40B4-BE49-F238E27FC236}">
              <a16:creationId xmlns:a16="http://schemas.microsoft.com/office/drawing/2014/main" id="{14D90D74-0A29-42CC-91A9-76E4670E4538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0" name="AutoShape 10">
          <a:extLst>
            <a:ext uri="{FF2B5EF4-FFF2-40B4-BE49-F238E27FC236}">
              <a16:creationId xmlns:a16="http://schemas.microsoft.com/office/drawing/2014/main" id="{3023F03B-C276-4EA8-BEC2-1D86E79C5B28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1" name="AutoShape 2" descr="comedero manual para ponedora en piso">
          <a:extLst>
            <a:ext uri="{FF2B5EF4-FFF2-40B4-BE49-F238E27FC236}">
              <a16:creationId xmlns:a16="http://schemas.microsoft.com/office/drawing/2014/main" id="{BA5D6EAC-88F5-4504-AE24-2796DA211020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2" name="AutoShape 10">
          <a:extLst>
            <a:ext uri="{FF2B5EF4-FFF2-40B4-BE49-F238E27FC236}">
              <a16:creationId xmlns:a16="http://schemas.microsoft.com/office/drawing/2014/main" id="{EB64E769-4156-4AA3-B4C0-5E1163B81BDC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3" name="AutoShape 2" descr="comedero manual para ponedora en piso">
          <a:extLst>
            <a:ext uri="{FF2B5EF4-FFF2-40B4-BE49-F238E27FC236}">
              <a16:creationId xmlns:a16="http://schemas.microsoft.com/office/drawing/2014/main" id="{13F55062-8963-4FFB-BD53-B7E72FF4EFD7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4" name="AutoShape 10">
          <a:extLst>
            <a:ext uri="{FF2B5EF4-FFF2-40B4-BE49-F238E27FC236}">
              <a16:creationId xmlns:a16="http://schemas.microsoft.com/office/drawing/2014/main" id="{8F5A973B-33E0-49F9-BB44-185FF140F3A6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5" name="AutoShape 2" descr="comedero manual para ponedora en piso">
          <a:extLst>
            <a:ext uri="{FF2B5EF4-FFF2-40B4-BE49-F238E27FC236}">
              <a16:creationId xmlns:a16="http://schemas.microsoft.com/office/drawing/2014/main" id="{F8AD3446-5CEF-45B0-B937-6BD1088BD002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6" name="AutoShape 10">
          <a:extLst>
            <a:ext uri="{FF2B5EF4-FFF2-40B4-BE49-F238E27FC236}">
              <a16:creationId xmlns:a16="http://schemas.microsoft.com/office/drawing/2014/main" id="{83B79BB7-7516-461B-9218-30343099FD36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7" name="AutoShape 2" descr="comedero manual para ponedora en piso">
          <a:extLst>
            <a:ext uri="{FF2B5EF4-FFF2-40B4-BE49-F238E27FC236}">
              <a16:creationId xmlns:a16="http://schemas.microsoft.com/office/drawing/2014/main" id="{3709DF75-078F-4409-A6F4-2430FCA2FF6D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8" name="AutoShape 10">
          <a:extLst>
            <a:ext uri="{FF2B5EF4-FFF2-40B4-BE49-F238E27FC236}">
              <a16:creationId xmlns:a16="http://schemas.microsoft.com/office/drawing/2014/main" id="{9C429407-E9E3-44DB-A18F-D917B85E841B}"/>
            </a:ext>
          </a:extLst>
        </xdr:cNvPr>
        <xdr:cNvSpPr>
          <a:spLocks noChangeAspect="1" noChangeArrowheads="1"/>
        </xdr:cNvSpPr>
      </xdr:nvSpPr>
      <xdr:spPr bwMode="auto">
        <a:xfrm>
          <a:off x="0" y="10145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89" name="AutoShape 9">
          <a:extLst>
            <a:ext uri="{FF2B5EF4-FFF2-40B4-BE49-F238E27FC236}">
              <a16:creationId xmlns:a16="http://schemas.microsoft.com/office/drawing/2014/main" id="{0C9497F0-52DE-4B9C-BBE4-42A4D1212BF7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0" name="AutoShape 2" descr="comedero manual para ponedora en piso">
          <a:extLst>
            <a:ext uri="{FF2B5EF4-FFF2-40B4-BE49-F238E27FC236}">
              <a16:creationId xmlns:a16="http://schemas.microsoft.com/office/drawing/2014/main" id="{5BEBCF05-39BA-4495-80A3-9AC9E5CF55C3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491" name="AutoShape 5">
          <a:extLst>
            <a:ext uri="{FF2B5EF4-FFF2-40B4-BE49-F238E27FC236}">
              <a16:creationId xmlns:a16="http://schemas.microsoft.com/office/drawing/2014/main" id="{85F3ADE6-5EB2-44A7-805C-6C23C0732077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2" name="AutoShape 10">
          <a:extLst>
            <a:ext uri="{FF2B5EF4-FFF2-40B4-BE49-F238E27FC236}">
              <a16:creationId xmlns:a16="http://schemas.microsoft.com/office/drawing/2014/main" id="{BF49CCEC-4E0A-4327-ADA0-80C5452FD55D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3" name="AutoShape 2" descr="comedero manual para ponedora en piso">
          <a:extLst>
            <a:ext uri="{FF2B5EF4-FFF2-40B4-BE49-F238E27FC236}">
              <a16:creationId xmlns:a16="http://schemas.microsoft.com/office/drawing/2014/main" id="{5A75DCF2-9FE9-4F7C-9A25-B62926B3A66B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4" name="AutoShape 10">
          <a:extLst>
            <a:ext uri="{FF2B5EF4-FFF2-40B4-BE49-F238E27FC236}">
              <a16:creationId xmlns:a16="http://schemas.microsoft.com/office/drawing/2014/main" id="{7AC26AAE-0363-43E3-864D-8A5C4E0DCAB0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5" name="AutoShape 2" descr="comedero manual para ponedora en piso">
          <a:extLst>
            <a:ext uri="{FF2B5EF4-FFF2-40B4-BE49-F238E27FC236}">
              <a16:creationId xmlns:a16="http://schemas.microsoft.com/office/drawing/2014/main" id="{D0891DA3-B217-4AF7-9D5D-7A9F1C796C72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6" name="AutoShape 10">
          <a:extLst>
            <a:ext uri="{FF2B5EF4-FFF2-40B4-BE49-F238E27FC236}">
              <a16:creationId xmlns:a16="http://schemas.microsoft.com/office/drawing/2014/main" id="{FC440EEB-C1BE-46C6-B241-BA65CAC6CBF0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7" name="AutoShape 2" descr="comedero manual para ponedora en piso">
          <a:extLst>
            <a:ext uri="{FF2B5EF4-FFF2-40B4-BE49-F238E27FC236}">
              <a16:creationId xmlns:a16="http://schemas.microsoft.com/office/drawing/2014/main" id="{A29046E5-8931-48EE-89E7-5470CFDA24E3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8" name="AutoShape 10">
          <a:extLst>
            <a:ext uri="{FF2B5EF4-FFF2-40B4-BE49-F238E27FC236}">
              <a16:creationId xmlns:a16="http://schemas.microsoft.com/office/drawing/2014/main" id="{2996D2CF-9B1D-4F16-AAF8-F7C278EED5F4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499" name="AutoShape 2" descr="comedero manual para ponedora en piso">
          <a:extLst>
            <a:ext uri="{FF2B5EF4-FFF2-40B4-BE49-F238E27FC236}">
              <a16:creationId xmlns:a16="http://schemas.microsoft.com/office/drawing/2014/main" id="{E2E3A357-5929-47FB-88EF-F8BADE34F323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0" name="AutoShape 10">
          <a:extLst>
            <a:ext uri="{FF2B5EF4-FFF2-40B4-BE49-F238E27FC236}">
              <a16:creationId xmlns:a16="http://schemas.microsoft.com/office/drawing/2014/main" id="{1BF02F40-3240-49C4-AE94-39AEA46C2F69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1" name="AutoShape 2" descr="comedero manual para ponedora en piso">
          <a:extLst>
            <a:ext uri="{FF2B5EF4-FFF2-40B4-BE49-F238E27FC236}">
              <a16:creationId xmlns:a16="http://schemas.microsoft.com/office/drawing/2014/main" id="{C99F2AEC-65C6-433D-BBED-741471C7FC81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2" name="AutoShape 10">
          <a:extLst>
            <a:ext uri="{FF2B5EF4-FFF2-40B4-BE49-F238E27FC236}">
              <a16:creationId xmlns:a16="http://schemas.microsoft.com/office/drawing/2014/main" id="{BC0C22F4-DA0F-432D-9CB1-B507DF873278}"/>
            </a:ext>
          </a:extLst>
        </xdr:cNvPr>
        <xdr:cNvSpPr>
          <a:spLocks noChangeAspect="1" noChangeArrowheads="1"/>
        </xdr:cNvSpPr>
      </xdr:nvSpPr>
      <xdr:spPr bwMode="auto">
        <a:xfrm>
          <a:off x="0" y="1046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3" name="AutoShape 9">
          <a:extLst>
            <a:ext uri="{FF2B5EF4-FFF2-40B4-BE49-F238E27FC236}">
              <a16:creationId xmlns:a16="http://schemas.microsoft.com/office/drawing/2014/main" id="{03833598-903A-48A2-B9B3-3BFE5F920A96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4" name="AutoShape 2" descr="comedero manual para ponedora en piso">
          <a:extLst>
            <a:ext uri="{FF2B5EF4-FFF2-40B4-BE49-F238E27FC236}">
              <a16:creationId xmlns:a16="http://schemas.microsoft.com/office/drawing/2014/main" id="{4D1DFE96-17A8-4661-B8D4-1019579ECBC8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05" name="AutoShape 5">
          <a:extLst>
            <a:ext uri="{FF2B5EF4-FFF2-40B4-BE49-F238E27FC236}">
              <a16:creationId xmlns:a16="http://schemas.microsoft.com/office/drawing/2014/main" id="{2D94A1AC-F739-4471-A6F2-99DE0B7E8A02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6" name="AutoShape 10">
          <a:extLst>
            <a:ext uri="{FF2B5EF4-FFF2-40B4-BE49-F238E27FC236}">
              <a16:creationId xmlns:a16="http://schemas.microsoft.com/office/drawing/2014/main" id="{4FC6658D-C6DE-4741-BD38-43C251409F93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7" name="AutoShape 2" descr="comedero manual para ponedora en piso">
          <a:extLst>
            <a:ext uri="{FF2B5EF4-FFF2-40B4-BE49-F238E27FC236}">
              <a16:creationId xmlns:a16="http://schemas.microsoft.com/office/drawing/2014/main" id="{FD596F78-48A9-4353-8BAC-7C9D174C30E4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8" name="AutoShape 10">
          <a:extLst>
            <a:ext uri="{FF2B5EF4-FFF2-40B4-BE49-F238E27FC236}">
              <a16:creationId xmlns:a16="http://schemas.microsoft.com/office/drawing/2014/main" id="{9759A14C-F4E2-4E50-A692-CABC7CCA681E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09" name="AutoShape 2" descr="comedero manual para ponedora en piso">
          <a:extLst>
            <a:ext uri="{FF2B5EF4-FFF2-40B4-BE49-F238E27FC236}">
              <a16:creationId xmlns:a16="http://schemas.microsoft.com/office/drawing/2014/main" id="{81D8DABB-07E1-4746-8F27-21C082517E12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0" name="AutoShape 10">
          <a:extLst>
            <a:ext uri="{FF2B5EF4-FFF2-40B4-BE49-F238E27FC236}">
              <a16:creationId xmlns:a16="http://schemas.microsoft.com/office/drawing/2014/main" id="{D998A2E3-94AC-4A01-A528-482E1BD7EDFD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1" name="AutoShape 2" descr="comedero manual para ponedora en piso">
          <a:extLst>
            <a:ext uri="{FF2B5EF4-FFF2-40B4-BE49-F238E27FC236}">
              <a16:creationId xmlns:a16="http://schemas.microsoft.com/office/drawing/2014/main" id="{CBE21F9A-16AE-434A-A4C4-935B637F83F8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2" name="AutoShape 10">
          <a:extLst>
            <a:ext uri="{FF2B5EF4-FFF2-40B4-BE49-F238E27FC236}">
              <a16:creationId xmlns:a16="http://schemas.microsoft.com/office/drawing/2014/main" id="{94EFEFE0-592D-4EB9-A63C-6EE68A5E2173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3" name="AutoShape 2" descr="comedero manual para ponedora en piso">
          <a:extLst>
            <a:ext uri="{FF2B5EF4-FFF2-40B4-BE49-F238E27FC236}">
              <a16:creationId xmlns:a16="http://schemas.microsoft.com/office/drawing/2014/main" id="{C0AE1464-22D3-4D0F-8AAA-5220E525C74F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4" name="AutoShape 10">
          <a:extLst>
            <a:ext uri="{FF2B5EF4-FFF2-40B4-BE49-F238E27FC236}">
              <a16:creationId xmlns:a16="http://schemas.microsoft.com/office/drawing/2014/main" id="{BAD7F3EB-DE47-4AC2-9E93-580B7802793A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5" name="AutoShape 2" descr="comedero manual para ponedora en piso">
          <a:extLst>
            <a:ext uri="{FF2B5EF4-FFF2-40B4-BE49-F238E27FC236}">
              <a16:creationId xmlns:a16="http://schemas.microsoft.com/office/drawing/2014/main" id="{0F3E7238-713C-46AF-80A6-072280AFD2F0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6" name="AutoShape 10">
          <a:extLst>
            <a:ext uri="{FF2B5EF4-FFF2-40B4-BE49-F238E27FC236}">
              <a16:creationId xmlns:a16="http://schemas.microsoft.com/office/drawing/2014/main" id="{BF50C022-FB19-4B55-9C22-CE1208BA3F1B}"/>
            </a:ext>
          </a:extLst>
        </xdr:cNvPr>
        <xdr:cNvSpPr>
          <a:spLocks noChangeAspect="1" noChangeArrowheads="1"/>
        </xdr:cNvSpPr>
      </xdr:nvSpPr>
      <xdr:spPr bwMode="auto">
        <a:xfrm>
          <a:off x="0" y="11021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7" name="AutoShape 9">
          <a:extLst>
            <a:ext uri="{FF2B5EF4-FFF2-40B4-BE49-F238E27FC236}">
              <a16:creationId xmlns:a16="http://schemas.microsoft.com/office/drawing/2014/main" id="{7BB6B636-16CC-4979-ADA7-55521991BE6C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18" name="AutoShape 2" descr="comedero manual para ponedora en piso">
          <a:extLst>
            <a:ext uri="{FF2B5EF4-FFF2-40B4-BE49-F238E27FC236}">
              <a16:creationId xmlns:a16="http://schemas.microsoft.com/office/drawing/2014/main" id="{1699E3F3-0608-4953-8A13-A1BCA3C32F6F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19" name="AutoShape 5">
          <a:extLst>
            <a:ext uri="{FF2B5EF4-FFF2-40B4-BE49-F238E27FC236}">
              <a16:creationId xmlns:a16="http://schemas.microsoft.com/office/drawing/2014/main" id="{CE360A4D-FE41-4132-A35D-AF599C042793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0" name="AutoShape 10">
          <a:extLst>
            <a:ext uri="{FF2B5EF4-FFF2-40B4-BE49-F238E27FC236}">
              <a16:creationId xmlns:a16="http://schemas.microsoft.com/office/drawing/2014/main" id="{94B6AC2C-98E8-4713-AFF7-BFAF162FCD9F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1" name="AutoShape 2" descr="comedero manual para ponedora en piso">
          <a:extLst>
            <a:ext uri="{FF2B5EF4-FFF2-40B4-BE49-F238E27FC236}">
              <a16:creationId xmlns:a16="http://schemas.microsoft.com/office/drawing/2014/main" id="{F1F39843-C782-400C-BAFE-DE3AE457F2DD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2" name="AutoShape 10">
          <a:extLst>
            <a:ext uri="{FF2B5EF4-FFF2-40B4-BE49-F238E27FC236}">
              <a16:creationId xmlns:a16="http://schemas.microsoft.com/office/drawing/2014/main" id="{0EB87705-61D7-4605-A4FB-196A61C64F1B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3" name="AutoShape 2" descr="comedero manual para ponedora en piso">
          <a:extLst>
            <a:ext uri="{FF2B5EF4-FFF2-40B4-BE49-F238E27FC236}">
              <a16:creationId xmlns:a16="http://schemas.microsoft.com/office/drawing/2014/main" id="{56095A57-4230-4706-B768-37C78BB207B2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4" name="AutoShape 10">
          <a:extLst>
            <a:ext uri="{FF2B5EF4-FFF2-40B4-BE49-F238E27FC236}">
              <a16:creationId xmlns:a16="http://schemas.microsoft.com/office/drawing/2014/main" id="{8843FC09-6161-4CFC-B55E-3A5581006CD3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5" name="AutoShape 2" descr="comedero manual para ponedora en piso">
          <a:extLst>
            <a:ext uri="{FF2B5EF4-FFF2-40B4-BE49-F238E27FC236}">
              <a16:creationId xmlns:a16="http://schemas.microsoft.com/office/drawing/2014/main" id="{122041C3-67CB-4136-B88E-053B5D8DD0C9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6" name="AutoShape 10">
          <a:extLst>
            <a:ext uri="{FF2B5EF4-FFF2-40B4-BE49-F238E27FC236}">
              <a16:creationId xmlns:a16="http://schemas.microsoft.com/office/drawing/2014/main" id="{ABC7BE26-D124-4B62-B667-9EF1207A8A00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7" name="AutoShape 2" descr="comedero manual para ponedora en piso">
          <a:extLst>
            <a:ext uri="{FF2B5EF4-FFF2-40B4-BE49-F238E27FC236}">
              <a16:creationId xmlns:a16="http://schemas.microsoft.com/office/drawing/2014/main" id="{F4055ADE-4891-4D8B-AE29-2A381D6F697C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8" name="AutoShape 10">
          <a:extLst>
            <a:ext uri="{FF2B5EF4-FFF2-40B4-BE49-F238E27FC236}">
              <a16:creationId xmlns:a16="http://schemas.microsoft.com/office/drawing/2014/main" id="{6F730F39-F155-493C-A6A1-8FB49420B9C8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29" name="AutoShape 2" descr="comedero manual para ponedora en piso">
          <a:extLst>
            <a:ext uri="{FF2B5EF4-FFF2-40B4-BE49-F238E27FC236}">
              <a16:creationId xmlns:a16="http://schemas.microsoft.com/office/drawing/2014/main" id="{A469EF4A-DF36-4579-9A62-9CB19EC8A871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0" name="AutoShape 10">
          <a:extLst>
            <a:ext uri="{FF2B5EF4-FFF2-40B4-BE49-F238E27FC236}">
              <a16:creationId xmlns:a16="http://schemas.microsoft.com/office/drawing/2014/main" id="{CC7C5F79-7C89-4948-B7AE-47D4ADDC0D0F}"/>
            </a:ext>
          </a:extLst>
        </xdr:cNvPr>
        <xdr:cNvSpPr>
          <a:spLocks noChangeAspect="1" noChangeArrowheads="1"/>
        </xdr:cNvSpPr>
      </xdr:nvSpPr>
      <xdr:spPr bwMode="auto">
        <a:xfrm>
          <a:off x="0" y="11674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1" name="AutoShape 9">
          <a:extLst>
            <a:ext uri="{FF2B5EF4-FFF2-40B4-BE49-F238E27FC236}">
              <a16:creationId xmlns:a16="http://schemas.microsoft.com/office/drawing/2014/main" id="{23ED4E0A-E7D0-4E3A-9281-ABF14AB107F9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2" name="AutoShape 2" descr="comedero manual para ponedora en piso">
          <a:extLst>
            <a:ext uri="{FF2B5EF4-FFF2-40B4-BE49-F238E27FC236}">
              <a16:creationId xmlns:a16="http://schemas.microsoft.com/office/drawing/2014/main" id="{17AC4CB8-4A7F-4729-A787-BE61F39C739F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33" name="AutoShape 5">
          <a:extLst>
            <a:ext uri="{FF2B5EF4-FFF2-40B4-BE49-F238E27FC236}">
              <a16:creationId xmlns:a16="http://schemas.microsoft.com/office/drawing/2014/main" id="{932E69B9-82C9-433D-9403-DC11CF52A8C7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4" name="AutoShape 10">
          <a:extLst>
            <a:ext uri="{FF2B5EF4-FFF2-40B4-BE49-F238E27FC236}">
              <a16:creationId xmlns:a16="http://schemas.microsoft.com/office/drawing/2014/main" id="{C442F00A-4D91-486C-B1B6-F6CEC4A0F374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5" name="AutoShape 2" descr="comedero manual para ponedora en piso">
          <a:extLst>
            <a:ext uri="{FF2B5EF4-FFF2-40B4-BE49-F238E27FC236}">
              <a16:creationId xmlns:a16="http://schemas.microsoft.com/office/drawing/2014/main" id="{AFD893FA-2538-47ED-A577-91674FE80DD7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6" name="AutoShape 10">
          <a:extLst>
            <a:ext uri="{FF2B5EF4-FFF2-40B4-BE49-F238E27FC236}">
              <a16:creationId xmlns:a16="http://schemas.microsoft.com/office/drawing/2014/main" id="{626EC5DE-D1ED-411B-ABC5-DC211ECD24C5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7" name="AutoShape 2" descr="comedero manual para ponedora en piso">
          <a:extLst>
            <a:ext uri="{FF2B5EF4-FFF2-40B4-BE49-F238E27FC236}">
              <a16:creationId xmlns:a16="http://schemas.microsoft.com/office/drawing/2014/main" id="{C3643C0A-B7FD-47D7-AE32-475ACA1424F5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8" name="AutoShape 10">
          <a:extLst>
            <a:ext uri="{FF2B5EF4-FFF2-40B4-BE49-F238E27FC236}">
              <a16:creationId xmlns:a16="http://schemas.microsoft.com/office/drawing/2014/main" id="{E439BD3C-A692-43CA-8B4A-B5C443AD1E4F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39" name="AutoShape 2" descr="comedero manual para ponedora en piso">
          <a:extLst>
            <a:ext uri="{FF2B5EF4-FFF2-40B4-BE49-F238E27FC236}">
              <a16:creationId xmlns:a16="http://schemas.microsoft.com/office/drawing/2014/main" id="{3490DE8D-D3B8-4062-AD31-298DB49FA7AA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0" name="AutoShape 10">
          <a:extLst>
            <a:ext uri="{FF2B5EF4-FFF2-40B4-BE49-F238E27FC236}">
              <a16:creationId xmlns:a16="http://schemas.microsoft.com/office/drawing/2014/main" id="{C370FFC5-43BB-4435-8D52-F20C9BD737DB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1" name="AutoShape 2" descr="comedero manual para ponedora en piso">
          <a:extLst>
            <a:ext uri="{FF2B5EF4-FFF2-40B4-BE49-F238E27FC236}">
              <a16:creationId xmlns:a16="http://schemas.microsoft.com/office/drawing/2014/main" id="{2402754C-C00A-45A2-9FF6-DA6FE1CBDA5C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2" name="AutoShape 10">
          <a:extLst>
            <a:ext uri="{FF2B5EF4-FFF2-40B4-BE49-F238E27FC236}">
              <a16:creationId xmlns:a16="http://schemas.microsoft.com/office/drawing/2014/main" id="{E50F9285-9DAB-4313-8809-0A37C1E5BFAE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3" name="AutoShape 2" descr="comedero manual para ponedora en piso">
          <a:extLst>
            <a:ext uri="{FF2B5EF4-FFF2-40B4-BE49-F238E27FC236}">
              <a16:creationId xmlns:a16="http://schemas.microsoft.com/office/drawing/2014/main" id="{E55F0719-84DE-404A-A16D-3E5B5B010E70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4" name="AutoShape 10">
          <a:extLst>
            <a:ext uri="{FF2B5EF4-FFF2-40B4-BE49-F238E27FC236}">
              <a16:creationId xmlns:a16="http://schemas.microsoft.com/office/drawing/2014/main" id="{1BBD1376-65BD-4266-842D-21DD7CB1512C}"/>
            </a:ext>
          </a:extLst>
        </xdr:cNvPr>
        <xdr:cNvSpPr>
          <a:spLocks noChangeAspect="1" noChangeArrowheads="1"/>
        </xdr:cNvSpPr>
      </xdr:nvSpPr>
      <xdr:spPr bwMode="auto">
        <a:xfrm>
          <a:off x="0" y="11941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5" name="AutoShape 9">
          <a:extLst>
            <a:ext uri="{FF2B5EF4-FFF2-40B4-BE49-F238E27FC236}">
              <a16:creationId xmlns:a16="http://schemas.microsoft.com/office/drawing/2014/main" id="{EA339F18-BF22-4355-986C-031BBF4B968C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6" name="AutoShape 2" descr="comedero manual para ponedora en piso">
          <a:extLst>
            <a:ext uri="{FF2B5EF4-FFF2-40B4-BE49-F238E27FC236}">
              <a16:creationId xmlns:a16="http://schemas.microsoft.com/office/drawing/2014/main" id="{3C01E777-3171-4216-818A-02D68FEDEBB7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47" name="AutoShape 5">
          <a:extLst>
            <a:ext uri="{FF2B5EF4-FFF2-40B4-BE49-F238E27FC236}">
              <a16:creationId xmlns:a16="http://schemas.microsoft.com/office/drawing/2014/main" id="{2549E97D-49F6-4E11-B1E9-4F5EBC25ADBB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8" name="AutoShape 10">
          <a:extLst>
            <a:ext uri="{FF2B5EF4-FFF2-40B4-BE49-F238E27FC236}">
              <a16:creationId xmlns:a16="http://schemas.microsoft.com/office/drawing/2014/main" id="{D3DD4295-6F98-4FEB-A5B9-7A7EDE899B34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49" name="AutoShape 2" descr="comedero manual para ponedora en piso">
          <a:extLst>
            <a:ext uri="{FF2B5EF4-FFF2-40B4-BE49-F238E27FC236}">
              <a16:creationId xmlns:a16="http://schemas.microsoft.com/office/drawing/2014/main" id="{2968E4A4-6C55-4FE1-AE39-494B8B3C5676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0" name="AutoShape 10">
          <a:extLst>
            <a:ext uri="{FF2B5EF4-FFF2-40B4-BE49-F238E27FC236}">
              <a16:creationId xmlns:a16="http://schemas.microsoft.com/office/drawing/2014/main" id="{D41F8224-6D04-4904-BDAB-51E4DC6781DC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1" name="AutoShape 2" descr="comedero manual para ponedora en piso">
          <a:extLst>
            <a:ext uri="{FF2B5EF4-FFF2-40B4-BE49-F238E27FC236}">
              <a16:creationId xmlns:a16="http://schemas.microsoft.com/office/drawing/2014/main" id="{024E57C3-5722-4A96-AA4C-8F7338FAF9A4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2" name="AutoShape 10">
          <a:extLst>
            <a:ext uri="{FF2B5EF4-FFF2-40B4-BE49-F238E27FC236}">
              <a16:creationId xmlns:a16="http://schemas.microsoft.com/office/drawing/2014/main" id="{3884B203-20D2-4C0F-A661-1DD9E4BD9FAF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3" name="AutoShape 2" descr="comedero manual para ponedora en piso">
          <a:extLst>
            <a:ext uri="{FF2B5EF4-FFF2-40B4-BE49-F238E27FC236}">
              <a16:creationId xmlns:a16="http://schemas.microsoft.com/office/drawing/2014/main" id="{68D52502-A9CE-4D1A-9C2F-A1EE4D4A8C42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4" name="AutoShape 10">
          <a:extLst>
            <a:ext uri="{FF2B5EF4-FFF2-40B4-BE49-F238E27FC236}">
              <a16:creationId xmlns:a16="http://schemas.microsoft.com/office/drawing/2014/main" id="{421EA684-A929-4AEB-A1B8-8B643CB864DA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5" name="AutoShape 2" descr="comedero manual para ponedora en piso">
          <a:extLst>
            <a:ext uri="{FF2B5EF4-FFF2-40B4-BE49-F238E27FC236}">
              <a16:creationId xmlns:a16="http://schemas.microsoft.com/office/drawing/2014/main" id="{EFDF784D-4E6C-4ECE-B986-819202B03D76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6" name="AutoShape 10">
          <a:extLst>
            <a:ext uri="{FF2B5EF4-FFF2-40B4-BE49-F238E27FC236}">
              <a16:creationId xmlns:a16="http://schemas.microsoft.com/office/drawing/2014/main" id="{227ED337-D4AA-4FCC-9973-6C8D20CC71E3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7" name="AutoShape 2" descr="comedero manual para ponedora en piso">
          <a:extLst>
            <a:ext uri="{FF2B5EF4-FFF2-40B4-BE49-F238E27FC236}">
              <a16:creationId xmlns:a16="http://schemas.microsoft.com/office/drawing/2014/main" id="{1F869E39-6D8F-49D6-806A-EAF45EEE3B64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8" name="AutoShape 10">
          <a:extLst>
            <a:ext uri="{FF2B5EF4-FFF2-40B4-BE49-F238E27FC236}">
              <a16:creationId xmlns:a16="http://schemas.microsoft.com/office/drawing/2014/main" id="{52999719-85A6-4EB4-AF04-FFCE233CFA0C}"/>
            </a:ext>
          </a:extLst>
        </xdr:cNvPr>
        <xdr:cNvSpPr>
          <a:spLocks noChangeAspect="1" noChangeArrowheads="1"/>
        </xdr:cNvSpPr>
      </xdr:nvSpPr>
      <xdr:spPr bwMode="auto">
        <a:xfrm>
          <a:off x="0" y="12379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59" name="AutoShape 9">
          <a:extLst>
            <a:ext uri="{FF2B5EF4-FFF2-40B4-BE49-F238E27FC236}">
              <a16:creationId xmlns:a16="http://schemas.microsoft.com/office/drawing/2014/main" id="{262BD0BD-5984-445E-9685-74961F5C029B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0" name="AutoShape 2" descr="comedero manual para ponedora en piso">
          <a:extLst>
            <a:ext uri="{FF2B5EF4-FFF2-40B4-BE49-F238E27FC236}">
              <a16:creationId xmlns:a16="http://schemas.microsoft.com/office/drawing/2014/main" id="{94FC9C2B-95F5-40A9-8656-330BB7B48014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61" name="AutoShape 5">
          <a:extLst>
            <a:ext uri="{FF2B5EF4-FFF2-40B4-BE49-F238E27FC236}">
              <a16:creationId xmlns:a16="http://schemas.microsoft.com/office/drawing/2014/main" id="{BDE3F417-EB44-4FAD-A96C-5CC3403B9CD1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2" name="AutoShape 10">
          <a:extLst>
            <a:ext uri="{FF2B5EF4-FFF2-40B4-BE49-F238E27FC236}">
              <a16:creationId xmlns:a16="http://schemas.microsoft.com/office/drawing/2014/main" id="{4B5E8EF3-C50C-49FB-B22F-C37EE35F4EB7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3" name="AutoShape 2" descr="comedero manual para ponedora en piso">
          <a:extLst>
            <a:ext uri="{FF2B5EF4-FFF2-40B4-BE49-F238E27FC236}">
              <a16:creationId xmlns:a16="http://schemas.microsoft.com/office/drawing/2014/main" id="{54E66329-D33C-4CF5-AF73-3EB33D00F8BB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4" name="AutoShape 10">
          <a:extLst>
            <a:ext uri="{FF2B5EF4-FFF2-40B4-BE49-F238E27FC236}">
              <a16:creationId xmlns:a16="http://schemas.microsoft.com/office/drawing/2014/main" id="{111A8E16-F5DD-4D80-AA93-8922F2315244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5" name="AutoShape 2" descr="comedero manual para ponedora en piso">
          <a:extLst>
            <a:ext uri="{FF2B5EF4-FFF2-40B4-BE49-F238E27FC236}">
              <a16:creationId xmlns:a16="http://schemas.microsoft.com/office/drawing/2014/main" id="{6DD8EF68-40DB-444A-9E7E-F039D9202AE7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6" name="AutoShape 10">
          <a:extLst>
            <a:ext uri="{FF2B5EF4-FFF2-40B4-BE49-F238E27FC236}">
              <a16:creationId xmlns:a16="http://schemas.microsoft.com/office/drawing/2014/main" id="{DEEEAD6D-AAA4-4E98-94C0-40BEFAF9F5FA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7" name="AutoShape 2" descr="comedero manual para ponedora en piso">
          <a:extLst>
            <a:ext uri="{FF2B5EF4-FFF2-40B4-BE49-F238E27FC236}">
              <a16:creationId xmlns:a16="http://schemas.microsoft.com/office/drawing/2014/main" id="{DC8BDC5E-B45E-4C56-90C4-34208B9DFF0D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8" name="AutoShape 10">
          <a:extLst>
            <a:ext uri="{FF2B5EF4-FFF2-40B4-BE49-F238E27FC236}">
              <a16:creationId xmlns:a16="http://schemas.microsoft.com/office/drawing/2014/main" id="{A73E8CD0-BAEB-4703-A925-E1DA93451496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69" name="AutoShape 2" descr="comedero manual para ponedora en piso">
          <a:extLst>
            <a:ext uri="{FF2B5EF4-FFF2-40B4-BE49-F238E27FC236}">
              <a16:creationId xmlns:a16="http://schemas.microsoft.com/office/drawing/2014/main" id="{BE3F1256-53D7-45DC-9782-FD681B224A6C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0" name="AutoShape 10">
          <a:extLst>
            <a:ext uri="{FF2B5EF4-FFF2-40B4-BE49-F238E27FC236}">
              <a16:creationId xmlns:a16="http://schemas.microsoft.com/office/drawing/2014/main" id="{E1404F55-FA13-49EE-9E06-A03128D32C6D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1" name="AutoShape 2" descr="comedero manual para ponedora en piso">
          <a:extLst>
            <a:ext uri="{FF2B5EF4-FFF2-40B4-BE49-F238E27FC236}">
              <a16:creationId xmlns:a16="http://schemas.microsoft.com/office/drawing/2014/main" id="{6172517E-D3FA-4316-970E-4D5B5E293C27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2" name="AutoShape 10">
          <a:extLst>
            <a:ext uri="{FF2B5EF4-FFF2-40B4-BE49-F238E27FC236}">
              <a16:creationId xmlns:a16="http://schemas.microsoft.com/office/drawing/2014/main" id="{525E0796-D97D-4975-A802-2CCB05392402}"/>
            </a:ext>
          </a:extLst>
        </xdr:cNvPr>
        <xdr:cNvSpPr>
          <a:spLocks noChangeAspect="1" noChangeArrowheads="1"/>
        </xdr:cNvSpPr>
      </xdr:nvSpPr>
      <xdr:spPr bwMode="auto">
        <a:xfrm>
          <a:off x="0" y="12798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3" name="AutoShape 9">
          <a:extLst>
            <a:ext uri="{FF2B5EF4-FFF2-40B4-BE49-F238E27FC236}">
              <a16:creationId xmlns:a16="http://schemas.microsoft.com/office/drawing/2014/main" id="{FFD7FE96-551C-462E-8CD4-5A45A52181BE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4" name="AutoShape 2" descr="comedero manual para ponedora en piso">
          <a:extLst>
            <a:ext uri="{FF2B5EF4-FFF2-40B4-BE49-F238E27FC236}">
              <a16:creationId xmlns:a16="http://schemas.microsoft.com/office/drawing/2014/main" id="{929813B0-17AE-43E7-A5FA-5C65708B736E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75" name="AutoShape 5">
          <a:extLst>
            <a:ext uri="{FF2B5EF4-FFF2-40B4-BE49-F238E27FC236}">
              <a16:creationId xmlns:a16="http://schemas.microsoft.com/office/drawing/2014/main" id="{317FD136-F9A9-42DB-BDF0-8F7465892620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6" name="AutoShape 10">
          <a:extLst>
            <a:ext uri="{FF2B5EF4-FFF2-40B4-BE49-F238E27FC236}">
              <a16:creationId xmlns:a16="http://schemas.microsoft.com/office/drawing/2014/main" id="{E4941191-C863-4982-91B4-D5A84D007995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7" name="AutoShape 2" descr="comedero manual para ponedora en piso">
          <a:extLst>
            <a:ext uri="{FF2B5EF4-FFF2-40B4-BE49-F238E27FC236}">
              <a16:creationId xmlns:a16="http://schemas.microsoft.com/office/drawing/2014/main" id="{A7007118-9536-4A2D-90CE-3F0528CA2AE6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8" name="AutoShape 10">
          <a:extLst>
            <a:ext uri="{FF2B5EF4-FFF2-40B4-BE49-F238E27FC236}">
              <a16:creationId xmlns:a16="http://schemas.microsoft.com/office/drawing/2014/main" id="{58FE8B45-7AF6-421E-AA62-20BBDC01A61A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79" name="AutoShape 2" descr="comedero manual para ponedora en piso">
          <a:extLst>
            <a:ext uri="{FF2B5EF4-FFF2-40B4-BE49-F238E27FC236}">
              <a16:creationId xmlns:a16="http://schemas.microsoft.com/office/drawing/2014/main" id="{2D278B05-3750-4483-AFFD-ECDC9CFAED5D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0" name="AutoShape 10">
          <a:extLst>
            <a:ext uri="{FF2B5EF4-FFF2-40B4-BE49-F238E27FC236}">
              <a16:creationId xmlns:a16="http://schemas.microsoft.com/office/drawing/2014/main" id="{30AF2FA4-A515-44EA-9CEA-BE18DC5AC3B1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1" name="AutoShape 2" descr="comedero manual para ponedora en piso">
          <a:extLst>
            <a:ext uri="{FF2B5EF4-FFF2-40B4-BE49-F238E27FC236}">
              <a16:creationId xmlns:a16="http://schemas.microsoft.com/office/drawing/2014/main" id="{EEFA184A-A17F-4374-8B02-33FF094B97F2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2" name="AutoShape 10">
          <a:extLst>
            <a:ext uri="{FF2B5EF4-FFF2-40B4-BE49-F238E27FC236}">
              <a16:creationId xmlns:a16="http://schemas.microsoft.com/office/drawing/2014/main" id="{9416396F-472C-4F6B-9B7B-ECF052CEEC49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3" name="AutoShape 2" descr="comedero manual para ponedora en piso">
          <a:extLst>
            <a:ext uri="{FF2B5EF4-FFF2-40B4-BE49-F238E27FC236}">
              <a16:creationId xmlns:a16="http://schemas.microsoft.com/office/drawing/2014/main" id="{1E6E80CA-BE44-4B97-9447-1CB57BAD9045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4" name="AutoShape 10">
          <a:extLst>
            <a:ext uri="{FF2B5EF4-FFF2-40B4-BE49-F238E27FC236}">
              <a16:creationId xmlns:a16="http://schemas.microsoft.com/office/drawing/2014/main" id="{E9B4CA40-5F99-454E-95C0-659C269DE0A2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5" name="AutoShape 2" descr="comedero manual para ponedora en piso">
          <a:extLst>
            <a:ext uri="{FF2B5EF4-FFF2-40B4-BE49-F238E27FC236}">
              <a16:creationId xmlns:a16="http://schemas.microsoft.com/office/drawing/2014/main" id="{413CB85C-A4BE-4808-B684-73807D10C65C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6" name="AutoShape 10">
          <a:extLst>
            <a:ext uri="{FF2B5EF4-FFF2-40B4-BE49-F238E27FC236}">
              <a16:creationId xmlns:a16="http://schemas.microsoft.com/office/drawing/2014/main" id="{F875F9F0-FBCD-4C5E-8E91-C23CFCE87C7A}"/>
            </a:ext>
          </a:extLst>
        </xdr:cNvPr>
        <xdr:cNvSpPr>
          <a:spLocks noChangeAspect="1" noChangeArrowheads="1"/>
        </xdr:cNvSpPr>
      </xdr:nvSpPr>
      <xdr:spPr bwMode="auto">
        <a:xfrm>
          <a:off x="0" y="13179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7" name="AutoShape 9">
          <a:extLst>
            <a:ext uri="{FF2B5EF4-FFF2-40B4-BE49-F238E27FC236}">
              <a16:creationId xmlns:a16="http://schemas.microsoft.com/office/drawing/2014/main" id="{8816F9F8-8E10-4DA2-B708-4808D61CBB63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88" name="AutoShape 2" descr="comedero manual para ponedora en piso">
          <a:extLst>
            <a:ext uri="{FF2B5EF4-FFF2-40B4-BE49-F238E27FC236}">
              <a16:creationId xmlns:a16="http://schemas.microsoft.com/office/drawing/2014/main" id="{8D94417B-AB00-457F-99D1-B9C9AC99D790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589" name="AutoShape 5">
          <a:extLst>
            <a:ext uri="{FF2B5EF4-FFF2-40B4-BE49-F238E27FC236}">
              <a16:creationId xmlns:a16="http://schemas.microsoft.com/office/drawing/2014/main" id="{81E6EF63-2B1F-4ACB-A58C-B65807AEB4B1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0" name="AutoShape 10">
          <a:extLst>
            <a:ext uri="{FF2B5EF4-FFF2-40B4-BE49-F238E27FC236}">
              <a16:creationId xmlns:a16="http://schemas.microsoft.com/office/drawing/2014/main" id="{FCA32BB7-C0D4-4A15-8A4B-CDC9C1A78DAC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1" name="AutoShape 2" descr="comedero manual para ponedora en piso">
          <a:extLst>
            <a:ext uri="{FF2B5EF4-FFF2-40B4-BE49-F238E27FC236}">
              <a16:creationId xmlns:a16="http://schemas.microsoft.com/office/drawing/2014/main" id="{6CE4C23B-91F3-413F-912D-259673A06F26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2" name="AutoShape 10">
          <a:extLst>
            <a:ext uri="{FF2B5EF4-FFF2-40B4-BE49-F238E27FC236}">
              <a16:creationId xmlns:a16="http://schemas.microsoft.com/office/drawing/2014/main" id="{EF570DC4-67A0-4BFA-8BF1-A2F8BA6ED3B6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3" name="AutoShape 2" descr="comedero manual para ponedora en piso">
          <a:extLst>
            <a:ext uri="{FF2B5EF4-FFF2-40B4-BE49-F238E27FC236}">
              <a16:creationId xmlns:a16="http://schemas.microsoft.com/office/drawing/2014/main" id="{40F44770-7659-4877-B02B-A715F5BFEC69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4" name="AutoShape 10">
          <a:extLst>
            <a:ext uri="{FF2B5EF4-FFF2-40B4-BE49-F238E27FC236}">
              <a16:creationId xmlns:a16="http://schemas.microsoft.com/office/drawing/2014/main" id="{5576B883-4C20-45DC-803F-571B9B2A49A7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5" name="AutoShape 2" descr="comedero manual para ponedora en piso">
          <a:extLst>
            <a:ext uri="{FF2B5EF4-FFF2-40B4-BE49-F238E27FC236}">
              <a16:creationId xmlns:a16="http://schemas.microsoft.com/office/drawing/2014/main" id="{EBE2EC06-17A2-41E8-81E0-7D8B30E28EDD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6" name="AutoShape 10">
          <a:extLst>
            <a:ext uri="{FF2B5EF4-FFF2-40B4-BE49-F238E27FC236}">
              <a16:creationId xmlns:a16="http://schemas.microsoft.com/office/drawing/2014/main" id="{9EF49AD0-764D-4019-A204-0C50610ED6BF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7" name="AutoShape 2" descr="comedero manual para ponedora en piso">
          <a:extLst>
            <a:ext uri="{FF2B5EF4-FFF2-40B4-BE49-F238E27FC236}">
              <a16:creationId xmlns:a16="http://schemas.microsoft.com/office/drawing/2014/main" id="{A16133A0-51B0-4B35-8324-67191DF50DEE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8" name="AutoShape 10">
          <a:extLst>
            <a:ext uri="{FF2B5EF4-FFF2-40B4-BE49-F238E27FC236}">
              <a16:creationId xmlns:a16="http://schemas.microsoft.com/office/drawing/2014/main" id="{6FFA1D09-A1F1-45D8-AB50-3AA308DC141B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599" name="AutoShape 2" descr="comedero manual para ponedora en piso">
          <a:extLst>
            <a:ext uri="{FF2B5EF4-FFF2-40B4-BE49-F238E27FC236}">
              <a16:creationId xmlns:a16="http://schemas.microsoft.com/office/drawing/2014/main" id="{83618412-C216-4C54-9B36-9CC913294E89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0" name="AutoShape 10">
          <a:extLst>
            <a:ext uri="{FF2B5EF4-FFF2-40B4-BE49-F238E27FC236}">
              <a16:creationId xmlns:a16="http://schemas.microsoft.com/office/drawing/2014/main" id="{3DF8B5B1-D68F-477D-890A-110990F10A2C}"/>
            </a:ext>
          </a:extLst>
        </xdr:cNvPr>
        <xdr:cNvSpPr>
          <a:spLocks noChangeAspect="1" noChangeArrowheads="1"/>
        </xdr:cNvSpPr>
      </xdr:nvSpPr>
      <xdr:spPr bwMode="auto">
        <a:xfrm>
          <a:off x="0" y="13655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1" name="AutoShape 9">
          <a:extLst>
            <a:ext uri="{FF2B5EF4-FFF2-40B4-BE49-F238E27FC236}">
              <a16:creationId xmlns:a16="http://schemas.microsoft.com/office/drawing/2014/main" id="{1ACEA91B-0324-4E86-BA86-BF9274280DF2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2" name="AutoShape 2" descr="comedero manual para ponedora en piso">
          <a:extLst>
            <a:ext uri="{FF2B5EF4-FFF2-40B4-BE49-F238E27FC236}">
              <a16:creationId xmlns:a16="http://schemas.microsoft.com/office/drawing/2014/main" id="{11BEFC82-B9D9-47BD-B3BD-08E64391928E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03" name="AutoShape 5">
          <a:extLst>
            <a:ext uri="{FF2B5EF4-FFF2-40B4-BE49-F238E27FC236}">
              <a16:creationId xmlns:a16="http://schemas.microsoft.com/office/drawing/2014/main" id="{D009B169-E824-46C9-BBF9-18286520DC8F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4" name="AutoShape 10">
          <a:extLst>
            <a:ext uri="{FF2B5EF4-FFF2-40B4-BE49-F238E27FC236}">
              <a16:creationId xmlns:a16="http://schemas.microsoft.com/office/drawing/2014/main" id="{BA91073D-CFD4-4FB3-BD96-677255E412A6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5" name="AutoShape 2" descr="comedero manual para ponedora en piso">
          <a:extLst>
            <a:ext uri="{FF2B5EF4-FFF2-40B4-BE49-F238E27FC236}">
              <a16:creationId xmlns:a16="http://schemas.microsoft.com/office/drawing/2014/main" id="{ACC94783-A7A9-406F-8DA5-FC1B73B8DA10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6" name="AutoShape 10">
          <a:extLst>
            <a:ext uri="{FF2B5EF4-FFF2-40B4-BE49-F238E27FC236}">
              <a16:creationId xmlns:a16="http://schemas.microsoft.com/office/drawing/2014/main" id="{392B87F9-6FCF-44DC-9E40-CE51DAD92672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7" name="AutoShape 2" descr="comedero manual para ponedora en piso">
          <a:extLst>
            <a:ext uri="{FF2B5EF4-FFF2-40B4-BE49-F238E27FC236}">
              <a16:creationId xmlns:a16="http://schemas.microsoft.com/office/drawing/2014/main" id="{F4B23A1F-744F-47EB-99A9-990B1FFD3343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8" name="AutoShape 10">
          <a:extLst>
            <a:ext uri="{FF2B5EF4-FFF2-40B4-BE49-F238E27FC236}">
              <a16:creationId xmlns:a16="http://schemas.microsoft.com/office/drawing/2014/main" id="{4BBAD629-7349-4FC7-B378-D2AD7A7EC79D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09" name="AutoShape 2" descr="comedero manual para ponedora en piso">
          <a:extLst>
            <a:ext uri="{FF2B5EF4-FFF2-40B4-BE49-F238E27FC236}">
              <a16:creationId xmlns:a16="http://schemas.microsoft.com/office/drawing/2014/main" id="{EB26DCCF-3FD8-4AAE-A61B-786CFCF4836B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0" name="AutoShape 10">
          <a:extLst>
            <a:ext uri="{FF2B5EF4-FFF2-40B4-BE49-F238E27FC236}">
              <a16:creationId xmlns:a16="http://schemas.microsoft.com/office/drawing/2014/main" id="{763DFC53-B532-46E3-B2A0-B2314D3F02EC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1" name="AutoShape 2" descr="comedero manual para ponedora en piso">
          <a:extLst>
            <a:ext uri="{FF2B5EF4-FFF2-40B4-BE49-F238E27FC236}">
              <a16:creationId xmlns:a16="http://schemas.microsoft.com/office/drawing/2014/main" id="{1D200B56-F340-443E-92B0-3045F2A996D2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2" name="AutoShape 10">
          <a:extLst>
            <a:ext uri="{FF2B5EF4-FFF2-40B4-BE49-F238E27FC236}">
              <a16:creationId xmlns:a16="http://schemas.microsoft.com/office/drawing/2014/main" id="{1B564FEE-076F-46B8-B7FB-FACEBEAE1CCF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3" name="AutoShape 2" descr="comedero manual para ponedora en piso">
          <a:extLst>
            <a:ext uri="{FF2B5EF4-FFF2-40B4-BE49-F238E27FC236}">
              <a16:creationId xmlns:a16="http://schemas.microsoft.com/office/drawing/2014/main" id="{930921E2-931A-4B39-A5F2-24F651867DCD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4" name="AutoShape 10">
          <a:extLst>
            <a:ext uri="{FF2B5EF4-FFF2-40B4-BE49-F238E27FC236}">
              <a16:creationId xmlns:a16="http://schemas.microsoft.com/office/drawing/2014/main" id="{A6327668-8689-4E2F-8681-7B6D648EEFFA}"/>
            </a:ext>
          </a:extLst>
        </xdr:cNvPr>
        <xdr:cNvSpPr>
          <a:spLocks noChangeAspect="1" noChangeArrowheads="1"/>
        </xdr:cNvSpPr>
      </xdr:nvSpPr>
      <xdr:spPr bwMode="auto">
        <a:xfrm>
          <a:off x="0" y="143989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5" name="AutoShape 9">
          <a:extLst>
            <a:ext uri="{FF2B5EF4-FFF2-40B4-BE49-F238E27FC236}">
              <a16:creationId xmlns:a16="http://schemas.microsoft.com/office/drawing/2014/main" id="{09155D73-64E1-4144-82D3-0626D1DFB972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6" name="AutoShape 2" descr="comedero manual para ponedora en piso">
          <a:extLst>
            <a:ext uri="{FF2B5EF4-FFF2-40B4-BE49-F238E27FC236}">
              <a16:creationId xmlns:a16="http://schemas.microsoft.com/office/drawing/2014/main" id="{17871DB9-A226-46EA-9C28-FE73961F7CBE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17" name="AutoShape 5">
          <a:extLst>
            <a:ext uri="{FF2B5EF4-FFF2-40B4-BE49-F238E27FC236}">
              <a16:creationId xmlns:a16="http://schemas.microsoft.com/office/drawing/2014/main" id="{E51EB54A-5C5C-4230-A0B5-873B0CE84D55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8" name="AutoShape 10">
          <a:extLst>
            <a:ext uri="{FF2B5EF4-FFF2-40B4-BE49-F238E27FC236}">
              <a16:creationId xmlns:a16="http://schemas.microsoft.com/office/drawing/2014/main" id="{BC413FC8-1375-46D9-89B3-75AECE02B5E3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19" name="AutoShape 2" descr="comedero manual para ponedora en piso">
          <a:extLst>
            <a:ext uri="{FF2B5EF4-FFF2-40B4-BE49-F238E27FC236}">
              <a16:creationId xmlns:a16="http://schemas.microsoft.com/office/drawing/2014/main" id="{60916D8C-D647-46EB-8608-488B46AD245D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0" name="AutoShape 10">
          <a:extLst>
            <a:ext uri="{FF2B5EF4-FFF2-40B4-BE49-F238E27FC236}">
              <a16:creationId xmlns:a16="http://schemas.microsoft.com/office/drawing/2014/main" id="{BC385618-D097-4E42-97AF-A3F381881B0D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1" name="AutoShape 2" descr="comedero manual para ponedora en piso">
          <a:extLst>
            <a:ext uri="{FF2B5EF4-FFF2-40B4-BE49-F238E27FC236}">
              <a16:creationId xmlns:a16="http://schemas.microsoft.com/office/drawing/2014/main" id="{807433ED-1C8F-4AA0-94E2-8BFBF54FF064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2" name="AutoShape 10">
          <a:extLst>
            <a:ext uri="{FF2B5EF4-FFF2-40B4-BE49-F238E27FC236}">
              <a16:creationId xmlns:a16="http://schemas.microsoft.com/office/drawing/2014/main" id="{61DF9B7A-15F8-4595-A2B3-83804DA3CA38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3" name="AutoShape 2" descr="comedero manual para ponedora en piso">
          <a:extLst>
            <a:ext uri="{FF2B5EF4-FFF2-40B4-BE49-F238E27FC236}">
              <a16:creationId xmlns:a16="http://schemas.microsoft.com/office/drawing/2014/main" id="{B377BE1B-EF50-4D52-B23C-BF84C4D91302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4" name="AutoShape 10">
          <a:extLst>
            <a:ext uri="{FF2B5EF4-FFF2-40B4-BE49-F238E27FC236}">
              <a16:creationId xmlns:a16="http://schemas.microsoft.com/office/drawing/2014/main" id="{FDD3EAB7-32D3-4B87-85E0-2C47A0551DF3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5" name="AutoShape 2" descr="comedero manual para ponedora en piso">
          <a:extLst>
            <a:ext uri="{FF2B5EF4-FFF2-40B4-BE49-F238E27FC236}">
              <a16:creationId xmlns:a16="http://schemas.microsoft.com/office/drawing/2014/main" id="{480FA5F0-2E98-432C-9A54-55BA78B938DD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6" name="AutoShape 10">
          <a:extLst>
            <a:ext uri="{FF2B5EF4-FFF2-40B4-BE49-F238E27FC236}">
              <a16:creationId xmlns:a16="http://schemas.microsoft.com/office/drawing/2014/main" id="{0208F4F4-53C9-47AB-BEBD-0BAF0FEA6705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7" name="AutoShape 2" descr="comedero manual para ponedora en piso">
          <a:extLst>
            <a:ext uri="{FF2B5EF4-FFF2-40B4-BE49-F238E27FC236}">
              <a16:creationId xmlns:a16="http://schemas.microsoft.com/office/drawing/2014/main" id="{3B049E16-05C1-49E1-A8C5-8F311C8E0FDE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8" name="AutoShape 10">
          <a:extLst>
            <a:ext uri="{FF2B5EF4-FFF2-40B4-BE49-F238E27FC236}">
              <a16:creationId xmlns:a16="http://schemas.microsoft.com/office/drawing/2014/main" id="{A0B1905A-7C2B-4273-8E29-ED4A9DC44EBA}"/>
            </a:ext>
          </a:extLst>
        </xdr:cNvPr>
        <xdr:cNvSpPr>
          <a:spLocks noChangeAspect="1" noChangeArrowheads="1"/>
        </xdr:cNvSpPr>
      </xdr:nvSpPr>
      <xdr:spPr bwMode="auto">
        <a:xfrm>
          <a:off x="0" y="14818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29" name="AutoShape 9">
          <a:extLst>
            <a:ext uri="{FF2B5EF4-FFF2-40B4-BE49-F238E27FC236}">
              <a16:creationId xmlns:a16="http://schemas.microsoft.com/office/drawing/2014/main" id="{0905E475-7E59-4BD4-9950-A97385D18891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0" name="AutoShape 2" descr="comedero manual para ponedora en piso">
          <a:extLst>
            <a:ext uri="{FF2B5EF4-FFF2-40B4-BE49-F238E27FC236}">
              <a16:creationId xmlns:a16="http://schemas.microsoft.com/office/drawing/2014/main" id="{211B68D8-B4CE-4053-A7A1-AC053E8943C0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31" name="AutoShape 5">
          <a:extLst>
            <a:ext uri="{FF2B5EF4-FFF2-40B4-BE49-F238E27FC236}">
              <a16:creationId xmlns:a16="http://schemas.microsoft.com/office/drawing/2014/main" id="{2F024809-A62D-4393-A8BF-D551ACC1CC49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2" name="AutoShape 10">
          <a:extLst>
            <a:ext uri="{FF2B5EF4-FFF2-40B4-BE49-F238E27FC236}">
              <a16:creationId xmlns:a16="http://schemas.microsoft.com/office/drawing/2014/main" id="{29FAEA60-9F26-45DF-AA9C-60FE0E29EC47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3" name="AutoShape 2" descr="comedero manual para ponedora en piso">
          <a:extLst>
            <a:ext uri="{FF2B5EF4-FFF2-40B4-BE49-F238E27FC236}">
              <a16:creationId xmlns:a16="http://schemas.microsoft.com/office/drawing/2014/main" id="{44082E52-1124-4E51-A3EE-E8D5D74B32DA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4" name="AutoShape 10">
          <a:extLst>
            <a:ext uri="{FF2B5EF4-FFF2-40B4-BE49-F238E27FC236}">
              <a16:creationId xmlns:a16="http://schemas.microsoft.com/office/drawing/2014/main" id="{E24672DB-37BC-414B-A59B-1BEDD9378BC1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5" name="AutoShape 2" descr="comedero manual para ponedora en piso">
          <a:extLst>
            <a:ext uri="{FF2B5EF4-FFF2-40B4-BE49-F238E27FC236}">
              <a16:creationId xmlns:a16="http://schemas.microsoft.com/office/drawing/2014/main" id="{AF0D8747-CBE6-46B4-B4B4-BD3A2A4DD598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6" name="AutoShape 10">
          <a:extLst>
            <a:ext uri="{FF2B5EF4-FFF2-40B4-BE49-F238E27FC236}">
              <a16:creationId xmlns:a16="http://schemas.microsoft.com/office/drawing/2014/main" id="{67B8BC2E-07F0-4D2B-A3AE-95DEF493E234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7" name="AutoShape 2" descr="comedero manual para ponedora en piso">
          <a:extLst>
            <a:ext uri="{FF2B5EF4-FFF2-40B4-BE49-F238E27FC236}">
              <a16:creationId xmlns:a16="http://schemas.microsoft.com/office/drawing/2014/main" id="{D0B4C0F8-8204-4727-94E0-04F1B5AB2C07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8" name="AutoShape 10">
          <a:extLst>
            <a:ext uri="{FF2B5EF4-FFF2-40B4-BE49-F238E27FC236}">
              <a16:creationId xmlns:a16="http://schemas.microsoft.com/office/drawing/2014/main" id="{48BC3AA6-4684-420A-906F-C419750C1F7E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39" name="AutoShape 2" descr="comedero manual para ponedora en piso">
          <a:extLst>
            <a:ext uri="{FF2B5EF4-FFF2-40B4-BE49-F238E27FC236}">
              <a16:creationId xmlns:a16="http://schemas.microsoft.com/office/drawing/2014/main" id="{B96CD8F4-886B-4951-9656-9374FD435EBE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0" name="AutoShape 10">
          <a:extLst>
            <a:ext uri="{FF2B5EF4-FFF2-40B4-BE49-F238E27FC236}">
              <a16:creationId xmlns:a16="http://schemas.microsoft.com/office/drawing/2014/main" id="{8F16B117-EDD5-4705-AACC-897B39C6E7A0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1" name="AutoShape 2" descr="comedero manual para ponedora en piso">
          <a:extLst>
            <a:ext uri="{FF2B5EF4-FFF2-40B4-BE49-F238E27FC236}">
              <a16:creationId xmlns:a16="http://schemas.microsoft.com/office/drawing/2014/main" id="{613AB348-46E4-44EF-A973-079ECCDB58E1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2" name="AutoShape 10">
          <a:extLst>
            <a:ext uri="{FF2B5EF4-FFF2-40B4-BE49-F238E27FC236}">
              <a16:creationId xmlns:a16="http://schemas.microsoft.com/office/drawing/2014/main" id="{941DC1AC-9036-4189-BE97-AB8B415D6306}"/>
            </a:ext>
          </a:extLst>
        </xdr:cNvPr>
        <xdr:cNvSpPr>
          <a:spLocks noChangeAspect="1" noChangeArrowheads="1"/>
        </xdr:cNvSpPr>
      </xdr:nvSpPr>
      <xdr:spPr bwMode="auto">
        <a:xfrm>
          <a:off x="0" y="15389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3" name="AutoShape 9">
          <a:extLst>
            <a:ext uri="{FF2B5EF4-FFF2-40B4-BE49-F238E27FC236}">
              <a16:creationId xmlns:a16="http://schemas.microsoft.com/office/drawing/2014/main" id="{48DC06D0-7EC0-4E62-A477-52DFB28AC0FD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4" name="AutoShape 2" descr="comedero manual para ponedora en piso">
          <a:extLst>
            <a:ext uri="{FF2B5EF4-FFF2-40B4-BE49-F238E27FC236}">
              <a16:creationId xmlns:a16="http://schemas.microsoft.com/office/drawing/2014/main" id="{108FEFDB-B139-4D7A-8305-A14F677A349F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45" name="AutoShape 5">
          <a:extLst>
            <a:ext uri="{FF2B5EF4-FFF2-40B4-BE49-F238E27FC236}">
              <a16:creationId xmlns:a16="http://schemas.microsoft.com/office/drawing/2014/main" id="{0858136B-9E09-490F-BCE6-A3D68772A102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6" name="AutoShape 10">
          <a:extLst>
            <a:ext uri="{FF2B5EF4-FFF2-40B4-BE49-F238E27FC236}">
              <a16:creationId xmlns:a16="http://schemas.microsoft.com/office/drawing/2014/main" id="{E2B17855-D3B0-497D-9C3A-5EE4BCD331F5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7" name="AutoShape 2" descr="comedero manual para ponedora en piso">
          <a:extLst>
            <a:ext uri="{FF2B5EF4-FFF2-40B4-BE49-F238E27FC236}">
              <a16:creationId xmlns:a16="http://schemas.microsoft.com/office/drawing/2014/main" id="{76A18E38-4BEF-483E-95AB-1C1981F0FA44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8" name="AutoShape 10">
          <a:extLst>
            <a:ext uri="{FF2B5EF4-FFF2-40B4-BE49-F238E27FC236}">
              <a16:creationId xmlns:a16="http://schemas.microsoft.com/office/drawing/2014/main" id="{C90C909C-A0EE-4274-8997-D9826E78033B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49" name="AutoShape 2" descr="comedero manual para ponedora en piso">
          <a:extLst>
            <a:ext uri="{FF2B5EF4-FFF2-40B4-BE49-F238E27FC236}">
              <a16:creationId xmlns:a16="http://schemas.microsoft.com/office/drawing/2014/main" id="{51B7F02D-1596-406C-9E7F-18E69EC1A884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0" name="AutoShape 10">
          <a:extLst>
            <a:ext uri="{FF2B5EF4-FFF2-40B4-BE49-F238E27FC236}">
              <a16:creationId xmlns:a16="http://schemas.microsoft.com/office/drawing/2014/main" id="{BBD9F086-810A-4B98-ACC9-27857499B845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1" name="AutoShape 2" descr="comedero manual para ponedora en piso">
          <a:extLst>
            <a:ext uri="{FF2B5EF4-FFF2-40B4-BE49-F238E27FC236}">
              <a16:creationId xmlns:a16="http://schemas.microsoft.com/office/drawing/2014/main" id="{F3613226-7D4B-4CF3-BA69-67CA77CF1BBA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2" name="AutoShape 10">
          <a:extLst>
            <a:ext uri="{FF2B5EF4-FFF2-40B4-BE49-F238E27FC236}">
              <a16:creationId xmlns:a16="http://schemas.microsoft.com/office/drawing/2014/main" id="{1395EA8A-5898-4799-9B52-F5638E7986FC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3" name="AutoShape 2" descr="comedero manual para ponedora en piso">
          <a:extLst>
            <a:ext uri="{FF2B5EF4-FFF2-40B4-BE49-F238E27FC236}">
              <a16:creationId xmlns:a16="http://schemas.microsoft.com/office/drawing/2014/main" id="{B47C8775-D7C5-4D2A-8371-357E959A06EE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4" name="AutoShape 10">
          <a:extLst>
            <a:ext uri="{FF2B5EF4-FFF2-40B4-BE49-F238E27FC236}">
              <a16:creationId xmlns:a16="http://schemas.microsoft.com/office/drawing/2014/main" id="{CD72D441-7CBE-43B8-8EFE-834257C382A9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5" name="AutoShape 2" descr="comedero manual para ponedora en piso">
          <a:extLst>
            <a:ext uri="{FF2B5EF4-FFF2-40B4-BE49-F238E27FC236}">
              <a16:creationId xmlns:a16="http://schemas.microsoft.com/office/drawing/2014/main" id="{CF4700E5-B6D2-4F30-B9EB-6C08CF87FD5E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6" name="AutoShape 10">
          <a:extLst>
            <a:ext uri="{FF2B5EF4-FFF2-40B4-BE49-F238E27FC236}">
              <a16:creationId xmlns:a16="http://schemas.microsoft.com/office/drawing/2014/main" id="{B4F8CE10-0EEB-4766-A263-CFE9AB978DCE}"/>
            </a:ext>
          </a:extLst>
        </xdr:cNvPr>
        <xdr:cNvSpPr>
          <a:spLocks noChangeAspect="1" noChangeArrowheads="1"/>
        </xdr:cNvSpPr>
      </xdr:nvSpPr>
      <xdr:spPr bwMode="auto">
        <a:xfrm>
          <a:off x="0" y="16113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7" name="AutoShape 9">
          <a:extLst>
            <a:ext uri="{FF2B5EF4-FFF2-40B4-BE49-F238E27FC236}">
              <a16:creationId xmlns:a16="http://schemas.microsoft.com/office/drawing/2014/main" id="{759D0BD9-B26F-4A9F-A97E-75CDDC351C67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58" name="AutoShape 2" descr="comedero manual para ponedora en piso">
          <a:extLst>
            <a:ext uri="{FF2B5EF4-FFF2-40B4-BE49-F238E27FC236}">
              <a16:creationId xmlns:a16="http://schemas.microsoft.com/office/drawing/2014/main" id="{1B050168-979B-4CB6-919A-74CF70F8F17E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59" name="AutoShape 5">
          <a:extLst>
            <a:ext uri="{FF2B5EF4-FFF2-40B4-BE49-F238E27FC236}">
              <a16:creationId xmlns:a16="http://schemas.microsoft.com/office/drawing/2014/main" id="{B2C42904-8053-4006-B9AA-F45FF5DDE1F3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0" name="AutoShape 10">
          <a:extLst>
            <a:ext uri="{FF2B5EF4-FFF2-40B4-BE49-F238E27FC236}">
              <a16:creationId xmlns:a16="http://schemas.microsoft.com/office/drawing/2014/main" id="{03C193A8-C326-4FF8-A14A-1267E3009F5E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1" name="AutoShape 2" descr="comedero manual para ponedora en piso">
          <a:extLst>
            <a:ext uri="{FF2B5EF4-FFF2-40B4-BE49-F238E27FC236}">
              <a16:creationId xmlns:a16="http://schemas.microsoft.com/office/drawing/2014/main" id="{302FA56A-AF60-464D-9945-5E1698CAC3E6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2" name="AutoShape 10">
          <a:extLst>
            <a:ext uri="{FF2B5EF4-FFF2-40B4-BE49-F238E27FC236}">
              <a16:creationId xmlns:a16="http://schemas.microsoft.com/office/drawing/2014/main" id="{51089E7A-532E-46B9-B4DF-A56B031C7042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3" name="AutoShape 2" descr="comedero manual para ponedora en piso">
          <a:extLst>
            <a:ext uri="{FF2B5EF4-FFF2-40B4-BE49-F238E27FC236}">
              <a16:creationId xmlns:a16="http://schemas.microsoft.com/office/drawing/2014/main" id="{04660CA9-D836-4E27-89B9-09689DDD4FB7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4" name="AutoShape 10">
          <a:extLst>
            <a:ext uri="{FF2B5EF4-FFF2-40B4-BE49-F238E27FC236}">
              <a16:creationId xmlns:a16="http://schemas.microsoft.com/office/drawing/2014/main" id="{1DC4B837-D794-4EF4-B0EF-B40535326E5D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5" name="AutoShape 2" descr="comedero manual para ponedora en piso">
          <a:extLst>
            <a:ext uri="{FF2B5EF4-FFF2-40B4-BE49-F238E27FC236}">
              <a16:creationId xmlns:a16="http://schemas.microsoft.com/office/drawing/2014/main" id="{501C6160-A0E2-41BE-ACE3-4525E57C976E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6" name="AutoShape 10">
          <a:extLst>
            <a:ext uri="{FF2B5EF4-FFF2-40B4-BE49-F238E27FC236}">
              <a16:creationId xmlns:a16="http://schemas.microsoft.com/office/drawing/2014/main" id="{7A659CE0-E63B-4678-B36D-32F0D66CB4CD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7" name="AutoShape 2" descr="comedero manual para ponedora en piso">
          <a:extLst>
            <a:ext uri="{FF2B5EF4-FFF2-40B4-BE49-F238E27FC236}">
              <a16:creationId xmlns:a16="http://schemas.microsoft.com/office/drawing/2014/main" id="{9DD0C3A6-C6D6-4318-91BC-6E836A77C1B7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8" name="AutoShape 10">
          <a:extLst>
            <a:ext uri="{FF2B5EF4-FFF2-40B4-BE49-F238E27FC236}">
              <a16:creationId xmlns:a16="http://schemas.microsoft.com/office/drawing/2014/main" id="{4DE5E405-C507-410C-8E4B-2BB096665EFA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69" name="AutoShape 2" descr="comedero manual para ponedora en piso">
          <a:extLst>
            <a:ext uri="{FF2B5EF4-FFF2-40B4-BE49-F238E27FC236}">
              <a16:creationId xmlns:a16="http://schemas.microsoft.com/office/drawing/2014/main" id="{CEA7274E-E3C9-4B9F-B709-54FE1D62CFB0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0" name="AutoShape 10">
          <a:extLst>
            <a:ext uri="{FF2B5EF4-FFF2-40B4-BE49-F238E27FC236}">
              <a16:creationId xmlns:a16="http://schemas.microsoft.com/office/drawing/2014/main" id="{AC93BF96-ECB7-4168-B1AF-66C7CBD4E687}"/>
            </a:ext>
          </a:extLst>
        </xdr:cNvPr>
        <xdr:cNvSpPr>
          <a:spLocks noChangeAspect="1" noChangeArrowheads="1"/>
        </xdr:cNvSpPr>
      </xdr:nvSpPr>
      <xdr:spPr bwMode="auto">
        <a:xfrm>
          <a:off x="0" y="16494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1" name="AutoShape 9">
          <a:extLst>
            <a:ext uri="{FF2B5EF4-FFF2-40B4-BE49-F238E27FC236}">
              <a16:creationId xmlns:a16="http://schemas.microsoft.com/office/drawing/2014/main" id="{9AB30116-9B31-4B64-B91F-C27E726D3C83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2" name="AutoShape 2" descr="comedero manual para ponedora en piso">
          <a:extLst>
            <a:ext uri="{FF2B5EF4-FFF2-40B4-BE49-F238E27FC236}">
              <a16:creationId xmlns:a16="http://schemas.microsoft.com/office/drawing/2014/main" id="{34508E16-9F93-4163-98BF-3E4F4A89B853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73" name="AutoShape 5">
          <a:extLst>
            <a:ext uri="{FF2B5EF4-FFF2-40B4-BE49-F238E27FC236}">
              <a16:creationId xmlns:a16="http://schemas.microsoft.com/office/drawing/2014/main" id="{1BAC6D23-4DD2-4FC3-9E0C-311DC5245B82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4" name="AutoShape 10">
          <a:extLst>
            <a:ext uri="{FF2B5EF4-FFF2-40B4-BE49-F238E27FC236}">
              <a16:creationId xmlns:a16="http://schemas.microsoft.com/office/drawing/2014/main" id="{8E53C23B-6A30-4830-980A-898BFD42265C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5" name="AutoShape 2" descr="comedero manual para ponedora en piso">
          <a:extLst>
            <a:ext uri="{FF2B5EF4-FFF2-40B4-BE49-F238E27FC236}">
              <a16:creationId xmlns:a16="http://schemas.microsoft.com/office/drawing/2014/main" id="{77B02F74-D144-4D2B-AD07-4C7C848FBD9E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6" name="AutoShape 10">
          <a:extLst>
            <a:ext uri="{FF2B5EF4-FFF2-40B4-BE49-F238E27FC236}">
              <a16:creationId xmlns:a16="http://schemas.microsoft.com/office/drawing/2014/main" id="{23507D79-FE9F-4FE1-896D-4F2D7392E020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7" name="AutoShape 2" descr="comedero manual para ponedora en piso">
          <a:extLst>
            <a:ext uri="{FF2B5EF4-FFF2-40B4-BE49-F238E27FC236}">
              <a16:creationId xmlns:a16="http://schemas.microsoft.com/office/drawing/2014/main" id="{4F8B6DCF-623B-48FF-A667-45119BE29DEF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8" name="AutoShape 10">
          <a:extLst>
            <a:ext uri="{FF2B5EF4-FFF2-40B4-BE49-F238E27FC236}">
              <a16:creationId xmlns:a16="http://schemas.microsoft.com/office/drawing/2014/main" id="{88D33420-C695-46AD-8E1C-A27DBE288040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79" name="AutoShape 2" descr="comedero manual para ponedora en piso">
          <a:extLst>
            <a:ext uri="{FF2B5EF4-FFF2-40B4-BE49-F238E27FC236}">
              <a16:creationId xmlns:a16="http://schemas.microsoft.com/office/drawing/2014/main" id="{1D2F245C-0375-464F-9A11-40527EEC9687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0" name="AutoShape 10">
          <a:extLst>
            <a:ext uri="{FF2B5EF4-FFF2-40B4-BE49-F238E27FC236}">
              <a16:creationId xmlns:a16="http://schemas.microsoft.com/office/drawing/2014/main" id="{9F4CBBAD-BA56-4042-B2B9-2A8A0E565A6D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1" name="AutoShape 2" descr="comedero manual para ponedora en piso">
          <a:extLst>
            <a:ext uri="{FF2B5EF4-FFF2-40B4-BE49-F238E27FC236}">
              <a16:creationId xmlns:a16="http://schemas.microsoft.com/office/drawing/2014/main" id="{33438E6E-6BE8-4F97-8BD2-DF60EFB49821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2" name="AutoShape 10">
          <a:extLst>
            <a:ext uri="{FF2B5EF4-FFF2-40B4-BE49-F238E27FC236}">
              <a16:creationId xmlns:a16="http://schemas.microsoft.com/office/drawing/2014/main" id="{F04CDD87-AB44-4D0E-9637-7897066FF312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3" name="AutoShape 2" descr="comedero manual para ponedora en piso">
          <a:extLst>
            <a:ext uri="{FF2B5EF4-FFF2-40B4-BE49-F238E27FC236}">
              <a16:creationId xmlns:a16="http://schemas.microsoft.com/office/drawing/2014/main" id="{86FAE100-7CF8-4DA2-8DF2-DD4B6C029AC4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4" name="AutoShape 10">
          <a:extLst>
            <a:ext uri="{FF2B5EF4-FFF2-40B4-BE49-F238E27FC236}">
              <a16:creationId xmlns:a16="http://schemas.microsoft.com/office/drawing/2014/main" id="{D5EE6673-5D9B-4198-BDA7-CF7E4EDAB179}"/>
            </a:ext>
          </a:extLst>
        </xdr:cNvPr>
        <xdr:cNvSpPr>
          <a:spLocks noChangeAspect="1" noChangeArrowheads="1"/>
        </xdr:cNvSpPr>
      </xdr:nvSpPr>
      <xdr:spPr bwMode="auto">
        <a:xfrm>
          <a:off x="0" y="16723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5" name="AutoShape 9">
          <a:extLst>
            <a:ext uri="{FF2B5EF4-FFF2-40B4-BE49-F238E27FC236}">
              <a16:creationId xmlns:a16="http://schemas.microsoft.com/office/drawing/2014/main" id="{CD4CCEBC-6416-4BAF-AF0D-821C467FF5E3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6" name="AutoShape 2" descr="comedero manual para ponedora en piso">
          <a:extLst>
            <a:ext uri="{FF2B5EF4-FFF2-40B4-BE49-F238E27FC236}">
              <a16:creationId xmlns:a16="http://schemas.microsoft.com/office/drawing/2014/main" id="{AAC3D32C-A4D2-4086-8B90-066E2737DA00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687" name="AutoShape 5">
          <a:extLst>
            <a:ext uri="{FF2B5EF4-FFF2-40B4-BE49-F238E27FC236}">
              <a16:creationId xmlns:a16="http://schemas.microsoft.com/office/drawing/2014/main" id="{6C8698B5-C6A2-4718-B34A-7920C67B0AF9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8" name="AutoShape 10">
          <a:extLst>
            <a:ext uri="{FF2B5EF4-FFF2-40B4-BE49-F238E27FC236}">
              <a16:creationId xmlns:a16="http://schemas.microsoft.com/office/drawing/2014/main" id="{1B5D53E8-EEA4-416C-9A09-3057131BBD77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89" name="AutoShape 2" descr="comedero manual para ponedora en piso">
          <a:extLst>
            <a:ext uri="{FF2B5EF4-FFF2-40B4-BE49-F238E27FC236}">
              <a16:creationId xmlns:a16="http://schemas.microsoft.com/office/drawing/2014/main" id="{BD99D2DD-C021-41AB-87F0-A6061FC1C100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0" name="AutoShape 10">
          <a:extLst>
            <a:ext uri="{FF2B5EF4-FFF2-40B4-BE49-F238E27FC236}">
              <a16:creationId xmlns:a16="http://schemas.microsoft.com/office/drawing/2014/main" id="{D1A0234A-B51D-4068-A836-8CBF9098319F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1" name="AutoShape 2" descr="comedero manual para ponedora en piso">
          <a:extLst>
            <a:ext uri="{FF2B5EF4-FFF2-40B4-BE49-F238E27FC236}">
              <a16:creationId xmlns:a16="http://schemas.microsoft.com/office/drawing/2014/main" id="{6668EFB0-32D7-407A-81C5-87CEB67BD93E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2" name="AutoShape 10">
          <a:extLst>
            <a:ext uri="{FF2B5EF4-FFF2-40B4-BE49-F238E27FC236}">
              <a16:creationId xmlns:a16="http://schemas.microsoft.com/office/drawing/2014/main" id="{0200E3D9-0A3A-4AC7-A45D-3E5CBC3BB22A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3" name="AutoShape 2" descr="comedero manual para ponedora en piso">
          <a:extLst>
            <a:ext uri="{FF2B5EF4-FFF2-40B4-BE49-F238E27FC236}">
              <a16:creationId xmlns:a16="http://schemas.microsoft.com/office/drawing/2014/main" id="{9DCE732F-0E1B-48D5-A08D-5DE8144A2AAE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4" name="AutoShape 10">
          <a:extLst>
            <a:ext uri="{FF2B5EF4-FFF2-40B4-BE49-F238E27FC236}">
              <a16:creationId xmlns:a16="http://schemas.microsoft.com/office/drawing/2014/main" id="{2E4B5843-39F5-4BE9-A50B-32499E37A953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5" name="AutoShape 2" descr="comedero manual para ponedora en piso">
          <a:extLst>
            <a:ext uri="{FF2B5EF4-FFF2-40B4-BE49-F238E27FC236}">
              <a16:creationId xmlns:a16="http://schemas.microsoft.com/office/drawing/2014/main" id="{ADDF568A-AC69-4660-83B5-EBA4099CB401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6" name="AutoShape 10">
          <a:extLst>
            <a:ext uri="{FF2B5EF4-FFF2-40B4-BE49-F238E27FC236}">
              <a16:creationId xmlns:a16="http://schemas.microsoft.com/office/drawing/2014/main" id="{EACE54FA-EBE7-4185-BC3D-FF22FC6C43D4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7" name="AutoShape 2" descr="comedero manual para ponedora en piso">
          <a:extLst>
            <a:ext uri="{FF2B5EF4-FFF2-40B4-BE49-F238E27FC236}">
              <a16:creationId xmlns:a16="http://schemas.microsoft.com/office/drawing/2014/main" id="{2F20384D-C47A-4722-ADD4-E519740A99D5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8" name="AutoShape 10">
          <a:extLst>
            <a:ext uri="{FF2B5EF4-FFF2-40B4-BE49-F238E27FC236}">
              <a16:creationId xmlns:a16="http://schemas.microsoft.com/office/drawing/2014/main" id="{C30A6BB8-964A-4B96-9949-58294E705FBF}"/>
            </a:ext>
          </a:extLst>
        </xdr:cNvPr>
        <xdr:cNvSpPr>
          <a:spLocks noChangeAspect="1" noChangeArrowheads="1"/>
        </xdr:cNvSpPr>
      </xdr:nvSpPr>
      <xdr:spPr bwMode="auto">
        <a:xfrm>
          <a:off x="0" y="17123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699" name="AutoShape 9">
          <a:extLst>
            <a:ext uri="{FF2B5EF4-FFF2-40B4-BE49-F238E27FC236}">
              <a16:creationId xmlns:a16="http://schemas.microsoft.com/office/drawing/2014/main" id="{0AF685CA-1F51-418A-B77F-EA7657C0D872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0" name="AutoShape 2" descr="comedero manual para ponedora en piso">
          <a:extLst>
            <a:ext uri="{FF2B5EF4-FFF2-40B4-BE49-F238E27FC236}">
              <a16:creationId xmlns:a16="http://schemas.microsoft.com/office/drawing/2014/main" id="{5D45FC44-BA8F-467B-AA34-CD3AB545B34F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01" name="AutoShape 5">
          <a:extLst>
            <a:ext uri="{FF2B5EF4-FFF2-40B4-BE49-F238E27FC236}">
              <a16:creationId xmlns:a16="http://schemas.microsoft.com/office/drawing/2014/main" id="{E31A073D-AAD2-47C6-B335-8C9C82DCAB60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2" name="AutoShape 10">
          <a:extLst>
            <a:ext uri="{FF2B5EF4-FFF2-40B4-BE49-F238E27FC236}">
              <a16:creationId xmlns:a16="http://schemas.microsoft.com/office/drawing/2014/main" id="{1B70CCDD-84A3-42D3-95D1-94F6935B8E98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3" name="AutoShape 2" descr="comedero manual para ponedora en piso">
          <a:extLst>
            <a:ext uri="{FF2B5EF4-FFF2-40B4-BE49-F238E27FC236}">
              <a16:creationId xmlns:a16="http://schemas.microsoft.com/office/drawing/2014/main" id="{AD1BD7E9-0437-4E7D-85B8-0113418C5801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4" name="AutoShape 10">
          <a:extLst>
            <a:ext uri="{FF2B5EF4-FFF2-40B4-BE49-F238E27FC236}">
              <a16:creationId xmlns:a16="http://schemas.microsoft.com/office/drawing/2014/main" id="{CA6AD974-E30B-4CBC-BF18-D65D8674BA45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5" name="AutoShape 2" descr="comedero manual para ponedora en piso">
          <a:extLst>
            <a:ext uri="{FF2B5EF4-FFF2-40B4-BE49-F238E27FC236}">
              <a16:creationId xmlns:a16="http://schemas.microsoft.com/office/drawing/2014/main" id="{28FE98D1-C347-4C12-9935-164DE14E36B2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6" name="AutoShape 10">
          <a:extLst>
            <a:ext uri="{FF2B5EF4-FFF2-40B4-BE49-F238E27FC236}">
              <a16:creationId xmlns:a16="http://schemas.microsoft.com/office/drawing/2014/main" id="{4F943C4E-1281-40A1-89E7-FD7BBD5C4CF4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7" name="AutoShape 2" descr="comedero manual para ponedora en piso">
          <a:extLst>
            <a:ext uri="{FF2B5EF4-FFF2-40B4-BE49-F238E27FC236}">
              <a16:creationId xmlns:a16="http://schemas.microsoft.com/office/drawing/2014/main" id="{67C2A46E-931E-4692-AE5A-60F9A28EE42A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8" name="AutoShape 10">
          <a:extLst>
            <a:ext uri="{FF2B5EF4-FFF2-40B4-BE49-F238E27FC236}">
              <a16:creationId xmlns:a16="http://schemas.microsoft.com/office/drawing/2014/main" id="{9A53B89F-9A7F-4CBE-95CC-FC6F642DBAE9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09" name="AutoShape 2" descr="comedero manual para ponedora en piso">
          <a:extLst>
            <a:ext uri="{FF2B5EF4-FFF2-40B4-BE49-F238E27FC236}">
              <a16:creationId xmlns:a16="http://schemas.microsoft.com/office/drawing/2014/main" id="{BE503D41-42FF-4D55-B45C-4C85A75CD6DA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0" name="AutoShape 10">
          <a:extLst>
            <a:ext uri="{FF2B5EF4-FFF2-40B4-BE49-F238E27FC236}">
              <a16:creationId xmlns:a16="http://schemas.microsoft.com/office/drawing/2014/main" id="{2C3D5DF7-C32E-4AFA-9627-5BEF1D676B14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1" name="AutoShape 2" descr="comedero manual para ponedora en piso">
          <a:extLst>
            <a:ext uri="{FF2B5EF4-FFF2-40B4-BE49-F238E27FC236}">
              <a16:creationId xmlns:a16="http://schemas.microsoft.com/office/drawing/2014/main" id="{BE135421-B707-44B1-9A36-2A4543F231BA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2" name="AutoShape 10">
          <a:extLst>
            <a:ext uri="{FF2B5EF4-FFF2-40B4-BE49-F238E27FC236}">
              <a16:creationId xmlns:a16="http://schemas.microsoft.com/office/drawing/2014/main" id="{1DD125C0-673B-4859-9802-B75CC3B5095F}"/>
            </a:ext>
          </a:extLst>
        </xdr:cNvPr>
        <xdr:cNvSpPr>
          <a:spLocks noChangeAspect="1" noChangeArrowheads="1"/>
        </xdr:cNvSpPr>
      </xdr:nvSpPr>
      <xdr:spPr bwMode="auto">
        <a:xfrm>
          <a:off x="0" y="17675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3" name="AutoShape 9">
          <a:extLst>
            <a:ext uri="{FF2B5EF4-FFF2-40B4-BE49-F238E27FC236}">
              <a16:creationId xmlns:a16="http://schemas.microsoft.com/office/drawing/2014/main" id="{707F96EF-89D3-444A-80EC-F07B42B06A3F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4" name="AutoShape 2" descr="comedero manual para ponedora en piso">
          <a:extLst>
            <a:ext uri="{FF2B5EF4-FFF2-40B4-BE49-F238E27FC236}">
              <a16:creationId xmlns:a16="http://schemas.microsoft.com/office/drawing/2014/main" id="{949B4100-0E99-4AC0-8613-6FC8B3E48B98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15" name="AutoShape 5">
          <a:extLst>
            <a:ext uri="{FF2B5EF4-FFF2-40B4-BE49-F238E27FC236}">
              <a16:creationId xmlns:a16="http://schemas.microsoft.com/office/drawing/2014/main" id="{D2EBBCEA-6556-41C7-BF1C-B24660F87FAE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6" name="AutoShape 10">
          <a:extLst>
            <a:ext uri="{FF2B5EF4-FFF2-40B4-BE49-F238E27FC236}">
              <a16:creationId xmlns:a16="http://schemas.microsoft.com/office/drawing/2014/main" id="{5A3C6E41-FEB2-499F-BA1F-E17B0B9551C5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7" name="AutoShape 2" descr="comedero manual para ponedora en piso">
          <a:extLst>
            <a:ext uri="{FF2B5EF4-FFF2-40B4-BE49-F238E27FC236}">
              <a16:creationId xmlns:a16="http://schemas.microsoft.com/office/drawing/2014/main" id="{81059251-E444-4485-A6BB-2856F3CA1494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8" name="AutoShape 10">
          <a:extLst>
            <a:ext uri="{FF2B5EF4-FFF2-40B4-BE49-F238E27FC236}">
              <a16:creationId xmlns:a16="http://schemas.microsoft.com/office/drawing/2014/main" id="{DE8F61A1-38F7-4FFF-8072-C0335148B2E7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19" name="AutoShape 2" descr="comedero manual para ponedora en piso">
          <a:extLst>
            <a:ext uri="{FF2B5EF4-FFF2-40B4-BE49-F238E27FC236}">
              <a16:creationId xmlns:a16="http://schemas.microsoft.com/office/drawing/2014/main" id="{F62208BE-1280-4E82-ACED-766B21798379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0" name="AutoShape 10">
          <a:extLst>
            <a:ext uri="{FF2B5EF4-FFF2-40B4-BE49-F238E27FC236}">
              <a16:creationId xmlns:a16="http://schemas.microsoft.com/office/drawing/2014/main" id="{5879A546-9A86-4079-890D-FFDF3720FCA0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1" name="AutoShape 2" descr="comedero manual para ponedora en piso">
          <a:extLst>
            <a:ext uri="{FF2B5EF4-FFF2-40B4-BE49-F238E27FC236}">
              <a16:creationId xmlns:a16="http://schemas.microsoft.com/office/drawing/2014/main" id="{47502F86-724B-47BF-86C3-4416658F225B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2" name="AutoShape 10">
          <a:extLst>
            <a:ext uri="{FF2B5EF4-FFF2-40B4-BE49-F238E27FC236}">
              <a16:creationId xmlns:a16="http://schemas.microsoft.com/office/drawing/2014/main" id="{AA68F1BB-7E33-46AD-826D-0A78A81D339E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3" name="AutoShape 2" descr="comedero manual para ponedora en piso">
          <a:extLst>
            <a:ext uri="{FF2B5EF4-FFF2-40B4-BE49-F238E27FC236}">
              <a16:creationId xmlns:a16="http://schemas.microsoft.com/office/drawing/2014/main" id="{5CC2E0EF-0817-4DFB-BB8F-8D230616D8A9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4" name="AutoShape 10">
          <a:extLst>
            <a:ext uri="{FF2B5EF4-FFF2-40B4-BE49-F238E27FC236}">
              <a16:creationId xmlns:a16="http://schemas.microsoft.com/office/drawing/2014/main" id="{ECF7E87A-F2E5-415A-A38A-AC32048D5161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5" name="AutoShape 2" descr="comedero manual para ponedora en piso">
          <a:extLst>
            <a:ext uri="{FF2B5EF4-FFF2-40B4-BE49-F238E27FC236}">
              <a16:creationId xmlns:a16="http://schemas.microsoft.com/office/drawing/2014/main" id="{C378C682-80F2-47CC-8071-92FC2DC32B2B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6" name="AutoShape 10">
          <a:extLst>
            <a:ext uri="{FF2B5EF4-FFF2-40B4-BE49-F238E27FC236}">
              <a16:creationId xmlns:a16="http://schemas.microsoft.com/office/drawing/2014/main" id="{8863F2CC-3B4A-4A44-998C-8D00914F0AB7}"/>
            </a:ext>
          </a:extLst>
        </xdr:cNvPr>
        <xdr:cNvSpPr>
          <a:spLocks noChangeAspect="1" noChangeArrowheads="1"/>
        </xdr:cNvSpPr>
      </xdr:nvSpPr>
      <xdr:spPr bwMode="auto">
        <a:xfrm>
          <a:off x="0" y="18361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7" name="AutoShape 9">
          <a:extLst>
            <a:ext uri="{FF2B5EF4-FFF2-40B4-BE49-F238E27FC236}">
              <a16:creationId xmlns:a16="http://schemas.microsoft.com/office/drawing/2014/main" id="{0DC00A9E-B696-4590-9E9B-BF3D00E0A73C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28" name="AutoShape 2" descr="comedero manual para ponedora en piso">
          <a:extLst>
            <a:ext uri="{FF2B5EF4-FFF2-40B4-BE49-F238E27FC236}">
              <a16:creationId xmlns:a16="http://schemas.microsoft.com/office/drawing/2014/main" id="{94A485CE-7618-463D-9A37-8CFE581945A5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29" name="AutoShape 5">
          <a:extLst>
            <a:ext uri="{FF2B5EF4-FFF2-40B4-BE49-F238E27FC236}">
              <a16:creationId xmlns:a16="http://schemas.microsoft.com/office/drawing/2014/main" id="{9173193A-6429-470E-979B-850D0E1C6597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0" name="AutoShape 10">
          <a:extLst>
            <a:ext uri="{FF2B5EF4-FFF2-40B4-BE49-F238E27FC236}">
              <a16:creationId xmlns:a16="http://schemas.microsoft.com/office/drawing/2014/main" id="{67AB67E0-25CC-4816-98D0-ABF1C2B0CD3A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1" name="AutoShape 2" descr="comedero manual para ponedora en piso">
          <a:extLst>
            <a:ext uri="{FF2B5EF4-FFF2-40B4-BE49-F238E27FC236}">
              <a16:creationId xmlns:a16="http://schemas.microsoft.com/office/drawing/2014/main" id="{57AAF95B-BCDE-4A70-BA4D-A12AECBE1519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2" name="AutoShape 10">
          <a:extLst>
            <a:ext uri="{FF2B5EF4-FFF2-40B4-BE49-F238E27FC236}">
              <a16:creationId xmlns:a16="http://schemas.microsoft.com/office/drawing/2014/main" id="{C53B53EC-635E-461B-9690-C2CE49A09BCD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3" name="AutoShape 2" descr="comedero manual para ponedora en piso">
          <a:extLst>
            <a:ext uri="{FF2B5EF4-FFF2-40B4-BE49-F238E27FC236}">
              <a16:creationId xmlns:a16="http://schemas.microsoft.com/office/drawing/2014/main" id="{B1093EC1-E5AA-4A74-B53D-A02B80A987AB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4" name="AutoShape 10">
          <a:extLst>
            <a:ext uri="{FF2B5EF4-FFF2-40B4-BE49-F238E27FC236}">
              <a16:creationId xmlns:a16="http://schemas.microsoft.com/office/drawing/2014/main" id="{EBCFD9D4-FDF7-4AAB-BC38-6A5306CA66AB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5" name="AutoShape 2" descr="comedero manual para ponedora en piso">
          <a:extLst>
            <a:ext uri="{FF2B5EF4-FFF2-40B4-BE49-F238E27FC236}">
              <a16:creationId xmlns:a16="http://schemas.microsoft.com/office/drawing/2014/main" id="{2A65AA3F-C1EA-4B43-897B-EE79ADAE09DE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6" name="AutoShape 10">
          <a:extLst>
            <a:ext uri="{FF2B5EF4-FFF2-40B4-BE49-F238E27FC236}">
              <a16:creationId xmlns:a16="http://schemas.microsoft.com/office/drawing/2014/main" id="{011B8396-9EFC-4A6E-9317-33856BCA3330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7" name="AutoShape 2" descr="comedero manual para ponedora en piso">
          <a:extLst>
            <a:ext uri="{FF2B5EF4-FFF2-40B4-BE49-F238E27FC236}">
              <a16:creationId xmlns:a16="http://schemas.microsoft.com/office/drawing/2014/main" id="{D087773B-0C11-46CD-9561-4C967EC0AAFD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8" name="AutoShape 10">
          <a:extLst>
            <a:ext uri="{FF2B5EF4-FFF2-40B4-BE49-F238E27FC236}">
              <a16:creationId xmlns:a16="http://schemas.microsoft.com/office/drawing/2014/main" id="{8EE9780A-190A-4DB8-8BF6-A61CF46431A2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39" name="AutoShape 2" descr="comedero manual para ponedora en piso">
          <a:extLst>
            <a:ext uri="{FF2B5EF4-FFF2-40B4-BE49-F238E27FC236}">
              <a16:creationId xmlns:a16="http://schemas.microsoft.com/office/drawing/2014/main" id="{33E141DD-DBFA-47DE-B103-4BAC362279BE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0" name="AutoShape 10">
          <a:extLst>
            <a:ext uri="{FF2B5EF4-FFF2-40B4-BE49-F238E27FC236}">
              <a16:creationId xmlns:a16="http://schemas.microsoft.com/office/drawing/2014/main" id="{FAE60429-4445-4A8F-B9DB-41D1F9BF0D3E}"/>
            </a:ext>
          </a:extLst>
        </xdr:cNvPr>
        <xdr:cNvSpPr>
          <a:spLocks noChangeAspect="1" noChangeArrowheads="1"/>
        </xdr:cNvSpPr>
      </xdr:nvSpPr>
      <xdr:spPr bwMode="auto">
        <a:xfrm>
          <a:off x="0" y="18856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1" name="AutoShape 9">
          <a:extLst>
            <a:ext uri="{FF2B5EF4-FFF2-40B4-BE49-F238E27FC236}">
              <a16:creationId xmlns:a16="http://schemas.microsoft.com/office/drawing/2014/main" id="{78741DFC-1F90-4FAC-AAE4-107ED3168811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2" name="AutoShape 2" descr="comedero manual para ponedora en piso">
          <a:extLst>
            <a:ext uri="{FF2B5EF4-FFF2-40B4-BE49-F238E27FC236}">
              <a16:creationId xmlns:a16="http://schemas.microsoft.com/office/drawing/2014/main" id="{B950870F-A865-4671-B580-FDB55D8991F7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43" name="AutoShape 5">
          <a:extLst>
            <a:ext uri="{FF2B5EF4-FFF2-40B4-BE49-F238E27FC236}">
              <a16:creationId xmlns:a16="http://schemas.microsoft.com/office/drawing/2014/main" id="{E69C4046-C69F-497A-8974-FEBB9DE2E4BB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4" name="AutoShape 10">
          <a:extLst>
            <a:ext uri="{FF2B5EF4-FFF2-40B4-BE49-F238E27FC236}">
              <a16:creationId xmlns:a16="http://schemas.microsoft.com/office/drawing/2014/main" id="{31B5F040-3FAA-4620-AD99-5DCD5FC004F8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5" name="AutoShape 2" descr="comedero manual para ponedora en piso">
          <a:extLst>
            <a:ext uri="{FF2B5EF4-FFF2-40B4-BE49-F238E27FC236}">
              <a16:creationId xmlns:a16="http://schemas.microsoft.com/office/drawing/2014/main" id="{6F3E9A67-1D3C-440A-8838-12F0C0758483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6" name="AutoShape 10">
          <a:extLst>
            <a:ext uri="{FF2B5EF4-FFF2-40B4-BE49-F238E27FC236}">
              <a16:creationId xmlns:a16="http://schemas.microsoft.com/office/drawing/2014/main" id="{18419C80-FB93-4665-A288-6E213C7B795D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7" name="AutoShape 2" descr="comedero manual para ponedora en piso">
          <a:extLst>
            <a:ext uri="{FF2B5EF4-FFF2-40B4-BE49-F238E27FC236}">
              <a16:creationId xmlns:a16="http://schemas.microsoft.com/office/drawing/2014/main" id="{972DBB35-80B0-4B5A-832F-6038F846DA75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8" name="AutoShape 10">
          <a:extLst>
            <a:ext uri="{FF2B5EF4-FFF2-40B4-BE49-F238E27FC236}">
              <a16:creationId xmlns:a16="http://schemas.microsoft.com/office/drawing/2014/main" id="{85DAFE05-9DC6-42A7-8077-8B039CB2B451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49" name="AutoShape 2" descr="comedero manual para ponedora en piso">
          <a:extLst>
            <a:ext uri="{FF2B5EF4-FFF2-40B4-BE49-F238E27FC236}">
              <a16:creationId xmlns:a16="http://schemas.microsoft.com/office/drawing/2014/main" id="{A46B159F-63CA-42FA-8893-6D4E98BF20DE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0" name="AutoShape 10">
          <a:extLst>
            <a:ext uri="{FF2B5EF4-FFF2-40B4-BE49-F238E27FC236}">
              <a16:creationId xmlns:a16="http://schemas.microsoft.com/office/drawing/2014/main" id="{8D75A626-50B2-4562-863D-D23C8DF53D94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1" name="AutoShape 2" descr="comedero manual para ponedora en piso">
          <a:extLst>
            <a:ext uri="{FF2B5EF4-FFF2-40B4-BE49-F238E27FC236}">
              <a16:creationId xmlns:a16="http://schemas.microsoft.com/office/drawing/2014/main" id="{F2DF54E9-B791-400B-8C7B-C29C0089B2D2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2" name="AutoShape 10">
          <a:extLst>
            <a:ext uri="{FF2B5EF4-FFF2-40B4-BE49-F238E27FC236}">
              <a16:creationId xmlns:a16="http://schemas.microsoft.com/office/drawing/2014/main" id="{E31645E4-DAD4-4FED-9582-D54F3F02F8F5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3" name="AutoShape 2" descr="comedero manual para ponedora en piso">
          <a:extLst>
            <a:ext uri="{FF2B5EF4-FFF2-40B4-BE49-F238E27FC236}">
              <a16:creationId xmlns:a16="http://schemas.microsoft.com/office/drawing/2014/main" id="{4BD29591-3965-4290-BCC6-8207C59EE911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4" name="AutoShape 10">
          <a:extLst>
            <a:ext uri="{FF2B5EF4-FFF2-40B4-BE49-F238E27FC236}">
              <a16:creationId xmlns:a16="http://schemas.microsoft.com/office/drawing/2014/main" id="{1607D3D8-08B4-4E27-B671-B3BC985A055D}"/>
            </a:ext>
          </a:extLst>
        </xdr:cNvPr>
        <xdr:cNvSpPr>
          <a:spLocks noChangeAspect="1" noChangeArrowheads="1"/>
        </xdr:cNvSpPr>
      </xdr:nvSpPr>
      <xdr:spPr bwMode="auto">
        <a:xfrm>
          <a:off x="0" y="19618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5" name="AutoShape 9">
          <a:extLst>
            <a:ext uri="{FF2B5EF4-FFF2-40B4-BE49-F238E27FC236}">
              <a16:creationId xmlns:a16="http://schemas.microsoft.com/office/drawing/2014/main" id="{6E504F0D-0FA4-4935-A93E-1C58D261281A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6" name="AutoShape 2" descr="comedero manual para ponedora en piso">
          <a:extLst>
            <a:ext uri="{FF2B5EF4-FFF2-40B4-BE49-F238E27FC236}">
              <a16:creationId xmlns:a16="http://schemas.microsoft.com/office/drawing/2014/main" id="{E06888AC-B831-4CDB-8B2D-6CAEC1B3D8E3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57" name="AutoShape 5">
          <a:extLst>
            <a:ext uri="{FF2B5EF4-FFF2-40B4-BE49-F238E27FC236}">
              <a16:creationId xmlns:a16="http://schemas.microsoft.com/office/drawing/2014/main" id="{D3DD11C3-F25B-49AB-9469-2C56681B44C2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8" name="AutoShape 10">
          <a:extLst>
            <a:ext uri="{FF2B5EF4-FFF2-40B4-BE49-F238E27FC236}">
              <a16:creationId xmlns:a16="http://schemas.microsoft.com/office/drawing/2014/main" id="{78000587-57F1-4AE9-9993-166E88ACEC6C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59" name="AutoShape 2" descr="comedero manual para ponedora en piso">
          <a:extLst>
            <a:ext uri="{FF2B5EF4-FFF2-40B4-BE49-F238E27FC236}">
              <a16:creationId xmlns:a16="http://schemas.microsoft.com/office/drawing/2014/main" id="{A33CFD79-5FF3-4B08-A392-6DD5C838B38A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0" name="AutoShape 10">
          <a:extLst>
            <a:ext uri="{FF2B5EF4-FFF2-40B4-BE49-F238E27FC236}">
              <a16:creationId xmlns:a16="http://schemas.microsoft.com/office/drawing/2014/main" id="{C29F7F08-8215-4570-9EEB-6884E6D82693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1" name="AutoShape 2" descr="comedero manual para ponedora en piso">
          <a:extLst>
            <a:ext uri="{FF2B5EF4-FFF2-40B4-BE49-F238E27FC236}">
              <a16:creationId xmlns:a16="http://schemas.microsoft.com/office/drawing/2014/main" id="{B28F8BFC-C2BA-46D3-B26C-9D7772F9BEBD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2" name="AutoShape 10">
          <a:extLst>
            <a:ext uri="{FF2B5EF4-FFF2-40B4-BE49-F238E27FC236}">
              <a16:creationId xmlns:a16="http://schemas.microsoft.com/office/drawing/2014/main" id="{9B9B79A2-FB62-4903-AE68-4095DFF090D4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3" name="AutoShape 2" descr="comedero manual para ponedora en piso">
          <a:extLst>
            <a:ext uri="{FF2B5EF4-FFF2-40B4-BE49-F238E27FC236}">
              <a16:creationId xmlns:a16="http://schemas.microsoft.com/office/drawing/2014/main" id="{AD39DD55-9F72-48BD-9C64-1A43D2411233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4" name="AutoShape 10">
          <a:extLst>
            <a:ext uri="{FF2B5EF4-FFF2-40B4-BE49-F238E27FC236}">
              <a16:creationId xmlns:a16="http://schemas.microsoft.com/office/drawing/2014/main" id="{44795813-006E-4B6F-AA2D-84B0214FC2A5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5" name="AutoShape 2" descr="comedero manual para ponedora en piso">
          <a:extLst>
            <a:ext uri="{FF2B5EF4-FFF2-40B4-BE49-F238E27FC236}">
              <a16:creationId xmlns:a16="http://schemas.microsoft.com/office/drawing/2014/main" id="{7542A66F-7566-4F1C-AF1C-9CA9D1920C46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6" name="AutoShape 10">
          <a:extLst>
            <a:ext uri="{FF2B5EF4-FFF2-40B4-BE49-F238E27FC236}">
              <a16:creationId xmlns:a16="http://schemas.microsoft.com/office/drawing/2014/main" id="{1E8E19ED-8F05-4DA0-B30C-9BBB599FBF17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7" name="AutoShape 2" descr="comedero manual para ponedora en piso">
          <a:extLst>
            <a:ext uri="{FF2B5EF4-FFF2-40B4-BE49-F238E27FC236}">
              <a16:creationId xmlns:a16="http://schemas.microsoft.com/office/drawing/2014/main" id="{DDAA7204-806F-4EA2-9242-D2E5E5452353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8" name="AutoShape 10">
          <a:extLst>
            <a:ext uri="{FF2B5EF4-FFF2-40B4-BE49-F238E27FC236}">
              <a16:creationId xmlns:a16="http://schemas.microsoft.com/office/drawing/2014/main" id="{5A25D1AD-3161-4DB5-80CB-AB705ECA648A}"/>
            </a:ext>
          </a:extLst>
        </xdr:cNvPr>
        <xdr:cNvSpPr>
          <a:spLocks noChangeAspect="1" noChangeArrowheads="1"/>
        </xdr:cNvSpPr>
      </xdr:nvSpPr>
      <xdr:spPr bwMode="auto">
        <a:xfrm>
          <a:off x="0" y="20018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69" name="AutoShape 9">
          <a:extLst>
            <a:ext uri="{FF2B5EF4-FFF2-40B4-BE49-F238E27FC236}">
              <a16:creationId xmlns:a16="http://schemas.microsoft.com/office/drawing/2014/main" id="{B6070878-7A22-4017-994D-C35326DD0FCC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0" name="AutoShape 2" descr="comedero manual para ponedora en piso">
          <a:extLst>
            <a:ext uri="{FF2B5EF4-FFF2-40B4-BE49-F238E27FC236}">
              <a16:creationId xmlns:a16="http://schemas.microsoft.com/office/drawing/2014/main" id="{68C1031F-1342-4E6A-8D45-AB92C922EB23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71" name="AutoShape 5">
          <a:extLst>
            <a:ext uri="{FF2B5EF4-FFF2-40B4-BE49-F238E27FC236}">
              <a16:creationId xmlns:a16="http://schemas.microsoft.com/office/drawing/2014/main" id="{2090F6F5-B28C-45F3-8B6C-4BE2E7FD16A0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2" name="AutoShape 10">
          <a:extLst>
            <a:ext uri="{FF2B5EF4-FFF2-40B4-BE49-F238E27FC236}">
              <a16:creationId xmlns:a16="http://schemas.microsoft.com/office/drawing/2014/main" id="{594CFB17-201C-488C-A970-0038EC2F2148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3" name="AutoShape 2" descr="comedero manual para ponedora en piso">
          <a:extLst>
            <a:ext uri="{FF2B5EF4-FFF2-40B4-BE49-F238E27FC236}">
              <a16:creationId xmlns:a16="http://schemas.microsoft.com/office/drawing/2014/main" id="{3C98497A-6A52-4E8B-86A4-BC62CD060684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4" name="AutoShape 10">
          <a:extLst>
            <a:ext uri="{FF2B5EF4-FFF2-40B4-BE49-F238E27FC236}">
              <a16:creationId xmlns:a16="http://schemas.microsoft.com/office/drawing/2014/main" id="{D6857A4F-9B18-467D-ADCA-235A31EA8456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5" name="AutoShape 2" descr="comedero manual para ponedora en piso">
          <a:extLst>
            <a:ext uri="{FF2B5EF4-FFF2-40B4-BE49-F238E27FC236}">
              <a16:creationId xmlns:a16="http://schemas.microsoft.com/office/drawing/2014/main" id="{E77A7CEB-CE6F-4663-929A-84542F500B38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6" name="AutoShape 10">
          <a:extLst>
            <a:ext uri="{FF2B5EF4-FFF2-40B4-BE49-F238E27FC236}">
              <a16:creationId xmlns:a16="http://schemas.microsoft.com/office/drawing/2014/main" id="{125D2909-57C2-4FBA-A5B8-5B0CBDBEB30D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7" name="AutoShape 2" descr="comedero manual para ponedora en piso">
          <a:extLst>
            <a:ext uri="{FF2B5EF4-FFF2-40B4-BE49-F238E27FC236}">
              <a16:creationId xmlns:a16="http://schemas.microsoft.com/office/drawing/2014/main" id="{E2856D69-6FE1-45F5-8B6F-3EF9DC7E8954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8" name="AutoShape 10">
          <a:extLst>
            <a:ext uri="{FF2B5EF4-FFF2-40B4-BE49-F238E27FC236}">
              <a16:creationId xmlns:a16="http://schemas.microsoft.com/office/drawing/2014/main" id="{1C915503-01E8-45CD-A3AA-768F9F1BA804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79" name="AutoShape 2" descr="comedero manual para ponedora en piso">
          <a:extLst>
            <a:ext uri="{FF2B5EF4-FFF2-40B4-BE49-F238E27FC236}">
              <a16:creationId xmlns:a16="http://schemas.microsoft.com/office/drawing/2014/main" id="{2D2D2F0A-3C4A-4D24-8E1B-891510AB738D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0" name="AutoShape 10">
          <a:extLst>
            <a:ext uri="{FF2B5EF4-FFF2-40B4-BE49-F238E27FC236}">
              <a16:creationId xmlns:a16="http://schemas.microsoft.com/office/drawing/2014/main" id="{D538A96B-3527-4227-B8F5-926948F9B826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1" name="AutoShape 2" descr="comedero manual para ponedora en piso">
          <a:extLst>
            <a:ext uri="{FF2B5EF4-FFF2-40B4-BE49-F238E27FC236}">
              <a16:creationId xmlns:a16="http://schemas.microsoft.com/office/drawing/2014/main" id="{F068525D-FFAF-466E-8CF1-B7B95CFDE784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2" name="AutoShape 10">
          <a:extLst>
            <a:ext uri="{FF2B5EF4-FFF2-40B4-BE49-F238E27FC236}">
              <a16:creationId xmlns:a16="http://schemas.microsoft.com/office/drawing/2014/main" id="{D2518BD0-E23C-462C-AFC8-3DC1452129A5}"/>
            </a:ext>
          </a:extLst>
        </xdr:cNvPr>
        <xdr:cNvSpPr>
          <a:spLocks noChangeAspect="1" noChangeArrowheads="1"/>
        </xdr:cNvSpPr>
      </xdr:nvSpPr>
      <xdr:spPr bwMode="auto">
        <a:xfrm>
          <a:off x="0" y="20552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3" name="AutoShape 9">
          <a:extLst>
            <a:ext uri="{FF2B5EF4-FFF2-40B4-BE49-F238E27FC236}">
              <a16:creationId xmlns:a16="http://schemas.microsoft.com/office/drawing/2014/main" id="{1F1B08C1-79E5-40A7-A244-C9E973083ADE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4" name="AutoShape 2" descr="comedero manual para ponedora en piso">
          <a:extLst>
            <a:ext uri="{FF2B5EF4-FFF2-40B4-BE49-F238E27FC236}">
              <a16:creationId xmlns:a16="http://schemas.microsoft.com/office/drawing/2014/main" id="{D206D91D-3E45-4D31-AC45-8776A4F35129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85" name="AutoShape 5">
          <a:extLst>
            <a:ext uri="{FF2B5EF4-FFF2-40B4-BE49-F238E27FC236}">
              <a16:creationId xmlns:a16="http://schemas.microsoft.com/office/drawing/2014/main" id="{57D2379B-5FC4-411F-9A9E-C0E622603269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6" name="AutoShape 10">
          <a:extLst>
            <a:ext uri="{FF2B5EF4-FFF2-40B4-BE49-F238E27FC236}">
              <a16:creationId xmlns:a16="http://schemas.microsoft.com/office/drawing/2014/main" id="{5E5E6987-D54E-444D-BD68-27E2499D3738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7" name="AutoShape 2" descr="comedero manual para ponedora en piso">
          <a:extLst>
            <a:ext uri="{FF2B5EF4-FFF2-40B4-BE49-F238E27FC236}">
              <a16:creationId xmlns:a16="http://schemas.microsoft.com/office/drawing/2014/main" id="{59AA76F6-862B-4A45-B427-FA62CB3510FE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8" name="AutoShape 10">
          <a:extLst>
            <a:ext uri="{FF2B5EF4-FFF2-40B4-BE49-F238E27FC236}">
              <a16:creationId xmlns:a16="http://schemas.microsoft.com/office/drawing/2014/main" id="{4EF12445-ADEB-4A9A-9834-5E5804A63160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89" name="AutoShape 2" descr="comedero manual para ponedora en piso">
          <a:extLst>
            <a:ext uri="{FF2B5EF4-FFF2-40B4-BE49-F238E27FC236}">
              <a16:creationId xmlns:a16="http://schemas.microsoft.com/office/drawing/2014/main" id="{F2C8768E-BA4F-45D3-92B4-C0C8A0426C0E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0" name="AutoShape 10">
          <a:extLst>
            <a:ext uri="{FF2B5EF4-FFF2-40B4-BE49-F238E27FC236}">
              <a16:creationId xmlns:a16="http://schemas.microsoft.com/office/drawing/2014/main" id="{84BC869A-3DC9-4171-B454-0FCD839EE666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1" name="AutoShape 2" descr="comedero manual para ponedora en piso">
          <a:extLst>
            <a:ext uri="{FF2B5EF4-FFF2-40B4-BE49-F238E27FC236}">
              <a16:creationId xmlns:a16="http://schemas.microsoft.com/office/drawing/2014/main" id="{AE3DCD47-9EE1-4267-867C-53AA100BBB91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2" name="AutoShape 10">
          <a:extLst>
            <a:ext uri="{FF2B5EF4-FFF2-40B4-BE49-F238E27FC236}">
              <a16:creationId xmlns:a16="http://schemas.microsoft.com/office/drawing/2014/main" id="{F6886FFE-1F41-462F-BA31-35FB12DEE89A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3" name="AutoShape 2" descr="comedero manual para ponedora en piso">
          <a:extLst>
            <a:ext uri="{FF2B5EF4-FFF2-40B4-BE49-F238E27FC236}">
              <a16:creationId xmlns:a16="http://schemas.microsoft.com/office/drawing/2014/main" id="{7E35BF0F-6ADC-45B6-B4CE-39ABCF7C5B13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4" name="AutoShape 10">
          <a:extLst>
            <a:ext uri="{FF2B5EF4-FFF2-40B4-BE49-F238E27FC236}">
              <a16:creationId xmlns:a16="http://schemas.microsoft.com/office/drawing/2014/main" id="{45C1EF59-74E8-4527-89F1-41EFE1471F86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5" name="AutoShape 2" descr="comedero manual para ponedora en piso">
          <a:extLst>
            <a:ext uri="{FF2B5EF4-FFF2-40B4-BE49-F238E27FC236}">
              <a16:creationId xmlns:a16="http://schemas.microsoft.com/office/drawing/2014/main" id="{9CCC6B59-6093-4E87-84AB-D5705690267C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6" name="AutoShape 10">
          <a:extLst>
            <a:ext uri="{FF2B5EF4-FFF2-40B4-BE49-F238E27FC236}">
              <a16:creationId xmlns:a16="http://schemas.microsoft.com/office/drawing/2014/main" id="{05CEE16E-1E81-4DAD-A359-53BD203B0996}"/>
            </a:ext>
          </a:extLst>
        </xdr:cNvPr>
        <xdr:cNvSpPr>
          <a:spLocks noChangeAspect="1" noChangeArrowheads="1"/>
        </xdr:cNvSpPr>
      </xdr:nvSpPr>
      <xdr:spPr bwMode="auto">
        <a:xfrm>
          <a:off x="0" y="21047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7" name="AutoShape 9">
          <a:extLst>
            <a:ext uri="{FF2B5EF4-FFF2-40B4-BE49-F238E27FC236}">
              <a16:creationId xmlns:a16="http://schemas.microsoft.com/office/drawing/2014/main" id="{E3F87C90-2DC9-4B0C-942B-574B06AD0569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798" name="AutoShape 2" descr="comedero manual para ponedora en piso">
          <a:extLst>
            <a:ext uri="{FF2B5EF4-FFF2-40B4-BE49-F238E27FC236}">
              <a16:creationId xmlns:a16="http://schemas.microsoft.com/office/drawing/2014/main" id="{7AB41683-717A-4005-93D6-2777D482B135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799" name="AutoShape 5">
          <a:extLst>
            <a:ext uri="{FF2B5EF4-FFF2-40B4-BE49-F238E27FC236}">
              <a16:creationId xmlns:a16="http://schemas.microsoft.com/office/drawing/2014/main" id="{2B37B751-52E9-4FA7-8B61-FCA64193D53F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0" name="AutoShape 10">
          <a:extLst>
            <a:ext uri="{FF2B5EF4-FFF2-40B4-BE49-F238E27FC236}">
              <a16:creationId xmlns:a16="http://schemas.microsoft.com/office/drawing/2014/main" id="{C25DA1AF-C12D-4D8C-8216-6FB6ECDABCDC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1" name="AutoShape 2" descr="comedero manual para ponedora en piso">
          <a:extLst>
            <a:ext uri="{FF2B5EF4-FFF2-40B4-BE49-F238E27FC236}">
              <a16:creationId xmlns:a16="http://schemas.microsoft.com/office/drawing/2014/main" id="{2FDFEEE1-62D6-4E61-917A-7AB3DF2C54FD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2" name="AutoShape 10">
          <a:extLst>
            <a:ext uri="{FF2B5EF4-FFF2-40B4-BE49-F238E27FC236}">
              <a16:creationId xmlns:a16="http://schemas.microsoft.com/office/drawing/2014/main" id="{9D22A522-ECA6-40BF-8C8D-5C85AB1F2DD4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3" name="AutoShape 2" descr="comedero manual para ponedora en piso">
          <a:extLst>
            <a:ext uri="{FF2B5EF4-FFF2-40B4-BE49-F238E27FC236}">
              <a16:creationId xmlns:a16="http://schemas.microsoft.com/office/drawing/2014/main" id="{85EFE1FC-91A8-46B1-87E0-5365C5B24AA5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4" name="AutoShape 10">
          <a:extLst>
            <a:ext uri="{FF2B5EF4-FFF2-40B4-BE49-F238E27FC236}">
              <a16:creationId xmlns:a16="http://schemas.microsoft.com/office/drawing/2014/main" id="{FF5E11F6-3824-47DF-86A4-6D33E18A5CBB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5" name="AutoShape 2" descr="comedero manual para ponedora en piso">
          <a:extLst>
            <a:ext uri="{FF2B5EF4-FFF2-40B4-BE49-F238E27FC236}">
              <a16:creationId xmlns:a16="http://schemas.microsoft.com/office/drawing/2014/main" id="{9F234255-0901-4F0A-9B3D-E7D78EA33521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6" name="AutoShape 10">
          <a:extLst>
            <a:ext uri="{FF2B5EF4-FFF2-40B4-BE49-F238E27FC236}">
              <a16:creationId xmlns:a16="http://schemas.microsoft.com/office/drawing/2014/main" id="{49A23E1B-922E-4B63-A3B9-24ECB5BF605B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7" name="AutoShape 2" descr="comedero manual para ponedora en piso">
          <a:extLst>
            <a:ext uri="{FF2B5EF4-FFF2-40B4-BE49-F238E27FC236}">
              <a16:creationId xmlns:a16="http://schemas.microsoft.com/office/drawing/2014/main" id="{70740FBF-2E4D-4740-ACC7-1D2E4DF073A4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8" name="AutoShape 10">
          <a:extLst>
            <a:ext uri="{FF2B5EF4-FFF2-40B4-BE49-F238E27FC236}">
              <a16:creationId xmlns:a16="http://schemas.microsoft.com/office/drawing/2014/main" id="{17874849-8240-4B38-95BD-89A3CBE7B3D0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09" name="AutoShape 2" descr="comedero manual para ponedora en piso">
          <a:extLst>
            <a:ext uri="{FF2B5EF4-FFF2-40B4-BE49-F238E27FC236}">
              <a16:creationId xmlns:a16="http://schemas.microsoft.com/office/drawing/2014/main" id="{17ABF3D6-B2ED-49B5-BBF0-0C6875621FB4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0" name="AutoShape 10">
          <a:extLst>
            <a:ext uri="{FF2B5EF4-FFF2-40B4-BE49-F238E27FC236}">
              <a16:creationId xmlns:a16="http://schemas.microsoft.com/office/drawing/2014/main" id="{FDC146F1-43A4-4008-9E2A-11F1E60DAF69}"/>
            </a:ext>
          </a:extLst>
        </xdr:cNvPr>
        <xdr:cNvSpPr>
          <a:spLocks noChangeAspect="1" noChangeArrowheads="1"/>
        </xdr:cNvSpPr>
      </xdr:nvSpPr>
      <xdr:spPr bwMode="auto">
        <a:xfrm>
          <a:off x="0" y="21618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1" name="AutoShape 9">
          <a:extLst>
            <a:ext uri="{FF2B5EF4-FFF2-40B4-BE49-F238E27FC236}">
              <a16:creationId xmlns:a16="http://schemas.microsoft.com/office/drawing/2014/main" id="{148EEB6B-6CB8-4E2A-87CF-3DEBF6778FED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2" name="AutoShape 2" descr="comedero manual para ponedora en piso">
          <a:extLst>
            <a:ext uri="{FF2B5EF4-FFF2-40B4-BE49-F238E27FC236}">
              <a16:creationId xmlns:a16="http://schemas.microsoft.com/office/drawing/2014/main" id="{9BD9EA16-ADA5-45A7-8639-F7F5ECE81B65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813" name="AutoShape 5">
          <a:extLst>
            <a:ext uri="{FF2B5EF4-FFF2-40B4-BE49-F238E27FC236}">
              <a16:creationId xmlns:a16="http://schemas.microsoft.com/office/drawing/2014/main" id="{A35E367C-A2A5-4799-BE7D-800EB99113F4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4" name="AutoShape 10">
          <a:extLst>
            <a:ext uri="{FF2B5EF4-FFF2-40B4-BE49-F238E27FC236}">
              <a16:creationId xmlns:a16="http://schemas.microsoft.com/office/drawing/2014/main" id="{795E18C5-3B5F-45D4-B355-50A38D2B7357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5" name="AutoShape 2" descr="comedero manual para ponedora en piso">
          <a:extLst>
            <a:ext uri="{FF2B5EF4-FFF2-40B4-BE49-F238E27FC236}">
              <a16:creationId xmlns:a16="http://schemas.microsoft.com/office/drawing/2014/main" id="{EB447CEB-EB21-465C-96C6-EA42BB89A45E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6" name="AutoShape 10">
          <a:extLst>
            <a:ext uri="{FF2B5EF4-FFF2-40B4-BE49-F238E27FC236}">
              <a16:creationId xmlns:a16="http://schemas.microsoft.com/office/drawing/2014/main" id="{E8AA83A1-95D0-470E-90B7-87F28ABE452A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7" name="AutoShape 2" descr="comedero manual para ponedora en piso">
          <a:extLst>
            <a:ext uri="{FF2B5EF4-FFF2-40B4-BE49-F238E27FC236}">
              <a16:creationId xmlns:a16="http://schemas.microsoft.com/office/drawing/2014/main" id="{66E6FD6D-FFA9-4EC4-B533-2F39403B0775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8" name="AutoShape 10">
          <a:extLst>
            <a:ext uri="{FF2B5EF4-FFF2-40B4-BE49-F238E27FC236}">
              <a16:creationId xmlns:a16="http://schemas.microsoft.com/office/drawing/2014/main" id="{9EB03C3B-E5A7-49A2-967B-0A7A54DD7BD5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19" name="AutoShape 2" descr="comedero manual para ponedora en piso">
          <a:extLst>
            <a:ext uri="{FF2B5EF4-FFF2-40B4-BE49-F238E27FC236}">
              <a16:creationId xmlns:a16="http://schemas.microsoft.com/office/drawing/2014/main" id="{C5124C6C-1BEB-4380-B3C6-71E73D8ED577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0" name="AutoShape 10">
          <a:extLst>
            <a:ext uri="{FF2B5EF4-FFF2-40B4-BE49-F238E27FC236}">
              <a16:creationId xmlns:a16="http://schemas.microsoft.com/office/drawing/2014/main" id="{4EAA8A6E-36E2-4C28-AB7F-CD02BCDD173E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1" name="AutoShape 2" descr="comedero manual para ponedora en piso">
          <a:extLst>
            <a:ext uri="{FF2B5EF4-FFF2-40B4-BE49-F238E27FC236}">
              <a16:creationId xmlns:a16="http://schemas.microsoft.com/office/drawing/2014/main" id="{F5920ACC-D482-453C-AA00-F420A4538A8B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2" name="AutoShape 10">
          <a:extLst>
            <a:ext uri="{FF2B5EF4-FFF2-40B4-BE49-F238E27FC236}">
              <a16:creationId xmlns:a16="http://schemas.microsoft.com/office/drawing/2014/main" id="{D968D7D4-E1B2-48BF-A312-A4A0DF504F0F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3" name="AutoShape 2" descr="comedero manual para ponedora en piso">
          <a:extLst>
            <a:ext uri="{FF2B5EF4-FFF2-40B4-BE49-F238E27FC236}">
              <a16:creationId xmlns:a16="http://schemas.microsoft.com/office/drawing/2014/main" id="{1C5BD586-6218-49F5-83C9-EDF660858CC1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4" name="AutoShape 10">
          <a:extLst>
            <a:ext uri="{FF2B5EF4-FFF2-40B4-BE49-F238E27FC236}">
              <a16:creationId xmlns:a16="http://schemas.microsoft.com/office/drawing/2014/main" id="{4725AEAB-2EA6-49F4-A733-9354D363B1EB}"/>
            </a:ext>
          </a:extLst>
        </xdr:cNvPr>
        <xdr:cNvSpPr>
          <a:spLocks noChangeAspect="1" noChangeArrowheads="1"/>
        </xdr:cNvSpPr>
      </xdr:nvSpPr>
      <xdr:spPr bwMode="auto">
        <a:xfrm>
          <a:off x="0" y="22476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5" name="AutoShape 9">
          <a:extLst>
            <a:ext uri="{FF2B5EF4-FFF2-40B4-BE49-F238E27FC236}">
              <a16:creationId xmlns:a16="http://schemas.microsoft.com/office/drawing/2014/main" id="{B18EF212-559B-4AF2-99E5-3B349F1EB761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6" name="AutoShape 2" descr="comedero manual para ponedora en piso">
          <a:extLst>
            <a:ext uri="{FF2B5EF4-FFF2-40B4-BE49-F238E27FC236}">
              <a16:creationId xmlns:a16="http://schemas.microsoft.com/office/drawing/2014/main" id="{33C21250-FDC0-46A5-BCCB-2F1DB06609A9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1821657"/>
    <xdr:sp macro="" textlink="">
      <xdr:nvSpPr>
        <xdr:cNvPr id="827" name="AutoShape 5">
          <a:extLst>
            <a:ext uri="{FF2B5EF4-FFF2-40B4-BE49-F238E27FC236}">
              <a16:creationId xmlns:a16="http://schemas.microsoft.com/office/drawing/2014/main" id="{701FB403-51E5-4662-BE1B-107939E331D7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1821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8" name="AutoShape 10">
          <a:extLst>
            <a:ext uri="{FF2B5EF4-FFF2-40B4-BE49-F238E27FC236}">
              <a16:creationId xmlns:a16="http://schemas.microsoft.com/office/drawing/2014/main" id="{E1EEAA98-9D0E-44DE-BD45-6F34949F5B75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29" name="AutoShape 2" descr="comedero manual para ponedora en piso">
          <a:extLst>
            <a:ext uri="{FF2B5EF4-FFF2-40B4-BE49-F238E27FC236}">
              <a16:creationId xmlns:a16="http://schemas.microsoft.com/office/drawing/2014/main" id="{F455E3B3-DB4F-461E-8F58-65D649FF7669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0" name="AutoShape 10">
          <a:extLst>
            <a:ext uri="{FF2B5EF4-FFF2-40B4-BE49-F238E27FC236}">
              <a16:creationId xmlns:a16="http://schemas.microsoft.com/office/drawing/2014/main" id="{5A0AFE29-874A-4505-8EE0-46B78BE0E7E0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1" name="AutoShape 2" descr="comedero manual para ponedora en piso">
          <a:extLst>
            <a:ext uri="{FF2B5EF4-FFF2-40B4-BE49-F238E27FC236}">
              <a16:creationId xmlns:a16="http://schemas.microsoft.com/office/drawing/2014/main" id="{91213388-8166-4021-8D4D-66BE80E15014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2" name="AutoShape 10">
          <a:extLst>
            <a:ext uri="{FF2B5EF4-FFF2-40B4-BE49-F238E27FC236}">
              <a16:creationId xmlns:a16="http://schemas.microsoft.com/office/drawing/2014/main" id="{A5531961-B696-4155-A3E9-231A555C0830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3" name="AutoShape 2" descr="comedero manual para ponedora en piso">
          <a:extLst>
            <a:ext uri="{FF2B5EF4-FFF2-40B4-BE49-F238E27FC236}">
              <a16:creationId xmlns:a16="http://schemas.microsoft.com/office/drawing/2014/main" id="{09BD0573-B273-4F1C-8C25-D00D907C3871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4" name="AutoShape 10">
          <a:extLst>
            <a:ext uri="{FF2B5EF4-FFF2-40B4-BE49-F238E27FC236}">
              <a16:creationId xmlns:a16="http://schemas.microsoft.com/office/drawing/2014/main" id="{88956E17-9147-4DB4-A97F-84067DB842D1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5" name="AutoShape 2" descr="comedero manual para ponedora en piso">
          <a:extLst>
            <a:ext uri="{FF2B5EF4-FFF2-40B4-BE49-F238E27FC236}">
              <a16:creationId xmlns:a16="http://schemas.microsoft.com/office/drawing/2014/main" id="{06D6EAFA-BBC9-4FF6-BEC1-10E62D2A6776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6" name="AutoShape 10">
          <a:extLst>
            <a:ext uri="{FF2B5EF4-FFF2-40B4-BE49-F238E27FC236}">
              <a16:creationId xmlns:a16="http://schemas.microsoft.com/office/drawing/2014/main" id="{4183C8B1-7143-47F2-AAA2-1F543D0623E5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7" name="AutoShape 2" descr="comedero manual para ponedora en piso">
          <a:extLst>
            <a:ext uri="{FF2B5EF4-FFF2-40B4-BE49-F238E27FC236}">
              <a16:creationId xmlns:a16="http://schemas.microsoft.com/office/drawing/2014/main" id="{D9BA7B87-6647-4EDE-84AB-5169214E1BA7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8" name="AutoShape 10">
          <a:extLst>
            <a:ext uri="{FF2B5EF4-FFF2-40B4-BE49-F238E27FC236}">
              <a16:creationId xmlns:a16="http://schemas.microsoft.com/office/drawing/2014/main" id="{43914862-110E-4EB7-AB88-039B9C0366AB}"/>
            </a:ext>
          </a:extLst>
        </xdr:cNvPr>
        <xdr:cNvSpPr>
          <a:spLocks noChangeAspect="1" noChangeArrowheads="1"/>
        </xdr:cNvSpPr>
      </xdr:nvSpPr>
      <xdr:spPr bwMode="auto">
        <a:xfrm>
          <a:off x="0" y="230285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39" name="AutoShape 9">
          <a:extLst>
            <a:ext uri="{FF2B5EF4-FFF2-40B4-BE49-F238E27FC236}">
              <a16:creationId xmlns:a16="http://schemas.microsoft.com/office/drawing/2014/main" id="{A5AD4D0E-2E65-4D7E-BD0A-56A29F0FBCBF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0" name="AutoShape 2" descr="comedero manual para ponedora en piso">
          <a:extLst>
            <a:ext uri="{FF2B5EF4-FFF2-40B4-BE49-F238E27FC236}">
              <a16:creationId xmlns:a16="http://schemas.microsoft.com/office/drawing/2014/main" id="{1E3D12E4-F816-44C5-9C66-D978E927729C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2" name="AutoShape 10">
          <a:extLst>
            <a:ext uri="{FF2B5EF4-FFF2-40B4-BE49-F238E27FC236}">
              <a16:creationId xmlns:a16="http://schemas.microsoft.com/office/drawing/2014/main" id="{23A7C70B-2061-40F4-877C-33E65E39772A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3" name="AutoShape 2" descr="comedero manual para ponedora en piso">
          <a:extLst>
            <a:ext uri="{FF2B5EF4-FFF2-40B4-BE49-F238E27FC236}">
              <a16:creationId xmlns:a16="http://schemas.microsoft.com/office/drawing/2014/main" id="{25E52294-69BE-45B6-9803-D7E71A592AA1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4" name="AutoShape 10">
          <a:extLst>
            <a:ext uri="{FF2B5EF4-FFF2-40B4-BE49-F238E27FC236}">
              <a16:creationId xmlns:a16="http://schemas.microsoft.com/office/drawing/2014/main" id="{FFE5A4DB-7690-4FAE-A2D6-033BA06FA707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5" name="AutoShape 2" descr="comedero manual para ponedora en piso">
          <a:extLst>
            <a:ext uri="{FF2B5EF4-FFF2-40B4-BE49-F238E27FC236}">
              <a16:creationId xmlns:a16="http://schemas.microsoft.com/office/drawing/2014/main" id="{BD069D49-8B75-4B09-B4A8-21061EFDB9C1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6" name="AutoShape 10">
          <a:extLst>
            <a:ext uri="{FF2B5EF4-FFF2-40B4-BE49-F238E27FC236}">
              <a16:creationId xmlns:a16="http://schemas.microsoft.com/office/drawing/2014/main" id="{FD64B38F-8D60-4F17-8100-7645C67D55FF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7" name="AutoShape 2" descr="comedero manual para ponedora en piso">
          <a:extLst>
            <a:ext uri="{FF2B5EF4-FFF2-40B4-BE49-F238E27FC236}">
              <a16:creationId xmlns:a16="http://schemas.microsoft.com/office/drawing/2014/main" id="{C23C4329-4C04-4033-BB9B-4D17632CC0C6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8" name="AutoShape 10">
          <a:extLst>
            <a:ext uri="{FF2B5EF4-FFF2-40B4-BE49-F238E27FC236}">
              <a16:creationId xmlns:a16="http://schemas.microsoft.com/office/drawing/2014/main" id="{C93916C8-75EA-4F29-AEAB-2659C5537ED1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49" name="AutoShape 2" descr="comedero manual para ponedora en piso">
          <a:extLst>
            <a:ext uri="{FF2B5EF4-FFF2-40B4-BE49-F238E27FC236}">
              <a16:creationId xmlns:a16="http://schemas.microsoft.com/office/drawing/2014/main" id="{5647DF41-0A88-491E-96D1-A360A8753248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0" name="AutoShape 10">
          <a:extLst>
            <a:ext uri="{FF2B5EF4-FFF2-40B4-BE49-F238E27FC236}">
              <a16:creationId xmlns:a16="http://schemas.microsoft.com/office/drawing/2014/main" id="{A5E25F10-51E7-43AC-87CD-75C246A16A4E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1" name="AutoShape 2" descr="comedero manual para ponedora en piso">
          <a:extLst>
            <a:ext uri="{FF2B5EF4-FFF2-40B4-BE49-F238E27FC236}">
              <a16:creationId xmlns:a16="http://schemas.microsoft.com/office/drawing/2014/main" id="{17DB7630-723C-4803-BC0C-1853833720D6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2" name="AutoShape 10">
          <a:extLst>
            <a:ext uri="{FF2B5EF4-FFF2-40B4-BE49-F238E27FC236}">
              <a16:creationId xmlns:a16="http://schemas.microsoft.com/office/drawing/2014/main" id="{89DE4CDF-7758-4DBC-9388-076BA11D4E34}"/>
            </a:ext>
          </a:extLst>
        </xdr:cNvPr>
        <xdr:cNvSpPr>
          <a:spLocks noChangeAspect="1" noChangeArrowheads="1"/>
        </xdr:cNvSpPr>
      </xdr:nvSpPr>
      <xdr:spPr bwMode="auto">
        <a:xfrm>
          <a:off x="0" y="2339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3" name="AutoShape 9">
          <a:extLst>
            <a:ext uri="{FF2B5EF4-FFF2-40B4-BE49-F238E27FC236}">
              <a16:creationId xmlns:a16="http://schemas.microsoft.com/office/drawing/2014/main" id="{E85A537E-5375-4D86-9DBE-E622DF27A1E6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4" name="AutoShape 2" descr="comedero manual para ponedora en piso">
          <a:extLst>
            <a:ext uri="{FF2B5EF4-FFF2-40B4-BE49-F238E27FC236}">
              <a16:creationId xmlns:a16="http://schemas.microsoft.com/office/drawing/2014/main" id="{17538AC4-6B18-44EC-87E7-BBC6C9332C63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6" name="AutoShape 10">
          <a:extLst>
            <a:ext uri="{FF2B5EF4-FFF2-40B4-BE49-F238E27FC236}">
              <a16:creationId xmlns:a16="http://schemas.microsoft.com/office/drawing/2014/main" id="{AD7948EE-7C9C-4A44-8E6F-B8CAA18ECCFC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7" name="AutoShape 2" descr="comedero manual para ponedora en piso">
          <a:extLst>
            <a:ext uri="{FF2B5EF4-FFF2-40B4-BE49-F238E27FC236}">
              <a16:creationId xmlns:a16="http://schemas.microsoft.com/office/drawing/2014/main" id="{927B8B68-C4FC-4FCB-AF50-37FA5C3165E7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8" name="AutoShape 10">
          <a:extLst>
            <a:ext uri="{FF2B5EF4-FFF2-40B4-BE49-F238E27FC236}">
              <a16:creationId xmlns:a16="http://schemas.microsoft.com/office/drawing/2014/main" id="{5A0DF91A-D0AC-4653-86B3-632143A24AF8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59" name="AutoShape 2" descr="comedero manual para ponedora en piso">
          <a:extLst>
            <a:ext uri="{FF2B5EF4-FFF2-40B4-BE49-F238E27FC236}">
              <a16:creationId xmlns:a16="http://schemas.microsoft.com/office/drawing/2014/main" id="{B9D16BBC-1C29-4EB0-90F9-324757B7B368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0" name="AutoShape 10">
          <a:extLst>
            <a:ext uri="{FF2B5EF4-FFF2-40B4-BE49-F238E27FC236}">
              <a16:creationId xmlns:a16="http://schemas.microsoft.com/office/drawing/2014/main" id="{1E6EB54B-A100-4901-BF13-BF068E64A99D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1" name="AutoShape 2" descr="comedero manual para ponedora en piso">
          <a:extLst>
            <a:ext uri="{FF2B5EF4-FFF2-40B4-BE49-F238E27FC236}">
              <a16:creationId xmlns:a16="http://schemas.microsoft.com/office/drawing/2014/main" id="{70EE8227-E73F-480A-9ADE-DB1CFC9C584E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2" name="AutoShape 10">
          <a:extLst>
            <a:ext uri="{FF2B5EF4-FFF2-40B4-BE49-F238E27FC236}">
              <a16:creationId xmlns:a16="http://schemas.microsoft.com/office/drawing/2014/main" id="{28200796-5139-4F1D-A47A-EBB2BDE30453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3" name="AutoShape 2" descr="comedero manual para ponedora en piso">
          <a:extLst>
            <a:ext uri="{FF2B5EF4-FFF2-40B4-BE49-F238E27FC236}">
              <a16:creationId xmlns:a16="http://schemas.microsoft.com/office/drawing/2014/main" id="{00CABFB6-52CC-4B9A-90E7-F1E7F49F1B72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4" name="AutoShape 10">
          <a:extLst>
            <a:ext uri="{FF2B5EF4-FFF2-40B4-BE49-F238E27FC236}">
              <a16:creationId xmlns:a16="http://schemas.microsoft.com/office/drawing/2014/main" id="{8B6D26C1-9EB8-4EFB-B38C-1F5C7AAD7BAF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5" name="AutoShape 2" descr="comedero manual para ponedora en piso">
          <a:extLst>
            <a:ext uri="{FF2B5EF4-FFF2-40B4-BE49-F238E27FC236}">
              <a16:creationId xmlns:a16="http://schemas.microsoft.com/office/drawing/2014/main" id="{C4E968F2-D59E-42C0-8F98-C312DB79E774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6" name="AutoShape 10">
          <a:extLst>
            <a:ext uri="{FF2B5EF4-FFF2-40B4-BE49-F238E27FC236}">
              <a16:creationId xmlns:a16="http://schemas.microsoft.com/office/drawing/2014/main" id="{A8CE0685-BAB9-43CD-B1D1-A400BBE7C264}"/>
            </a:ext>
          </a:extLst>
        </xdr:cNvPr>
        <xdr:cNvSpPr>
          <a:spLocks noChangeAspect="1" noChangeArrowheads="1"/>
        </xdr:cNvSpPr>
      </xdr:nvSpPr>
      <xdr:spPr bwMode="auto">
        <a:xfrm>
          <a:off x="0" y="23885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7" name="AutoShape 9">
          <a:extLst>
            <a:ext uri="{FF2B5EF4-FFF2-40B4-BE49-F238E27FC236}">
              <a16:creationId xmlns:a16="http://schemas.microsoft.com/office/drawing/2014/main" id="{AA2097B7-57A4-44EE-8CFF-E6DEFD0885D8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68" name="AutoShape 2" descr="comedero manual para ponedora en piso">
          <a:extLst>
            <a:ext uri="{FF2B5EF4-FFF2-40B4-BE49-F238E27FC236}">
              <a16:creationId xmlns:a16="http://schemas.microsoft.com/office/drawing/2014/main" id="{712327DF-5E65-4725-A7ED-E753F35DB135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0" name="AutoShape 10">
          <a:extLst>
            <a:ext uri="{FF2B5EF4-FFF2-40B4-BE49-F238E27FC236}">
              <a16:creationId xmlns:a16="http://schemas.microsoft.com/office/drawing/2014/main" id="{14E44B9B-6A08-428A-B090-41F13B2488C4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1" name="AutoShape 2" descr="comedero manual para ponedora en piso">
          <a:extLst>
            <a:ext uri="{FF2B5EF4-FFF2-40B4-BE49-F238E27FC236}">
              <a16:creationId xmlns:a16="http://schemas.microsoft.com/office/drawing/2014/main" id="{CE237D6F-948A-4873-BD50-333D541B07F3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2" name="AutoShape 10">
          <a:extLst>
            <a:ext uri="{FF2B5EF4-FFF2-40B4-BE49-F238E27FC236}">
              <a16:creationId xmlns:a16="http://schemas.microsoft.com/office/drawing/2014/main" id="{AC0C70FE-C0B6-4338-A456-93CBF6A6B0EC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3" name="AutoShape 2" descr="comedero manual para ponedora en piso">
          <a:extLst>
            <a:ext uri="{FF2B5EF4-FFF2-40B4-BE49-F238E27FC236}">
              <a16:creationId xmlns:a16="http://schemas.microsoft.com/office/drawing/2014/main" id="{5D154C10-46C5-4526-B745-3813208E858D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4" name="AutoShape 10">
          <a:extLst>
            <a:ext uri="{FF2B5EF4-FFF2-40B4-BE49-F238E27FC236}">
              <a16:creationId xmlns:a16="http://schemas.microsoft.com/office/drawing/2014/main" id="{FC108255-D129-435D-A690-28BB7DEDD92D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5" name="AutoShape 2" descr="comedero manual para ponedora en piso">
          <a:extLst>
            <a:ext uri="{FF2B5EF4-FFF2-40B4-BE49-F238E27FC236}">
              <a16:creationId xmlns:a16="http://schemas.microsoft.com/office/drawing/2014/main" id="{633A4BD9-70CE-43FA-B396-BEC74BD5CA91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6" name="AutoShape 10">
          <a:extLst>
            <a:ext uri="{FF2B5EF4-FFF2-40B4-BE49-F238E27FC236}">
              <a16:creationId xmlns:a16="http://schemas.microsoft.com/office/drawing/2014/main" id="{331E2BF6-7DDA-4FFE-9E42-04EB88980A49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7" name="AutoShape 2" descr="comedero manual para ponedora en piso">
          <a:extLst>
            <a:ext uri="{FF2B5EF4-FFF2-40B4-BE49-F238E27FC236}">
              <a16:creationId xmlns:a16="http://schemas.microsoft.com/office/drawing/2014/main" id="{A174B457-5B53-4C78-A688-7F6B90EA9206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8" name="AutoShape 10">
          <a:extLst>
            <a:ext uri="{FF2B5EF4-FFF2-40B4-BE49-F238E27FC236}">
              <a16:creationId xmlns:a16="http://schemas.microsoft.com/office/drawing/2014/main" id="{E948B7F6-FB08-4373-8FEC-E46EE2EDDC81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79" name="AutoShape 2" descr="comedero manual para ponedora en piso">
          <a:extLst>
            <a:ext uri="{FF2B5EF4-FFF2-40B4-BE49-F238E27FC236}">
              <a16:creationId xmlns:a16="http://schemas.microsoft.com/office/drawing/2014/main" id="{C46F1B19-C30F-4ED0-99D2-0C027F1842DF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0" name="AutoShape 10">
          <a:extLst>
            <a:ext uri="{FF2B5EF4-FFF2-40B4-BE49-F238E27FC236}">
              <a16:creationId xmlns:a16="http://schemas.microsoft.com/office/drawing/2014/main" id="{C829E93A-4A0D-4BD3-940D-D1AA174E8D48}"/>
            </a:ext>
          </a:extLst>
        </xdr:cNvPr>
        <xdr:cNvSpPr>
          <a:spLocks noChangeAspect="1" noChangeArrowheads="1"/>
        </xdr:cNvSpPr>
      </xdr:nvSpPr>
      <xdr:spPr bwMode="auto">
        <a:xfrm>
          <a:off x="0" y="246478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1" name="AutoShape 9">
          <a:extLst>
            <a:ext uri="{FF2B5EF4-FFF2-40B4-BE49-F238E27FC236}">
              <a16:creationId xmlns:a16="http://schemas.microsoft.com/office/drawing/2014/main" id="{8C6A21AF-E5CE-4199-AC2C-D56465164898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2" name="AutoShape 2" descr="comedero manual para ponedora en piso">
          <a:extLst>
            <a:ext uri="{FF2B5EF4-FFF2-40B4-BE49-F238E27FC236}">
              <a16:creationId xmlns:a16="http://schemas.microsoft.com/office/drawing/2014/main" id="{52B2DE8C-A9C3-4A60-AF8B-5D467A2E9FE1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4" name="AutoShape 10">
          <a:extLst>
            <a:ext uri="{FF2B5EF4-FFF2-40B4-BE49-F238E27FC236}">
              <a16:creationId xmlns:a16="http://schemas.microsoft.com/office/drawing/2014/main" id="{2AE9281B-8DED-4C9E-99A0-1DD907E54F80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5" name="AutoShape 2" descr="comedero manual para ponedora en piso">
          <a:extLst>
            <a:ext uri="{FF2B5EF4-FFF2-40B4-BE49-F238E27FC236}">
              <a16:creationId xmlns:a16="http://schemas.microsoft.com/office/drawing/2014/main" id="{B5987F95-F0D9-499E-89A1-B2FDF1E9606A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6" name="AutoShape 10">
          <a:extLst>
            <a:ext uri="{FF2B5EF4-FFF2-40B4-BE49-F238E27FC236}">
              <a16:creationId xmlns:a16="http://schemas.microsoft.com/office/drawing/2014/main" id="{6F7B7EB1-E58B-4603-903F-444DF253649B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7" name="AutoShape 2" descr="comedero manual para ponedora en piso">
          <a:extLst>
            <a:ext uri="{FF2B5EF4-FFF2-40B4-BE49-F238E27FC236}">
              <a16:creationId xmlns:a16="http://schemas.microsoft.com/office/drawing/2014/main" id="{060D41CB-96B2-49F5-827B-31A9FB78B630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8" name="AutoShape 10">
          <a:extLst>
            <a:ext uri="{FF2B5EF4-FFF2-40B4-BE49-F238E27FC236}">
              <a16:creationId xmlns:a16="http://schemas.microsoft.com/office/drawing/2014/main" id="{5EDED89A-8DFD-41AC-9E32-20D390800166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89" name="AutoShape 2" descr="comedero manual para ponedora en piso">
          <a:extLst>
            <a:ext uri="{FF2B5EF4-FFF2-40B4-BE49-F238E27FC236}">
              <a16:creationId xmlns:a16="http://schemas.microsoft.com/office/drawing/2014/main" id="{5936B987-5826-456C-8AC1-61E78271EA0C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0" name="AutoShape 10">
          <a:extLst>
            <a:ext uri="{FF2B5EF4-FFF2-40B4-BE49-F238E27FC236}">
              <a16:creationId xmlns:a16="http://schemas.microsoft.com/office/drawing/2014/main" id="{6D46C196-2708-4866-8F2A-16925701664A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1" name="AutoShape 2" descr="comedero manual para ponedora en piso">
          <a:extLst>
            <a:ext uri="{FF2B5EF4-FFF2-40B4-BE49-F238E27FC236}">
              <a16:creationId xmlns:a16="http://schemas.microsoft.com/office/drawing/2014/main" id="{6768D9A1-9E73-4578-B6D8-456037C9A58A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2" name="AutoShape 10">
          <a:extLst>
            <a:ext uri="{FF2B5EF4-FFF2-40B4-BE49-F238E27FC236}">
              <a16:creationId xmlns:a16="http://schemas.microsoft.com/office/drawing/2014/main" id="{9CFFF94E-3456-41D7-BA89-09B12EA2587C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3" name="AutoShape 2" descr="comedero manual para ponedora en piso">
          <a:extLst>
            <a:ext uri="{FF2B5EF4-FFF2-40B4-BE49-F238E27FC236}">
              <a16:creationId xmlns:a16="http://schemas.microsoft.com/office/drawing/2014/main" id="{DF54B89E-E256-44E6-8452-13AFEB232B64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4" name="AutoShape 10">
          <a:extLst>
            <a:ext uri="{FF2B5EF4-FFF2-40B4-BE49-F238E27FC236}">
              <a16:creationId xmlns:a16="http://schemas.microsoft.com/office/drawing/2014/main" id="{DE41E5A9-64DC-4EC3-AB4E-5FE4BB948E08}"/>
            </a:ext>
          </a:extLst>
        </xdr:cNvPr>
        <xdr:cNvSpPr>
          <a:spLocks noChangeAspect="1" noChangeArrowheads="1"/>
        </xdr:cNvSpPr>
      </xdr:nvSpPr>
      <xdr:spPr bwMode="auto">
        <a:xfrm>
          <a:off x="0" y="252574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5" name="AutoShape 9">
          <a:extLst>
            <a:ext uri="{FF2B5EF4-FFF2-40B4-BE49-F238E27FC236}">
              <a16:creationId xmlns:a16="http://schemas.microsoft.com/office/drawing/2014/main" id="{2B3C0E2D-2FD4-4D3B-8C53-5FF2AE2C3B00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6" name="AutoShape 2" descr="comedero manual para ponedora en piso">
          <a:extLst>
            <a:ext uri="{FF2B5EF4-FFF2-40B4-BE49-F238E27FC236}">
              <a16:creationId xmlns:a16="http://schemas.microsoft.com/office/drawing/2014/main" id="{70B450A6-9162-495C-9137-46C6C8ACA88B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8" name="AutoShape 10">
          <a:extLst>
            <a:ext uri="{FF2B5EF4-FFF2-40B4-BE49-F238E27FC236}">
              <a16:creationId xmlns:a16="http://schemas.microsoft.com/office/drawing/2014/main" id="{B84E524E-038B-4149-A793-541EF5304659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899" name="AutoShape 2" descr="comedero manual para ponedora en piso">
          <a:extLst>
            <a:ext uri="{FF2B5EF4-FFF2-40B4-BE49-F238E27FC236}">
              <a16:creationId xmlns:a16="http://schemas.microsoft.com/office/drawing/2014/main" id="{64708D13-5F96-41DD-ACC8-1E57E8C7F8A8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0" name="AutoShape 10">
          <a:extLst>
            <a:ext uri="{FF2B5EF4-FFF2-40B4-BE49-F238E27FC236}">
              <a16:creationId xmlns:a16="http://schemas.microsoft.com/office/drawing/2014/main" id="{7462B919-9FE0-4FC7-9A27-37F89937AE31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1" name="AutoShape 2" descr="comedero manual para ponedora en piso">
          <a:extLst>
            <a:ext uri="{FF2B5EF4-FFF2-40B4-BE49-F238E27FC236}">
              <a16:creationId xmlns:a16="http://schemas.microsoft.com/office/drawing/2014/main" id="{6A5B32FB-07E2-41C4-9526-4560C27F6DA8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2" name="AutoShape 10">
          <a:extLst>
            <a:ext uri="{FF2B5EF4-FFF2-40B4-BE49-F238E27FC236}">
              <a16:creationId xmlns:a16="http://schemas.microsoft.com/office/drawing/2014/main" id="{CE9020D9-9BA0-43FD-B35C-36D4699FEDDF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3" name="AutoShape 2" descr="comedero manual para ponedora en piso">
          <a:extLst>
            <a:ext uri="{FF2B5EF4-FFF2-40B4-BE49-F238E27FC236}">
              <a16:creationId xmlns:a16="http://schemas.microsoft.com/office/drawing/2014/main" id="{C01DAA49-F235-4C7F-BF67-5004F2EEA001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4" name="AutoShape 10">
          <a:extLst>
            <a:ext uri="{FF2B5EF4-FFF2-40B4-BE49-F238E27FC236}">
              <a16:creationId xmlns:a16="http://schemas.microsoft.com/office/drawing/2014/main" id="{92DA5A48-FC4A-4D6A-A03E-A163DC560454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5" name="AutoShape 2" descr="comedero manual para ponedora en piso">
          <a:extLst>
            <a:ext uri="{FF2B5EF4-FFF2-40B4-BE49-F238E27FC236}">
              <a16:creationId xmlns:a16="http://schemas.microsoft.com/office/drawing/2014/main" id="{5A12C0B8-F67A-44E6-94F7-1B4A09F29837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6" name="AutoShape 10">
          <a:extLst>
            <a:ext uri="{FF2B5EF4-FFF2-40B4-BE49-F238E27FC236}">
              <a16:creationId xmlns:a16="http://schemas.microsoft.com/office/drawing/2014/main" id="{E2A67FAF-E0F4-4AF1-9421-70DD4AB822D9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7" name="AutoShape 2" descr="comedero manual para ponedora en piso">
          <a:extLst>
            <a:ext uri="{FF2B5EF4-FFF2-40B4-BE49-F238E27FC236}">
              <a16:creationId xmlns:a16="http://schemas.microsoft.com/office/drawing/2014/main" id="{1A16CD18-DAB4-4A2E-BE93-DC288F96BC91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8" name="AutoShape 10">
          <a:extLst>
            <a:ext uri="{FF2B5EF4-FFF2-40B4-BE49-F238E27FC236}">
              <a16:creationId xmlns:a16="http://schemas.microsoft.com/office/drawing/2014/main" id="{27934CAF-E63F-43DF-A2EF-F3D6AF050226}"/>
            </a:ext>
          </a:extLst>
        </xdr:cNvPr>
        <xdr:cNvSpPr>
          <a:spLocks noChangeAspect="1" noChangeArrowheads="1"/>
        </xdr:cNvSpPr>
      </xdr:nvSpPr>
      <xdr:spPr bwMode="auto">
        <a:xfrm>
          <a:off x="0" y="259432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09" name="AutoShape 9">
          <a:extLst>
            <a:ext uri="{FF2B5EF4-FFF2-40B4-BE49-F238E27FC236}">
              <a16:creationId xmlns:a16="http://schemas.microsoft.com/office/drawing/2014/main" id="{14F274B6-4BED-461A-B972-5B11AA9812CE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0" name="AutoShape 2" descr="comedero manual para ponedora en piso">
          <a:extLst>
            <a:ext uri="{FF2B5EF4-FFF2-40B4-BE49-F238E27FC236}">
              <a16:creationId xmlns:a16="http://schemas.microsoft.com/office/drawing/2014/main" id="{BDC52CA9-135B-458E-8E15-C4E13229C8C7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2" name="AutoShape 10">
          <a:extLst>
            <a:ext uri="{FF2B5EF4-FFF2-40B4-BE49-F238E27FC236}">
              <a16:creationId xmlns:a16="http://schemas.microsoft.com/office/drawing/2014/main" id="{7A877E1D-76A5-4983-8190-1741ECD74065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3" name="AutoShape 2" descr="comedero manual para ponedora en piso">
          <a:extLst>
            <a:ext uri="{FF2B5EF4-FFF2-40B4-BE49-F238E27FC236}">
              <a16:creationId xmlns:a16="http://schemas.microsoft.com/office/drawing/2014/main" id="{E8ED6E5D-8AD0-4251-8AC9-C50DD3051501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4" name="AutoShape 10">
          <a:extLst>
            <a:ext uri="{FF2B5EF4-FFF2-40B4-BE49-F238E27FC236}">
              <a16:creationId xmlns:a16="http://schemas.microsoft.com/office/drawing/2014/main" id="{E193B516-3970-4B5A-9760-67EE12312D4B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5" name="AutoShape 2" descr="comedero manual para ponedora en piso">
          <a:extLst>
            <a:ext uri="{FF2B5EF4-FFF2-40B4-BE49-F238E27FC236}">
              <a16:creationId xmlns:a16="http://schemas.microsoft.com/office/drawing/2014/main" id="{5E8A88A8-730D-4F10-A4D2-1A6BA2D92474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6" name="AutoShape 10">
          <a:extLst>
            <a:ext uri="{FF2B5EF4-FFF2-40B4-BE49-F238E27FC236}">
              <a16:creationId xmlns:a16="http://schemas.microsoft.com/office/drawing/2014/main" id="{BDF7CAE8-55C2-4AB1-8F0A-2DAB0E5E06D8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7" name="AutoShape 2" descr="comedero manual para ponedora en piso">
          <a:extLst>
            <a:ext uri="{FF2B5EF4-FFF2-40B4-BE49-F238E27FC236}">
              <a16:creationId xmlns:a16="http://schemas.microsoft.com/office/drawing/2014/main" id="{6D169616-65F8-43C7-B186-A4C2EFE41153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8" name="AutoShape 10">
          <a:extLst>
            <a:ext uri="{FF2B5EF4-FFF2-40B4-BE49-F238E27FC236}">
              <a16:creationId xmlns:a16="http://schemas.microsoft.com/office/drawing/2014/main" id="{9CC7CBBC-2663-4C10-B8AB-7B2900697BBC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19" name="AutoShape 2" descr="comedero manual para ponedora en piso">
          <a:extLst>
            <a:ext uri="{FF2B5EF4-FFF2-40B4-BE49-F238E27FC236}">
              <a16:creationId xmlns:a16="http://schemas.microsoft.com/office/drawing/2014/main" id="{B2B26D69-673D-4F7E-B1C1-1420373913EA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0" name="AutoShape 10">
          <a:extLst>
            <a:ext uri="{FF2B5EF4-FFF2-40B4-BE49-F238E27FC236}">
              <a16:creationId xmlns:a16="http://schemas.microsoft.com/office/drawing/2014/main" id="{DED58497-8038-44CF-9A96-24D5DF45D86A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1" name="AutoShape 2" descr="comedero manual para ponedora en piso">
          <a:extLst>
            <a:ext uri="{FF2B5EF4-FFF2-40B4-BE49-F238E27FC236}">
              <a16:creationId xmlns:a16="http://schemas.microsoft.com/office/drawing/2014/main" id="{8BC71881-EF0A-44AA-A862-5AA7B79A176C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2" name="AutoShape 10">
          <a:extLst>
            <a:ext uri="{FF2B5EF4-FFF2-40B4-BE49-F238E27FC236}">
              <a16:creationId xmlns:a16="http://schemas.microsoft.com/office/drawing/2014/main" id="{61EC52EF-9AAF-4218-A30C-DF0744044A36}"/>
            </a:ext>
          </a:extLst>
        </xdr:cNvPr>
        <xdr:cNvSpPr>
          <a:spLocks noChangeAspect="1" noChangeArrowheads="1"/>
        </xdr:cNvSpPr>
      </xdr:nvSpPr>
      <xdr:spPr bwMode="auto">
        <a:xfrm>
          <a:off x="0" y="26533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3" name="AutoShape 9">
          <a:extLst>
            <a:ext uri="{FF2B5EF4-FFF2-40B4-BE49-F238E27FC236}">
              <a16:creationId xmlns:a16="http://schemas.microsoft.com/office/drawing/2014/main" id="{6E48F749-E2BA-484F-860A-DBCE75298F6E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4" name="AutoShape 2" descr="comedero manual para ponedora en piso">
          <a:extLst>
            <a:ext uri="{FF2B5EF4-FFF2-40B4-BE49-F238E27FC236}">
              <a16:creationId xmlns:a16="http://schemas.microsoft.com/office/drawing/2014/main" id="{164BB4D9-13A0-4EF7-93A3-1630092A35D2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6" name="AutoShape 10">
          <a:extLst>
            <a:ext uri="{FF2B5EF4-FFF2-40B4-BE49-F238E27FC236}">
              <a16:creationId xmlns:a16="http://schemas.microsoft.com/office/drawing/2014/main" id="{63A4F491-7DD5-4289-824A-01E234D1943A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7" name="AutoShape 2" descr="comedero manual para ponedora en piso">
          <a:extLst>
            <a:ext uri="{FF2B5EF4-FFF2-40B4-BE49-F238E27FC236}">
              <a16:creationId xmlns:a16="http://schemas.microsoft.com/office/drawing/2014/main" id="{E8653D9C-5611-4DF3-A2B9-32B74822B855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8" name="AutoShape 10">
          <a:extLst>
            <a:ext uri="{FF2B5EF4-FFF2-40B4-BE49-F238E27FC236}">
              <a16:creationId xmlns:a16="http://schemas.microsoft.com/office/drawing/2014/main" id="{D1BBAA03-062C-4D7B-BF8D-E64926B6C808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29" name="AutoShape 2" descr="comedero manual para ponedora en piso">
          <a:extLst>
            <a:ext uri="{FF2B5EF4-FFF2-40B4-BE49-F238E27FC236}">
              <a16:creationId xmlns:a16="http://schemas.microsoft.com/office/drawing/2014/main" id="{993ED6F0-539E-4402-BE2D-B7760F6FA411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0" name="AutoShape 10">
          <a:extLst>
            <a:ext uri="{FF2B5EF4-FFF2-40B4-BE49-F238E27FC236}">
              <a16:creationId xmlns:a16="http://schemas.microsoft.com/office/drawing/2014/main" id="{F225D9AD-3225-4631-83C3-54AEB7947526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1" name="AutoShape 2" descr="comedero manual para ponedora en piso">
          <a:extLst>
            <a:ext uri="{FF2B5EF4-FFF2-40B4-BE49-F238E27FC236}">
              <a16:creationId xmlns:a16="http://schemas.microsoft.com/office/drawing/2014/main" id="{EE26AC6F-DF5D-4E6F-84D0-E80F53B3B4B3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2" name="AutoShape 10">
          <a:extLst>
            <a:ext uri="{FF2B5EF4-FFF2-40B4-BE49-F238E27FC236}">
              <a16:creationId xmlns:a16="http://schemas.microsoft.com/office/drawing/2014/main" id="{7984EF60-B8A8-49C9-B576-E38BA1C06D32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3" name="AutoShape 2" descr="comedero manual para ponedora en piso">
          <a:extLst>
            <a:ext uri="{FF2B5EF4-FFF2-40B4-BE49-F238E27FC236}">
              <a16:creationId xmlns:a16="http://schemas.microsoft.com/office/drawing/2014/main" id="{6C166FC8-8B2C-43FE-A921-1F928C656DBB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4" name="AutoShape 10">
          <a:extLst>
            <a:ext uri="{FF2B5EF4-FFF2-40B4-BE49-F238E27FC236}">
              <a16:creationId xmlns:a16="http://schemas.microsoft.com/office/drawing/2014/main" id="{5A3DB4CD-4062-4699-A034-9560713878DB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5" name="AutoShape 2" descr="comedero manual para ponedora en piso">
          <a:extLst>
            <a:ext uri="{FF2B5EF4-FFF2-40B4-BE49-F238E27FC236}">
              <a16:creationId xmlns:a16="http://schemas.microsoft.com/office/drawing/2014/main" id="{30F79E3E-4792-4020-ADF1-2A5B34FF6794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6" name="AutoShape 10">
          <a:extLst>
            <a:ext uri="{FF2B5EF4-FFF2-40B4-BE49-F238E27FC236}">
              <a16:creationId xmlns:a16="http://schemas.microsoft.com/office/drawing/2014/main" id="{F0810CEE-9A28-4642-ABEE-3A6B1A7EE72D}"/>
            </a:ext>
          </a:extLst>
        </xdr:cNvPr>
        <xdr:cNvSpPr>
          <a:spLocks noChangeAspect="1" noChangeArrowheads="1"/>
        </xdr:cNvSpPr>
      </xdr:nvSpPr>
      <xdr:spPr bwMode="auto">
        <a:xfrm>
          <a:off x="0" y="27143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7" name="AutoShape 9">
          <a:extLst>
            <a:ext uri="{FF2B5EF4-FFF2-40B4-BE49-F238E27FC236}">
              <a16:creationId xmlns:a16="http://schemas.microsoft.com/office/drawing/2014/main" id="{6A34EFE2-7131-49E0-B878-8BF1AD970D0B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38" name="AutoShape 2" descr="comedero manual para ponedora en piso">
          <a:extLst>
            <a:ext uri="{FF2B5EF4-FFF2-40B4-BE49-F238E27FC236}">
              <a16:creationId xmlns:a16="http://schemas.microsoft.com/office/drawing/2014/main" id="{4F904B9A-1737-4126-AD1D-CA71F8BAB062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0" name="AutoShape 10">
          <a:extLst>
            <a:ext uri="{FF2B5EF4-FFF2-40B4-BE49-F238E27FC236}">
              <a16:creationId xmlns:a16="http://schemas.microsoft.com/office/drawing/2014/main" id="{81B7E46F-9524-49BF-A9F8-E9E891830225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1" name="AutoShape 2" descr="comedero manual para ponedora en piso">
          <a:extLst>
            <a:ext uri="{FF2B5EF4-FFF2-40B4-BE49-F238E27FC236}">
              <a16:creationId xmlns:a16="http://schemas.microsoft.com/office/drawing/2014/main" id="{E21EC5E8-86E9-4BF6-833A-B0BD6157DD96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2" name="AutoShape 10">
          <a:extLst>
            <a:ext uri="{FF2B5EF4-FFF2-40B4-BE49-F238E27FC236}">
              <a16:creationId xmlns:a16="http://schemas.microsoft.com/office/drawing/2014/main" id="{D9F008C9-8FBA-41DE-B9FA-CB1FD641745F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3" name="AutoShape 2" descr="comedero manual para ponedora en piso">
          <a:extLst>
            <a:ext uri="{FF2B5EF4-FFF2-40B4-BE49-F238E27FC236}">
              <a16:creationId xmlns:a16="http://schemas.microsoft.com/office/drawing/2014/main" id="{01207360-4093-4D66-9135-4EDA9D53864F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4" name="AutoShape 10">
          <a:extLst>
            <a:ext uri="{FF2B5EF4-FFF2-40B4-BE49-F238E27FC236}">
              <a16:creationId xmlns:a16="http://schemas.microsoft.com/office/drawing/2014/main" id="{90BF92DB-B49B-4FDF-9BC3-AB0E837164AF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5" name="AutoShape 2" descr="comedero manual para ponedora en piso">
          <a:extLst>
            <a:ext uri="{FF2B5EF4-FFF2-40B4-BE49-F238E27FC236}">
              <a16:creationId xmlns:a16="http://schemas.microsoft.com/office/drawing/2014/main" id="{6F460C0D-48A2-4C16-BFE6-8537EBEC5181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6" name="AutoShape 10">
          <a:extLst>
            <a:ext uri="{FF2B5EF4-FFF2-40B4-BE49-F238E27FC236}">
              <a16:creationId xmlns:a16="http://schemas.microsoft.com/office/drawing/2014/main" id="{DB92684E-1D6E-4875-9415-46E6BA52D901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7" name="AutoShape 2" descr="comedero manual para ponedora en piso">
          <a:extLst>
            <a:ext uri="{FF2B5EF4-FFF2-40B4-BE49-F238E27FC236}">
              <a16:creationId xmlns:a16="http://schemas.microsoft.com/office/drawing/2014/main" id="{FDE39847-92C1-44FF-8B65-71AF178BC2F4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8" name="AutoShape 10">
          <a:extLst>
            <a:ext uri="{FF2B5EF4-FFF2-40B4-BE49-F238E27FC236}">
              <a16:creationId xmlns:a16="http://schemas.microsoft.com/office/drawing/2014/main" id="{D3BB46B0-4082-4D0A-8591-FA8977571DF4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49" name="AutoShape 2" descr="comedero manual para ponedora en piso">
          <a:extLst>
            <a:ext uri="{FF2B5EF4-FFF2-40B4-BE49-F238E27FC236}">
              <a16:creationId xmlns:a16="http://schemas.microsoft.com/office/drawing/2014/main" id="{F0E6B8EE-D4C0-4764-AA42-D29375F0683B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0" name="AutoShape 10">
          <a:extLst>
            <a:ext uri="{FF2B5EF4-FFF2-40B4-BE49-F238E27FC236}">
              <a16:creationId xmlns:a16="http://schemas.microsoft.com/office/drawing/2014/main" id="{161ADBC5-06DA-477F-97D4-0CE7CE975B06}"/>
            </a:ext>
          </a:extLst>
        </xdr:cNvPr>
        <xdr:cNvSpPr>
          <a:spLocks noChangeAspect="1" noChangeArrowheads="1"/>
        </xdr:cNvSpPr>
      </xdr:nvSpPr>
      <xdr:spPr bwMode="auto">
        <a:xfrm>
          <a:off x="0" y="27905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1" name="AutoShape 9">
          <a:extLst>
            <a:ext uri="{FF2B5EF4-FFF2-40B4-BE49-F238E27FC236}">
              <a16:creationId xmlns:a16="http://schemas.microsoft.com/office/drawing/2014/main" id="{BA86F54D-9E27-4645-940F-B33DEFD1A6FA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2" name="AutoShape 2" descr="comedero manual para ponedora en piso">
          <a:extLst>
            <a:ext uri="{FF2B5EF4-FFF2-40B4-BE49-F238E27FC236}">
              <a16:creationId xmlns:a16="http://schemas.microsoft.com/office/drawing/2014/main" id="{A9DB128E-2007-4192-A1CA-F85780F51548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4" name="AutoShape 10">
          <a:extLst>
            <a:ext uri="{FF2B5EF4-FFF2-40B4-BE49-F238E27FC236}">
              <a16:creationId xmlns:a16="http://schemas.microsoft.com/office/drawing/2014/main" id="{5ECD99C2-511B-464F-A124-0A13B0E63F43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5" name="AutoShape 2" descr="comedero manual para ponedora en piso">
          <a:extLst>
            <a:ext uri="{FF2B5EF4-FFF2-40B4-BE49-F238E27FC236}">
              <a16:creationId xmlns:a16="http://schemas.microsoft.com/office/drawing/2014/main" id="{FC0AB8E9-7AA0-423E-850B-D9F81FC7FDFD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6" name="AutoShape 10">
          <a:extLst>
            <a:ext uri="{FF2B5EF4-FFF2-40B4-BE49-F238E27FC236}">
              <a16:creationId xmlns:a16="http://schemas.microsoft.com/office/drawing/2014/main" id="{7F0BF19F-9939-48E2-83A0-D37BE68865EB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7" name="AutoShape 2" descr="comedero manual para ponedora en piso">
          <a:extLst>
            <a:ext uri="{FF2B5EF4-FFF2-40B4-BE49-F238E27FC236}">
              <a16:creationId xmlns:a16="http://schemas.microsoft.com/office/drawing/2014/main" id="{70DCF041-EC6C-4D00-B4E9-BFCB9696644F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8" name="AutoShape 10">
          <a:extLst>
            <a:ext uri="{FF2B5EF4-FFF2-40B4-BE49-F238E27FC236}">
              <a16:creationId xmlns:a16="http://schemas.microsoft.com/office/drawing/2014/main" id="{BDFAF38E-4A0D-4C4F-AA1D-0AF47BA06B2B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59" name="AutoShape 2" descr="comedero manual para ponedora en piso">
          <a:extLst>
            <a:ext uri="{FF2B5EF4-FFF2-40B4-BE49-F238E27FC236}">
              <a16:creationId xmlns:a16="http://schemas.microsoft.com/office/drawing/2014/main" id="{CEBACCD5-316C-4D6D-BDDD-0ED7BD37B467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0" name="AutoShape 10">
          <a:extLst>
            <a:ext uri="{FF2B5EF4-FFF2-40B4-BE49-F238E27FC236}">
              <a16:creationId xmlns:a16="http://schemas.microsoft.com/office/drawing/2014/main" id="{F29E13B2-6B98-462A-B652-23566127AF12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1" name="AutoShape 2" descr="comedero manual para ponedora en piso">
          <a:extLst>
            <a:ext uri="{FF2B5EF4-FFF2-40B4-BE49-F238E27FC236}">
              <a16:creationId xmlns:a16="http://schemas.microsoft.com/office/drawing/2014/main" id="{508D9422-B9AC-4253-8610-BBF31AB8ABC8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2" name="AutoShape 10">
          <a:extLst>
            <a:ext uri="{FF2B5EF4-FFF2-40B4-BE49-F238E27FC236}">
              <a16:creationId xmlns:a16="http://schemas.microsoft.com/office/drawing/2014/main" id="{6970BAC6-2511-472C-9FEF-5E152AF0C5EC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3" name="AutoShape 2" descr="comedero manual para ponedora en piso">
          <a:extLst>
            <a:ext uri="{FF2B5EF4-FFF2-40B4-BE49-F238E27FC236}">
              <a16:creationId xmlns:a16="http://schemas.microsoft.com/office/drawing/2014/main" id="{653BF40A-6836-423F-9AB0-ACCA2CEA8CEF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4" name="AutoShape 10">
          <a:extLst>
            <a:ext uri="{FF2B5EF4-FFF2-40B4-BE49-F238E27FC236}">
              <a16:creationId xmlns:a16="http://schemas.microsoft.com/office/drawing/2014/main" id="{42E22B83-96E9-4C9C-8601-5020E1218A47}"/>
            </a:ext>
          </a:extLst>
        </xdr:cNvPr>
        <xdr:cNvSpPr>
          <a:spLocks noChangeAspect="1" noChangeArrowheads="1"/>
        </xdr:cNvSpPr>
      </xdr:nvSpPr>
      <xdr:spPr bwMode="auto">
        <a:xfrm>
          <a:off x="0" y="285149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5" name="AutoShape 9">
          <a:extLst>
            <a:ext uri="{FF2B5EF4-FFF2-40B4-BE49-F238E27FC236}">
              <a16:creationId xmlns:a16="http://schemas.microsoft.com/office/drawing/2014/main" id="{AF764C4A-F892-489C-A172-9E1C243D97DC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6" name="AutoShape 2" descr="comedero manual para ponedora en piso">
          <a:extLst>
            <a:ext uri="{FF2B5EF4-FFF2-40B4-BE49-F238E27FC236}">
              <a16:creationId xmlns:a16="http://schemas.microsoft.com/office/drawing/2014/main" id="{A0514EF6-3FC1-4871-ADDC-0C4C91BB4C95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8" name="AutoShape 10">
          <a:extLst>
            <a:ext uri="{FF2B5EF4-FFF2-40B4-BE49-F238E27FC236}">
              <a16:creationId xmlns:a16="http://schemas.microsoft.com/office/drawing/2014/main" id="{B483771A-9C4F-4E2A-8E86-03A98F201EFA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69" name="AutoShape 2" descr="comedero manual para ponedora en piso">
          <a:extLst>
            <a:ext uri="{FF2B5EF4-FFF2-40B4-BE49-F238E27FC236}">
              <a16:creationId xmlns:a16="http://schemas.microsoft.com/office/drawing/2014/main" id="{B0CA1C07-5C9C-4D92-9894-4D7FF299EDC4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0" name="AutoShape 10">
          <a:extLst>
            <a:ext uri="{FF2B5EF4-FFF2-40B4-BE49-F238E27FC236}">
              <a16:creationId xmlns:a16="http://schemas.microsoft.com/office/drawing/2014/main" id="{28A74D00-BB58-4C20-A3BF-02B91B6327D1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1" name="AutoShape 2" descr="comedero manual para ponedora en piso">
          <a:extLst>
            <a:ext uri="{FF2B5EF4-FFF2-40B4-BE49-F238E27FC236}">
              <a16:creationId xmlns:a16="http://schemas.microsoft.com/office/drawing/2014/main" id="{6E2EE5B3-E88C-4D40-BAF0-1D53739572A2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2" name="AutoShape 10">
          <a:extLst>
            <a:ext uri="{FF2B5EF4-FFF2-40B4-BE49-F238E27FC236}">
              <a16:creationId xmlns:a16="http://schemas.microsoft.com/office/drawing/2014/main" id="{E54FB955-43DB-4656-B286-860C960F522C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3" name="AutoShape 2" descr="comedero manual para ponedora en piso">
          <a:extLst>
            <a:ext uri="{FF2B5EF4-FFF2-40B4-BE49-F238E27FC236}">
              <a16:creationId xmlns:a16="http://schemas.microsoft.com/office/drawing/2014/main" id="{EE4FCD64-DA97-4F68-AC1E-57F8A99D0867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4" name="AutoShape 10">
          <a:extLst>
            <a:ext uri="{FF2B5EF4-FFF2-40B4-BE49-F238E27FC236}">
              <a16:creationId xmlns:a16="http://schemas.microsoft.com/office/drawing/2014/main" id="{608E8B89-0008-4043-BC89-2B8B66BD099B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5" name="AutoShape 2" descr="comedero manual para ponedora en piso">
          <a:extLst>
            <a:ext uri="{FF2B5EF4-FFF2-40B4-BE49-F238E27FC236}">
              <a16:creationId xmlns:a16="http://schemas.microsoft.com/office/drawing/2014/main" id="{FCF59502-454B-4B2D-A368-81FA48D539A6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6" name="AutoShape 10">
          <a:extLst>
            <a:ext uri="{FF2B5EF4-FFF2-40B4-BE49-F238E27FC236}">
              <a16:creationId xmlns:a16="http://schemas.microsoft.com/office/drawing/2014/main" id="{9EF386ED-A964-4A47-9356-B53550E6D1A7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7" name="AutoShape 2" descr="comedero manual para ponedora en piso">
          <a:extLst>
            <a:ext uri="{FF2B5EF4-FFF2-40B4-BE49-F238E27FC236}">
              <a16:creationId xmlns:a16="http://schemas.microsoft.com/office/drawing/2014/main" id="{8F6B4A74-4DA9-4281-914B-8CA00836CF0D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8" name="AutoShape 10">
          <a:extLst>
            <a:ext uri="{FF2B5EF4-FFF2-40B4-BE49-F238E27FC236}">
              <a16:creationId xmlns:a16="http://schemas.microsoft.com/office/drawing/2014/main" id="{D413DF30-AE52-4D9A-901F-AC7DF7FEA97F}"/>
            </a:ext>
          </a:extLst>
        </xdr:cNvPr>
        <xdr:cNvSpPr>
          <a:spLocks noChangeAspect="1" noChangeArrowheads="1"/>
        </xdr:cNvSpPr>
      </xdr:nvSpPr>
      <xdr:spPr bwMode="auto">
        <a:xfrm>
          <a:off x="0" y="29143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79" name="AutoShape 9">
          <a:extLst>
            <a:ext uri="{FF2B5EF4-FFF2-40B4-BE49-F238E27FC236}">
              <a16:creationId xmlns:a16="http://schemas.microsoft.com/office/drawing/2014/main" id="{ED3DFF33-4682-4971-8358-6139B0E2A245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0" name="AutoShape 2" descr="comedero manual para ponedora en piso">
          <a:extLst>
            <a:ext uri="{FF2B5EF4-FFF2-40B4-BE49-F238E27FC236}">
              <a16:creationId xmlns:a16="http://schemas.microsoft.com/office/drawing/2014/main" id="{7C028AA5-533F-47CF-82DE-F35ED6447BAD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2" name="AutoShape 10">
          <a:extLst>
            <a:ext uri="{FF2B5EF4-FFF2-40B4-BE49-F238E27FC236}">
              <a16:creationId xmlns:a16="http://schemas.microsoft.com/office/drawing/2014/main" id="{05A3A73E-08AF-4B61-BE3F-000BEAAE9F85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3" name="AutoShape 2" descr="comedero manual para ponedora en piso">
          <a:extLst>
            <a:ext uri="{FF2B5EF4-FFF2-40B4-BE49-F238E27FC236}">
              <a16:creationId xmlns:a16="http://schemas.microsoft.com/office/drawing/2014/main" id="{9F0D9D64-D371-4E1F-94C1-6365F9DDD2B5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4" name="AutoShape 10">
          <a:extLst>
            <a:ext uri="{FF2B5EF4-FFF2-40B4-BE49-F238E27FC236}">
              <a16:creationId xmlns:a16="http://schemas.microsoft.com/office/drawing/2014/main" id="{5F2778BC-705C-4BD1-B691-64F00A63B527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5" name="AutoShape 2" descr="comedero manual para ponedora en piso">
          <a:extLst>
            <a:ext uri="{FF2B5EF4-FFF2-40B4-BE49-F238E27FC236}">
              <a16:creationId xmlns:a16="http://schemas.microsoft.com/office/drawing/2014/main" id="{05F745CB-59C8-4D55-B1B0-9D2529212C67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6" name="AutoShape 10">
          <a:extLst>
            <a:ext uri="{FF2B5EF4-FFF2-40B4-BE49-F238E27FC236}">
              <a16:creationId xmlns:a16="http://schemas.microsoft.com/office/drawing/2014/main" id="{10E4D284-55F9-4112-BAF6-94B8A8A51FF6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7" name="AutoShape 2" descr="comedero manual para ponedora en piso">
          <a:extLst>
            <a:ext uri="{FF2B5EF4-FFF2-40B4-BE49-F238E27FC236}">
              <a16:creationId xmlns:a16="http://schemas.microsoft.com/office/drawing/2014/main" id="{A1FAFFD2-35FD-484D-825B-4CEC7215FB2B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8" name="AutoShape 10">
          <a:extLst>
            <a:ext uri="{FF2B5EF4-FFF2-40B4-BE49-F238E27FC236}">
              <a16:creationId xmlns:a16="http://schemas.microsoft.com/office/drawing/2014/main" id="{312639DA-8001-40B1-86AA-94E212386402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89" name="AutoShape 2" descr="comedero manual para ponedora en piso">
          <a:extLst>
            <a:ext uri="{FF2B5EF4-FFF2-40B4-BE49-F238E27FC236}">
              <a16:creationId xmlns:a16="http://schemas.microsoft.com/office/drawing/2014/main" id="{9626B6A0-0FF8-47DC-B662-4C466763B70E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0" name="AutoShape 10">
          <a:extLst>
            <a:ext uri="{FF2B5EF4-FFF2-40B4-BE49-F238E27FC236}">
              <a16:creationId xmlns:a16="http://schemas.microsoft.com/office/drawing/2014/main" id="{225F3AB4-149A-446A-BAD0-61B6AC86FF04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1" name="AutoShape 2" descr="comedero manual para ponedora en piso">
          <a:extLst>
            <a:ext uri="{FF2B5EF4-FFF2-40B4-BE49-F238E27FC236}">
              <a16:creationId xmlns:a16="http://schemas.microsoft.com/office/drawing/2014/main" id="{979AF2A8-2993-4420-B797-65B4A21910FA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2" name="AutoShape 10">
          <a:extLst>
            <a:ext uri="{FF2B5EF4-FFF2-40B4-BE49-F238E27FC236}">
              <a16:creationId xmlns:a16="http://schemas.microsoft.com/office/drawing/2014/main" id="{3C0AB3BD-6CE3-485A-9304-FD193A8DCE5C}"/>
            </a:ext>
          </a:extLst>
        </xdr:cNvPr>
        <xdr:cNvSpPr>
          <a:spLocks noChangeAspect="1" noChangeArrowheads="1"/>
        </xdr:cNvSpPr>
      </xdr:nvSpPr>
      <xdr:spPr bwMode="auto">
        <a:xfrm>
          <a:off x="0" y="29581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3" name="AutoShape 9">
          <a:extLst>
            <a:ext uri="{FF2B5EF4-FFF2-40B4-BE49-F238E27FC236}">
              <a16:creationId xmlns:a16="http://schemas.microsoft.com/office/drawing/2014/main" id="{DB8D2C2F-10D3-42D9-B58E-7B34D2029AAC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4" name="AutoShape 2" descr="comedero manual para ponedora en piso">
          <a:extLst>
            <a:ext uri="{FF2B5EF4-FFF2-40B4-BE49-F238E27FC236}">
              <a16:creationId xmlns:a16="http://schemas.microsoft.com/office/drawing/2014/main" id="{F9BDEBFF-6109-4782-8E00-F8475A260A5B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6" name="AutoShape 10">
          <a:extLst>
            <a:ext uri="{FF2B5EF4-FFF2-40B4-BE49-F238E27FC236}">
              <a16:creationId xmlns:a16="http://schemas.microsoft.com/office/drawing/2014/main" id="{72FE2812-9545-4A9A-A0BA-FAEA2A6A0D8E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7" name="AutoShape 2" descr="comedero manual para ponedora en piso">
          <a:extLst>
            <a:ext uri="{FF2B5EF4-FFF2-40B4-BE49-F238E27FC236}">
              <a16:creationId xmlns:a16="http://schemas.microsoft.com/office/drawing/2014/main" id="{F8CC5FAB-E67C-4F80-96F9-BB761F92E49A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8" name="AutoShape 10">
          <a:extLst>
            <a:ext uri="{FF2B5EF4-FFF2-40B4-BE49-F238E27FC236}">
              <a16:creationId xmlns:a16="http://schemas.microsoft.com/office/drawing/2014/main" id="{169ACFC3-B0D8-4555-8820-5C08824E5F45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999" name="AutoShape 2" descr="comedero manual para ponedora en piso">
          <a:extLst>
            <a:ext uri="{FF2B5EF4-FFF2-40B4-BE49-F238E27FC236}">
              <a16:creationId xmlns:a16="http://schemas.microsoft.com/office/drawing/2014/main" id="{2560B881-D54F-4056-A76D-A20CB88094D8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0" name="AutoShape 10">
          <a:extLst>
            <a:ext uri="{FF2B5EF4-FFF2-40B4-BE49-F238E27FC236}">
              <a16:creationId xmlns:a16="http://schemas.microsoft.com/office/drawing/2014/main" id="{FA992FF6-A127-4256-8038-C968FCDC2332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1" name="AutoShape 2" descr="comedero manual para ponedora en piso">
          <a:extLst>
            <a:ext uri="{FF2B5EF4-FFF2-40B4-BE49-F238E27FC236}">
              <a16:creationId xmlns:a16="http://schemas.microsoft.com/office/drawing/2014/main" id="{6117E807-D8EC-4157-93EF-CC42F1982903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2" name="AutoShape 10">
          <a:extLst>
            <a:ext uri="{FF2B5EF4-FFF2-40B4-BE49-F238E27FC236}">
              <a16:creationId xmlns:a16="http://schemas.microsoft.com/office/drawing/2014/main" id="{086B9D3B-53C1-4525-BB80-4C3AAF94B046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3" name="AutoShape 2" descr="comedero manual para ponedora en piso">
          <a:extLst>
            <a:ext uri="{FF2B5EF4-FFF2-40B4-BE49-F238E27FC236}">
              <a16:creationId xmlns:a16="http://schemas.microsoft.com/office/drawing/2014/main" id="{E0CB26B3-274D-4FA8-B171-949C661547FA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4" name="AutoShape 10">
          <a:extLst>
            <a:ext uri="{FF2B5EF4-FFF2-40B4-BE49-F238E27FC236}">
              <a16:creationId xmlns:a16="http://schemas.microsoft.com/office/drawing/2014/main" id="{29B45E68-BD7A-4FDB-AE18-40271EB14A36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5" name="AutoShape 2" descr="comedero manual para ponedora en piso">
          <a:extLst>
            <a:ext uri="{FF2B5EF4-FFF2-40B4-BE49-F238E27FC236}">
              <a16:creationId xmlns:a16="http://schemas.microsoft.com/office/drawing/2014/main" id="{8CC01722-0FF3-45A3-BC31-C26F80F56EDB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6" name="AutoShape 10">
          <a:extLst>
            <a:ext uri="{FF2B5EF4-FFF2-40B4-BE49-F238E27FC236}">
              <a16:creationId xmlns:a16="http://schemas.microsoft.com/office/drawing/2014/main" id="{47CC3D94-B587-407B-BA8A-807175D46F26}"/>
            </a:ext>
          </a:extLst>
        </xdr:cNvPr>
        <xdr:cNvSpPr>
          <a:spLocks noChangeAspect="1" noChangeArrowheads="1"/>
        </xdr:cNvSpPr>
      </xdr:nvSpPr>
      <xdr:spPr bwMode="auto">
        <a:xfrm>
          <a:off x="0" y="2984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7" name="AutoShape 9">
          <a:extLst>
            <a:ext uri="{FF2B5EF4-FFF2-40B4-BE49-F238E27FC236}">
              <a16:creationId xmlns:a16="http://schemas.microsoft.com/office/drawing/2014/main" id="{CC6A5AD8-DC34-4B01-805D-B596A745B99E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08" name="AutoShape 2" descr="comedero manual para ponedora en piso">
          <a:extLst>
            <a:ext uri="{FF2B5EF4-FFF2-40B4-BE49-F238E27FC236}">
              <a16:creationId xmlns:a16="http://schemas.microsoft.com/office/drawing/2014/main" id="{C2700AC7-615E-4CBA-BB2A-D246E47D58F7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0" name="AutoShape 10">
          <a:extLst>
            <a:ext uri="{FF2B5EF4-FFF2-40B4-BE49-F238E27FC236}">
              <a16:creationId xmlns:a16="http://schemas.microsoft.com/office/drawing/2014/main" id="{946959C1-693C-4E18-82BA-17FDBF1C3C6C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1" name="AutoShape 2" descr="comedero manual para ponedora en piso">
          <a:extLst>
            <a:ext uri="{FF2B5EF4-FFF2-40B4-BE49-F238E27FC236}">
              <a16:creationId xmlns:a16="http://schemas.microsoft.com/office/drawing/2014/main" id="{5C8CA04D-3C1A-4FFC-8343-802DB8627954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2" name="AutoShape 10">
          <a:extLst>
            <a:ext uri="{FF2B5EF4-FFF2-40B4-BE49-F238E27FC236}">
              <a16:creationId xmlns:a16="http://schemas.microsoft.com/office/drawing/2014/main" id="{8AED4B93-E122-4AE5-AF31-AF78C9E22082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3" name="AutoShape 2" descr="comedero manual para ponedora en piso">
          <a:extLst>
            <a:ext uri="{FF2B5EF4-FFF2-40B4-BE49-F238E27FC236}">
              <a16:creationId xmlns:a16="http://schemas.microsoft.com/office/drawing/2014/main" id="{1C87B0FB-0815-4B99-94A7-A7BCA42FCFED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4" name="AutoShape 10">
          <a:extLst>
            <a:ext uri="{FF2B5EF4-FFF2-40B4-BE49-F238E27FC236}">
              <a16:creationId xmlns:a16="http://schemas.microsoft.com/office/drawing/2014/main" id="{E8E75203-598C-4D46-8682-E43AE7FFB4EB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5" name="AutoShape 2" descr="comedero manual para ponedora en piso">
          <a:extLst>
            <a:ext uri="{FF2B5EF4-FFF2-40B4-BE49-F238E27FC236}">
              <a16:creationId xmlns:a16="http://schemas.microsoft.com/office/drawing/2014/main" id="{CA38706B-E890-4F9F-8F63-7D9D7C175871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6" name="AutoShape 10">
          <a:extLst>
            <a:ext uri="{FF2B5EF4-FFF2-40B4-BE49-F238E27FC236}">
              <a16:creationId xmlns:a16="http://schemas.microsoft.com/office/drawing/2014/main" id="{BB733C3B-4EC0-402F-97ED-39290AF283FA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7" name="AutoShape 2" descr="comedero manual para ponedora en piso">
          <a:extLst>
            <a:ext uri="{FF2B5EF4-FFF2-40B4-BE49-F238E27FC236}">
              <a16:creationId xmlns:a16="http://schemas.microsoft.com/office/drawing/2014/main" id="{57EDD678-987C-4345-B66A-1A53CFAE7847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8" name="AutoShape 10">
          <a:extLst>
            <a:ext uri="{FF2B5EF4-FFF2-40B4-BE49-F238E27FC236}">
              <a16:creationId xmlns:a16="http://schemas.microsoft.com/office/drawing/2014/main" id="{9E4CE702-2AAD-4D7D-883E-607E19C9099F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19" name="AutoShape 2" descr="comedero manual para ponedora en piso">
          <a:extLst>
            <a:ext uri="{FF2B5EF4-FFF2-40B4-BE49-F238E27FC236}">
              <a16:creationId xmlns:a16="http://schemas.microsoft.com/office/drawing/2014/main" id="{9DAB0119-605A-482C-BE4C-04EEA2D9B2E0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0" name="AutoShape 10">
          <a:extLst>
            <a:ext uri="{FF2B5EF4-FFF2-40B4-BE49-F238E27FC236}">
              <a16:creationId xmlns:a16="http://schemas.microsoft.com/office/drawing/2014/main" id="{E8650C25-B3EF-4EB6-A497-025CB8FEA982}"/>
            </a:ext>
          </a:extLst>
        </xdr:cNvPr>
        <xdr:cNvSpPr>
          <a:spLocks noChangeAspect="1" noChangeArrowheads="1"/>
        </xdr:cNvSpPr>
      </xdr:nvSpPr>
      <xdr:spPr bwMode="auto">
        <a:xfrm>
          <a:off x="0" y="30248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1" name="AutoShape 9">
          <a:extLst>
            <a:ext uri="{FF2B5EF4-FFF2-40B4-BE49-F238E27FC236}">
              <a16:creationId xmlns:a16="http://schemas.microsoft.com/office/drawing/2014/main" id="{FA55013F-11BC-4AB7-9E81-457CAE8AFF39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2" name="AutoShape 2" descr="comedero manual para ponedora en piso">
          <a:extLst>
            <a:ext uri="{FF2B5EF4-FFF2-40B4-BE49-F238E27FC236}">
              <a16:creationId xmlns:a16="http://schemas.microsoft.com/office/drawing/2014/main" id="{925A508F-7164-430E-B91A-058218206785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4" name="AutoShape 10">
          <a:extLst>
            <a:ext uri="{FF2B5EF4-FFF2-40B4-BE49-F238E27FC236}">
              <a16:creationId xmlns:a16="http://schemas.microsoft.com/office/drawing/2014/main" id="{99F6AFB6-9705-4EE0-8855-C4B5756118E5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5" name="AutoShape 2" descr="comedero manual para ponedora en piso">
          <a:extLst>
            <a:ext uri="{FF2B5EF4-FFF2-40B4-BE49-F238E27FC236}">
              <a16:creationId xmlns:a16="http://schemas.microsoft.com/office/drawing/2014/main" id="{213BD0C6-8DA3-4F61-B3D2-2C695BD30753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6" name="AutoShape 10">
          <a:extLst>
            <a:ext uri="{FF2B5EF4-FFF2-40B4-BE49-F238E27FC236}">
              <a16:creationId xmlns:a16="http://schemas.microsoft.com/office/drawing/2014/main" id="{F2071412-F2EB-46A6-9217-C5887DA083FA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7" name="AutoShape 2" descr="comedero manual para ponedora en piso">
          <a:extLst>
            <a:ext uri="{FF2B5EF4-FFF2-40B4-BE49-F238E27FC236}">
              <a16:creationId xmlns:a16="http://schemas.microsoft.com/office/drawing/2014/main" id="{255357B4-3797-44E0-958A-A07CAE89DFE7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8" name="AutoShape 10">
          <a:extLst>
            <a:ext uri="{FF2B5EF4-FFF2-40B4-BE49-F238E27FC236}">
              <a16:creationId xmlns:a16="http://schemas.microsoft.com/office/drawing/2014/main" id="{69F278CD-47AC-4CBC-9725-FFBE765C4293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29" name="AutoShape 2" descr="comedero manual para ponedora en piso">
          <a:extLst>
            <a:ext uri="{FF2B5EF4-FFF2-40B4-BE49-F238E27FC236}">
              <a16:creationId xmlns:a16="http://schemas.microsoft.com/office/drawing/2014/main" id="{87832EA4-EF06-4417-A651-B9D5CF95D6F4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30" name="AutoShape 10">
          <a:extLst>
            <a:ext uri="{FF2B5EF4-FFF2-40B4-BE49-F238E27FC236}">
              <a16:creationId xmlns:a16="http://schemas.microsoft.com/office/drawing/2014/main" id="{BE7A686F-75F9-41D1-916C-4A945D0F86F8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31" name="AutoShape 2" descr="comedero manual para ponedora en piso">
          <a:extLst>
            <a:ext uri="{FF2B5EF4-FFF2-40B4-BE49-F238E27FC236}">
              <a16:creationId xmlns:a16="http://schemas.microsoft.com/office/drawing/2014/main" id="{39F33AA7-FE9C-43EF-BB1C-ED2B450A2ECF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32" name="AutoShape 10">
          <a:extLst>
            <a:ext uri="{FF2B5EF4-FFF2-40B4-BE49-F238E27FC236}">
              <a16:creationId xmlns:a16="http://schemas.microsoft.com/office/drawing/2014/main" id="{47C28010-8B69-4A01-AF47-17A930DCDC38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33" name="AutoShape 2" descr="comedero manual para ponedora en piso">
          <a:extLst>
            <a:ext uri="{FF2B5EF4-FFF2-40B4-BE49-F238E27FC236}">
              <a16:creationId xmlns:a16="http://schemas.microsoft.com/office/drawing/2014/main" id="{0C16BE0C-BB3B-4EA3-B2CD-E47CE98E6991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304800" cy="304800"/>
    <xdr:sp macro="" textlink="">
      <xdr:nvSpPr>
        <xdr:cNvPr id="1034" name="AutoShape 10">
          <a:extLst>
            <a:ext uri="{FF2B5EF4-FFF2-40B4-BE49-F238E27FC236}">
              <a16:creationId xmlns:a16="http://schemas.microsoft.com/office/drawing/2014/main" id="{57E69019-DFA9-48F4-83A5-BEB630D81DA9}"/>
            </a:ext>
          </a:extLst>
        </xdr:cNvPr>
        <xdr:cNvSpPr>
          <a:spLocks noChangeAspect="1" noChangeArrowheads="1"/>
        </xdr:cNvSpPr>
      </xdr:nvSpPr>
      <xdr:spPr bwMode="auto">
        <a:xfrm>
          <a:off x="0" y="307057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035" name="AutoShape 9">
          <a:extLst>
            <a:ext uri="{FF2B5EF4-FFF2-40B4-BE49-F238E27FC236}">
              <a16:creationId xmlns:a16="http://schemas.microsoft.com/office/drawing/2014/main" id="{27F4A382-A1CA-4565-84C3-618739B86181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1037" name="AutoShape 9">
          <a:extLst>
            <a:ext uri="{FF2B5EF4-FFF2-40B4-BE49-F238E27FC236}">
              <a16:creationId xmlns:a16="http://schemas.microsoft.com/office/drawing/2014/main" id="{BEE17577-2A91-4BD4-91E2-A9D7755BF268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2" name="AutoShape 2" descr="comedero manual para ponedora en piso">
          <a:extLst>
            <a:ext uri="{FF2B5EF4-FFF2-40B4-BE49-F238E27FC236}">
              <a16:creationId xmlns:a16="http://schemas.microsoft.com/office/drawing/2014/main" id="{8DCAAC5B-D9B5-422F-B9A7-CEE41F2C8221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3" name="AutoShape 10">
          <a:extLst>
            <a:ext uri="{FF2B5EF4-FFF2-40B4-BE49-F238E27FC236}">
              <a16:creationId xmlns:a16="http://schemas.microsoft.com/office/drawing/2014/main" id="{8EA34C45-5E01-4090-9257-11DBA5286A82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" name="AutoShape 2" descr="comedero manual para ponedora en piso">
          <a:extLst>
            <a:ext uri="{FF2B5EF4-FFF2-40B4-BE49-F238E27FC236}">
              <a16:creationId xmlns:a16="http://schemas.microsoft.com/office/drawing/2014/main" id="{60801027-4F9B-4109-A21E-16D5DC03CFAA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" name="AutoShape 10">
          <a:extLst>
            <a:ext uri="{FF2B5EF4-FFF2-40B4-BE49-F238E27FC236}">
              <a16:creationId xmlns:a16="http://schemas.microsoft.com/office/drawing/2014/main" id="{C47377C3-6AAC-4AAE-AA54-143A68FD0C2D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6" name="AutoShape 2" descr="comedero manual para ponedora en piso">
          <a:extLst>
            <a:ext uri="{FF2B5EF4-FFF2-40B4-BE49-F238E27FC236}">
              <a16:creationId xmlns:a16="http://schemas.microsoft.com/office/drawing/2014/main" id="{37B1078B-E08A-42B0-BCFE-86C453938D2D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7" name="AutoShape 10">
          <a:extLst>
            <a:ext uri="{FF2B5EF4-FFF2-40B4-BE49-F238E27FC236}">
              <a16:creationId xmlns:a16="http://schemas.microsoft.com/office/drawing/2014/main" id="{EECFA2A8-A4F5-42C2-9F38-608D7204B3C3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8" name="AutoShape 2" descr="comedero manual para ponedora en piso">
          <a:extLst>
            <a:ext uri="{FF2B5EF4-FFF2-40B4-BE49-F238E27FC236}">
              <a16:creationId xmlns:a16="http://schemas.microsoft.com/office/drawing/2014/main" id="{C1CDFA4B-A02C-4C1D-A5AB-621C6889A232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" name="AutoShape 10">
          <a:extLst>
            <a:ext uri="{FF2B5EF4-FFF2-40B4-BE49-F238E27FC236}">
              <a16:creationId xmlns:a16="http://schemas.microsoft.com/office/drawing/2014/main" id="{5F34442C-6586-4CC9-832E-2DACC532C909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0" name="AutoShape 2" descr="comedero manual para ponedora en piso">
          <a:extLst>
            <a:ext uri="{FF2B5EF4-FFF2-40B4-BE49-F238E27FC236}">
              <a16:creationId xmlns:a16="http://schemas.microsoft.com/office/drawing/2014/main" id="{42F9401B-DEC1-46D9-872E-B8D1FAD3C0D6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1DF2E734-5D09-4A26-8585-D7771AC6D42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2" name="AutoShape 9">
          <a:extLst>
            <a:ext uri="{FF2B5EF4-FFF2-40B4-BE49-F238E27FC236}">
              <a16:creationId xmlns:a16="http://schemas.microsoft.com/office/drawing/2014/main" id="{79DCD009-AD06-4606-9BF6-EC07619482D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3" name="AutoShape 2" descr="comedero manual para ponedora en piso">
          <a:extLst>
            <a:ext uri="{FF2B5EF4-FFF2-40B4-BE49-F238E27FC236}">
              <a16:creationId xmlns:a16="http://schemas.microsoft.com/office/drawing/2014/main" id="{BBAE7339-5D15-4A23-BC7F-6EB38D26ECC8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4" name="AutoShape 10">
          <a:extLst>
            <a:ext uri="{FF2B5EF4-FFF2-40B4-BE49-F238E27FC236}">
              <a16:creationId xmlns:a16="http://schemas.microsoft.com/office/drawing/2014/main" id="{C00817F2-9398-46C7-A1E7-6EFCC30E611D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5" name="AutoShape 2" descr="comedero manual para ponedora en piso">
          <a:extLst>
            <a:ext uri="{FF2B5EF4-FFF2-40B4-BE49-F238E27FC236}">
              <a16:creationId xmlns:a16="http://schemas.microsoft.com/office/drawing/2014/main" id="{1A85E706-5A06-4E19-B03B-36E7A96383D9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6" name="AutoShape 10">
          <a:extLst>
            <a:ext uri="{FF2B5EF4-FFF2-40B4-BE49-F238E27FC236}">
              <a16:creationId xmlns:a16="http://schemas.microsoft.com/office/drawing/2014/main" id="{73453375-80B0-47A5-8191-DC912E0FF0E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7" name="AutoShape 2" descr="comedero manual para ponedora en piso">
          <a:extLst>
            <a:ext uri="{FF2B5EF4-FFF2-40B4-BE49-F238E27FC236}">
              <a16:creationId xmlns:a16="http://schemas.microsoft.com/office/drawing/2014/main" id="{07806FF4-AD02-41C8-8BC1-E5EE55D335E8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" name="AutoShape 10">
          <a:extLst>
            <a:ext uri="{FF2B5EF4-FFF2-40B4-BE49-F238E27FC236}">
              <a16:creationId xmlns:a16="http://schemas.microsoft.com/office/drawing/2014/main" id="{D41569B2-1A3F-48AC-AD42-242000E511B4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" name="AutoShape 2" descr="comedero manual para ponedora en piso">
          <a:extLst>
            <a:ext uri="{FF2B5EF4-FFF2-40B4-BE49-F238E27FC236}">
              <a16:creationId xmlns:a16="http://schemas.microsoft.com/office/drawing/2014/main" id="{681E1E12-1FA3-49BD-B771-3EC3A67BB7C6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20" name="AutoShape 10">
          <a:extLst>
            <a:ext uri="{FF2B5EF4-FFF2-40B4-BE49-F238E27FC236}">
              <a16:creationId xmlns:a16="http://schemas.microsoft.com/office/drawing/2014/main" id="{FD8A1985-C297-4316-8C16-A5995E48DE29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21" name="AutoShape 2" descr="comedero manual para ponedora en piso">
          <a:extLst>
            <a:ext uri="{FF2B5EF4-FFF2-40B4-BE49-F238E27FC236}">
              <a16:creationId xmlns:a16="http://schemas.microsoft.com/office/drawing/2014/main" id="{DDF5B90E-B23B-42AF-AD63-ED85C7530E02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22" name="AutoShape 10">
          <a:extLst>
            <a:ext uri="{FF2B5EF4-FFF2-40B4-BE49-F238E27FC236}">
              <a16:creationId xmlns:a16="http://schemas.microsoft.com/office/drawing/2014/main" id="{3B99C471-E3C7-420D-A855-B356684FC085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23" name="AutoShape 2" descr="comedero manual para ponedora en piso">
          <a:extLst>
            <a:ext uri="{FF2B5EF4-FFF2-40B4-BE49-F238E27FC236}">
              <a16:creationId xmlns:a16="http://schemas.microsoft.com/office/drawing/2014/main" id="{A063AE9E-1B4A-45A1-971A-0A5A0F898424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24" name="AutoShape 10">
          <a:extLst>
            <a:ext uri="{FF2B5EF4-FFF2-40B4-BE49-F238E27FC236}">
              <a16:creationId xmlns:a16="http://schemas.microsoft.com/office/drawing/2014/main" id="{01081C52-A3AA-42DE-BC10-825117AD67E3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" name="AutoShape 2" descr="comedero manual para ponedora en piso">
          <a:extLst>
            <a:ext uri="{FF2B5EF4-FFF2-40B4-BE49-F238E27FC236}">
              <a16:creationId xmlns:a16="http://schemas.microsoft.com/office/drawing/2014/main" id="{AB263DB4-B481-4B58-9548-212E89E9929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" name="AutoShape 10">
          <a:extLst>
            <a:ext uri="{FF2B5EF4-FFF2-40B4-BE49-F238E27FC236}">
              <a16:creationId xmlns:a16="http://schemas.microsoft.com/office/drawing/2014/main" id="{BF3C4BCE-1B1D-4293-99AA-5DBA1FB649A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" name="AutoShape 2" descr="comedero manual para ponedora en piso">
          <a:extLst>
            <a:ext uri="{FF2B5EF4-FFF2-40B4-BE49-F238E27FC236}">
              <a16:creationId xmlns:a16="http://schemas.microsoft.com/office/drawing/2014/main" id="{8702957E-3550-4204-9AD1-C688BBD237C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" name="AutoShape 10">
          <a:extLst>
            <a:ext uri="{FF2B5EF4-FFF2-40B4-BE49-F238E27FC236}">
              <a16:creationId xmlns:a16="http://schemas.microsoft.com/office/drawing/2014/main" id="{29D1B914-B006-4E1A-8A8C-66C7EEBBBA2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" name="AutoShape 2" descr="comedero manual para ponedora en piso">
          <a:extLst>
            <a:ext uri="{FF2B5EF4-FFF2-40B4-BE49-F238E27FC236}">
              <a16:creationId xmlns:a16="http://schemas.microsoft.com/office/drawing/2014/main" id="{FD2A8198-7100-4DD3-9C6A-CC602791CE5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" name="AutoShape 10">
          <a:extLst>
            <a:ext uri="{FF2B5EF4-FFF2-40B4-BE49-F238E27FC236}">
              <a16:creationId xmlns:a16="http://schemas.microsoft.com/office/drawing/2014/main" id="{6BDE207B-8AE3-4FD6-A113-46E1C4FCFD6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" name="AutoShape 2" descr="comedero manual para ponedora en piso">
          <a:extLst>
            <a:ext uri="{FF2B5EF4-FFF2-40B4-BE49-F238E27FC236}">
              <a16:creationId xmlns:a16="http://schemas.microsoft.com/office/drawing/2014/main" id="{4D565CDC-A4EB-4BEB-9E23-AAA8860B45F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" name="AutoShape 10">
          <a:extLst>
            <a:ext uri="{FF2B5EF4-FFF2-40B4-BE49-F238E27FC236}">
              <a16:creationId xmlns:a16="http://schemas.microsoft.com/office/drawing/2014/main" id="{832611ED-DE23-438E-A9DC-C2BFA1666AB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" name="AutoShape 2" descr="comedero manual para ponedora en piso">
          <a:extLst>
            <a:ext uri="{FF2B5EF4-FFF2-40B4-BE49-F238E27FC236}">
              <a16:creationId xmlns:a16="http://schemas.microsoft.com/office/drawing/2014/main" id="{455BE557-698D-4663-88A0-D0E146557F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" name="AutoShape 10">
          <a:extLst>
            <a:ext uri="{FF2B5EF4-FFF2-40B4-BE49-F238E27FC236}">
              <a16:creationId xmlns:a16="http://schemas.microsoft.com/office/drawing/2014/main" id="{85EF28A7-19DD-4D81-99AA-2F89AE7FF09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35" name="AutoShape 2" descr="comedero manual para ponedora en piso">
          <a:extLst>
            <a:ext uri="{FF2B5EF4-FFF2-40B4-BE49-F238E27FC236}">
              <a16:creationId xmlns:a16="http://schemas.microsoft.com/office/drawing/2014/main" id="{F0719215-8764-4F56-9D79-3472C2AD634E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36" name="AutoShape 10">
          <a:extLst>
            <a:ext uri="{FF2B5EF4-FFF2-40B4-BE49-F238E27FC236}">
              <a16:creationId xmlns:a16="http://schemas.microsoft.com/office/drawing/2014/main" id="{7E6568AD-52B7-4E5B-A25E-663303AB4CB0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37" name="AutoShape 2" descr="comedero manual para ponedora en piso">
          <a:extLst>
            <a:ext uri="{FF2B5EF4-FFF2-40B4-BE49-F238E27FC236}">
              <a16:creationId xmlns:a16="http://schemas.microsoft.com/office/drawing/2014/main" id="{002D014A-CB21-43DF-A0DA-925946DDBE4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38" name="AutoShape 10">
          <a:extLst>
            <a:ext uri="{FF2B5EF4-FFF2-40B4-BE49-F238E27FC236}">
              <a16:creationId xmlns:a16="http://schemas.microsoft.com/office/drawing/2014/main" id="{72DD3F7A-4A66-4968-8971-614F44E257DB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39" name="AutoShape 2" descr="comedero manual para ponedora en piso">
          <a:extLst>
            <a:ext uri="{FF2B5EF4-FFF2-40B4-BE49-F238E27FC236}">
              <a16:creationId xmlns:a16="http://schemas.microsoft.com/office/drawing/2014/main" id="{31D122F7-8D9B-476D-BAD0-F84512C57565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0" name="AutoShape 10">
          <a:extLst>
            <a:ext uri="{FF2B5EF4-FFF2-40B4-BE49-F238E27FC236}">
              <a16:creationId xmlns:a16="http://schemas.microsoft.com/office/drawing/2014/main" id="{C704AC37-6B55-4E11-AA05-4916ED946D6B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1" name="AutoShape 2" descr="comedero manual para ponedora en piso">
          <a:extLst>
            <a:ext uri="{FF2B5EF4-FFF2-40B4-BE49-F238E27FC236}">
              <a16:creationId xmlns:a16="http://schemas.microsoft.com/office/drawing/2014/main" id="{E12C1FC7-9DFA-46C3-85C8-3D110A0D9BA8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2" name="AutoShape 10">
          <a:extLst>
            <a:ext uri="{FF2B5EF4-FFF2-40B4-BE49-F238E27FC236}">
              <a16:creationId xmlns:a16="http://schemas.microsoft.com/office/drawing/2014/main" id="{569C45CC-30A9-451E-8B54-D51471F3C9E1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3" name="AutoShape 2" descr="comedero manual para ponedora en piso">
          <a:extLst>
            <a:ext uri="{FF2B5EF4-FFF2-40B4-BE49-F238E27FC236}">
              <a16:creationId xmlns:a16="http://schemas.microsoft.com/office/drawing/2014/main" id="{4C0EA42A-59DA-4D9D-A88F-80B0E280FB8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4" name="AutoShape 10">
          <a:extLst>
            <a:ext uri="{FF2B5EF4-FFF2-40B4-BE49-F238E27FC236}">
              <a16:creationId xmlns:a16="http://schemas.microsoft.com/office/drawing/2014/main" id="{6F643703-09C6-4BD6-BEA2-3576A5C538E2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5" name="AutoShape 2" descr="comedero manual para ponedora en piso">
          <a:extLst>
            <a:ext uri="{FF2B5EF4-FFF2-40B4-BE49-F238E27FC236}">
              <a16:creationId xmlns:a16="http://schemas.microsoft.com/office/drawing/2014/main" id="{E16607B6-9E91-4DFE-AC8F-5D761A69494D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6" name="AutoShape 10">
          <a:extLst>
            <a:ext uri="{FF2B5EF4-FFF2-40B4-BE49-F238E27FC236}">
              <a16:creationId xmlns:a16="http://schemas.microsoft.com/office/drawing/2014/main" id="{AE27B7E2-AD27-41F6-974B-22B8CEE045F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7" name="AutoShape 2" descr="comedero manual para ponedora en piso">
          <a:extLst>
            <a:ext uri="{FF2B5EF4-FFF2-40B4-BE49-F238E27FC236}">
              <a16:creationId xmlns:a16="http://schemas.microsoft.com/office/drawing/2014/main" id="{4CD703CC-30F9-4CBE-9B55-0095255A93FE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8" name="AutoShape 10">
          <a:extLst>
            <a:ext uri="{FF2B5EF4-FFF2-40B4-BE49-F238E27FC236}">
              <a16:creationId xmlns:a16="http://schemas.microsoft.com/office/drawing/2014/main" id="{48C0EC11-8503-4C12-A72D-0676CBB98338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49" name="AutoShape 2" descr="comedero manual para ponedora en piso">
          <a:extLst>
            <a:ext uri="{FF2B5EF4-FFF2-40B4-BE49-F238E27FC236}">
              <a16:creationId xmlns:a16="http://schemas.microsoft.com/office/drawing/2014/main" id="{0B20D218-F3FF-4F9F-BD87-BE6EB09FF2DE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0" name="AutoShape 10">
          <a:extLst>
            <a:ext uri="{FF2B5EF4-FFF2-40B4-BE49-F238E27FC236}">
              <a16:creationId xmlns:a16="http://schemas.microsoft.com/office/drawing/2014/main" id="{27046708-D66C-46FD-8390-07DCDCEC3044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1" name="AutoShape 2" descr="comedero manual para ponedora en piso">
          <a:extLst>
            <a:ext uri="{FF2B5EF4-FFF2-40B4-BE49-F238E27FC236}">
              <a16:creationId xmlns:a16="http://schemas.microsoft.com/office/drawing/2014/main" id="{AAE68572-8D29-4C57-B8FD-655448D93228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2" name="AutoShape 10">
          <a:extLst>
            <a:ext uri="{FF2B5EF4-FFF2-40B4-BE49-F238E27FC236}">
              <a16:creationId xmlns:a16="http://schemas.microsoft.com/office/drawing/2014/main" id="{16D2C92F-9E9A-452C-BE71-6AEE41E5CA29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3" name="AutoShape 2" descr="comedero manual para ponedora en piso">
          <a:extLst>
            <a:ext uri="{FF2B5EF4-FFF2-40B4-BE49-F238E27FC236}">
              <a16:creationId xmlns:a16="http://schemas.microsoft.com/office/drawing/2014/main" id="{A7DD75E1-719F-4AE8-9E8D-0A45E803D26F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4" name="AutoShape 10">
          <a:extLst>
            <a:ext uri="{FF2B5EF4-FFF2-40B4-BE49-F238E27FC236}">
              <a16:creationId xmlns:a16="http://schemas.microsoft.com/office/drawing/2014/main" id="{FB741428-8B8C-40CA-814B-2BF797F8F218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5" name="AutoShape 2" descr="comedero manual para ponedora en piso">
          <a:extLst>
            <a:ext uri="{FF2B5EF4-FFF2-40B4-BE49-F238E27FC236}">
              <a16:creationId xmlns:a16="http://schemas.microsoft.com/office/drawing/2014/main" id="{A403D329-C34A-4291-AB94-05243412CEC7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6" name="AutoShape 10">
          <a:extLst>
            <a:ext uri="{FF2B5EF4-FFF2-40B4-BE49-F238E27FC236}">
              <a16:creationId xmlns:a16="http://schemas.microsoft.com/office/drawing/2014/main" id="{C00CAE1B-5A12-42F4-B455-4492B74C986A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7" name="AutoShape 2" descr="comedero manual para ponedora en piso">
          <a:extLst>
            <a:ext uri="{FF2B5EF4-FFF2-40B4-BE49-F238E27FC236}">
              <a16:creationId xmlns:a16="http://schemas.microsoft.com/office/drawing/2014/main" id="{C0740CC5-89E5-46A6-A80C-4C2D106A018D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58" name="AutoShape 10">
          <a:extLst>
            <a:ext uri="{FF2B5EF4-FFF2-40B4-BE49-F238E27FC236}">
              <a16:creationId xmlns:a16="http://schemas.microsoft.com/office/drawing/2014/main" id="{AEEEAFFF-575E-4709-B4CF-06A436FDC9AE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" name="AutoShape 9">
          <a:extLst>
            <a:ext uri="{FF2B5EF4-FFF2-40B4-BE49-F238E27FC236}">
              <a16:creationId xmlns:a16="http://schemas.microsoft.com/office/drawing/2014/main" id="{A99AC2FB-3697-4366-AF3C-B6C5D12800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" name="AutoShape 2" descr="comedero manual para ponedora en piso">
          <a:extLst>
            <a:ext uri="{FF2B5EF4-FFF2-40B4-BE49-F238E27FC236}">
              <a16:creationId xmlns:a16="http://schemas.microsoft.com/office/drawing/2014/main" id="{B55A92DE-04F7-4172-A67B-01C3FCD570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" name="AutoShape 10">
          <a:extLst>
            <a:ext uri="{FF2B5EF4-FFF2-40B4-BE49-F238E27FC236}">
              <a16:creationId xmlns:a16="http://schemas.microsoft.com/office/drawing/2014/main" id="{8B43FD09-7BD4-44B4-BF73-D8199D6C4FC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" name="AutoShape 2" descr="comedero manual para ponedora en piso">
          <a:extLst>
            <a:ext uri="{FF2B5EF4-FFF2-40B4-BE49-F238E27FC236}">
              <a16:creationId xmlns:a16="http://schemas.microsoft.com/office/drawing/2014/main" id="{4362CDEF-CB61-4D6D-8EB0-7B6BFA34447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" name="AutoShape 10">
          <a:extLst>
            <a:ext uri="{FF2B5EF4-FFF2-40B4-BE49-F238E27FC236}">
              <a16:creationId xmlns:a16="http://schemas.microsoft.com/office/drawing/2014/main" id="{DBEA3DC9-59CD-49FB-A564-579823B6E64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" name="AutoShape 2" descr="comedero manual para ponedora en piso">
          <a:extLst>
            <a:ext uri="{FF2B5EF4-FFF2-40B4-BE49-F238E27FC236}">
              <a16:creationId xmlns:a16="http://schemas.microsoft.com/office/drawing/2014/main" id="{A8D55956-F005-4551-AAC2-526583CDDCB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" name="AutoShape 10">
          <a:extLst>
            <a:ext uri="{FF2B5EF4-FFF2-40B4-BE49-F238E27FC236}">
              <a16:creationId xmlns:a16="http://schemas.microsoft.com/office/drawing/2014/main" id="{B41A8F61-A6C2-4C3F-841F-04CE1A1373C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" name="AutoShape 2" descr="comedero manual para ponedora en piso">
          <a:extLst>
            <a:ext uri="{FF2B5EF4-FFF2-40B4-BE49-F238E27FC236}">
              <a16:creationId xmlns:a16="http://schemas.microsoft.com/office/drawing/2014/main" id="{76AAC305-6384-4BB5-A52F-CCFB747CAB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" name="AutoShape 10">
          <a:extLst>
            <a:ext uri="{FF2B5EF4-FFF2-40B4-BE49-F238E27FC236}">
              <a16:creationId xmlns:a16="http://schemas.microsoft.com/office/drawing/2014/main" id="{A0E9CB99-A818-4B7B-A898-F35B65A0109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" name="AutoShape 2" descr="comedero manual para ponedora en piso">
          <a:extLst>
            <a:ext uri="{FF2B5EF4-FFF2-40B4-BE49-F238E27FC236}">
              <a16:creationId xmlns:a16="http://schemas.microsoft.com/office/drawing/2014/main" id="{F4E28D3A-F6E2-4639-B8FE-84FD109819F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" name="AutoShape 10">
          <a:extLst>
            <a:ext uri="{FF2B5EF4-FFF2-40B4-BE49-F238E27FC236}">
              <a16:creationId xmlns:a16="http://schemas.microsoft.com/office/drawing/2014/main" id="{E677420D-8974-46BE-B3C8-CAD0DC7D695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" name="AutoShape 2" descr="comedero manual para ponedora en piso">
          <a:extLst>
            <a:ext uri="{FF2B5EF4-FFF2-40B4-BE49-F238E27FC236}">
              <a16:creationId xmlns:a16="http://schemas.microsoft.com/office/drawing/2014/main" id="{BCC0A714-8FF3-4A7F-BB19-4ED3162F773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" name="AutoShape 10">
          <a:extLst>
            <a:ext uri="{FF2B5EF4-FFF2-40B4-BE49-F238E27FC236}">
              <a16:creationId xmlns:a16="http://schemas.microsoft.com/office/drawing/2014/main" id="{74AD86B1-231D-4E6F-A460-ED0CE60F711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" name="AutoShape 9">
          <a:extLst>
            <a:ext uri="{FF2B5EF4-FFF2-40B4-BE49-F238E27FC236}">
              <a16:creationId xmlns:a16="http://schemas.microsoft.com/office/drawing/2014/main" id="{1B6FF9C2-79E1-40F7-94E2-F584BD68781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" name="AutoShape 2" descr="comedero manual para ponedora en piso">
          <a:extLst>
            <a:ext uri="{FF2B5EF4-FFF2-40B4-BE49-F238E27FC236}">
              <a16:creationId xmlns:a16="http://schemas.microsoft.com/office/drawing/2014/main" id="{390D713D-DE9D-40B8-AAC7-7E70DF89D21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" name="AutoShape 10">
          <a:extLst>
            <a:ext uri="{FF2B5EF4-FFF2-40B4-BE49-F238E27FC236}">
              <a16:creationId xmlns:a16="http://schemas.microsoft.com/office/drawing/2014/main" id="{F60502AE-8B7E-4127-B434-A61EE6BD84C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" name="AutoShape 2" descr="comedero manual para ponedora en piso">
          <a:extLst>
            <a:ext uri="{FF2B5EF4-FFF2-40B4-BE49-F238E27FC236}">
              <a16:creationId xmlns:a16="http://schemas.microsoft.com/office/drawing/2014/main" id="{F5D3C200-CF04-41CB-A1C3-39E9C7DC50D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" name="AutoShape 10">
          <a:extLst>
            <a:ext uri="{FF2B5EF4-FFF2-40B4-BE49-F238E27FC236}">
              <a16:creationId xmlns:a16="http://schemas.microsoft.com/office/drawing/2014/main" id="{2741E2B2-2074-44C7-9148-92624AC0D0B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" name="AutoShape 2" descr="comedero manual para ponedora en piso">
          <a:extLst>
            <a:ext uri="{FF2B5EF4-FFF2-40B4-BE49-F238E27FC236}">
              <a16:creationId xmlns:a16="http://schemas.microsoft.com/office/drawing/2014/main" id="{8EC7BBFD-9CC9-48E6-876F-DFBEAAC769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" name="AutoShape 10">
          <a:extLst>
            <a:ext uri="{FF2B5EF4-FFF2-40B4-BE49-F238E27FC236}">
              <a16:creationId xmlns:a16="http://schemas.microsoft.com/office/drawing/2014/main" id="{E590E94E-041F-4891-B32F-EEDE26B1972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" name="AutoShape 2" descr="comedero manual para ponedora en piso">
          <a:extLst>
            <a:ext uri="{FF2B5EF4-FFF2-40B4-BE49-F238E27FC236}">
              <a16:creationId xmlns:a16="http://schemas.microsoft.com/office/drawing/2014/main" id="{FAB1BBDC-B492-4DDA-90CE-3055C8F28CA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" name="AutoShape 10">
          <a:extLst>
            <a:ext uri="{FF2B5EF4-FFF2-40B4-BE49-F238E27FC236}">
              <a16:creationId xmlns:a16="http://schemas.microsoft.com/office/drawing/2014/main" id="{E1E67A50-BF6E-4E55-91E8-05AB465C45E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" name="AutoShape 2" descr="comedero manual para ponedora en piso">
          <a:extLst>
            <a:ext uri="{FF2B5EF4-FFF2-40B4-BE49-F238E27FC236}">
              <a16:creationId xmlns:a16="http://schemas.microsoft.com/office/drawing/2014/main" id="{337A9993-58C1-4C7B-B309-6C0C775F8C6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" name="AutoShape 10">
          <a:extLst>
            <a:ext uri="{FF2B5EF4-FFF2-40B4-BE49-F238E27FC236}">
              <a16:creationId xmlns:a16="http://schemas.microsoft.com/office/drawing/2014/main" id="{22D480A1-3863-4F04-B5FB-99A3B7BB2E1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" name="AutoShape 2" descr="comedero manual para ponedora en piso">
          <a:extLst>
            <a:ext uri="{FF2B5EF4-FFF2-40B4-BE49-F238E27FC236}">
              <a16:creationId xmlns:a16="http://schemas.microsoft.com/office/drawing/2014/main" id="{01B95126-BA3E-429B-A944-C4F473D739C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" name="AutoShape 10">
          <a:extLst>
            <a:ext uri="{FF2B5EF4-FFF2-40B4-BE49-F238E27FC236}">
              <a16:creationId xmlns:a16="http://schemas.microsoft.com/office/drawing/2014/main" id="{3A1F5733-7676-4A3E-8754-8FDDE6E4E36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" name="AutoShape 9">
          <a:extLst>
            <a:ext uri="{FF2B5EF4-FFF2-40B4-BE49-F238E27FC236}">
              <a16:creationId xmlns:a16="http://schemas.microsoft.com/office/drawing/2014/main" id="{2D958478-0D54-49A3-BC7D-8AA7BC3E6C3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" name="AutoShape 2" descr="comedero manual para ponedora en piso">
          <a:extLst>
            <a:ext uri="{FF2B5EF4-FFF2-40B4-BE49-F238E27FC236}">
              <a16:creationId xmlns:a16="http://schemas.microsoft.com/office/drawing/2014/main" id="{9229DC3E-86B2-46D8-8217-158F6FC052F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" name="AutoShape 10">
          <a:extLst>
            <a:ext uri="{FF2B5EF4-FFF2-40B4-BE49-F238E27FC236}">
              <a16:creationId xmlns:a16="http://schemas.microsoft.com/office/drawing/2014/main" id="{CFD88603-CFBD-40D6-BA57-F5E6EE0F1D1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" name="AutoShape 2" descr="comedero manual para ponedora en piso">
          <a:extLst>
            <a:ext uri="{FF2B5EF4-FFF2-40B4-BE49-F238E27FC236}">
              <a16:creationId xmlns:a16="http://schemas.microsoft.com/office/drawing/2014/main" id="{FBDA542D-663F-45A9-B5C8-51624E11B88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" name="AutoShape 10">
          <a:extLst>
            <a:ext uri="{FF2B5EF4-FFF2-40B4-BE49-F238E27FC236}">
              <a16:creationId xmlns:a16="http://schemas.microsoft.com/office/drawing/2014/main" id="{9FC696A3-19DA-4D17-AB0E-57529C6398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" name="AutoShape 2" descr="comedero manual para ponedora en piso">
          <a:extLst>
            <a:ext uri="{FF2B5EF4-FFF2-40B4-BE49-F238E27FC236}">
              <a16:creationId xmlns:a16="http://schemas.microsoft.com/office/drawing/2014/main" id="{F088FE68-6777-4F73-A0CA-974E847001F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" name="AutoShape 10">
          <a:extLst>
            <a:ext uri="{FF2B5EF4-FFF2-40B4-BE49-F238E27FC236}">
              <a16:creationId xmlns:a16="http://schemas.microsoft.com/office/drawing/2014/main" id="{2B053694-5365-46BE-8091-A89CC42DFCD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" name="AutoShape 2" descr="comedero manual para ponedora en piso">
          <a:extLst>
            <a:ext uri="{FF2B5EF4-FFF2-40B4-BE49-F238E27FC236}">
              <a16:creationId xmlns:a16="http://schemas.microsoft.com/office/drawing/2014/main" id="{A8E60092-E41D-45B6-855A-E72BBA8341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3" name="AutoShape 10">
          <a:extLst>
            <a:ext uri="{FF2B5EF4-FFF2-40B4-BE49-F238E27FC236}">
              <a16:creationId xmlns:a16="http://schemas.microsoft.com/office/drawing/2014/main" id="{D85FF5C2-7055-4EB2-B5D4-EC020132A6B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4" name="AutoShape 2" descr="comedero manual para ponedora en piso">
          <a:extLst>
            <a:ext uri="{FF2B5EF4-FFF2-40B4-BE49-F238E27FC236}">
              <a16:creationId xmlns:a16="http://schemas.microsoft.com/office/drawing/2014/main" id="{9F49D7DA-84A8-4B9B-804F-0EBBC44C0B3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" name="AutoShape 10">
          <a:extLst>
            <a:ext uri="{FF2B5EF4-FFF2-40B4-BE49-F238E27FC236}">
              <a16:creationId xmlns:a16="http://schemas.microsoft.com/office/drawing/2014/main" id="{8AF8D7B6-286F-43F1-8A17-B1E4BF49F3B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6" name="AutoShape 2" descr="comedero manual para ponedora en piso">
          <a:extLst>
            <a:ext uri="{FF2B5EF4-FFF2-40B4-BE49-F238E27FC236}">
              <a16:creationId xmlns:a16="http://schemas.microsoft.com/office/drawing/2014/main" id="{B442D122-0595-4F6E-B4A6-F59971DD16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7" name="AutoShape 10">
          <a:extLst>
            <a:ext uri="{FF2B5EF4-FFF2-40B4-BE49-F238E27FC236}">
              <a16:creationId xmlns:a16="http://schemas.microsoft.com/office/drawing/2014/main" id="{E6748B2E-9C4B-4B22-8673-6B6C411D661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8" name="AutoShape 9">
          <a:extLst>
            <a:ext uri="{FF2B5EF4-FFF2-40B4-BE49-F238E27FC236}">
              <a16:creationId xmlns:a16="http://schemas.microsoft.com/office/drawing/2014/main" id="{8795DE15-5D77-4EEB-9E0F-E55EB89DE57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" name="AutoShape 2" descr="comedero manual para ponedora en piso">
          <a:extLst>
            <a:ext uri="{FF2B5EF4-FFF2-40B4-BE49-F238E27FC236}">
              <a16:creationId xmlns:a16="http://schemas.microsoft.com/office/drawing/2014/main" id="{583195F3-33AF-458C-9D89-F81AA520CB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" name="AutoShape 10">
          <a:extLst>
            <a:ext uri="{FF2B5EF4-FFF2-40B4-BE49-F238E27FC236}">
              <a16:creationId xmlns:a16="http://schemas.microsoft.com/office/drawing/2014/main" id="{148029A3-9D49-441E-9D1B-1D99E2A50C1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" name="AutoShape 2" descr="comedero manual para ponedora en piso">
          <a:extLst>
            <a:ext uri="{FF2B5EF4-FFF2-40B4-BE49-F238E27FC236}">
              <a16:creationId xmlns:a16="http://schemas.microsoft.com/office/drawing/2014/main" id="{E7795ED5-44ED-43D3-9699-9BF7EFDA240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" name="AutoShape 10">
          <a:extLst>
            <a:ext uri="{FF2B5EF4-FFF2-40B4-BE49-F238E27FC236}">
              <a16:creationId xmlns:a16="http://schemas.microsoft.com/office/drawing/2014/main" id="{F654EC37-AFAA-4D47-B962-5BBDDF8192B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" name="AutoShape 2" descr="comedero manual para ponedora en piso">
          <a:extLst>
            <a:ext uri="{FF2B5EF4-FFF2-40B4-BE49-F238E27FC236}">
              <a16:creationId xmlns:a16="http://schemas.microsoft.com/office/drawing/2014/main" id="{ADF3754F-3C63-4F5C-BF19-33C7E5BD679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" name="AutoShape 10">
          <a:extLst>
            <a:ext uri="{FF2B5EF4-FFF2-40B4-BE49-F238E27FC236}">
              <a16:creationId xmlns:a16="http://schemas.microsoft.com/office/drawing/2014/main" id="{7C74BAD5-E058-43D4-8542-B6FA8186BD3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" name="AutoShape 2" descr="comedero manual para ponedora en piso">
          <a:extLst>
            <a:ext uri="{FF2B5EF4-FFF2-40B4-BE49-F238E27FC236}">
              <a16:creationId xmlns:a16="http://schemas.microsoft.com/office/drawing/2014/main" id="{C0875701-8578-48E3-8B34-05EE2DBE718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" name="AutoShape 10">
          <a:extLst>
            <a:ext uri="{FF2B5EF4-FFF2-40B4-BE49-F238E27FC236}">
              <a16:creationId xmlns:a16="http://schemas.microsoft.com/office/drawing/2014/main" id="{03179258-DF01-48B6-8269-BEF67B4A03F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" name="AutoShape 2" descr="comedero manual para ponedora en piso">
          <a:extLst>
            <a:ext uri="{FF2B5EF4-FFF2-40B4-BE49-F238E27FC236}">
              <a16:creationId xmlns:a16="http://schemas.microsoft.com/office/drawing/2014/main" id="{8643771F-5A8A-4AE8-8C5E-72913CD1C22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" name="AutoShape 10">
          <a:extLst>
            <a:ext uri="{FF2B5EF4-FFF2-40B4-BE49-F238E27FC236}">
              <a16:creationId xmlns:a16="http://schemas.microsoft.com/office/drawing/2014/main" id="{D555C1C1-F106-4452-B6B3-91B1561E68D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" name="AutoShape 2" descr="comedero manual para ponedora en piso">
          <a:extLst>
            <a:ext uri="{FF2B5EF4-FFF2-40B4-BE49-F238E27FC236}">
              <a16:creationId xmlns:a16="http://schemas.microsoft.com/office/drawing/2014/main" id="{EEDB57DB-B8FF-466B-BF31-34788996E81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" name="AutoShape 10">
          <a:extLst>
            <a:ext uri="{FF2B5EF4-FFF2-40B4-BE49-F238E27FC236}">
              <a16:creationId xmlns:a16="http://schemas.microsoft.com/office/drawing/2014/main" id="{783AA764-4BA0-4E24-BA4A-E389047986B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" name="AutoShape 9">
          <a:extLst>
            <a:ext uri="{FF2B5EF4-FFF2-40B4-BE49-F238E27FC236}">
              <a16:creationId xmlns:a16="http://schemas.microsoft.com/office/drawing/2014/main" id="{66803EE0-57FD-424B-94E7-D766B5195B6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" name="AutoShape 2" descr="comedero manual para ponedora en piso">
          <a:extLst>
            <a:ext uri="{FF2B5EF4-FFF2-40B4-BE49-F238E27FC236}">
              <a16:creationId xmlns:a16="http://schemas.microsoft.com/office/drawing/2014/main" id="{B6CADA65-538E-4EDF-9BFD-D906CAB8907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" name="AutoShape 10">
          <a:extLst>
            <a:ext uri="{FF2B5EF4-FFF2-40B4-BE49-F238E27FC236}">
              <a16:creationId xmlns:a16="http://schemas.microsoft.com/office/drawing/2014/main" id="{4950F35F-9FEC-4C37-935C-D278DBD7AB3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" name="AutoShape 2" descr="comedero manual para ponedora en piso">
          <a:extLst>
            <a:ext uri="{FF2B5EF4-FFF2-40B4-BE49-F238E27FC236}">
              <a16:creationId xmlns:a16="http://schemas.microsoft.com/office/drawing/2014/main" id="{5BF1A8E6-473B-44DF-A7E8-D8E8825E2B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" name="AutoShape 10">
          <a:extLst>
            <a:ext uri="{FF2B5EF4-FFF2-40B4-BE49-F238E27FC236}">
              <a16:creationId xmlns:a16="http://schemas.microsoft.com/office/drawing/2014/main" id="{2ACA5FA5-51D9-49AE-8BE9-53A1D74B04C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" name="AutoShape 2" descr="comedero manual para ponedora en piso">
          <a:extLst>
            <a:ext uri="{FF2B5EF4-FFF2-40B4-BE49-F238E27FC236}">
              <a16:creationId xmlns:a16="http://schemas.microsoft.com/office/drawing/2014/main" id="{CDB597AC-7399-4F28-AED0-5DBBD34D065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" name="AutoShape 10">
          <a:extLst>
            <a:ext uri="{FF2B5EF4-FFF2-40B4-BE49-F238E27FC236}">
              <a16:creationId xmlns:a16="http://schemas.microsoft.com/office/drawing/2014/main" id="{2F537125-1D18-433E-9A30-F33C8032FAC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" name="AutoShape 2" descr="comedero manual para ponedora en piso">
          <a:extLst>
            <a:ext uri="{FF2B5EF4-FFF2-40B4-BE49-F238E27FC236}">
              <a16:creationId xmlns:a16="http://schemas.microsoft.com/office/drawing/2014/main" id="{3D1F2A08-F68B-4B13-A68F-CF73B8AAF8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" name="AutoShape 10">
          <a:extLst>
            <a:ext uri="{FF2B5EF4-FFF2-40B4-BE49-F238E27FC236}">
              <a16:creationId xmlns:a16="http://schemas.microsoft.com/office/drawing/2014/main" id="{7C0113C9-7E13-44C5-BABE-70A1F9899A1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" name="AutoShape 2" descr="comedero manual para ponedora en piso">
          <a:extLst>
            <a:ext uri="{FF2B5EF4-FFF2-40B4-BE49-F238E27FC236}">
              <a16:creationId xmlns:a16="http://schemas.microsoft.com/office/drawing/2014/main" id="{CD41ACAD-61BB-4CF0-BB2E-59913758ECC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" name="AutoShape 10">
          <a:extLst>
            <a:ext uri="{FF2B5EF4-FFF2-40B4-BE49-F238E27FC236}">
              <a16:creationId xmlns:a16="http://schemas.microsoft.com/office/drawing/2014/main" id="{453EBBB5-3184-4D17-9580-42CB8247ECB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" name="AutoShape 2" descr="comedero manual para ponedora en piso">
          <a:extLst>
            <a:ext uri="{FF2B5EF4-FFF2-40B4-BE49-F238E27FC236}">
              <a16:creationId xmlns:a16="http://schemas.microsoft.com/office/drawing/2014/main" id="{8D69C48D-6C20-4F1B-A4D8-E1EA974094F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" name="AutoShape 10">
          <a:extLst>
            <a:ext uri="{FF2B5EF4-FFF2-40B4-BE49-F238E27FC236}">
              <a16:creationId xmlns:a16="http://schemas.microsoft.com/office/drawing/2014/main" id="{209AA04A-1F9A-4A7E-841C-B4DABC46CC1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" name="AutoShape 9">
          <a:extLst>
            <a:ext uri="{FF2B5EF4-FFF2-40B4-BE49-F238E27FC236}">
              <a16:creationId xmlns:a16="http://schemas.microsoft.com/office/drawing/2014/main" id="{AB50CC21-853F-48D4-9F8F-2D8F3FA0A5E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" name="AutoShape 2" descr="comedero manual para ponedora en piso">
          <a:extLst>
            <a:ext uri="{FF2B5EF4-FFF2-40B4-BE49-F238E27FC236}">
              <a16:creationId xmlns:a16="http://schemas.microsoft.com/office/drawing/2014/main" id="{98D6285E-25F1-4243-871C-5BC1E35BD36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" name="AutoShape 10">
          <a:extLst>
            <a:ext uri="{FF2B5EF4-FFF2-40B4-BE49-F238E27FC236}">
              <a16:creationId xmlns:a16="http://schemas.microsoft.com/office/drawing/2014/main" id="{E61375D3-C62A-4BB8-97D9-E1600B8FBF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" name="AutoShape 2" descr="comedero manual para ponedora en piso">
          <a:extLst>
            <a:ext uri="{FF2B5EF4-FFF2-40B4-BE49-F238E27FC236}">
              <a16:creationId xmlns:a16="http://schemas.microsoft.com/office/drawing/2014/main" id="{3D1A5B02-0119-432D-B78D-7B4E912C878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" name="AutoShape 10">
          <a:extLst>
            <a:ext uri="{FF2B5EF4-FFF2-40B4-BE49-F238E27FC236}">
              <a16:creationId xmlns:a16="http://schemas.microsoft.com/office/drawing/2014/main" id="{6F7BDA7F-F86C-4546-A986-68516F892D9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" name="AutoShape 2" descr="comedero manual para ponedora en piso">
          <a:extLst>
            <a:ext uri="{FF2B5EF4-FFF2-40B4-BE49-F238E27FC236}">
              <a16:creationId xmlns:a16="http://schemas.microsoft.com/office/drawing/2014/main" id="{384343FE-2F30-4F67-817B-DDF59A9BA2A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" name="AutoShape 10">
          <a:extLst>
            <a:ext uri="{FF2B5EF4-FFF2-40B4-BE49-F238E27FC236}">
              <a16:creationId xmlns:a16="http://schemas.microsoft.com/office/drawing/2014/main" id="{D2DB6A9D-9B20-441E-9319-53E7811ED4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" name="AutoShape 2" descr="comedero manual para ponedora en piso">
          <a:extLst>
            <a:ext uri="{FF2B5EF4-FFF2-40B4-BE49-F238E27FC236}">
              <a16:creationId xmlns:a16="http://schemas.microsoft.com/office/drawing/2014/main" id="{6216984C-C413-4435-A731-A4180AE297D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" name="AutoShape 10">
          <a:extLst>
            <a:ext uri="{FF2B5EF4-FFF2-40B4-BE49-F238E27FC236}">
              <a16:creationId xmlns:a16="http://schemas.microsoft.com/office/drawing/2014/main" id="{507DFD72-6D6D-43C1-A267-2B9CE9526A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" name="AutoShape 2" descr="comedero manual para ponedora en piso">
          <a:extLst>
            <a:ext uri="{FF2B5EF4-FFF2-40B4-BE49-F238E27FC236}">
              <a16:creationId xmlns:a16="http://schemas.microsoft.com/office/drawing/2014/main" id="{B3C0E27F-9727-4B70-9E0F-4700C60122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" name="AutoShape 10">
          <a:extLst>
            <a:ext uri="{FF2B5EF4-FFF2-40B4-BE49-F238E27FC236}">
              <a16:creationId xmlns:a16="http://schemas.microsoft.com/office/drawing/2014/main" id="{D547070B-85D0-46D8-9052-85E425E3DE1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" name="AutoShape 2" descr="comedero manual para ponedora en piso">
          <a:extLst>
            <a:ext uri="{FF2B5EF4-FFF2-40B4-BE49-F238E27FC236}">
              <a16:creationId xmlns:a16="http://schemas.microsoft.com/office/drawing/2014/main" id="{722D4460-6253-4E7C-ADE5-0FCFF74263E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" name="AutoShape 10">
          <a:extLst>
            <a:ext uri="{FF2B5EF4-FFF2-40B4-BE49-F238E27FC236}">
              <a16:creationId xmlns:a16="http://schemas.microsoft.com/office/drawing/2014/main" id="{51A4490B-70EF-434D-ACF3-3775BE0B5B3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" name="AutoShape 9">
          <a:extLst>
            <a:ext uri="{FF2B5EF4-FFF2-40B4-BE49-F238E27FC236}">
              <a16:creationId xmlns:a16="http://schemas.microsoft.com/office/drawing/2014/main" id="{C88E7EB4-2B8B-4EFA-9329-4891C778EA6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" name="AutoShape 2" descr="comedero manual para ponedora en piso">
          <a:extLst>
            <a:ext uri="{FF2B5EF4-FFF2-40B4-BE49-F238E27FC236}">
              <a16:creationId xmlns:a16="http://schemas.microsoft.com/office/drawing/2014/main" id="{714F0924-73C2-4548-A326-0F286D30D3B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" name="AutoShape 10">
          <a:extLst>
            <a:ext uri="{FF2B5EF4-FFF2-40B4-BE49-F238E27FC236}">
              <a16:creationId xmlns:a16="http://schemas.microsoft.com/office/drawing/2014/main" id="{19CC6ECC-C975-4C11-9C15-3CCD0D76143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" name="AutoShape 2" descr="comedero manual para ponedora en piso">
          <a:extLst>
            <a:ext uri="{FF2B5EF4-FFF2-40B4-BE49-F238E27FC236}">
              <a16:creationId xmlns:a16="http://schemas.microsoft.com/office/drawing/2014/main" id="{AF7849E8-06B9-4FBF-8320-3C96D1A9D2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" name="AutoShape 10">
          <a:extLst>
            <a:ext uri="{FF2B5EF4-FFF2-40B4-BE49-F238E27FC236}">
              <a16:creationId xmlns:a16="http://schemas.microsoft.com/office/drawing/2014/main" id="{B2F1AB3E-839F-4599-8C77-6D574FE9437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" name="AutoShape 2" descr="comedero manual para ponedora en piso">
          <a:extLst>
            <a:ext uri="{FF2B5EF4-FFF2-40B4-BE49-F238E27FC236}">
              <a16:creationId xmlns:a16="http://schemas.microsoft.com/office/drawing/2014/main" id="{91247EA6-7AAA-4CF4-8C3D-2A52C29E940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" name="AutoShape 10">
          <a:extLst>
            <a:ext uri="{FF2B5EF4-FFF2-40B4-BE49-F238E27FC236}">
              <a16:creationId xmlns:a16="http://schemas.microsoft.com/office/drawing/2014/main" id="{770E8DDF-0B34-4686-948B-9317389DE3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" name="AutoShape 2" descr="comedero manual para ponedora en piso">
          <a:extLst>
            <a:ext uri="{FF2B5EF4-FFF2-40B4-BE49-F238E27FC236}">
              <a16:creationId xmlns:a16="http://schemas.microsoft.com/office/drawing/2014/main" id="{EE2163A5-F323-4563-863A-94C3F8BB608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" name="AutoShape 10">
          <a:extLst>
            <a:ext uri="{FF2B5EF4-FFF2-40B4-BE49-F238E27FC236}">
              <a16:creationId xmlns:a16="http://schemas.microsoft.com/office/drawing/2014/main" id="{AC77C07C-7763-4760-8693-B7E1D299061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" name="AutoShape 2" descr="comedero manual para ponedora en piso">
          <a:extLst>
            <a:ext uri="{FF2B5EF4-FFF2-40B4-BE49-F238E27FC236}">
              <a16:creationId xmlns:a16="http://schemas.microsoft.com/office/drawing/2014/main" id="{92B4EEC9-5BD7-40AE-8A54-01F5D602F36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" name="AutoShape 10">
          <a:extLst>
            <a:ext uri="{FF2B5EF4-FFF2-40B4-BE49-F238E27FC236}">
              <a16:creationId xmlns:a16="http://schemas.microsoft.com/office/drawing/2014/main" id="{25BB41B7-9564-4F08-BA42-AA38926011F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" name="AutoShape 2" descr="comedero manual para ponedora en piso">
          <a:extLst>
            <a:ext uri="{FF2B5EF4-FFF2-40B4-BE49-F238E27FC236}">
              <a16:creationId xmlns:a16="http://schemas.microsoft.com/office/drawing/2014/main" id="{A7F26875-DC80-4827-B2BA-B281D0B5262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" name="AutoShape 10">
          <a:extLst>
            <a:ext uri="{FF2B5EF4-FFF2-40B4-BE49-F238E27FC236}">
              <a16:creationId xmlns:a16="http://schemas.microsoft.com/office/drawing/2014/main" id="{6C3DCBEE-53F1-44B2-888C-F5E9312AD0B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" name="AutoShape 9">
          <a:extLst>
            <a:ext uri="{FF2B5EF4-FFF2-40B4-BE49-F238E27FC236}">
              <a16:creationId xmlns:a16="http://schemas.microsoft.com/office/drawing/2014/main" id="{D3ADBC0A-ED93-4FE8-BB48-5CB64373B10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" name="AutoShape 2" descr="comedero manual para ponedora en piso">
          <a:extLst>
            <a:ext uri="{FF2B5EF4-FFF2-40B4-BE49-F238E27FC236}">
              <a16:creationId xmlns:a16="http://schemas.microsoft.com/office/drawing/2014/main" id="{95BB811C-3229-4A88-8912-4ECE12164D6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" name="AutoShape 10">
          <a:extLst>
            <a:ext uri="{FF2B5EF4-FFF2-40B4-BE49-F238E27FC236}">
              <a16:creationId xmlns:a16="http://schemas.microsoft.com/office/drawing/2014/main" id="{489018DE-0E24-4F68-ABEB-90BB2CA7727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" name="AutoShape 2" descr="comedero manual para ponedora en piso">
          <a:extLst>
            <a:ext uri="{FF2B5EF4-FFF2-40B4-BE49-F238E27FC236}">
              <a16:creationId xmlns:a16="http://schemas.microsoft.com/office/drawing/2014/main" id="{A816875B-38AF-4137-BAF2-AAC6CA844CC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" name="AutoShape 10">
          <a:extLst>
            <a:ext uri="{FF2B5EF4-FFF2-40B4-BE49-F238E27FC236}">
              <a16:creationId xmlns:a16="http://schemas.microsoft.com/office/drawing/2014/main" id="{50C6D0BB-9F5F-4C6E-868E-715AEB11B3C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" name="AutoShape 2" descr="comedero manual para ponedora en piso">
          <a:extLst>
            <a:ext uri="{FF2B5EF4-FFF2-40B4-BE49-F238E27FC236}">
              <a16:creationId xmlns:a16="http://schemas.microsoft.com/office/drawing/2014/main" id="{3E46F78A-5CB7-421A-BF82-7657EDCAA6D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" name="AutoShape 10">
          <a:extLst>
            <a:ext uri="{FF2B5EF4-FFF2-40B4-BE49-F238E27FC236}">
              <a16:creationId xmlns:a16="http://schemas.microsoft.com/office/drawing/2014/main" id="{08C55533-E181-4D23-A806-9A1296E6399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" name="AutoShape 2" descr="comedero manual para ponedora en piso">
          <a:extLst>
            <a:ext uri="{FF2B5EF4-FFF2-40B4-BE49-F238E27FC236}">
              <a16:creationId xmlns:a16="http://schemas.microsoft.com/office/drawing/2014/main" id="{DAA83A33-7AB5-4051-A55B-2F4ACEA10C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" name="AutoShape 10">
          <a:extLst>
            <a:ext uri="{FF2B5EF4-FFF2-40B4-BE49-F238E27FC236}">
              <a16:creationId xmlns:a16="http://schemas.microsoft.com/office/drawing/2014/main" id="{C14D8865-F08C-4D62-AD80-596DBFE183E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" name="AutoShape 2" descr="comedero manual para ponedora en piso">
          <a:extLst>
            <a:ext uri="{FF2B5EF4-FFF2-40B4-BE49-F238E27FC236}">
              <a16:creationId xmlns:a16="http://schemas.microsoft.com/office/drawing/2014/main" id="{736E6379-4D3B-4F1A-B4AC-261FF904D63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" name="AutoShape 10">
          <a:extLst>
            <a:ext uri="{FF2B5EF4-FFF2-40B4-BE49-F238E27FC236}">
              <a16:creationId xmlns:a16="http://schemas.microsoft.com/office/drawing/2014/main" id="{CA6D7191-6CD0-40C9-911A-1468E6CF551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" name="AutoShape 2" descr="comedero manual para ponedora en piso">
          <a:extLst>
            <a:ext uri="{FF2B5EF4-FFF2-40B4-BE49-F238E27FC236}">
              <a16:creationId xmlns:a16="http://schemas.microsoft.com/office/drawing/2014/main" id="{273DC45B-1052-4E2F-B10E-FBED8271F6F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" name="AutoShape 10">
          <a:extLst>
            <a:ext uri="{FF2B5EF4-FFF2-40B4-BE49-F238E27FC236}">
              <a16:creationId xmlns:a16="http://schemas.microsoft.com/office/drawing/2014/main" id="{CB226245-0DD5-4F86-A40B-20C1E7C4653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" name="AutoShape 9">
          <a:extLst>
            <a:ext uri="{FF2B5EF4-FFF2-40B4-BE49-F238E27FC236}">
              <a16:creationId xmlns:a16="http://schemas.microsoft.com/office/drawing/2014/main" id="{9B0D34EF-6587-40D7-AAA8-CAE0300A906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" name="AutoShape 2" descr="comedero manual para ponedora en piso">
          <a:extLst>
            <a:ext uri="{FF2B5EF4-FFF2-40B4-BE49-F238E27FC236}">
              <a16:creationId xmlns:a16="http://schemas.microsoft.com/office/drawing/2014/main" id="{D812F2AE-7FC6-4399-9335-38425116F21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" name="AutoShape 10">
          <a:extLst>
            <a:ext uri="{FF2B5EF4-FFF2-40B4-BE49-F238E27FC236}">
              <a16:creationId xmlns:a16="http://schemas.microsoft.com/office/drawing/2014/main" id="{58A8BF46-F5BC-4F40-B4C6-B1E8F60D261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" name="AutoShape 2" descr="comedero manual para ponedora en piso">
          <a:extLst>
            <a:ext uri="{FF2B5EF4-FFF2-40B4-BE49-F238E27FC236}">
              <a16:creationId xmlns:a16="http://schemas.microsoft.com/office/drawing/2014/main" id="{E92FF1EF-4BE5-413E-980C-069C8A9B1BF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" name="AutoShape 10">
          <a:extLst>
            <a:ext uri="{FF2B5EF4-FFF2-40B4-BE49-F238E27FC236}">
              <a16:creationId xmlns:a16="http://schemas.microsoft.com/office/drawing/2014/main" id="{FD28894D-6708-425F-BE4C-3655077D67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" name="AutoShape 2" descr="comedero manual para ponedora en piso">
          <a:extLst>
            <a:ext uri="{FF2B5EF4-FFF2-40B4-BE49-F238E27FC236}">
              <a16:creationId xmlns:a16="http://schemas.microsoft.com/office/drawing/2014/main" id="{3B76D6EE-B899-4569-A870-56FB780B8F8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" name="AutoShape 10">
          <a:extLst>
            <a:ext uri="{FF2B5EF4-FFF2-40B4-BE49-F238E27FC236}">
              <a16:creationId xmlns:a16="http://schemas.microsoft.com/office/drawing/2014/main" id="{17E94FC7-EB19-4C16-A9F1-4E4346DB9D7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" name="AutoShape 2" descr="comedero manual para ponedora en piso">
          <a:extLst>
            <a:ext uri="{FF2B5EF4-FFF2-40B4-BE49-F238E27FC236}">
              <a16:creationId xmlns:a16="http://schemas.microsoft.com/office/drawing/2014/main" id="{25D50AD4-3256-4260-B9C7-57E8C5061CC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" name="AutoShape 10">
          <a:extLst>
            <a:ext uri="{FF2B5EF4-FFF2-40B4-BE49-F238E27FC236}">
              <a16:creationId xmlns:a16="http://schemas.microsoft.com/office/drawing/2014/main" id="{0E26647F-43B3-4AEE-819A-37A2D47295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" name="AutoShape 2" descr="comedero manual para ponedora en piso">
          <a:extLst>
            <a:ext uri="{FF2B5EF4-FFF2-40B4-BE49-F238E27FC236}">
              <a16:creationId xmlns:a16="http://schemas.microsoft.com/office/drawing/2014/main" id="{A53B5C79-5E9B-4788-8992-D7FFEC3CDA4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" name="AutoShape 10">
          <a:extLst>
            <a:ext uri="{FF2B5EF4-FFF2-40B4-BE49-F238E27FC236}">
              <a16:creationId xmlns:a16="http://schemas.microsoft.com/office/drawing/2014/main" id="{0966DD2C-E994-490D-9122-C8CFA762058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" name="AutoShape 2" descr="comedero manual para ponedora en piso">
          <a:extLst>
            <a:ext uri="{FF2B5EF4-FFF2-40B4-BE49-F238E27FC236}">
              <a16:creationId xmlns:a16="http://schemas.microsoft.com/office/drawing/2014/main" id="{79A75561-864E-4BBC-A3D2-DEB36B12BD5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" name="AutoShape 10">
          <a:extLst>
            <a:ext uri="{FF2B5EF4-FFF2-40B4-BE49-F238E27FC236}">
              <a16:creationId xmlns:a16="http://schemas.microsoft.com/office/drawing/2014/main" id="{03AD2CA8-BAAF-4393-B3EA-3DAB759E62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" name="AutoShape 9">
          <a:extLst>
            <a:ext uri="{FF2B5EF4-FFF2-40B4-BE49-F238E27FC236}">
              <a16:creationId xmlns:a16="http://schemas.microsoft.com/office/drawing/2014/main" id="{38D0A323-7015-4822-8FB6-C8A9D9BDD82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" name="AutoShape 2" descr="comedero manual para ponedora en piso">
          <a:extLst>
            <a:ext uri="{FF2B5EF4-FFF2-40B4-BE49-F238E27FC236}">
              <a16:creationId xmlns:a16="http://schemas.microsoft.com/office/drawing/2014/main" id="{A9D2E1F2-20F4-46E8-B688-7D291F3F681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" name="AutoShape 10">
          <a:extLst>
            <a:ext uri="{FF2B5EF4-FFF2-40B4-BE49-F238E27FC236}">
              <a16:creationId xmlns:a16="http://schemas.microsoft.com/office/drawing/2014/main" id="{8AC9806B-6F0B-4D06-9C7A-04D189BA8C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" name="AutoShape 2" descr="comedero manual para ponedora en piso">
          <a:extLst>
            <a:ext uri="{FF2B5EF4-FFF2-40B4-BE49-F238E27FC236}">
              <a16:creationId xmlns:a16="http://schemas.microsoft.com/office/drawing/2014/main" id="{E65EF9D5-5A8E-41DE-85C8-B5DC40CD77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" name="AutoShape 10">
          <a:extLst>
            <a:ext uri="{FF2B5EF4-FFF2-40B4-BE49-F238E27FC236}">
              <a16:creationId xmlns:a16="http://schemas.microsoft.com/office/drawing/2014/main" id="{8FFCF7C9-3135-4384-8C5A-B27AFF04DB8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" name="AutoShape 2" descr="comedero manual para ponedora en piso">
          <a:extLst>
            <a:ext uri="{FF2B5EF4-FFF2-40B4-BE49-F238E27FC236}">
              <a16:creationId xmlns:a16="http://schemas.microsoft.com/office/drawing/2014/main" id="{8800882A-C5A3-456C-8CE8-01D885B4A6F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" name="AutoShape 10">
          <a:extLst>
            <a:ext uri="{FF2B5EF4-FFF2-40B4-BE49-F238E27FC236}">
              <a16:creationId xmlns:a16="http://schemas.microsoft.com/office/drawing/2014/main" id="{0715886F-A05B-4F0E-B2F3-9653F0EFB6F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" name="AutoShape 2" descr="comedero manual para ponedora en piso">
          <a:extLst>
            <a:ext uri="{FF2B5EF4-FFF2-40B4-BE49-F238E27FC236}">
              <a16:creationId xmlns:a16="http://schemas.microsoft.com/office/drawing/2014/main" id="{9189BB3B-7B75-4270-B9EA-DC52A650BC7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" name="AutoShape 10">
          <a:extLst>
            <a:ext uri="{FF2B5EF4-FFF2-40B4-BE49-F238E27FC236}">
              <a16:creationId xmlns:a16="http://schemas.microsoft.com/office/drawing/2014/main" id="{DD50C2E9-9097-487C-8A55-72BCA3F1773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5" name="AutoShape 2" descr="comedero manual para ponedora en piso">
          <a:extLst>
            <a:ext uri="{FF2B5EF4-FFF2-40B4-BE49-F238E27FC236}">
              <a16:creationId xmlns:a16="http://schemas.microsoft.com/office/drawing/2014/main" id="{1F51E0DA-FF9B-49AA-B74A-A7D6D42A577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6" name="AutoShape 10">
          <a:extLst>
            <a:ext uri="{FF2B5EF4-FFF2-40B4-BE49-F238E27FC236}">
              <a16:creationId xmlns:a16="http://schemas.microsoft.com/office/drawing/2014/main" id="{99158663-FB3B-4C1A-B1E8-FC78A88C2E9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7" name="AutoShape 2" descr="comedero manual para ponedora en piso">
          <a:extLst>
            <a:ext uri="{FF2B5EF4-FFF2-40B4-BE49-F238E27FC236}">
              <a16:creationId xmlns:a16="http://schemas.microsoft.com/office/drawing/2014/main" id="{5AE3D5DB-A5C4-425D-9ABE-CD460C5F77F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" name="AutoShape 10">
          <a:extLst>
            <a:ext uri="{FF2B5EF4-FFF2-40B4-BE49-F238E27FC236}">
              <a16:creationId xmlns:a16="http://schemas.microsoft.com/office/drawing/2014/main" id="{816D0A19-D31E-4FEF-9D2D-614D15B490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9" name="AutoShape 9">
          <a:extLst>
            <a:ext uri="{FF2B5EF4-FFF2-40B4-BE49-F238E27FC236}">
              <a16:creationId xmlns:a16="http://schemas.microsoft.com/office/drawing/2014/main" id="{65F9BDD5-E071-4805-AC40-F09BF9BBB26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0" name="AutoShape 2" descr="comedero manual para ponedora en piso">
          <a:extLst>
            <a:ext uri="{FF2B5EF4-FFF2-40B4-BE49-F238E27FC236}">
              <a16:creationId xmlns:a16="http://schemas.microsoft.com/office/drawing/2014/main" id="{53DA8BAD-F0FC-412A-9B0C-31FD895CD9D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" name="AutoShape 10">
          <a:extLst>
            <a:ext uri="{FF2B5EF4-FFF2-40B4-BE49-F238E27FC236}">
              <a16:creationId xmlns:a16="http://schemas.microsoft.com/office/drawing/2014/main" id="{ADE82C97-F4F9-4443-812F-37DC295D6A0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" name="AutoShape 2" descr="comedero manual para ponedora en piso">
          <a:extLst>
            <a:ext uri="{FF2B5EF4-FFF2-40B4-BE49-F238E27FC236}">
              <a16:creationId xmlns:a16="http://schemas.microsoft.com/office/drawing/2014/main" id="{337F9054-A731-4A3A-8670-09539013375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" name="AutoShape 10">
          <a:extLst>
            <a:ext uri="{FF2B5EF4-FFF2-40B4-BE49-F238E27FC236}">
              <a16:creationId xmlns:a16="http://schemas.microsoft.com/office/drawing/2014/main" id="{D7CF54CF-E137-4B08-A74C-7B9DF75FFAB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" name="AutoShape 2" descr="comedero manual para ponedora en piso">
          <a:extLst>
            <a:ext uri="{FF2B5EF4-FFF2-40B4-BE49-F238E27FC236}">
              <a16:creationId xmlns:a16="http://schemas.microsoft.com/office/drawing/2014/main" id="{15BCB691-2E48-408E-ABA4-A0B502E6A5C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" name="AutoShape 10">
          <a:extLst>
            <a:ext uri="{FF2B5EF4-FFF2-40B4-BE49-F238E27FC236}">
              <a16:creationId xmlns:a16="http://schemas.microsoft.com/office/drawing/2014/main" id="{0C6E0F62-48D8-492C-8D6A-0C57CFF7055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" name="AutoShape 2" descr="comedero manual para ponedora en piso">
          <a:extLst>
            <a:ext uri="{FF2B5EF4-FFF2-40B4-BE49-F238E27FC236}">
              <a16:creationId xmlns:a16="http://schemas.microsoft.com/office/drawing/2014/main" id="{50645FF6-0A53-4764-B683-9A11D91125B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" name="AutoShape 10">
          <a:extLst>
            <a:ext uri="{FF2B5EF4-FFF2-40B4-BE49-F238E27FC236}">
              <a16:creationId xmlns:a16="http://schemas.microsoft.com/office/drawing/2014/main" id="{21DA2EB4-5EAB-471E-A89F-3D3348D0B09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" name="AutoShape 2" descr="comedero manual para ponedora en piso">
          <a:extLst>
            <a:ext uri="{FF2B5EF4-FFF2-40B4-BE49-F238E27FC236}">
              <a16:creationId xmlns:a16="http://schemas.microsoft.com/office/drawing/2014/main" id="{64C3CF97-B91B-44CF-BABF-3E10B81497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" name="AutoShape 10">
          <a:extLst>
            <a:ext uri="{FF2B5EF4-FFF2-40B4-BE49-F238E27FC236}">
              <a16:creationId xmlns:a16="http://schemas.microsoft.com/office/drawing/2014/main" id="{34607A2D-D6A0-431F-A3F1-E938D0A0E53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" name="AutoShape 2" descr="comedero manual para ponedora en piso">
          <a:extLst>
            <a:ext uri="{FF2B5EF4-FFF2-40B4-BE49-F238E27FC236}">
              <a16:creationId xmlns:a16="http://schemas.microsoft.com/office/drawing/2014/main" id="{ACEF3AE6-7A5A-4B52-B7FA-771F7020FEB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" name="AutoShape 10">
          <a:extLst>
            <a:ext uri="{FF2B5EF4-FFF2-40B4-BE49-F238E27FC236}">
              <a16:creationId xmlns:a16="http://schemas.microsoft.com/office/drawing/2014/main" id="{44A8B713-0057-4120-810B-BA3E01DEEE2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" name="AutoShape 9">
          <a:extLst>
            <a:ext uri="{FF2B5EF4-FFF2-40B4-BE49-F238E27FC236}">
              <a16:creationId xmlns:a16="http://schemas.microsoft.com/office/drawing/2014/main" id="{364179F0-845C-4CAE-905D-59799EE49E8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" name="AutoShape 2" descr="comedero manual para ponedora en piso">
          <a:extLst>
            <a:ext uri="{FF2B5EF4-FFF2-40B4-BE49-F238E27FC236}">
              <a16:creationId xmlns:a16="http://schemas.microsoft.com/office/drawing/2014/main" id="{8992CB68-8FB9-4AE7-AA6F-D0110F8832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" name="AutoShape 10">
          <a:extLst>
            <a:ext uri="{FF2B5EF4-FFF2-40B4-BE49-F238E27FC236}">
              <a16:creationId xmlns:a16="http://schemas.microsoft.com/office/drawing/2014/main" id="{F539CA5A-4262-4AB9-A99B-F7CBDF1262F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" name="AutoShape 2" descr="comedero manual para ponedora en piso">
          <a:extLst>
            <a:ext uri="{FF2B5EF4-FFF2-40B4-BE49-F238E27FC236}">
              <a16:creationId xmlns:a16="http://schemas.microsoft.com/office/drawing/2014/main" id="{B0CB149D-79FC-4C51-8EF5-A4315B276B7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" name="AutoShape 10">
          <a:extLst>
            <a:ext uri="{FF2B5EF4-FFF2-40B4-BE49-F238E27FC236}">
              <a16:creationId xmlns:a16="http://schemas.microsoft.com/office/drawing/2014/main" id="{2A2F6DB6-884F-4465-B5E9-F2916778462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" name="AutoShape 2" descr="comedero manual para ponedora en piso">
          <a:extLst>
            <a:ext uri="{FF2B5EF4-FFF2-40B4-BE49-F238E27FC236}">
              <a16:creationId xmlns:a16="http://schemas.microsoft.com/office/drawing/2014/main" id="{9B6F1F3F-94B0-43A0-A81D-C25F1EC3714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" name="AutoShape 10">
          <a:extLst>
            <a:ext uri="{FF2B5EF4-FFF2-40B4-BE49-F238E27FC236}">
              <a16:creationId xmlns:a16="http://schemas.microsoft.com/office/drawing/2014/main" id="{754DC147-725B-45D6-A307-6FD85BF572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" name="AutoShape 2" descr="comedero manual para ponedora en piso">
          <a:extLst>
            <a:ext uri="{FF2B5EF4-FFF2-40B4-BE49-F238E27FC236}">
              <a16:creationId xmlns:a16="http://schemas.microsoft.com/office/drawing/2014/main" id="{03338FD1-3DD9-453A-8E0C-06C975BA846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" name="AutoShape 10">
          <a:extLst>
            <a:ext uri="{FF2B5EF4-FFF2-40B4-BE49-F238E27FC236}">
              <a16:creationId xmlns:a16="http://schemas.microsoft.com/office/drawing/2014/main" id="{2B04A7B0-F026-45BE-AC52-12E056C859D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" name="AutoShape 2" descr="comedero manual para ponedora en piso">
          <a:extLst>
            <a:ext uri="{FF2B5EF4-FFF2-40B4-BE49-F238E27FC236}">
              <a16:creationId xmlns:a16="http://schemas.microsoft.com/office/drawing/2014/main" id="{2EE9B457-35D2-4DAF-BCA2-79147189096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" name="AutoShape 10">
          <a:extLst>
            <a:ext uri="{FF2B5EF4-FFF2-40B4-BE49-F238E27FC236}">
              <a16:creationId xmlns:a16="http://schemas.microsoft.com/office/drawing/2014/main" id="{18045708-7AF5-41BF-B19D-AFB39098394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" name="AutoShape 2" descr="comedero manual para ponedora en piso">
          <a:extLst>
            <a:ext uri="{FF2B5EF4-FFF2-40B4-BE49-F238E27FC236}">
              <a16:creationId xmlns:a16="http://schemas.microsoft.com/office/drawing/2014/main" id="{B7EFDAAD-67DB-43C7-872B-4D09E9780EB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" name="AutoShape 10">
          <a:extLst>
            <a:ext uri="{FF2B5EF4-FFF2-40B4-BE49-F238E27FC236}">
              <a16:creationId xmlns:a16="http://schemas.microsoft.com/office/drawing/2014/main" id="{553EE152-2DEF-4E95-BBA4-EC0E44F3C59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" name="AutoShape 9">
          <a:extLst>
            <a:ext uri="{FF2B5EF4-FFF2-40B4-BE49-F238E27FC236}">
              <a16:creationId xmlns:a16="http://schemas.microsoft.com/office/drawing/2014/main" id="{40DB4840-9EB8-418C-84D2-E3D40CB7CD3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" name="AutoShape 2" descr="comedero manual para ponedora en piso">
          <a:extLst>
            <a:ext uri="{FF2B5EF4-FFF2-40B4-BE49-F238E27FC236}">
              <a16:creationId xmlns:a16="http://schemas.microsoft.com/office/drawing/2014/main" id="{FDA27F77-229C-49D3-8E1D-9F6FC1E7D88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" name="AutoShape 10">
          <a:extLst>
            <a:ext uri="{FF2B5EF4-FFF2-40B4-BE49-F238E27FC236}">
              <a16:creationId xmlns:a16="http://schemas.microsoft.com/office/drawing/2014/main" id="{51CE2808-6AF7-4E86-ABE6-73DAF0D66C8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" name="AutoShape 2" descr="comedero manual para ponedora en piso">
          <a:extLst>
            <a:ext uri="{FF2B5EF4-FFF2-40B4-BE49-F238E27FC236}">
              <a16:creationId xmlns:a16="http://schemas.microsoft.com/office/drawing/2014/main" id="{44E4E2EC-B0FB-445E-A069-55FD0EA24A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" name="AutoShape 10">
          <a:extLst>
            <a:ext uri="{FF2B5EF4-FFF2-40B4-BE49-F238E27FC236}">
              <a16:creationId xmlns:a16="http://schemas.microsoft.com/office/drawing/2014/main" id="{EE18D023-8AEB-45B9-8605-FAEDC5F1C0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" name="AutoShape 2" descr="comedero manual para ponedora en piso">
          <a:extLst>
            <a:ext uri="{FF2B5EF4-FFF2-40B4-BE49-F238E27FC236}">
              <a16:creationId xmlns:a16="http://schemas.microsoft.com/office/drawing/2014/main" id="{554C6764-1AFC-4497-9418-F723E20F3E8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" name="AutoShape 10">
          <a:extLst>
            <a:ext uri="{FF2B5EF4-FFF2-40B4-BE49-F238E27FC236}">
              <a16:creationId xmlns:a16="http://schemas.microsoft.com/office/drawing/2014/main" id="{13592CAE-EFAD-47CE-8974-94B71E3765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" name="AutoShape 2" descr="comedero manual para ponedora en piso">
          <a:extLst>
            <a:ext uri="{FF2B5EF4-FFF2-40B4-BE49-F238E27FC236}">
              <a16:creationId xmlns:a16="http://schemas.microsoft.com/office/drawing/2014/main" id="{F90E9C89-5994-456F-81C9-B3DF9C7144B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" name="AutoShape 10">
          <a:extLst>
            <a:ext uri="{FF2B5EF4-FFF2-40B4-BE49-F238E27FC236}">
              <a16:creationId xmlns:a16="http://schemas.microsoft.com/office/drawing/2014/main" id="{AEE52138-CF8B-495F-8D68-2F43C240A7F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" name="AutoShape 2" descr="comedero manual para ponedora en piso">
          <a:extLst>
            <a:ext uri="{FF2B5EF4-FFF2-40B4-BE49-F238E27FC236}">
              <a16:creationId xmlns:a16="http://schemas.microsoft.com/office/drawing/2014/main" id="{5D83DFA0-3DF4-4635-A4A2-1211E6C7CF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" name="AutoShape 10">
          <a:extLst>
            <a:ext uri="{FF2B5EF4-FFF2-40B4-BE49-F238E27FC236}">
              <a16:creationId xmlns:a16="http://schemas.microsoft.com/office/drawing/2014/main" id="{B5D340EE-E960-4DE4-A3F7-960AFD9BFA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" name="AutoShape 2" descr="comedero manual para ponedora en piso">
          <a:extLst>
            <a:ext uri="{FF2B5EF4-FFF2-40B4-BE49-F238E27FC236}">
              <a16:creationId xmlns:a16="http://schemas.microsoft.com/office/drawing/2014/main" id="{C088B59A-3A8E-4505-8D41-0759746D54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" name="AutoShape 10">
          <a:extLst>
            <a:ext uri="{FF2B5EF4-FFF2-40B4-BE49-F238E27FC236}">
              <a16:creationId xmlns:a16="http://schemas.microsoft.com/office/drawing/2014/main" id="{FB2A8A55-3E0E-47D8-BA5E-E47964F1033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" name="AutoShape 9">
          <a:extLst>
            <a:ext uri="{FF2B5EF4-FFF2-40B4-BE49-F238E27FC236}">
              <a16:creationId xmlns:a16="http://schemas.microsoft.com/office/drawing/2014/main" id="{AC5376E6-EFC3-4083-A15E-686B55C2C51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" name="AutoShape 2" descr="comedero manual para ponedora en piso">
          <a:extLst>
            <a:ext uri="{FF2B5EF4-FFF2-40B4-BE49-F238E27FC236}">
              <a16:creationId xmlns:a16="http://schemas.microsoft.com/office/drawing/2014/main" id="{42427F53-3C89-4B2B-95FE-5932294F9F9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" name="AutoShape 10">
          <a:extLst>
            <a:ext uri="{FF2B5EF4-FFF2-40B4-BE49-F238E27FC236}">
              <a16:creationId xmlns:a16="http://schemas.microsoft.com/office/drawing/2014/main" id="{C2406BE9-7EF3-461F-9665-44DC806DC0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" name="AutoShape 2" descr="comedero manual para ponedora en piso">
          <a:extLst>
            <a:ext uri="{FF2B5EF4-FFF2-40B4-BE49-F238E27FC236}">
              <a16:creationId xmlns:a16="http://schemas.microsoft.com/office/drawing/2014/main" id="{A54CE604-0F72-4ED2-987F-58010173C03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" name="AutoShape 10">
          <a:extLst>
            <a:ext uri="{FF2B5EF4-FFF2-40B4-BE49-F238E27FC236}">
              <a16:creationId xmlns:a16="http://schemas.microsoft.com/office/drawing/2014/main" id="{87893A67-3A51-4E3D-9579-A2BB1DD31F5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" name="AutoShape 2" descr="comedero manual para ponedora en piso">
          <a:extLst>
            <a:ext uri="{FF2B5EF4-FFF2-40B4-BE49-F238E27FC236}">
              <a16:creationId xmlns:a16="http://schemas.microsoft.com/office/drawing/2014/main" id="{BFF16045-E791-48EA-A7F2-D6451A924D5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" name="AutoShape 10">
          <a:extLst>
            <a:ext uri="{FF2B5EF4-FFF2-40B4-BE49-F238E27FC236}">
              <a16:creationId xmlns:a16="http://schemas.microsoft.com/office/drawing/2014/main" id="{E7FC0B4A-0F40-404D-B10D-FB6F24AE93A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" name="AutoShape 2" descr="comedero manual para ponedora en piso">
          <a:extLst>
            <a:ext uri="{FF2B5EF4-FFF2-40B4-BE49-F238E27FC236}">
              <a16:creationId xmlns:a16="http://schemas.microsoft.com/office/drawing/2014/main" id="{07E8DA52-0EEF-407E-AEE1-BE39F3462EA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" name="AutoShape 10">
          <a:extLst>
            <a:ext uri="{FF2B5EF4-FFF2-40B4-BE49-F238E27FC236}">
              <a16:creationId xmlns:a16="http://schemas.microsoft.com/office/drawing/2014/main" id="{D3003BB0-B4E2-40FA-93E3-C093DFAC3C6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" name="AutoShape 2" descr="comedero manual para ponedora en piso">
          <a:extLst>
            <a:ext uri="{FF2B5EF4-FFF2-40B4-BE49-F238E27FC236}">
              <a16:creationId xmlns:a16="http://schemas.microsoft.com/office/drawing/2014/main" id="{78362D0E-E272-4151-A44A-7A5C5BCDA75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" name="AutoShape 10">
          <a:extLst>
            <a:ext uri="{FF2B5EF4-FFF2-40B4-BE49-F238E27FC236}">
              <a16:creationId xmlns:a16="http://schemas.microsoft.com/office/drawing/2014/main" id="{9D366403-4ADC-49AE-A335-8DD380F443E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" name="AutoShape 2" descr="comedero manual para ponedora en piso">
          <a:extLst>
            <a:ext uri="{FF2B5EF4-FFF2-40B4-BE49-F238E27FC236}">
              <a16:creationId xmlns:a16="http://schemas.microsoft.com/office/drawing/2014/main" id="{DEFDE39D-62D8-4C49-9E6E-0FAB394BDA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" name="AutoShape 10">
          <a:extLst>
            <a:ext uri="{FF2B5EF4-FFF2-40B4-BE49-F238E27FC236}">
              <a16:creationId xmlns:a16="http://schemas.microsoft.com/office/drawing/2014/main" id="{A91E9C5D-EB17-428D-991E-5D8C6D93A40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" name="AutoShape 9">
          <a:extLst>
            <a:ext uri="{FF2B5EF4-FFF2-40B4-BE49-F238E27FC236}">
              <a16:creationId xmlns:a16="http://schemas.microsoft.com/office/drawing/2014/main" id="{9F8E7C7B-FEFA-4E11-BB0B-EE47B994A35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" name="AutoShape 2" descr="comedero manual para ponedora en piso">
          <a:extLst>
            <a:ext uri="{FF2B5EF4-FFF2-40B4-BE49-F238E27FC236}">
              <a16:creationId xmlns:a16="http://schemas.microsoft.com/office/drawing/2014/main" id="{67F4BFDD-2B2B-4417-9196-A4AAA6E8271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" name="AutoShape 10">
          <a:extLst>
            <a:ext uri="{FF2B5EF4-FFF2-40B4-BE49-F238E27FC236}">
              <a16:creationId xmlns:a16="http://schemas.microsoft.com/office/drawing/2014/main" id="{10C264BF-8A8C-4B75-855D-9F87100281F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" name="AutoShape 2" descr="comedero manual para ponedora en piso">
          <a:extLst>
            <a:ext uri="{FF2B5EF4-FFF2-40B4-BE49-F238E27FC236}">
              <a16:creationId xmlns:a16="http://schemas.microsoft.com/office/drawing/2014/main" id="{C5C6B9C8-248D-4E03-9B0C-A050768CF6F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" name="AutoShape 10">
          <a:extLst>
            <a:ext uri="{FF2B5EF4-FFF2-40B4-BE49-F238E27FC236}">
              <a16:creationId xmlns:a16="http://schemas.microsoft.com/office/drawing/2014/main" id="{26F901E8-2A8C-499A-9D6F-F471A376E66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" name="AutoShape 2" descr="comedero manual para ponedora en piso">
          <a:extLst>
            <a:ext uri="{FF2B5EF4-FFF2-40B4-BE49-F238E27FC236}">
              <a16:creationId xmlns:a16="http://schemas.microsoft.com/office/drawing/2014/main" id="{C4ECB318-2192-40B6-92BE-1E87007EB1E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" name="AutoShape 10">
          <a:extLst>
            <a:ext uri="{FF2B5EF4-FFF2-40B4-BE49-F238E27FC236}">
              <a16:creationId xmlns:a16="http://schemas.microsoft.com/office/drawing/2014/main" id="{9460BAB4-2ABA-4AD5-9CC2-15A1DA294B1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" name="AutoShape 2" descr="comedero manual para ponedora en piso">
          <a:extLst>
            <a:ext uri="{FF2B5EF4-FFF2-40B4-BE49-F238E27FC236}">
              <a16:creationId xmlns:a16="http://schemas.microsoft.com/office/drawing/2014/main" id="{DC5522E2-7355-4394-B8EF-EDC726209A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" name="AutoShape 10">
          <a:extLst>
            <a:ext uri="{FF2B5EF4-FFF2-40B4-BE49-F238E27FC236}">
              <a16:creationId xmlns:a16="http://schemas.microsoft.com/office/drawing/2014/main" id="{0CAF54F1-6806-4025-B49E-A7D153F2760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" name="AutoShape 2" descr="comedero manual para ponedora en piso">
          <a:extLst>
            <a:ext uri="{FF2B5EF4-FFF2-40B4-BE49-F238E27FC236}">
              <a16:creationId xmlns:a16="http://schemas.microsoft.com/office/drawing/2014/main" id="{4958DD78-4BE1-4C78-A47F-834BE970B64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" name="AutoShape 10">
          <a:extLst>
            <a:ext uri="{FF2B5EF4-FFF2-40B4-BE49-F238E27FC236}">
              <a16:creationId xmlns:a16="http://schemas.microsoft.com/office/drawing/2014/main" id="{ACF30957-9C72-4EA4-9FA6-48B670AE0FD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" name="AutoShape 2" descr="comedero manual para ponedora en piso">
          <a:extLst>
            <a:ext uri="{FF2B5EF4-FFF2-40B4-BE49-F238E27FC236}">
              <a16:creationId xmlns:a16="http://schemas.microsoft.com/office/drawing/2014/main" id="{58D7E4A0-8D61-4BA1-B798-9E108308AF6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" name="AutoShape 10">
          <a:extLst>
            <a:ext uri="{FF2B5EF4-FFF2-40B4-BE49-F238E27FC236}">
              <a16:creationId xmlns:a16="http://schemas.microsoft.com/office/drawing/2014/main" id="{581C4191-F453-4C14-9EEE-9421AF6547C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" name="AutoShape 9">
          <a:extLst>
            <a:ext uri="{FF2B5EF4-FFF2-40B4-BE49-F238E27FC236}">
              <a16:creationId xmlns:a16="http://schemas.microsoft.com/office/drawing/2014/main" id="{065AB384-9D3C-4736-AA4F-E7911866EA6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" name="AutoShape 2" descr="comedero manual para ponedora en piso">
          <a:extLst>
            <a:ext uri="{FF2B5EF4-FFF2-40B4-BE49-F238E27FC236}">
              <a16:creationId xmlns:a16="http://schemas.microsoft.com/office/drawing/2014/main" id="{01BE0C15-EDE6-4968-9AE2-942A25F755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" name="AutoShape 10">
          <a:extLst>
            <a:ext uri="{FF2B5EF4-FFF2-40B4-BE49-F238E27FC236}">
              <a16:creationId xmlns:a16="http://schemas.microsoft.com/office/drawing/2014/main" id="{D30373AC-61A8-4A86-8267-ABCF2BA5A99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" name="AutoShape 2" descr="comedero manual para ponedora en piso">
          <a:extLst>
            <a:ext uri="{FF2B5EF4-FFF2-40B4-BE49-F238E27FC236}">
              <a16:creationId xmlns:a16="http://schemas.microsoft.com/office/drawing/2014/main" id="{49E0BB5C-352A-43D7-A194-B2FEA88DD6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" name="AutoShape 10">
          <a:extLst>
            <a:ext uri="{FF2B5EF4-FFF2-40B4-BE49-F238E27FC236}">
              <a16:creationId xmlns:a16="http://schemas.microsoft.com/office/drawing/2014/main" id="{37EC6ADC-AC57-4FE6-A2F4-3EB7812DED7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" name="AutoShape 2" descr="comedero manual para ponedora en piso">
          <a:extLst>
            <a:ext uri="{FF2B5EF4-FFF2-40B4-BE49-F238E27FC236}">
              <a16:creationId xmlns:a16="http://schemas.microsoft.com/office/drawing/2014/main" id="{A75151D5-3379-498C-9996-BF5938A2484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" name="AutoShape 10">
          <a:extLst>
            <a:ext uri="{FF2B5EF4-FFF2-40B4-BE49-F238E27FC236}">
              <a16:creationId xmlns:a16="http://schemas.microsoft.com/office/drawing/2014/main" id="{E9D2A579-9CDA-497C-ACDB-3F8062BD3B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" name="AutoShape 2" descr="comedero manual para ponedora en piso">
          <a:extLst>
            <a:ext uri="{FF2B5EF4-FFF2-40B4-BE49-F238E27FC236}">
              <a16:creationId xmlns:a16="http://schemas.microsoft.com/office/drawing/2014/main" id="{A488E9E3-8532-4CFA-B513-2B2CEC361DE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" name="AutoShape 10">
          <a:extLst>
            <a:ext uri="{FF2B5EF4-FFF2-40B4-BE49-F238E27FC236}">
              <a16:creationId xmlns:a16="http://schemas.microsoft.com/office/drawing/2014/main" id="{3045CEC3-1894-4779-939F-E1A48927E40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" name="AutoShape 2" descr="comedero manual para ponedora en piso">
          <a:extLst>
            <a:ext uri="{FF2B5EF4-FFF2-40B4-BE49-F238E27FC236}">
              <a16:creationId xmlns:a16="http://schemas.microsoft.com/office/drawing/2014/main" id="{172E816C-050D-4D49-93B7-92318607538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" name="AutoShape 10">
          <a:extLst>
            <a:ext uri="{FF2B5EF4-FFF2-40B4-BE49-F238E27FC236}">
              <a16:creationId xmlns:a16="http://schemas.microsoft.com/office/drawing/2014/main" id="{16C2D3E9-A7C4-473C-BF04-33D829A39EF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" name="AutoShape 2" descr="comedero manual para ponedora en piso">
          <a:extLst>
            <a:ext uri="{FF2B5EF4-FFF2-40B4-BE49-F238E27FC236}">
              <a16:creationId xmlns:a16="http://schemas.microsoft.com/office/drawing/2014/main" id="{EBD59C5A-E39C-47BA-B4C4-216899A0836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" name="AutoShape 10">
          <a:extLst>
            <a:ext uri="{FF2B5EF4-FFF2-40B4-BE49-F238E27FC236}">
              <a16:creationId xmlns:a16="http://schemas.microsoft.com/office/drawing/2014/main" id="{A292098F-32E8-447A-AB87-9201AC54B94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" name="AutoShape 9">
          <a:extLst>
            <a:ext uri="{FF2B5EF4-FFF2-40B4-BE49-F238E27FC236}">
              <a16:creationId xmlns:a16="http://schemas.microsoft.com/office/drawing/2014/main" id="{D266F2C5-E9D8-4181-8BDB-66204009FC0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" name="AutoShape 2" descr="comedero manual para ponedora en piso">
          <a:extLst>
            <a:ext uri="{FF2B5EF4-FFF2-40B4-BE49-F238E27FC236}">
              <a16:creationId xmlns:a16="http://schemas.microsoft.com/office/drawing/2014/main" id="{F304AA31-0983-4C0E-A22C-7E8C57652AD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" name="AutoShape 10">
          <a:extLst>
            <a:ext uri="{FF2B5EF4-FFF2-40B4-BE49-F238E27FC236}">
              <a16:creationId xmlns:a16="http://schemas.microsoft.com/office/drawing/2014/main" id="{BE4F9592-F8F6-4A39-B49D-C84451126BB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" name="AutoShape 2" descr="comedero manual para ponedora en piso">
          <a:extLst>
            <a:ext uri="{FF2B5EF4-FFF2-40B4-BE49-F238E27FC236}">
              <a16:creationId xmlns:a16="http://schemas.microsoft.com/office/drawing/2014/main" id="{B603C014-3DE8-46B8-A33A-495DE3246A7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" name="AutoShape 10">
          <a:extLst>
            <a:ext uri="{FF2B5EF4-FFF2-40B4-BE49-F238E27FC236}">
              <a16:creationId xmlns:a16="http://schemas.microsoft.com/office/drawing/2014/main" id="{3FE7E500-F32D-40AC-B2BD-9B33A2F4267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" name="AutoShape 2" descr="comedero manual para ponedora en piso">
          <a:extLst>
            <a:ext uri="{FF2B5EF4-FFF2-40B4-BE49-F238E27FC236}">
              <a16:creationId xmlns:a16="http://schemas.microsoft.com/office/drawing/2014/main" id="{F1C19F36-D4EE-4144-994D-111CD962DB5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" name="AutoShape 10">
          <a:extLst>
            <a:ext uri="{FF2B5EF4-FFF2-40B4-BE49-F238E27FC236}">
              <a16:creationId xmlns:a16="http://schemas.microsoft.com/office/drawing/2014/main" id="{504B5E16-C738-4E2D-8DCB-67E97749177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" name="AutoShape 2" descr="comedero manual para ponedora en piso">
          <a:extLst>
            <a:ext uri="{FF2B5EF4-FFF2-40B4-BE49-F238E27FC236}">
              <a16:creationId xmlns:a16="http://schemas.microsoft.com/office/drawing/2014/main" id="{D4A2C95C-8A14-43D1-826D-2E20C741D83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" name="AutoShape 10">
          <a:extLst>
            <a:ext uri="{FF2B5EF4-FFF2-40B4-BE49-F238E27FC236}">
              <a16:creationId xmlns:a16="http://schemas.microsoft.com/office/drawing/2014/main" id="{481D36C3-731B-4D4D-8B07-FBF8E485A99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" name="AutoShape 2" descr="comedero manual para ponedora en piso">
          <a:extLst>
            <a:ext uri="{FF2B5EF4-FFF2-40B4-BE49-F238E27FC236}">
              <a16:creationId xmlns:a16="http://schemas.microsoft.com/office/drawing/2014/main" id="{EF3A5FCE-8292-42C6-996A-EC14FB6E556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" name="AutoShape 10">
          <a:extLst>
            <a:ext uri="{FF2B5EF4-FFF2-40B4-BE49-F238E27FC236}">
              <a16:creationId xmlns:a16="http://schemas.microsoft.com/office/drawing/2014/main" id="{E688C9A9-47E4-446E-AC2B-04757EE630A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8" name="AutoShape 2" descr="comedero manual para ponedora en piso">
          <a:extLst>
            <a:ext uri="{FF2B5EF4-FFF2-40B4-BE49-F238E27FC236}">
              <a16:creationId xmlns:a16="http://schemas.microsoft.com/office/drawing/2014/main" id="{5D5E6AA4-7DC4-4384-A6B2-D335736EB62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9" name="AutoShape 10">
          <a:extLst>
            <a:ext uri="{FF2B5EF4-FFF2-40B4-BE49-F238E27FC236}">
              <a16:creationId xmlns:a16="http://schemas.microsoft.com/office/drawing/2014/main" id="{3344562A-EFFF-4396-846C-07299D540CA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0" name="AutoShape 9">
          <a:extLst>
            <a:ext uri="{FF2B5EF4-FFF2-40B4-BE49-F238E27FC236}">
              <a16:creationId xmlns:a16="http://schemas.microsoft.com/office/drawing/2014/main" id="{5B1B3A40-AF39-4C11-8CC1-CF0626962F3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1" name="AutoShape 2" descr="comedero manual para ponedora en piso">
          <a:extLst>
            <a:ext uri="{FF2B5EF4-FFF2-40B4-BE49-F238E27FC236}">
              <a16:creationId xmlns:a16="http://schemas.microsoft.com/office/drawing/2014/main" id="{6118A0EF-37A5-45AA-8786-18922FB4103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2" name="AutoShape 10">
          <a:extLst>
            <a:ext uri="{FF2B5EF4-FFF2-40B4-BE49-F238E27FC236}">
              <a16:creationId xmlns:a16="http://schemas.microsoft.com/office/drawing/2014/main" id="{5C46C212-3F0A-4F4E-9A7D-27758BE8EBF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3" name="AutoShape 2" descr="comedero manual para ponedora en piso">
          <a:extLst>
            <a:ext uri="{FF2B5EF4-FFF2-40B4-BE49-F238E27FC236}">
              <a16:creationId xmlns:a16="http://schemas.microsoft.com/office/drawing/2014/main" id="{387AB3DF-4BFC-414E-B4D7-0BC9BA4B69F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4" name="AutoShape 10">
          <a:extLst>
            <a:ext uri="{FF2B5EF4-FFF2-40B4-BE49-F238E27FC236}">
              <a16:creationId xmlns:a16="http://schemas.microsoft.com/office/drawing/2014/main" id="{132FB8E5-3FBA-405B-966C-89DBA6D1986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5" name="AutoShape 2" descr="comedero manual para ponedora en piso">
          <a:extLst>
            <a:ext uri="{FF2B5EF4-FFF2-40B4-BE49-F238E27FC236}">
              <a16:creationId xmlns:a16="http://schemas.microsoft.com/office/drawing/2014/main" id="{C725BE1E-50EA-4E13-9572-FAC8EE2A0AF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6" name="AutoShape 10">
          <a:extLst>
            <a:ext uri="{FF2B5EF4-FFF2-40B4-BE49-F238E27FC236}">
              <a16:creationId xmlns:a16="http://schemas.microsoft.com/office/drawing/2014/main" id="{B8F8805D-ED20-465E-833B-91AA0E0F95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7" name="AutoShape 2" descr="comedero manual para ponedora en piso">
          <a:extLst>
            <a:ext uri="{FF2B5EF4-FFF2-40B4-BE49-F238E27FC236}">
              <a16:creationId xmlns:a16="http://schemas.microsoft.com/office/drawing/2014/main" id="{3CF89F7E-1CAE-4D9B-96DF-696DE8B189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8" name="AutoShape 10">
          <a:extLst>
            <a:ext uri="{FF2B5EF4-FFF2-40B4-BE49-F238E27FC236}">
              <a16:creationId xmlns:a16="http://schemas.microsoft.com/office/drawing/2014/main" id="{1A5D91E4-532C-400B-94CF-578BC1D1197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89" name="AutoShape 2" descr="comedero manual para ponedora en piso">
          <a:extLst>
            <a:ext uri="{FF2B5EF4-FFF2-40B4-BE49-F238E27FC236}">
              <a16:creationId xmlns:a16="http://schemas.microsoft.com/office/drawing/2014/main" id="{9119F780-999B-4B46-82CC-6458364D1BF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0" name="AutoShape 10">
          <a:extLst>
            <a:ext uri="{FF2B5EF4-FFF2-40B4-BE49-F238E27FC236}">
              <a16:creationId xmlns:a16="http://schemas.microsoft.com/office/drawing/2014/main" id="{DFE452B4-70DA-4C0E-ADBC-E70E26EE107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1" name="AutoShape 2" descr="comedero manual para ponedora en piso">
          <a:extLst>
            <a:ext uri="{FF2B5EF4-FFF2-40B4-BE49-F238E27FC236}">
              <a16:creationId xmlns:a16="http://schemas.microsoft.com/office/drawing/2014/main" id="{33BDF583-7684-4A19-9AAD-6AB2E273232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2" name="AutoShape 10">
          <a:extLst>
            <a:ext uri="{FF2B5EF4-FFF2-40B4-BE49-F238E27FC236}">
              <a16:creationId xmlns:a16="http://schemas.microsoft.com/office/drawing/2014/main" id="{784C2D90-84C8-49F1-BC61-EFF195D8923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3" name="AutoShape 9">
          <a:extLst>
            <a:ext uri="{FF2B5EF4-FFF2-40B4-BE49-F238E27FC236}">
              <a16:creationId xmlns:a16="http://schemas.microsoft.com/office/drawing/2014/main" id="{E424D1DF-7D4D-4081-9787-DAAB6A7DD1A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4" name="AutoShape 2" descr="comedero manual para ponedora en piso">
          <a:extLst>
            <a:ext uri="{FF2B5EF4-FFF2-40B4-BE49-F238E27FC236}">
              <a16:creationId xmlns:a16="http://schemas.microsoft.com/office/drawing/2014/main" id="{9E24F24B-F0DA-4330-AE3F-970BC8AA51D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5" name="AutoShape 10">
          <a:extLst>
            <a:ext uri="{FF2B5EF4-FFF2-40B4-BE49-F238E27FC236}">
              <a16:creationId xmlns:a16="http://schemas.microsoft.com/office/drawing/2014/main" id="{A3B870A1-A8BC-410A-98DD-5041E3B29BF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6" name="AutoShape 2" descr="comedero manual para ponedora en piso">
          <a:extLst>
            <a:ext uri="{FF2B5EF4-FFF2-40B4-BE49-F238E27FC236}">
              <a16:creationId xmlns:a16="http://schemas.microsoft.com/office/drawing/2014/main" id="{32F17FAB-6697-4DF1-BFC4-AC845710106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7" name="AutoShape 10">
          <a:extLst>
            <a:ext uri="{FF2B5EF4-FFF2-40B4-BE49-F238E27FC236}">
              <a16:creationId xmlns:a16="http://schemas.microsoft.com/office/drawing/2014/main" id="{A6C37662-B742-4F7C-B83E-606AC61FE6C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8" name="AutoShape 2" descr="comedero manual para ponedora en piso">
          <a:extLst>
            <a:ext uri="{FF2B5EF4-FFF2-40B4-BE49-F238E27FC236}">
              <a16:creationId xmlns:a16="http://schemas.microsoft.com/office/drawing/2014/main" id="{0F53BF4C-06C5-4041-8C59-730E7BD4C50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99" name="AutoShape 10">
          <a:extLst>
            <a:ext uri="{FF2B5EF4-FFF2-40B4-BE49-F238E27FC236}">
              <a16:creationId xmlns:a16="http://schemas.microsoft.com/office/drawing/2014/main" id="{CB97884C-F7F5-4CB3-AED8-F73E115E44E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0" name="AutoShape 2" descr="comedero manual para ponedora en piso">
          <a:extLst>
            <a:ext uri="{FF2B5EF4-FFF2-40B4-BE49-F238E27FC236}">
              <a16:creationId xmlns:a16="http://schemas.microsoft.com/office/drawing/2014/main" id="{2FA21B85-9D1C-40CB-879D-BCFB20010BA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1" name="AutoShape 10">
          <a:extLst>
            <a:ext uri="{FF2B5EF4-FFF2-40B4-BE49-F238E27FC236}">
              <a16:creationId xmlns:a16="http://schemas.microsoft.com/office/drawing/2014/main" id="{D91950C6-98CD-496E-97DE-B9F6E662418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2" name="AutoShape 2" descr="comedero manual para ponedora en piso">
          <a:extLst>
            <a:ext uri="{FF2B5EF4-FFF2-40B4-BE49-F238E27FC236}">
              <a16:creationId xmlns:a16="http://schemas.microsoft.com/office/drawing/2014/main" id="{CE8E8FC8-2BBB-4F62-AAD9-231B3B9C12D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3" name="AutoShape 10">
          <a:extLst>
            <a:ext uri="{FF2B5EF4-FFF2-40B4-BE49-F238E27FC236}">
              <a16:creationId xmlns:a16="http://schemas.microsoft.com/office/drawing/2014/main" id="{CC925467-DC54-4B5D-8E99-A6233FFB96E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4" name="AutoShape 2" descr="comedero manual para ponedora en piso">
          <a:extLst>
            <a:ext uri="{FF2B5EF4-FFF2-40B4-BE49-F238E27FC236}">
              <a16:creationId xmlns:a16="http://schemas.microsoft.com/office/drawing/2014/main" id="{04853EF0-A37A-47DE-AD62-8E790C36D93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5" name="AutoShape 10">
          <a:extLst>
            <a:ext uri="{FF2B5EF4-FFF2-40B4-BE49-F238E27FC236}">
              <a16:creationId xmlns:a16="http://schemas.microsoft.com/office/drawing/2014/main" id="{518A5E9F-BF01-4B93-B1CE-358D5A021D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6" name="AutoShape 9">
          <a:extLst>
            <a:ext uri="{FF2B5EF4-FFF2-40B4-BE49-F238E27FC236}">
              <a16:creationId xmlns:a16="http://schemas.microsoft.com/office/drawing/2014/main" id="{9CD872E4-4CF2-4512-A116-D3E217D16C6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7" name="AutoShape 2" descr="comedero manual para ponedora en piso">
          <a:extLst>
            <a:ext uri="{FF2B5EF4-FFF2-40B4-BE49-F238E27FC236}">
              <a16:creationId xmlns:a16="http://schemas.microsoft.com/office/drawing/2014/main" id="{A108FB25-3BD4-4512-B50E-2709303B0BA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8" name="AutoShape 10">
          <a:extLst>
            <a:ext uri="{FF2B5EF4-FFF2-40B4-BE49-F238E27FC236}">
              <a16:creationId xmlns:a16="http://schemas.microsoft.com/office/drawing/2014/main" id="{7AA2A629-D4C5-41C9-AFC2-8A7FA803AE2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09" name="AutoShape 2" descr="comedero manual para ponedora en piso">
          <a:extLst>
            <a:ext uri="{FF2B5EF4-FFF2-40B4-BE49-F238E27FC236}">
              <a16:creationId xmlns:a16="http://schemas.microsoft.com/office/drawing/2014/main" id="{2787A286-3C06-46C3-B24B-8F14F99169E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0" name="AutoShape 10">
          <a:extLst>
            <a:ext uri="{FF2B5EF4-FFF2-40B4-BE49-F238E27FC236}">
              <a16:creationId xmlns:a16="http://schemas.microsoft.com/office/drawing/2014/main" id="{2856B760-56C4-4B66-821B-24D2BF6F0BA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1" name="AutoShape 2" descr="comedero manual para ponedora en piso">
          <a:extLst>
            <a:ext uri="{FF2B5EF4-FFF2-40B4-BE49-F238E27FC236}">
              <a16:creationId xmlns:a16="http://schemas.microsoft.com/office/drawing/2014/main" id="{0BA53F8B-2EE6-4EBE-93F0-179F1C7514D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2" name="AutoShape 10">
          <a:extLst>
            <a:ext uri="{FF2B5EF4-FFF2-40B4-BE49-F238E27FC236}">
              <a16:creationId xmlns:a16="http://schemas.microsoft.com/office/drawing/2014/main" id="{E730C3BA-8BE2-4819-81FA-B5EA4CDB7AF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3" name="AutoShape 2" descr="comedero manual para ponedora en piso">
          <a:extLst>
            <a:ext uri="{FF2B5EF4-FFF2-40B4-BE49-F238E27FC236}">
              <a16:creationId xmlns:a16="http://schemas.microsoft.com/office/drawing/2014/main" id="{571998F7-C84E-46E0-B0F4-100BD45B9D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4" name="AutoShape 10">
          <a:extLst>
            <a:ext uri="{FF2B5EF4-FFF2-40B4-BE49-F238E27FC236}">
              <a16:creationId xmlns:a16="http://schemas.microsoft.com/office/drawing/2014/main" id="{4E92D677-3F60-4350-A7F6-CB232C58F5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5" name="AutoShape 2" descr="comedero manual para ponedora en piso">
          <a:extLst>
            <a:ext uri="{FF2B5EF4-FFF2-40B4-BE49-F238E27FC236}">
              <a16:creationId xmlns:a16="http://schemas.microsoft.com/office/drawing/2014/main" id="{745E2795-61A9-4E0C-9E0E-237BE8479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6" name="AutoShape 10">
          <a:extLst>
            <a:ext uri="{FF2B5EF4-FFF2-40B4-BE49-F238E27FC236}">
              <a16:creationId xmlns:a16="http://schemas.microsoft.com/office/drawing/2014/main" id="{F91321FD-4744-46E2-8D9A-4062D15CF25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7" name="AutoShape 2" descr="comedero manual para ponedora en piso">
          <a:extLst>
            <a:ext uri="{FF2B5EF4-FFF2-40B4-BE49-F238E27FC236}">
              <a16:creationId xmlns:a16="http://schemas.microsoft.com/office/drawing/2014/main" id="{34FDA3C8-8C30-45B8-8AEC-6CFEF50EB07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8" name="AutoShape 10">
          <a:extLst>
            <a:ext uri="{FF2B5EF4-FFF2-40B4-BE49-F238E27FC236}">
              <a16:creationId xmlns:a16="http://schemas.microsoft.com/office/drawing/2014/main" id="{78FF3412-C629-4A36-91A7-E9162E4C26F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19" name="AutoShape 9">
          <a:extLst>
            <a:ext uri="{FF2B5EF4-FFF2-40B4-BE49-F238E27FC236}">
              <a16:creationId xmlns:a16="http://schemas.microsoft.com/office/drawing/2014/main" id="{BC339D82-0263-43FB-8B0D-1BCC7847175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0" name="AutoShape 2" descr="comedero manual para ponedora en piso">
          <a:extLst>
            <a:ext uri="{FF2B5EF4-FFF2-40B4-BE49-F238E27FC236}">
              <a16:creationId xmlns:a16="http://schemas.microsoft.com/office/drawing/2014/main" id="{14ACAF9E-667B-4B70-9163-66FF2540B41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1" name="AutoShape 10">
          <a:extLst>
            <a:ext uri="{FF2B5EF4-FFF2-40B4-BE49-F238E27FC236}">
              <a16:creationId xmlns:a16="http://schemas.microsoft.com/office/drawing/2014/main" id="{83F4BE37-1C4E-47A6-A7FD-CB28B305EDB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2" name="AutoShape 2" descr="comedero manual para ponedora en piso">
          <a:extLst>
            <a:ext uri="{FF2B5EF4-FFF2-40B4-BE49-F238E27FC236}">
              <a16:creationId xmlns:a16="http://schemas.microsoft.com/office/drawing/2014/main" id="{723CCCF2-5E15-412B-8BCE-4B99A83AB8D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3" name="AutoShape 10">
          <a:extLst>
            <a:ext uri="{FF2B5EF4-FFF2-40B4-BE49-F238E27FC236}">
              <a16:creationId xmlns:a16="http://schemas.microsoft.com/office/drawing/2014/main" id="{91A0EA62-7C90-475A-A7DA-9E332470C9E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4" name="AutoShape 2" descr="comedero manual para ponedora en piso">
          <a:extLst>
            <a:ext uri="{FF2B5EF4-FFF2-40B4-BE49-F238E27FC236}">
              <a16:creationId xmlns:a16="http://schemas.microsoft.com/office/drawing/2014/main" id="{6123C77F-BF11-4C50-B7CD-E9655FBF17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5" name="AutoShape 10">
          <a:extLst>
            <a:ext uri="{FF2B5EF4-FFF2-40B4-BE49-F238E27FC236}">
              <a16:creationId xmlns:a16="http://schemas.microsoft.com/office/drawing/2014/main" id="{D28CF590-B387-46A7-B253-A2953AAE144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6" name="AutoShape 2" descr="comedero manual para ponedora en piso">
          <a:extLst>
            <a:ext uri="{FF2B5EF4-FFF2-40B4-BE49-F238E27FC236}">
              <a16:creationId xmlns:a16="http://schemas.microsoft.com/office/drawing/2014/main" id="{61F702CC-4A09-47AB-ABFC-6557DA72D12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7" name="AutoShape 10">
          <a:extLst>
            <a:ext uri="{FF2B5EF4-FFF2-40B4-BE49-F238E27FC236}">
              <a16:creationId xmlns:a16="http://schemas.microsoft.com/office/drawing/2014/main" id="{CB3DA8D3-69C2-4B1B-B4DA-8A7FCE3515C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8" name="AutoShape 2" descr="comedero manual para ponedora en piso">
          <a:extLst>
            <a:ext uri="{FF2B5EF4-FFF2-40B4-BE49-F238E27FC236}">
              <a16:creationId xmlns:a16="http://schemas.microsoft.com/office/drawing/2014/main" id="{ECFC9002-4EBC-4B9D-B330-C648F2D45CB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29" name="AutoShape 10">
          <a:extLst>
            <a:ext uri="{FF2B5EF4-FFF2-40B4-BE49-F238E27FC236}">
              <a16:creationId xmlns:a16="http://schemas.microsoft.com/office/drawing/2014/main" id="{EB15929B-4505-4410-9C9C-ADDA94C93AE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0" name="AutoShape 2" descr="comedero manual para ponedora en piso">
          <a:extLst>
            <a:ext uri="{FF2B5EF4-FFF2-40B4-BE49-F238E27FC236}">
              <a16:creationId xmlns:a16="http://schemas.microsoft.com/office/drawing/2014/main" id="{910B42CE-E0AB-4CB7-AABE-8171ADCD0A3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1" name="AutoShape 10">
          <a:extLst>
            <a:ext uri="{FF2B5EF4-FFF2-40B4-BE49-F238E27FC236}">
              <a16:creationId xmlns:a16="http://schemas.microsoft.com/office/drawing/2014/main" id="{0BB7F0BA-61BD-4DAE-9F40-51740078CDE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2" name="AutoShape 9">
          <a:extLst>
            <a:ext uri="{FF2B5EF4-FFF2-40B4-BE49-F238E27FC236}">
              <a16:creationId xmlns:a16="http://schemas.microsoft.com/office/drawing/2014/main" id="{2EED2396-D952-4362-A1F1-3F003D30DBB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3" name="AutoShape 2" descr="comedero manual para ponedora en piso">
          <a:extLst>
            <a:ext uri="{FF2B5EF4-FFF2-40B4-BE49-F238E27FC236}">
              <a16:creationId xmlns:a16="http://schemas.microsoft.com/office/drawing/2014/main" id="{C6A979CD-F131-41DB-9823-4990E227DA1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4" name="AutoShape 10">
          <a:extLst>
            <a:ext uri="{FF2B5EF4-FFF2-40B4-BE49-F238E27FC236}">
              <a16:creationId xmlns:a16="http://schemas.microsoft.com/office/drawing/2014/main" id="{AF776861-77AD-4D30-BF9E-6B4D4FF8C7F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5" name="AutoShape 2" descr="comedero manual para ponedora en piso">
          <a:extLst>
            <a:ext uri="{FF2B5EF4-FFF2-40B4-BE49-F238E27FC236}">
              <a16:creationId xmlns:a16="http://schemas.microsoft.com/office/drawing/2014/main" id="{12E2EEF8-43E1-440A-AA17-AFD2205042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6" name="AutoShape 10">
          <a:extLst>
            <a:ext uri="{FF2B5EF4-FFF2-40B4-BE49-F238E27FC236}">
              <a16:creationId xmlns:a16="http://schemas.microsoft.com/office/drawing/2014/main" id="{B15E3C0E-B6AA-4C71-B6A8-34B38D36B6B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7" name="AutoShape 2" descr="comedero manual para ponedora en piso">
          <a:extLst>
            <a:ext uri="{FF2B5EF4-FFF2-40B4-BE49-F238E27FC236}">
              <a16:creationId xmlns:a16="http://schemas.microsoft.com/office/drawing/2014/main" id="{194F4D52-251A-41B1-84E8-BCCE0934A77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8" name="AutoShape 10">
          <a:extLst>
            <a:ext uri="{FF2B5EF4-FFF2-40B4-BE49-F238E27FC236}">
              <a16:creationId xmlns:a16="http://schemas.microsoft.com/office/drawing/2014/main" id="{7FF4DE73-F11E-40BE-80FB-464408709A5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39" name="AutoShape 2" descr="comedero manual para ponedora en piso">
          <a:extLst>
            <a:ext uri="{FF2B5EF4-FFF2-40B4-BE49-F238E27FC236}">
              <a16:creationId xmlns:a16="http://schemas.microsoft.com/office/drawing/2014/main" id="{3572B3F5-5038-4F3C-8A8B-AD739A5142E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0" name="AutoShape 10">
          <a:extLst>
            <a:ext uri="{FF2B5EF4-FFF2-40B4-BE49-F238E27FC236}">
              <a16:creationId xmlns:a16="http://schemas.microsoft.com/office/drawing/2014/main" id="{3F29DBC5-8A8B-4384-9EBC-8A1E5CB25C5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1" name="AutoShape 2" descr="comedero manual para ponedora en piso">
          <a:extLst>
            <a:ext uri="{FF2B5EF4-FFF2-40B4-BE49-F238E27FC236}">
              <a16:creationId xmlns:a16="http://schemas.microsoft.com/office/drawing/2014/main" id="{10F1761B-5BA5-49E8-A0F9-3D0B78C522C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2" name="AutoShape 10">
          <a:extLst>
            <a:ext uri="{FF2B5EF4-FFF2-40B4-BE49-F238E27FC236}">
              <a16:creationId xmlns:a16="http://schemas.microsoft.com/office/drawing/2014/main" id="{CEC645E9-E1BF-4094-AE1E-551B71C0E9C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3" name="AutoShape 2" descr="comedero manual para ponedora en piso">
          <a:extLst>
            <a:ext uri="{FF2B5EF4-FFF2-40B4-BE49-F238E27FC236}">
              <a16:creationId xmlns:a16="http://schemas.microsoft.com/office/drawing/2014/main" id="{1E543753-F628-4AD2-8F7C-CFCA868A4D0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4" name="AutoShape 10">
          <a:extLst>
            <a:ext uri="{FF2B5EF4-FFF2-40B4-BE49-F238E27FC236}">
              <a16:creationId xmlns:a16="http://schemas.microsoft.com/office/drawing/2014/main" id="{56A00D59-1C65-4CFF-98B9-E211CE74C57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5" name="AutoShape 9">
          <a:extLst>
            <a:ext uri="{FF2B5EF4-FFF2-40B4-BE49-F238E27FC236}">
              <a16:creationId xmlns:a16="http://schemas.microsoft.com/office/drawing/2014/main" id="{7D125310-0A7C-45AB-BB8C-783A3DB78A5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6" name="AutoShape 2" descr="comedero manual para ponedora en piso">
          <a:extLst>
            <a:ext uri="{FF2B5EF4-FFF2-40B4-BE49-F238E27FC236}">
              <a16:creationId xmlns:a16="http://schemas.microsoft.com/office/drawing/2014/main" id="{98540F0E-D151-4FBA-AC3A-6E5698A3285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7" name="AutoShape 10">
          <a:extLst>
            <a:ext uri="{FF2B5EF4-FFF2-40B4-BE49-F238E27FC236}">
              <a16:creationId xmlns:a16="http://schemas.microsoft.com/office/drawing/2014/main" id="{47D87B0F-EEE6-4A59-BD23-9DB296DD84E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8" name="AutoShape 2" descr="comedero manual para ponedora en piso">
          <a:extLst>
            <a:ext uri="{FF2B5EF4-FFF2-40B4-BE49-F238E27FC236}">
              <a16:creationId xmlns:a16="http://schemas.microsoft.com/office/drawing/2014/main" id="{4B5869AC-FF21-4C8F-B5BD-D73BDB32F16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49" name="AutoShape 10">
          <a:extLst>
            <a:ext uri="{FF2B5EF4-FFF2-40B4-BE49-F238E27FC236}">
              <a16:creationId xmlns:a16="http://schemas.microsoft.com/office/drawing/2014/main" id="{6717D61D-AB81-43AD-A50B-4A94FDC4836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0" name="AutoShape 2" descr="comedero manual para ponedora en piso">
          <a:extLst>
            <a:ext uri="{FF2B5EF4-FFF2-40B4-BE49-F238E27FC236}">
              <a16:creationId xmlns:a16="http://schemas.microsoft.com/office/drawing/2014/main" id="{A174A939-C29E-4043-B013-A36A5515455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1" name="AutoShape 10">
          <a:extLst>
            <a:ext uri="{FF2B5EF4-FFF2-40B4-BE49-F238E27FC236}">
              <a16:creationId xmlns:a16="http://schemas.microsoft.com/office/drawing/2014/main" id="{A0C45CFE-B671-4504-9DD3-7B5AC0D9309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2" name="AutoShape 2" descr="comedero manual para ponedora en piso">
          <a:extLst>
            <a:ext uri="{FF2B5EF4-FFF2-40B4-BE49-F238E27FC236}">
              <a16:creationId xmlns:a16="http://schemas.microsoft.com/office/drawing/2014/main" id="{9030B1F2-58FD-45AC-955C-0F644576866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3" name="AutoShape 10">
          <a:extLst>
            <a:ext uri="{FF2B5EF4-FFF2-40B4-BE49-F238E27FC236}">
              <a16:creationId xmlns:a16="http://schemas.microsoft.com/office/drawing/2014/main" id="{11F741B9-F1D4-4A6B-8F44-666CFA902BD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4" name="AutoShape 2" descr="comedero manual para ponedora en piso">
          <a:extLst>
            <a:ext uri="{FF2B5EF4-FFF2-40B4-BE49-F238E27FC236}">
              <a16:creationId xmlns:a16="http://schemas.microsoft.com/office/drawing/2014/main" id="{19754423-00A9-4DB3-AB2D-4BC5A86ADED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5" name="AutoShape 10">
          <a:extLst>
            <a:ext uri="{FF2B5EF4-FFF2-40B4-BE49-F238E27FC236}">
              <a16:creationId xmlns:a16="http://schemas.microsoft.com/office/drawing/2014/main" id="{1E593BB0-BF6C-4C70-949C-44B1347A260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6" name="AutoShape 2" descr="comedero manual para ponedora en piso">
          <a:extLst>
            <a:ext uri="{FF2B5EF4-FFF2-40B4-BE49-F238E27FC236}">
              <a16:creationId xmlns:a16="http://schemas.microsoft.com/office/drawing/2014/main" id="{13B420A8-D776-4671-BD07-1E3999600F6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7" name="AutoShape 10">
          <a:extLst>
            <a:ext uri="{FF2B5EF4-FFF2-40B4-BE49-F238E27FC236}">
              <a16:creationId xmlns:a16="http://schemas.microsoft.com/office/drawing/2014/main" id="{BA4B8D89-151C-4D47-A951-E6FCDE7AD0B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8" name="AutoShape 9">
          <a:extLst>
            <a:ext uri="{FF2B5EF4-FFF2-40B4-BE49-F238E27FC236}">
              <a16:creationId xmlns:a16="http://schemas.microsoft.com/office/drawing/2014/main" id="{6C7CEC12-1708-4835-8257-80A02E475E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59" name="AutoShape 2" descr="comedero manual para ponedora en piso">
          <a:extLst>
            <a:ext uri="{FF2B5EF4-FFF2-40B4-BE49-F238E27FC236}">
              <a16:creationId xmlns:a16="http://schemas.microsoft.com/office/drawing/2014/main" id="{C38E04AB-C96A-42CF-9100-F56BA6E5024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0" name="AutoShape 10">
          <a:extLst>
            <a:ext uri="{FF2B5EF4-FFF2-40B4-BE49-F238E27FC236}">
              <a16:creationId xmlns:a16="http://schemas.microsoft.com/office/drawing/2014/main" id="{DECB4A8A-F8D7-4F3F-BE45-75EC6EE9F82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1" name="AutoShape 2" descr="comedero manual para ponedora en piso">
          <a:extLst>
            <a:ext uri="{FF2B5EF4-FFF2-40B4-BE49-F238E27FC236}">
              <a16:creationId xmlns:a16="http://schemas.microsoft.com/office/drawing/2014/main" id="{BFD973AA-7850-43BB-989A-E69A693E91C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2" name="AutoShape 10">
          <a:extLst>
            <a:ext uri="{FF2B5EF4-FFF2-40B4-BE49-F238E27FC236}">
              <a16:creationId xmlns:a16="http://schemas.microsoft.com/office/drawing/2014/main" id="{3F3A6A8D-E855-438D-A269-936DE2067CB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3" name="AutoShape 2" descr="comedero manual para ponedora en piso">
          <a:extLst>
            <a:ext uri="{FF2B5EF4-FFF2-40B4-BE49-F238E27FC236}">
              <a16:creationId xmlns:a16="http://schemas.microsoft.com/office/drawing/2014/main" id="{C5668A98-98CB-4BFE-B8DE-506103BAF4C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4" name="AutoShape 10">
          <a:extLst>
            <a:ext uri="{FF2B5EF4-FFF2-40B4-BE49-F238E27FC236}">
              <a16:creationId xmlns:a16="http://schemas.microsoft.com/office/drawing/2014/main" id="{75BF66CF-AB02-4112-A911-1D1A3BD375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5" name="AutoShape 2" descr="comedero manual para ponedora en piso">
          <a:extLst>
            <a:ext uri="{FF2B5EF4-FFF2-40B4-BE49-F238E27FC236}">
              <a16:creationId xmlns:a16="http://schemas.microsoft.com/office/drawing/2014/main" id="{A1AA3083-2AD4-4E86-9EC7-E46C992FE7F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6" name="AutoShape 10">
          <a:extLst>
            <a:ext uri="{FF2B5EF4-FFF2-40B4-BE49-F238E27FC236}">
              <a16:creationId xmlns:a16="http://schemas.microsoft.com/office/drawing/2014/main" id="{60007388-1D80-4315-9C90-B600E7C859A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7" name="AutoShape 2" descr="comedero manual para ponedora en piso">
          <a:extLst>
            <a:ext uri="{FF2B5EF4-FFF2-40B4-BE49-F238E27FC236}">
              <a16:creationId xmlns:a16="http://schemas.microsoft.com/office/drawing/2014/main" id="{8B9C3CD7-EB18-479F-BB62-6E8AD96D070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8" name="AutoShape 10">
          <a:extLst>
            <a:ext uri="{FF2B5EF4-FFF2-40B4-BE49-F238E27FC236}">
              <a16:creationId xmlns:a16="http://schemas.microsoft.com/office/drawing/2014/main" id="{AA85FE65-7D89-408B-A7D3-4B1A5AA6759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69" name="AutoShape 2" descr="comedero manual para ponedora en piso">
          <a:extLst>
            <a:ext uri="{FF2B5EF4-FFF2-40B4-BE49-F238E27FC236}">
              <a16:creationId xmlns:a16="http://schemas.microsoft.com/office/drawing/2014/main" id="{78502640-3EB8-4EE1-B876-BCE940D4157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0" name="AutoShape 10">
          <a:extLst>
            <a:ext uri="{FF2B5EF4-FFF2-40B4-BE49-F238E27FC236}">
              <a16:creationId xmlns:a16="http://schemas.microsoft.com/office/drawing/2014/main" id="{D8980A25-1444-41B8-AB4C-9E370D20310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1" name="AutoShape 9">
          <a:extLst>
            <a:ext uri="{FF2B5EF4-FFF2-40B4-BE49-F238E27FC236}">
              <a16:creationId xmlns:a16="http://schemas.microsoft.com/office/drawing/2014/main" id="{657F08DE-F821-4937-A18C-34E3381325A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2" name="AutoShape 2" descr="comedero manual para ponedora en piso">
          <a:extLst>
            <a:ext uri="{FF2B5EF4-FFF2-40B4-BE49-F238E27FC236}">
              <a16:creationId xmlns:a16="http://schemas.microsoft.com/office/drawing/2014/main" id="{34B83B88-32CB-4D44-92D1-FD38C24C7F6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3" name="AutoShape 10">
          <a:extLst>
            <a:ext uri="{FF2B5EF4-FFF2-40B4-BE49-F238E27FC236}">
              <a16:creationId xmlns:a16="http://schemas.microsoft.com/office/drawing/2014/main" id="{17C57162-B56D-41C3-B38F-7C4DC13AA16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4" name="AutoShape 2" descr="comedero manual para ponedora en piso">
          <a:extLst>
            <a:ext uri="{FF2B5EF4-FFF2-40B4-BE49-F238E27FC236}">
              <a16:creationId xmlns:a16="http://schemas.microsoft.com/office/drawing/2014/main" id="{532C515A-3B32-489B-B57C-BF258CEBDCB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5" name="AutoShape 10">
          <a:extLst>
            <a:ext uri="{FF2B5EF4-FFF2-40B4-BE49-F238E27FC236}">
              <a16:creationId xmlns:a16="http://schemas.microsoft.com/office/drawing/2014/main" id="{DBDB6B71-3256-4167-9088-08445D2CE2D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6" name="AutoShape 2" descr="comedero manual para ponedora en piso">
          <a:extLst>
            <a:ext uri="{FF2B5EF4-FFF2-40B4-BE49-F238E27FC236}">
              <a16:creationId xmlns:a16="http://schemas.microsoft.com/office/drawing/2014/main" id="{BE374BD7-8680-4327-BAFE-81B3942E7D7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7" name="AutoShape 10">
          <a:extLst>
            <a:ext uri="{FF2B5EF4-FFF2-40B4-BE49-F238E27FC236}">
              <a16:creationId xmlns:a16="http://schemas.microsoft.com/office/drawing/2014/main" id="{210BCB90-E609-4910-B4AE-1A104ED0D77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8" name="AutoShape 2" descr="comedero manual para ponedora en piso">
          <a:extLst>
            <a:ext uri="{FF2B5EF4-FFF2-40B4-BE49-F238E27FC236}">
              <a16:creationId xmlns:a16="http://schemas.microsoft.com/office/drawing/2014/main" id="{43FEE54D-5C0E-4710-B244-D201FEC4F22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79" name="AutoShape 10">
          <a:extLst>
            <a:ext uri="{FF2B5EF4-FFF2-40B4-BE49-F238E27FC236}">
              <a16:creationId xmlns:a16="http://schemas.microsoft.com/office/drawing/2014/main" id="{67D1DC34-8BBB-4D95-9C87-7F0DAE2F268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0" name="AutoShape 2" descr="comedero manual para ponedora en piso">
          <a:extLst>
            <a:ext uri="{FF2B5EF4-FFF2-40B4-BE49-F238E27FC236}">
              <a16:creationId xmlns:a16="http://schemas.microsoft.com/office/drawing/2014/main" id="{EE0D97E4-D708-435E-AA28-CAB75468E63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1" name="AutoShape 10">
          <a:extLst>
            <a:ext uri="{FF2B5EF4-FFF2-40B4-BE49-F238E27FC236}">
              <a16:creationId xmlns:a16="http://schemas.microsoft.com/office/drawing/2014/main" id="{2F0ED565-EFD5-4E8E-8BC7-285B8CF2416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2" name="AutoShape 2" descr="comedero manual para ponedora en piso">
          <a:extLst>
            <a:ext uri="{FF2B5EF4-FFF2-40B4-BE49-F238E27FC236}">
              <a16:creationId xmlns:a16="http://schemas.microsoft.com/office/drawing/2014/main" id="{20E84667-6EFD-4BD9-8EAA-B2EE25CBC97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3" name="AutoShape 10">
          <a:extLst>
            <a:ext uri="{FF2B5EF4-FFF2-40B4-BE49-F238E27FC236}">
              <a16:creationId xmlns:a16="http://schemas.microsoft.com/office/drawing/2014/main" id="{84D473E5-F6E5-4D77-8631-4C1DF6BE8C2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4" name="AutoShape 9">
          <a:extLst>
            <a:ext uri="{FF2B5EF4-FFF2-40B4-BE49-F238E27FC236}">
              <a16:creationId xmlns:a16="http://schemas.microsoft.com/office/drawing/2014/main" id="{B4401C22-F190-474C-9477-C1633C0C7F8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5" name="AutoShape 2" descr="comedero manual para ponedora en piso">
          <a:extLst>
            <a:ext uri="{FF2B5EF4-FFF2-40B4-BE49-F238E27FC236}">
              <a16:creationId xmlns:a16="http://schemas.microsoft.com/office/drawing/2014/main" id="{FD6D4F07-F5EC-490F-A300-0B8506A93D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6" name="AutoShape 10">
          <a:extLst>
            <a:ext uri="{FF2B5EF4-FFF2-40B4-BE49-F238E27FC236}">
              <a16:creationId xmlns:a16="http://schemas.microsoft.com/office/drawing/2014/main" id="{1C28AA7D-C220-4E08-AF11-318EF10792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7" name="AutoShape 2" descr="comedero manual para ponedora en piso">
          <a:extLst>
            <a:ext uri="{FF2B5EF4-FFF2-40B4-BE49-F238E27FC236}">
              <a16:creationId xmlns:a16="http://schemas.microsoft.com/office/drawing/2014/main" id="{9668AB5B-8B89-4B39-A540-F4A1CE61960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8" name="AutoShape 10">
          <a:extLst>
            <a:ext uri="{FF2B5EF4-FFF2-40B4-BE49-F238E27FC236}">
              <a16:creationId xmlns:a16="http://schemas.microsoft.com/office/drawing/2014/main" id="{AED28BA2-F801-41D7-986E-15C905A1DA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89" name="AutoShape 2" descr="comedero manual para ponedora en piso">
          <a:extLst>
            <a:ext uri="{FF2B5EF4-FFF2-40B4-BE49-F238E27FC236}">
              <a16:creationId xmlns:a16="http://schemas.microsoft.com/office/drawing/2014/main" id="{329AE656-E300-4D8F-B91B-600C57EAA7A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0" name="AutoShape 10">
          <a:extLst>
            <a:ext uri="{FF2B5EF4-FFF2-40B4-BE49-F238E27FC236}">
              <a16:creationId xmlns:a16="http://schemas.microsoft.com/office/drawing/2014/main" id="{F8ECE8DA-83AB-446C-AF01-45A0DEC7120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1" name="AutoShape 2" descr="comedero manual para ponedora en piso">
          <a:extLst>
            <a:ext uri="{FF2B5EF4-FFF2-40B4-BE49-F238E27FC236}">
              <a16:creationId xmlns:a16="http://schemas.microsoft.com/office/drawing/2014/main" id="{44018EBF-5E49-44D6-8945-0841BD0C216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2" name="AutoShape 10">
          <a:extLst>
            <a:ext uri="{FF2B5EF4-FFF2-40B4-BE49-F238E27FC236}">
              <a16:creationId xmlns:a16="http://schemas.microsoft.com/office/drawing/2014/main" id="{5C9ACBB5-8CC9-4F6C-A895-D5A394AD3DF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3" name="AutoShape 2" descr="comedero manual para ponedora en piso">
          <a:extLst>
            <a:ext uri="{FF2B5EF4-FFF2-40B4-BE49-F238E27FC236}">
              <a16:creationId xmlns:a16="http://schemas.microsoft.com/office/drawing/2014/main" id="{E49DD619-F458-4070-A8B6-DABF6D81783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4" name="AutoShape 10">
          <a:extLst>
            <a:ext uri="{FF2B5EF4-FFF2-40B4-BE49-F238E27FC236}">
              <a16:creationId xmlns:a16="http://schemas.microsoft.com/office/drawing/2014/main" id="{4A4A8B3B-60F1-4E0B-A44A-6F16EB0B4B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5" name="AutoShape 2" descr="comedero manual para ponedora en piso">
          <a:extLst>
            <a:ext uri="{FF2B5EF4-FFF2-40B4-BE49-F238E27FC236}">
              <a16:creationId xmlns:a16="http://schemas.microsoft.com/office/drawing/2014/main" id="{DEBF049F-A29D-4C5F-BEA7-AA33AB37189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6" name="AutoShape 10">
          <a:extLst>
            <a:ext uri="{FF2B5EF4-FFF2-40B4-BE49-F238E27FC236}">
              <a16:creationId xmlns:a16="http://schemas.microsoft.com/office/drawing/2014/main" id="{4F22D468-15B3-4980-8BA5-A686B41358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7" name="AutoShape 9">
          <a:extLst>
            <a:ext uri="{FF2B5EF4-FFF2-40B4-BE49-F238E27FC236}">
              <a16:creationId xmlns:a16="http://schemas.microsoft.com/office/drawing/2014/main" id="{92EC2853-2DE6-40D9-A8FB-14678A1B405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8" name="AutoShape 2" descr="comedero manual para ponedora en piso">
          <a:extLst>
            <a:ext uri="{FF2B5EF4-FFF2-40B4-BE49-F238E27FC236}">
              <a16:creationId xmlns:a16="http://schemas.microsoft.com/office/drawing/2014/main" id="{903963C5-8814-4A58-9FF5-1F01BFF572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399" name="AutoShape 10">
          <a:extLst>
            <a:ext uri="{FF2B5EF4-FFF2-40B4-BE49-F238E27FC236}">
              <a16:creationId xmlns:a16="http://schemas.microsoft.com/office/drawing/2014/main" id="{90B2C535-E90C-41BD-B39E-80AD9DBBC0D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0" name="AutoShape 2" descr="comedero manual para ponedora en piso">
          <a:extLst>
            <a:ext uri="{FF2B5EF4-FFF2-40B4-BE49-F238E27FC236}">
              <a16:creationId xmlns:a16="http://schemas.microsoft.com/office/drawing/2014/main" id="{EB5A1AB7-4336-4FE5-A54D-506CD7906DB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1" name="AutoShape 10">
          <a:extLst>
            <a:ext uri="{FF2B5EF4-FFF2-40B4-BE49-F238E27FC236}">
              <a16:creationId xmlns:a16="http://schemas.microsoft.com/office/drawing/2014/main" id="{18EC8BB9-EBA0-485A-BF99-61AA3F92C90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2" name="AutoShape 2" descr="comedero manual para ponedora en piso">
          <a:extLst>
            <a:ext uri="{FF2B5EF4-FFF2-40B4-BE49-F238E27FC236}">
              <a16:creationId xmlns:a16="http://schemas.microsoft.com/office/drawing/2014/main" id="{55C28418-3325-4749-AA53-375AB4618D0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3" name="AutoShape 10">
          <a:extLst>
            <a:ext uri="{FF2B5EF4-FFF2-40B4-BE49-F238E27FC236}">
              <a16:creationId xmlns:a16="http://schemas.microsoft.com/office/drawing/2014/main" id="{BDA9B2DD-A625-4DB5-8DC0-3F03231FAA4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4" name="AutoShape 2" descr="comedero manual para ponedora en piso">
          <a:extLst>
            <a:ext uri="{FF2B5EF4-FFF2-40B4-BE49-F238E27FC236}">
              <a16:creationId xmlns:a16="http://schemas.microsoft.com/office/drawing/2014/main" id="{85EB03E1-447B-4827-AD42-E097E5E6EA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5" name="AutoShape 10">
          <a:extLst>
            <a:ext uri="{FF2B5EF4-FFF2-40B4-BE49-F238E27FC236}">
              <a16:creationId xmlns:a16="http://schemas.microsoft.com/office/drawing/2014/main" id="{CFE0FC25-B65A-4559-AB1E-5B501C11063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6" name="AutoShape 2" descr="comedero manual para ponedora en piso">
          <a:extLst>
            <a:ext uri="{FF2B5EF4-FFF2-40B4-BE49-F238E27FC236}">
              <a16:creationId xmlns:a16="http://schemas.microsoft.com/office/drawing/2014/main" id="{F51F4EC6-9912-43A0-B53C-6763F38CFA9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7" name="AutoShape 10">
          <a:extLst>
            <a:ext uri="{FF2B5EF4-FFF2-40B4-BE49-F238E27FC236}">
              <a16:creationId xmlns:a16="http://schemas.microsoft.com/office/drawing/2014/main" id="{AC65D8E9-054B-44CA-BE42-B38226560E5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8" name="AutoShape 2" descr="comedero manual para ponedora en piso">
          <a:extLst>
            <a:ext uri="{FF2B5EF4-FFF2-40B4-BE49-F238E27FC236}">
              <a16:creationId xmlns:a16="http://schemas.microsoft.com/office/drawing/2014/main" id="{76D1157D-7F54-4FCF-BB96-D59B0080CEB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09" name="AutoShape 10">
          <a:extLst>
            <a:ext uri="{FF2B5EF4-FFF2-40B4-BE49-F238E27FC236}">
              <a16:creationId xmlns:a16="http://schemas.microsoft.com/office/drawing/2014/main" id="{6FEFAA04-BAD8-428B-90A2-DF94AEEA05A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0" name="AutoShape 9">
          <a:extLst>
            <a:ext uri="{FF2B5EF4-FFF2-40B4-BE49-F238E27FC236}">
              <a16:creationId xmlns:a16="http://schemas.microsoft.com/office/drawing/2014/main" id="{A5695F6C-88F9-4EFD-A336-CDE203192F2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1" name="AutoShape 2" descr="comedero manual para ponedora en piso">
          <a:extLst>
            <a:ext uri="{FF2B5EF4-FFF2-40B4-BE49-F238E27FC236}">
              <a16:creationId xmlns:a16="http://schemas.microsoft.com/office/drawing/2014/main" id="{6A4722A1-64E9-476B-ACC9-7E43725BC81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2" name="AutoShape 10">
          <a:extLst>
            <a:ext uri="{FF2B5EF4-FFF2-40B4-BE49-F238E27FC236}">
              <a16:creationId xmlns:a16="http://schemas.microsoft.com/office/drawing/2014/main" id="{D217B2FA-7CE8-46CD-B95D-090FCD070D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3" name="AutoShape 2" descr="comedero manual para ponedora en piso">
          <a:extLst>
            <a:ext uri="{FF2B5EF4-FFF2-40B4-BE49-F238E27FC236}">
              <a16:creationId xmlns:a16="http://schemas.microsoft.com/office/drawing/2014/main" id="{0836605D-C7E8-4079-BCEB-A85D9FACBD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4" name="AutoShape 10">
          <a:extLst>
            <a:ext uri="{FF2B5EF4-FFF2-40B4-BE49-F238E27FC236}">
              <a16:creationId xmlns:a16="http://schemas.microsoft.com/office/drawing/2014/main" id="{4A457895-65D0-444C-81F8-4F611992BFF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5" name="AutoShape 2" descr="comedero manual para ponedora en piso">
          <a:extLst>
            <a:ext uri="{FF2B5EF4-FFF2-40B4-BE49-F238E27FC236}">
              <a16:creationId xmlns:a16="http://schemas.microsoft.com/office/drawing/2014/main" id="{5FD52A06-8492-44F9-A50B-BB439695334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6" name="AutoShape 10">
          <a:extLst>
            <a:ext uri="{FF2B5EF4-FFF2-40B4-BE49-F238E27FC236}">
              <a16:creationId xmlns:a16="http://schemas.microsoft.com/office/drawing/2014/main" id="{226A2F05-6F70-499A-A9CC-7DCB865AB2B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7" name="AutoShape 2" descr="comedero manual para ponedora en piso">
          <a:extLst>
            <a:ext uri="{FF2B5EF4-FFF2-40B4-BE49-F238E27FC236}">
              <a16:creationId xmlns:a16="http://schemas.microsoft.com/office/drawing/2014/main" id="{A17F2A98-03DF-462F-BD26-4A6290D5F2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8" name="AutoShape 10">
          <a:extLst>
            <a:ext uri="{FF2B5EF4-FFF2-40B4-BE49-F238E27FC236}">
              <a16:creationId xmlns:a16="http://schemas.microsoft.com/office/drawing/2014/main" id="{D0471FCA-625D-4038-B46B-E8EC43248C1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19" name="AutoShape 2" descr="comedero manual para ponedora en piso">
          <a:extLst>
            <a:ext uri="{FF2B5EF4-FFF2-40B4-BE49-F238E27FC236}">
              <a16:creationId xmlns:a16="http://schemas.microsoft.com/office/drawing/2014/main" id="{ACE14751-577F-4939-97C7-9F27673F2BE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0" name="AutoShape 10">
          <a:extLst>
            <a:ext uri="{FF2B5EF4-FFF2-40B4-BE49-F238E27FC236}">
              <a16:creationId xmlns:a16="http://schemas.microsoft.com/office/drawing/2014/main" id="{B63C7871-9F98-43A2-B0D2-319E840D2DF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1" name="AutoShape 2" descr="comedero manual para ponedora en piso">
          <a:extLst>
            <a:ext uri="{FF2B5EF4-FFF2-40B4-BE49-F238E27FC236}">
              <a16:creationId xmlns:a16="http://schemas.microsoft.com/office/drawing/2014/main" id="{5B81C6A4-5238-49BA-AACA-50213671D64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2" name="AutoShape 10">
          <a:extLst>
            <a:ext uri="{FF2B5EF4-FFF2-40B4-BE49-F238E27FC236}">
              <a16:creationId xmlns:a16="http://schemas.microsoft.com/office/drawing/2014/main" id="{5EA4B86F-4B1C-4DF6-BB51-DA7AE28A1DF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3" name="AutoShape 9">
          <a:extLst>
            <a:ext uri="{FF2B5EF4-FFF2-40B4-BE49-F238E27FC236}">
              <a16:creationId xmlns:a16="http://schemas.microsoft.com/office/drawing/2014/main" id="{891B22CB-ABD8-44D8-B62B-C8FE92D077A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4" name="AutoShape 2" descr="comedero manual para ponedora en piso">
          <a:extLst>
            <a:ext uri="{FF2B5EF4-FFF2-40B4-BE49-F238E27FC236}">
              <a16:creationId xmlns:a16="http://schemas.microsoft.com/office/drawing/2014/main" id="{087EDBB9-0570-46A2-8D6B-0CFB79018F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5" name="AutoShape 10">
          <a:extLst>
            <a:ext uri="{FF2B5EF4-FFF2-40B4-BE49-F238E27FC236}">
              <a16:creationId xmlns:a16="http://schemas.microsoft.com/office/drawing/2014/main" id="{661D4B4B-8C53-401C-B845-FD83868549F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6" name="AutoShape 2" descr="comedero manual para ponedora en piso">
          <a:extLst>
            <a:ext uri="{FF2B5EF4-FFF2-40B4-BE49-F238E27FC236}">
              <a16:creationId xmlns:a16="http://schemas.microsoft.com/office/drawing/2014/main" id="{26D3C311-AD58-4355-89AF-113D1AF3925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7" name="AutoShape 10">
          <a:extLst>
            <a:ext uri="{FF2B5EF4-FFF2-40B4-BE49-F238E27FC236}">
              <a16:creationId xmlns:a16="http://schemas.microsoft.com/office/drawing/2014/main" id="{95ADCD2D-F7CB-4123-A95C-C1098596BE5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8" name="AutoShape 2" descr="comedero manual para ponedora en piso">
          <a:extLst>
            <a:ext uri="{FF2B5EF4-FFF2-40B4-BE49-F238E27FC236}">
              <a16:creationId xmlns:a16="http://schemas.microsoft.com/office/drawing/2014/main" id="{0FE3942F-F310-4C20-B78A-05DAB70D910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29" name="AutoShape 10">
          <a:extLst>
            <a:ext uri="{FF2B5EF4-FFF2-40B4-BE49-F238E27FC236}">
              <a16:creationId xmlns:a16="http://schemas.microsoft.com/office/drawing/2014/main" id="{72AB2F6E-FC3F-4227-BA1E-3ECD867BB0F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0" name="AutoShape 2" descr="comedero manual para ponedora en piso">
          <a:extLst>
            <a:ext uri="{FF2B5EF4-FFF2-40B4-BE49-F238E27FC236}">
              <a16:creationId xmlns:a16="http://schemas.microsoft.com/office/drawing/2014/main" id="{3232A855-8823-4BF8-B67B-CE54B6E0967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1" name="AutoShape 10">
          <a:extLst>
            <a:ext uri="{FF2B5EF4-FFF2-40B4-BE49-F238E27FC236}">
              <a16:creationId xmlns:a16="http://schemas.microsoft.com/office/drawing/2014/main" id="{5779DA53-A21E-48E9-8259-F762E41A992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2" name="AutoShape 2" descr="comedero manual para ponedora en piso">
          <a:extLst>
            <a:ext uri="{FF2B5EF4-FFF2-40B4-BE49-F238E27FC236}">
              <a16:creationId xmlns:a16="http://schemas.microsoft.com/office/drawing/2014/main" id="{D4AC7603-D52C-4FEA-813E-AD5EC309AA0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3" name="AutoShape 10">
          <a:extLst>
            <a:ext uri="{FF2B5EF4-FFF2-40B4-BE49-F238E27FC236}">
              <a16:creationId xmlns:a16="http://schemas.microsoft.com/office/drawing/2014/main" id="{86B6EB0A-FF93-4088-AD37-A09CFFD249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4" name="AutoShape 2" descr="comedero manual para ponedora en piso">
          <a:extLst>
            <a:ext uri="{FF2B5EF4-FFF2-40B4-BE49-F238E27FC236}">
              <a16:creationId xmlns:a16="http://schemas.microsoft.com/office/drawing/2014/main" id="{20C91277-52C1-462B-A9AA-4FF5D7156EB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5" name="AutoShape 10">
          <a:extLst>
            <a:ext uri="{FF2B5EF4-FFF2-40B4-BE49-F238E27FC236}">
              <a16:creationId xmlns:a16="http://schemas.microsoft.com/office/drawing/2014/main" id="{01C37492-2F31-445E-891D-39930D33092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6" name="AutoShape 9">
          <a:extLst>
            <a:ext uri="{FF2B5EF4-FFF2-40B4-BE49-F238E27FC236}">
              <a16:creationId xmlns:a16="http://schemas.microsoft.com/office/drawing/2014/main" id="{EF03746A-F7F3-4B92-B3AC-35747B934A6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7" name="AutoShape 2" descr="comedero manual para ponedora en piso">
          <a:extLst>
            <a:ext uri="{FF2B5EF4-FFF2-40B4-BE49-F238E27FC236}">
              <a16:creationId xmlns:a16="http://schemas.microsoft.com/office/drawing/2014/main" id="{F29B6940-90FD-4BE2-A285-A1DC403ED45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8" name="AutoShape 10">
          <a:extLst>
            <a:ext uri="{FF2B5EF4-FFF2-40B4-BE49-F238E27FC236}">
              <a16:creationId xmlns:a16="http://schemas.microsoft.com/office/drawing/2014/main" id="{A6D44F5B-6DBC-4491-B565-AEF653F586E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39" name="AutoShape 2" descr="comedero manual para ponedora en piso">
          <a:extLst>
            <a:ext uri="{FF2B5EF4-FFF2-40B4-BE49-F238E27FC236}">
              <a16:creationId xmlns:a16="http://schemas.microsoft.com/office/drawing/2014/main" id="{A3FD097D-DAFF-4154-B82F-260943B8067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0" name="AutoShape 10">
          <a:extLst>
            <a:ext uri="{FF2B5EF4-FFF2-40B4-BE49-F238E27FC236}">
              <a16:creationId xmlns:a16="http://schemas.microsoft.com/office/drawing/2014/main" id="{E952572B-4EA3-4AA4-B924-C727C8C1867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1" name="AutoShape 2" descr="comedero manual para ponedora en piso">
          <a:extLst>
            <a:ext uri="{FF2B5EF4-FFF2-40B4-BE49-F238E27FC236}">
              <a16:creationId xmlns:a16="http://schemas.microsoft.com/office/drawing/2014/main" id="{CA6EFF80-E59C-42EC-B8A9-C2ECC5AC9F1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2" name="AutoShape 10">
          <a:extLst>
            <a:ext uri="{FF2B5EF4-FFF2-40B4-BE49-F238E27FC236}">
              <a16:creationId xmlns:a16="http://schemas.microsoft.com/office/drawing/2014/main" id="{E914704E-E11A-4861-848C-B72FC85BBC6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3" name="AutoShape 2" descr="comedero manual para ponedora en piso">
          <a:extLst>
            <a:ext uri="{FF2B5EF4-FFF2-40B4-BE49-F238E27FC236}">
              <a16:creationId xmlns:a16="http://schemas.microsoft.com/office/drawing/2014/main" id="{ED55BEA8-D396-4AD1-A15F-36D4C96CBD3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4" name="AutoShape 10">
          <a:extLst>
            <a:ext uri="{FF2B5EF4-FFF2-40B4-BE49-F238E27FC236}">
              <a16:creationId xmlns:a16="http://schemas.microsoft.com/office/drawing/2014/main" id="{18AFD716-CD3A-44F1-AC91-B1672265A85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5" name="AutoShape 2" descr="comedero manual para ponedora en piso">
          <a:extLst>
            <a:ext uri="{FF2B5EF4-FFF2-40B4-BE49-F238E27FC236}">
              <a16:creationId xmlns:a16="http://schemas.microsoft.com/office/drawing/2014/main" id="{877EA3FA-0137-4170-969C-CE0C653435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6" name="AutoShape 10">
          <a:extLst>
            <a:ext uri="{FF2B5EF4-FFF2-40B4-BE49-F238E27FC236}">
              <a16:creationId xmlns:a16="http://schemas.microsoft.com/office/drawing/2014/main" id="{9B32E7A4-F569-40DC-A712-8B921FA9CAB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7" name="AutoShape 2" descr="comedero manual para ponedora en piso">
          <a:extLst>
            <a:ext uri="{FF2B5EF4-FFF2-40B4-BE49-F238E27FC236}">
              <a16:creationId xmlns:a16="http://schemas.microsoft.com/office/drawing/2014/main" id="{569BC1C7-DF8C-471D-AA2D-3EDA107A655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8" name="AutoShape 10">
          <a:extLst>
            <a:ext uri="{FF2B5EF4-FFF2-40B4-BE49-F238E27FC236}">
              <a16:creationId xmlns:a16="http://schemas.microsoft.com/office/drawing/2014/main" id="{83185105-55DB-4420-8ED2-AB80752D52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49" name="AutoShape 9">
          <a:extLst>
            <a:ext uri="{FF2B5EF4-FFF2-40B4-BE49-F238E27FC236}">
              <a16:creationId xmlns:a16="http://schemas.microsoft.com/office/drawing/2014/main" id="{C505AAC3-BF36-4D2B-8E2E-53242E73FDA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0" name="AutoShape 2" descr="comedero manual para ponedora en piso">
          <a:extLst>
            <a:ext uri="{FF2B5EF4-FFF2-40B4-BE49-F238E27FC236}">
              <a16:creationId xmlns:a16="http://schemas.microsoft.com/office/drawing/2014/main" id="{0D583EEB-E263-4C11-8797-ED7ACE8F670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1" name="AutoShape 10">
          <a:extLst>
            <a:ext uri="{FF2B5EF4-FFF2-40B4-BE49-F238E27FC236}">
              <a16:creationId xmlns:a16="http://schemas.microsoft.com/office/drawing/2014/main" id="{CC734356-5CD1-4967-AD66-C044F75A1F9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2" name="AutoShape 2" descr="comedero manual para ponedora en piso">
          <a:extLst>
            <a:ext uri="{FF2B5EF4-FFF2-40B4-BE49-F238E27FC236}">
              <a16:creationId xmlns:a16="http://schemas.microsoft.com/office/drawing/2014/main" id="{46317992-95FC-4E44-B095-4B8FACC3EB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3" name="AutoShape 10">
          <a:extLst>
            <a:ext uri="{FF2B5EF4-FFF2-40B4-BE49-F238E27FC236}">
              <a16:creationId xmlns:a16="http://schemas.microsoft.com/office/drawing/2014/main" id="{6080D232-0F50-4E6E-9562-2E5880639AB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4" name="AutoShape 2" descr="comedero manual para ponedora en piso">
          <a:extLst>
            <a:ext uri="{FF2B5EF4-FFF2-40B4-BE49-F238E27FC236}">
              <a16:creationId xmlns:a16="http://schemas.microsoft.com/office/drawing/2014/main" id="{43F92C90-E728-4DC6-AC5F-6AE6B0639EE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5" name="AutoShape 10">
          <a:extLst>
            <a:ext uri="{FF2B5EF4-FFF2-40B4-BE49-F238E27FC236}">
              <a16:creationId xmlns:a16="http://schemas.microsoft.com/office/drawing/2014/main" id="{E266AD94-7EFC-4C62-B377-BDEF0B8CF3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6" name="AutoShape 2" descr="comedero manual para ponedora en piso">
          <a:extLst>
            <a:ext uri="{FF2B5EF4-FFF2-40B4-BE49-F238E27FC236}">
              <a16:creationId xmlns:a16="http://schemas.microsoft.com/office/drawing/2014/main" id="{3F526FAB-CF6D-449A-8FB9-91CA1AEEC1D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7" name="AutoShape 10">
          <a:extLst>
            <a:ext uri="{FF2B5EF4-FFF2-40B4-BE49-F238E27FC236}">
              <a16:creationId xmlns:a16="http://schemas.microsoft.com/office/drawing/2014/main" id="{ACE6BB0F-C383-449A-94BA-04DB68961FF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8" name="AutoShape 2" descr="comedero manual para ponedora en piso">
          <a:extLst>
            <a:ext uri="{FF2B5EF4-FFF2-40B4-BE49-F238E27FC236}">
              <a16:creationId xmlns:a16="http://schemas.microsoft.com/office/drawing/2014/main" id="{D9A4527B-9413-45F9-AE38-1AF48AECB40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59" name="AutoShape 10">
          <a:extLst>
            <a:ext uri="{FF2B5EF4-FFF2-40B4-BE49-F238E27FC236}">
              <a16:creationId xmlns:a16="http://schemas.microsoft.com/office/drawing/2014/main" id="{606F0A39-B750-4103-A740-5E1735A3D4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0" name="AutoShape 2" descr="comedero manual para ponedora en piso">
          <a:extLst>
            <a:ext uri="{FF2B5EF4-FFF2-40B4-BE49-F238E27FC236}">
              <a16:creationId xmlns:a16="http://schemas.microsoft.com/office/drawing/2014/main" id="{A9D96529-9B12-46E8-9229-C51ACA0E2B1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1" name="AutoShape 10">
          <a:extLst>
            <a:ext uri="{FF2B5EF4-FFF2-40B4-BE49-F238E27FC236}">
              <a16:creationId xmlns:a16="http://schemas.microsoft.com/office/drawing/2014/main" id="{B2B6329E-1C1D-4E2F-84CB-F0F09C44068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2" name="AutoShape 9">
          <a:extLst>
            <a:ext uri="{FF2B5EF4-FFF2-40B4-BE49-F238E27FC236}">
              <a16:creationId xmlns:a16="http://schemas.microsoft.com/office/drawing/2014/main" id="{294C206E-DDEA-4502-A663-9D59F2ABE91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3" name="AutoShape 2" descr="comedero manual para ponedora en piso">
          <a:extLst>
            <a:ext uri="{FF2B5EF4-FFF2-40B4-BE49-F238E27FC236}">
              <a16:creationId xmlns:a16="http://schemas.microsoft.com/office/drawing/2014/main" id="{9179F06D-815F-4A02-ABE2-A3F76C3D1B6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4" name="AutoShape 10">
          <a:extLst>
            <a:ext uri="{FF2B5EF4-FFF2-40B4-BE49-F238E27FC236}">
              <a16:creationId xmlns:a16="http://schemas.microsoft.com/office/drawing/2014/main" id="{ADC58C08-33D9-4308-817B-5488DC8CC04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5" name="AutoShape 2" descr="comedero manual para ponedora en piso">
          <a:extLst>
            <a:ext uri="{FF2B5EF4-FFF2-40B4-BE49-F238E27FC236}">
              <a16:creationId xmlns:a16="http://schemas.microsoft.com/office/drawing/2014/main" id="{5E22C3F8-F9C1-4B30-8511-D3A5CB7440D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6" name="AutoShape 10">
          <a:extLst>
            <a:ext uri="{FF2B5EF4-FFF2-40B4-BE49-F238E27FC236}">
              <a16:creationId xmlns:a16="http://schemas.microsoft.com/office/drawing/2014/main" id="{42712C2F-7A5A-40E9-B845-81D55E31DDF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7" name="AutoShape 2" descr="comedero manual para ponedora en piso">
          <a:extLst>
            <a:ext uri="{FF2B5EF4-FFF2-40B4-BE49-F238E27FC236}">
              <a16:creationId xmlns:a16="http://schemas.microsoft.com/office/drawing/2014/main" id="{BB9AC085-7A74-48D9-8CC0-0799398BEEE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8" name="AutoShape 10">
          <a:extLst>
            <a:ext uri="{FF2B5EF4-FFF2-40B4-BE49-F238E27FC236}">
              <a16:creationId xmlns:a16="http://schemas.microsoft.com/office/drawing/2014/main" id="{C3FB6DF0-8270-4CB6-A08B-2099B338797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69" name="AutoShape 2" descr="comedero manual para ponedora en piso">
          <a:extLst>
            <a:ext uri="{FF2B5EF4-FFF2-40B4-BE49-F238E27FC236}">
              <a16:creationId xmlns:a16="http://schemas.microsoft.com/office/drawing/2014/main" id="{88B42EA4-3B36-473E-8690-597E439821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0" name="AutoShape 10">
          <a:extLst>
            <a:ext uri="{FF2B5EF4-FFF2-40B4-BE49-F238E27FC236}">
              <a16:creationId xmlns:a16="http://schemas.microsoft.com/office/drawing/2014/main" id="{8AF3D702-97B8-4138-9C03-78F6622A7DE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1" name="AutoShape 2" descr="comedero manual para ponedora en piso">
          <a:extLst>
            <a:ext uri="{FF2B5EF4-FFF2-40B4-BE49-F238E27FC236}">
              <a16:creationId xmlns:a16="http://schemas.microsoft.com/office/drawing/2014/main" id="{CEE4DB4D-9307-4DB4-996D-8774732E256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2" name="AutoShape 10">
          <a:extLst>
            <a:ext uri="{FF2B5EF4-FFF2-40B4-BE49-F238E27FC236}">
              <a16:creationId xmlns:a16="http://schemas.microsoft.com/office/drawing/2014/main" id="{1613A3FD-CE76-47B6-91D4-CDFBB453D06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3" name="AutoShape 2" descr="comedero manual para ponedora en piso">
          <a:extLst>
            <a:ext uri="{FF2B5EF4-FFF2-40B4-BE49-F238E27FC236}">
              <a16:creationId xmlns:a16="http://schemas.microsoft.com/office/drawing/2014/main" id="{F336A7F3-D302-498D-B966-B0A0A0EBDC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4" name="AutoShape 10">
          <a:extLst>
            <a:ext uri="{FF2B5EF4-FFF2-40B4-BE49-F238E27FC236}">
              <a16:creationId xmlns:a16="http://schemas.microsoft.com/office/drawing/2014/main" id="{FD39FA84-F3DD-46A3-A444-1A91F0B0AC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5" name="AutoShape 9">
          <a:extLst>
            <a:ext uri="{FF2B5EF4-FFF2-40B4-BE49-F238E27FC236}">
              <a16:creationId xmlns:a16="http://schemas.microsoft.com/office/drawing/2014/main" id="{609CEBCE-1904-4058-AE19-0E7BCDF5C1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6" name="AutoShape 2" descr="comedero manual para ponedora en piso">
          <a:extLst>
            <a:ext uri="{FF2B5EF4-FFF2-40B4-BE49-F238E27FC236}">
              <a16:creationId xmlns:a16="http://schemas.microsoft.com/office/drawing/2014/main" id="{CA738EA6-8289-4B7D-BE94-6575A40ACF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7" name="AutoShape 10">
          <a:extLst>
            <a:ext uri="{FF2B5EF4-FFF2-40B4-BE49-F238E27FC236}">
              <a16:creationId xmlns:a16="http://schemas.microsoft.com/office/drawing/2014/main" id="{889ACBA7-B9BB-4515-A98D-AC170BC7D98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8" name="AutoShape 2" descr="comedero manual para ponedora en piso">
          <a:extLst>
            <a:ext uri="{FF2B5EF4-FFF2-40B4-BE49-F238E27FC236}">
              <a16:creationId xmlns:a16="http://schemas.microsoft.com/office/drawing/2014/main" id="{D9BC4547-0B75-49D3-B6BD-75FDA64A75A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79" name="AutoShape 10">
          <a:extLst>
            <a:ext uri="{FF2B5EF4-FFF2-40B4-BE49-F238E27FC236}">
              <a16:creationId xmlns:a16="http://schemas.microsoft.com/office/drawing/2014/main" id="{FF1A8D8B-E6DD-43B7-8912-6289A41EC7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0" name="AutoShape 2" descr="comedero manual para ponedora en piso">
          <a:extLst>
            <a:ext uri="{FF2B5EF4-FFF2-40B4-BE49-F238E27FC236}">
              <a16:creationId xmlns:a16="http://schemas.microsoft.com/office/drawing/2014/main" id="{D9A399D2-93C1-48E5-8F77-95957CCEDE3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1" name="AutoShape 10">
          <a:extLst>
            <a:ext uri="{FF2B5EF4-FFF2-40B4-BE49-F238E27FC236}">
              <a16:creationId xmlns:a16="http://schemas.microsoft.com/office/drawing/2014/main" id="{7D2B01DF-626C-4CDD-94B8-EC50E32C491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2" name="AutoShape 2" descr="comedero manual para ponedora en piso">
          <a:extLst>
            <a:ext uri="{FF2B5EF4-FFF2-40B4-BE49-F238E27FC236}">
              <a16:creationId xmlns:a16="http://schemas.microsoft.com/office/drawing/2014/main" id="{CC40B21A-E3FD-413E-9CD4-06BC79AEFCB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3" name="AutoShape 10">
          <a:extLst>
            <a:ext uri="{FF2B5EF4-FFF2-40B4-BE49-F238E27FC236}">
              <a16:creationId xmlns:a16="http://schemas.microsoft.com/office/drawing/2014/main" id="{41019FF1-273D-4C98-A9A8-4D5B147C4EB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4" name="AutoShape 2" descr="comedero manual para ponedora en piso">
          <a:extLst>
            <a:ext uri="{FF2B5EF4-FFF2-40B4-BE49-F238E27FC236}">
              <a16:creationId xmlns:a16="http://schemas.microsoft.com/office/drawing/2014/main" id="{BA32EE62-33A9-4F52-B256-7243395BC8A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5" name="AutoShape 10">
          <a:extLst>
            <a:ext uri="{FF2B5EF4-FFF2-40B4-BE49-F238E27FC236}">
              <a16:creationId xmlns:a16="http://schemas.microsoft.com/office/drawing/2014/main" id="{169A3DD0-22F9-460B-9F79-81EF553315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6" name="AutoShape 2" descr="comedero manual para ponedora en piso">
          <a:extLst>
            <a:ext uri="{FF2B5EF4-FFF2-40B4-BE49-F238E27FC236}">
              <a16:creationId xmlns:a16="http://schemas.microsoft.com/office/drawing/2014/main" id="{0403ABF9-8AB8-4C19-994A-0150C961DA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7" name="AutoShape 10">
          <a:extLst>
            <a:ext uri="{FF2B5EF4-FFF2-40B4-BE49-F238E27FC236}">
              <a16:creationId xmlns:a16="http://schemas.microsoft.com/office/drawing/2014/main" id="{9F3124B3-BAE2-403E-941C-B226E24E8BF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8" name="AutoShape 9">
          <a:extLst>
            <a:ext uri="{FF2B5EF4-FFF2-40B4-BE49-F238E27FC236}">
              <a16:creationId xmlns:a16="http://schemas.microsoft.com/office/drawing/2014/main" id="{E4EB226F-D39F-432A-BF03-C9DE704DB2F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89" name="AutoShape 2" descr="comedero manual para ponedora en piso">
          <a:extLst>
            <a:ext uri="{FF2B5EF4-FFF2-40B4-BE49-F238E27FC236}">
              <a16:creationId xmlns:a16="http://schemas.microsoft.com/office/drawing/2014/main" id="{1BCF99F9-FF61-498A-8947-BD12E4229FD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0" name="AutoShape 10">
          <a:extLst>
            <a:ext uri="{FF2B5EF4-FFF2-40B4-BE49-F238E27FC236}">
              <a16:creationId xmlns:a16="http://schemas.microsoft.com/office/drawing/2014/main" id="{048EF7F5-AEE3-4E86-A350-DC0B3B1C531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1" name="AutoShape 2" descr="comedero manual para ponedora en piso">
          <a:extLst>
            <a:ext uri="{FF2B5EF4-FFF2-40B4-BE49-F238E27FC236}">
              <a16:creationId xmlns:a16="http://schemas.microsoft.com/office/drawing/2014/main" id="{1A779844-619E-4FF3-B2D9-E5FF2B2C8F4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2" name="AutoShape 10">
          <a:extLst>
            <a:ext uri="{FF2B5EF4-FFF2-40B4-BE49-F238E27FC236}">
              <a16:creationId xmlns:a16="http://schemas.microsoft.com/office/drawing/2014/main" id="{67C47FF8-DDAE-4446-BD43-373FDC0DB2C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3" name="AutoShape 2" descr="comedero manual para ponedora en piso">
          <a:extLst>
            <a:ext uri="{FF2B5EF4-FFF2-40B4-BE49-F238E27FC236}">
              <a16:creationId xmlns:a16="http://schemas.microsoft.com/office/drawing/2014/main" id="{6157058F-E180-42EF-8114-07D420BCE32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4" name="AutoShape 10">
          <a:extLst>
            <a:ext uri="{FF2B5EF4-FFF2-40B4-BE49-F238E27FC236}">
              <a16:creationId xmlns:a16="http://schemas.microsoft.com/office/drawing/2014/main" id="{22AAF7EA-4784-4858-A23D-A17A1C34BCA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5" name="AutoShape 2" descr="comedero manual para ponedora en piso">
          <a:extLst>
            <a:ext uri="{FF2B5EF4-FFF2-40B4-BE49-F238E27FC236}">
              <a16:creationId xmlns:a16="http://schemas.microsoft.com/office/drawing/2014/main" id="{4FD4C27B-C435-4B8A-A63E-E1A44809EF4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6" name="AutoShape 10">
          <a:extLst>
            <a:ext uri="{FF2B5EF4-FFF2-40B4-BE49-F238E27FC236}">
              <a16:creationId xmlns:a16="http://schemas.microsoft.com/office/drawing/2014/main" id="{FBA6F88B-154B-4864-9FA4-E0EF873B381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7" name="AutoShape 2" descr="comedero manual para ponedora en piso">
          <a:extLst>
            <a:ext uri="{FF2B5EF4-FFF2-40B4-BE49-F238E27FC236}">
              <a16:creationId xmlns:a16="http://schemas.microsoft.com/office/drawing/2014/main" id="{F74F27AC-C40F-40AE-B01F-1CD47785453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8" name="AutoShape 10">
          <a:extLst>
            <a:ext uri="{FF2B5EF4-FFF2-40B4-BE49-F238E27FC236}">
              <a16:creationId xmlns:a16="http://schemas.microsoft.com/office/drawing/2014/main" id="{68C22FC8-CA8E-445E-AEEE-2FE0FCCEE95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499" name="AutoShape 2" descr="comedero manual para ponedora en piso">
          <a:extLst>
            <a:ext uri="{FF2B5EF4-FFF2-40B4-BE49-F238E27FC236}">
              <a16:creationId xmlns:a16="http://schemas.microsoft.com/office/drawing/2014/main" id="{6FD69E8A-3EEC-4E00-8E61-1426E102482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0" name="AutoShape 10">
          <a:extLst>
            <a:ext uri="{FF2B5EF4-FFF2-40B4-BE49-F238E27FC236}">
              <a16:creationId xmlns:a16="http://schemas.microsoft.com/office/drawing/2014/main" id="{9B70065C-6215-4018-8C96-B6E795BC5D4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1" name="AutoShape 9">
          <a:extLst>
            <a:ext uri="{FF2B5EF4-FFF2-40B4-BE49-F238E27FC236}">
              <a16:creationId xmlns:a16="http://schemas.microsoft.com/office/drawing/2014/main" id="{63CAB0A3-C502-49D5-B4B8-FD4BF028444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2" name="AutoShape 2" descr="comedero manual para ponedora en piso">
          <a:extLst>
            <a:ext uri="{FF2B5EF4-FFF2-40B4-BE49-F238E27FC236}">
              <a16:creationId xmlns:a16="http://schemas.microsoft.com/office/drawing/2014/main" id="{6B5CD206-4825-49F6-9017-CCBEF93971A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3" name="AutoShape 10">
          <a:extLst>
            <a:ext uri="{FF2B5EF4-FFF2-40B4-BE49-F238E27FC236}">
              <a16:creationId xmlns:a16="http://schemas.microsoft.com/office/drawing/2014/main" id="{B26B3782-88DC-4E1A-8CD8-444E53A89DF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4" name="AutoShape 2" descr="comedero manual para ponedora en piso">
          <a:extLst>
            <a:ext uri="{FF2B5EF4-FFF2-40B4-BE49-F238E27FC236}">
              <a16:creationId xmlns:a16="http://schemas.microsoft.com/office/drawing/2014/main" id="{64A8A051-B30A-46F3-AFA2-718582E2280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5" name="AutoShape 10">
          <a:extLst>
            <a:ext uri="{FF2B5EF4-FFF2-40B4-BE49-F238E27FC236}">
              <a16:creationId xmlns:a16="http://schemas.microsoft.com/office/drawing/2014/main" id="{50D2D8F0-3E43-48CD-89BF-595B5A731C5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6" name="AutoShape 2" descr="comedero manual para ponedora en piso">
          <a:extLst>
            <a:ext uri="{FF2B5EF4-FFF2-40B4-BE49-F238E27FC236}">
              <a16:creationId xmlns:a16="http://schemas.microsoft.com/office/drawing/2014/main" id="{A1D42A00-AA06-4C9F-A64F-635A343D9DB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7" name="AutoShape 10">
          <a:extLst>
            <a:ext uri="{FF2B5EF4-FFF2-40B4-BE49-F238E27FC236}">
              <a16:creationId xmlns:a16="http://schemas.microsoft.com/office/drawing/2014/main" id="{27037A42-1617-48B4-B69D-947D2CB64C5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8" name="AutoShape 2" descr="comedero manual para ponedora en piso">
          <a:extLst>
            <a:ext uri="{FF2B5EF4-FFF2-40B4-BE49-F238E27FC236}">
              <a16:creationId xmlns:a16="http://schemas.microsoft.com/office/drawing/2014/main" id="{03437859-5651-4B33-AF4B-18D71778B41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09" name="AutoShape 10">
          <a:extLst>
            <a:ext uri="{FF2B5EF4-FFF2-40B4-BE49-F238E27FC236}">
              <a16:creationId xmlns:a16="http://schemas.microsoft.com/office/drawing/2014/main" id="{9BAC1C41-8736-48AD-8E57-40B725F2B3C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0" name="AutoShape 2" descr="comedero manual para ponedora en piso">
          <a:extLst>
            <a:ext uri="{FF2B5EF4-FFF2-40B4-BE49-F238E27FC236}">
              <a16:creationId xmlns:a16="http://schemas.microsoft.com/office/drawing/2014/main" id="{2C4139B1-29C1-4E11-BE28-B994CB8D90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1" name="AutoShape 10">
          <a:extLst>
            <a:ext uri="{FF2B5EF4-FFF2-40B4-BE49-F238E27FC236}">
              <a16:creationId xmlns:a16="http://schemas.microsoft.com/office/drawing/2014/main" id="{185B9910-F842-4746-9D9F-F8327AE871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2" name="AutoShape 2" descr="comedero manual para ponedora en piso">
          <a:extLst>
            <a:ext uri="{FF2B5EF4-FFF2-40B4-BE49-F238E27FC236}">
              <a16:creationId xmlns:a16="http://schemas.microsoft.com/office/drawing/2014/main" id="{A18A4B1B-1961-4724-B2EC-D5C1C3B74EC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3" name="AutoShape 10">
          <a:extLst>
            <a:ext uri="{FF2B5EF4-FFF2-40B4-BE49-F238E27FC236}">
              <a16:creationId xmlns:a16="http://schemas.microsoft.com/office/drawing/2014/main" id="{49B96840-22DF-4D7A-A210-F353FA75CCC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4" name="AutoShape 9">
          <a:extLst>
            <a:ext uri="{FF2B5EF4-FFF2-40B4-BE49-F238E27FC236}">
              <a16:creationId xmlns:a16="http://schemas.microsoft.com/office/drawing/2014/main" id="{D31EF27B-1C8C-4B9B-B050-35E19F88957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5" name="AutoShape 2" descr="comedero manual para ponedora en piso">
          <a:extLst>
            <a:ext uri="{FF2B5EF4-FFF2-40B4-BE49-F238E27FC236}">
              <a16:creationId xmlns:a16="http://schemas.microsoft.com/office/drawing/2014/main" id="{83D95BE3-51C8-4834-A36E-701ED8E96E8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6" name="AutoShape 10">
          <a:extLst>
            <a:ext uri="{FF2B5EF4-FFF2-40B4-BE49-F238E27FC236}">
              <a16:creationId xmlns:a16="http://schemas.microsoft.com/office/drawing/2014/main" id="{3BD8F83C-AEE6-44D2-BAC9-D9A8887650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7" name="AutoShape 2" descr="comedero manual para ponedora en piso">
          <a:extLst>
            <a:ext uri="{FF2B5EF4-FFF2-40B4-BE49-F238E27FC236}">
              <a16:creationId xmlns:a16="http://schemas.microsoft.com/office/drawing/2014/main" id="{6E32A82D-3357-4524-89ED-3CD35630D23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8" name="AutoShape 10">
          <a:extLst>
            <a:ext uri="{FF2B5EF4-FFF2-40B4-BE49-F238E27FC236}">
              <a16:creationId xmlns:a16="http://schemas.microsoft.com/office/drawing/2014/main" id="{977961B5-A5C1-4AE1-94D1-C1B3B75E8F4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19" name="AutoShape 2" descr="comedero manual para ponedora en piso">
          <a:extLst>
            <a:ext uri="{FF2B5EF4-FFF2-40B4-BE49-F238E27FC236}">
              <a16:creationId xmlns:a16="http://schemas.microsoft.com/office/drawing/2014/main" id="{F2B6AFAF-8AEF-445C-8880-F183CC2FE1B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0" name="AutoShape 10">
          <a:extLst>
            <a:ext uri="{FF2B5EF4-FFF2-40B4-BE49-F238E27FC236}">
              <a16:creationId xmlns:a16="http://schemas.microsoft.com/office/drawing/2014/main" id="{3AC8A42B-D3B1-43D9-82BA-8095E65A6D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1" name="AutoShape 2" descr="comedero manual para ponedora en piso">
          <a:extLst>
            <a:ext uri="{FF2B5EF4-FFF2-40B4-BE49-F238E27FC236}">
              <a16:creationId xmlns:a16="http://schemas.microsoft.com/office/drawing/2014/main" id="{F1670752-6441-49F3-9BFD-36DC6BB9986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2" name="AutoShape 10">
          <a:extLst>
            <a:ext uri="{FF2B5EF4-FFF2-40B4-BE49-F238E27FC236}">
              <a16:creationId xmlns:a16="http://schemas.microsoft.com/office/drawing/2014/main" id="{FDD13734-9214-47F2-A20A-9AA1161BE88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3" name="AutoShape 2" descr="comedero manual para ponedora en piso">
          <a:extLst>
            <a:ext uri="{FF2B5EF4-FFF2-40B4-BE49-F238E27FC236}">
              <a16:creationId xmlns:a16="http://schemas.microsoft.com/office/drawing/2014/main" id="{480AB2EA-A86E-499E-8C55-E548E448A72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4" name="AutoShape 10">
          <a:extLst>
            <a:ext uri="{FF2B5EF4-FFF2-40B4-BE49-F238E27FC236}">
              <a16:creationId xmlns:a16="http://schemas.microsoft.com/office/drawing/2014/main" id="{7593B88B-1D36-4FA3-B2B2-412C78B2E66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5" name="AutoShape 2" descr="comedero manual para ponedora en piso">
          <a:extLst>
            <a:ext uri="{FF2B5EF4-FFF2-40B4-BE49-F238E27FC236}">
              <a16:creationId xmlns:a16="http://schemas.microsoft.com/office/drawing/2014/main" id="{F62531CA-023C-4D3C-A014-45A7C8A07A8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6" name="AutoShape 10">
          <a:extLst>
            <a:ext uri="{FF2B5EF4-FFF2-40B4-BE49-F238E27FC236}">
              <a16:creationId xmlns:a16="http://schemas.microsoft.com/office/drawing/2014/main" id="{5BD1E2D8-6855-4AB3-8802-6583D8C38FB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7" name="AutoShape 9">
          <a:extLst>
            <a:ext uri="{FF2B5EF4-FFF2-40B4-BE49-F238E27FC236}">
              <a16:creationId xmlns:a16="http://schemas.microsoft.com/office/drawing/2014/main" id="{AAE1E310-B0F2-4795-A785-2F0FF12BE6A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8" name="AutoShape 2" descr="comedero manual para ponedora en piso">
          <a:extLst>
            <a:ext uri="{FF2B5EF4-FFF2-40B4-BE49-F238E27FC236}">
              <a16:creationId xmlns:a16="http://schemas.microsoft.com/office/drawing/2014/main" id="{0B0A7075-099E-4179-A8AB-47C81830807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29" name="AutoShape 10">
          <a:extLst>
            <a:ext uri="{FF2B5EF4-FFF2-40B4-BE49-F238E27FC236}">
              <a16:creationId xmlns:a16="http://schemas.microsoft.com/office/drawing/2014/main" id="{1C709E86-1730-449D-AB9C-5808E1EAD97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0" name="AutoShape 2" descr="comedero manual para ponedora en piso">
          <a:extLst>
            <a:ext uri="{FF2B5EF4-FFF2-40B4-BE49-F238E27FC236}">
              <a16:creationId xmlns:a16="http://schemas.microsoft.com/office/drawing/2014/main" id="{9C64D034-DE6E-4DE4-AC19-5016ABB7A95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1" name="AutoShape 10">
          <a:extLst>
            <a:ext uri="{FF2B5EF4-FFF2-40B4-BE49-F238E27FC236}">
              <a16:creationId xmlns:a16="http://schemas.microsoft.com/office/drawing/2014/main" id="{6F0BE9E1-CAD0-44F6-9282-0D49CA510EE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2" name="AutoShape 2" descr="comedero manual para ponedora en piso">
          <a:extLst>
            <a:ext uri="{FF2B5EF4-FFF2-40B4-BE49-F238E27FC236}">
              <a16:creationId xmlns:a16="http://schemas.microsoft.com/office/drawing/2014/main" id="{FF7A9781-08B8-400A-8597-F2B3B4E37B5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3" name="AutoShape 10">
          <a:extLst>
            <a:ext uri="{FF2B5EF4-FFF2-40B4-BE49-F238E27FC236}">
              <a16:creationId xmlns:a16="http://schemas.microsoft.com/office/drawing/2014/main" id="{C538E4EA-3EA6-499B-B74A-75197E498E2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4" name="AutoShape 2" descr="comedero manual para ponedora en piso">
          <a:extLst>
            <a:ext uri="{FF2B5EF4-FFF2-40B4-BE49-F238E27FC236}">
              <a16:creationId xmlns:a16="http://schemas.microsoft.com/office/drawing/2014/main" id="{1F9D8808-1C84-42FC-BD8F-B0540B158F1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5" name="AutoShape 10">
          <a:extLst>
            <a:ext uri="{FF2B5EF4-FFF2-40B4-BE49-F238E27FC236}">
              <a16:creationId xmlns:a16="http://schemas.microsoft.com/office/drawing/2014/main" id="{EA7A68B9-B463-4305-AFEA-C735DF053A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6" name="AutoShape 2" descr="comedero manual para ponedora en piso">
          <a:extLst>
            <a:ext uri="{FF2B5EF4-FFF2-40B4-BE49-F238E27FC236}">
              <a16:creationId xmlns:a16="http://schemas.microsoft.com/office/drawing/2014/main" id="{37616EDB-8597-43C0-B918-190403B6D0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7" name="AutoShape 10">
          <a:extLst>
            <a:ext uri="{FF2B5EF4-FFF2-40B4-BE49-F238E27FC236}">
              <a16:creationId xmlns:a16="http://schemas.microsoft.com/office/drawing/2014/main" id="{4A5E1DD2-D587-4347-B4DD-DACC05E6D1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8" name="AutoShape 2" descr="comedero manual para ponedora en piso">
          <a:extLst>
            <a:ext uri="{FF2B5EF4-FFF2-40B4-BE49-F238E27FC236}">
              <a16:creationId xmlns:a16="http://schemas.microsoft.com/office/drawing/2014/main" id="{D5D62A9B-5794-4D3D-911F-AF34BECD2A1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39" name="AutoShape 10">
          <a:extLst>
            <a:ext uri="{FF2B5EF4-FFF2-40B4-BE49-F238E27FC236}">
              <a16:creationId xmlns:a16="http://schemas.microsoft.com/office/drawing/2014/main" id="{ED732EA7-7F37-4AE4-A8E2-4D683664974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0" name="AutoShape 9">
          <a:extLst>
            <a:ext uri="{FF2B5EF4-FFF2-40B4-BE49-F238E27FC236}">
              <a16:creationId xmlns:a16="http://schemas.microsoft.com/office/drawing/2014/main" id="{1D174081-0E21-4096-B817-88F989C2A6E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1" name="AutoShape 2" descr="comedero manual para ponedora en piso">
          <a:extLst>
            <a:ext uri="{FF2B5EF4-FFF2-40B4-BE49-F238E27FC236}">
              <a16:creationId xmlns:a16="http://schemas.microsoft.com/office/drawing/2014/main" id="{856C4AD1-2405-4A85-80D1-C27A6DA1F4F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2" name="AutoShape 10">
          <a:extLst>
            <a:ext uri="{FF2B5EF4-FFF2-40B4-BE49-F238E27FC236}">
              <a16:creationId xmlns:a16="http://schemas.microsoft.com/office/drawing/2014/main" id="{4B15741A-CD0A-46A8-8366-89E3F7FE3B0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3" name="AutoShape 2" descr="comedero manual para ponedora en piso">
          <a:extLst>
            <a:ext uri="{FF2B5EF4-FFF2-40B4-BE49-F238E27FC236}">
              <a16:creationId xmlns:a16="http://schemas.microsoft.com/office/drawing/2014/main" id="{4C7D75E8-A696-4AF7-A939-266059B5D43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4" name="AutoShape 10">
          <a:extLst>
            <a:ext uri="{FF2B5EF4-FFF2-40B4-BE49-F238E27FC236}">
              <a16:creationId xmlns:a16="http://schemas.microsoft.com/office/drawing/2014/main" id="{94296439-952D-4DB9-8FF0-A2130EF74E9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5" name="AutoShape 2" descr="comedero manual para ponedora en piso">
          <a:extLst>
            <a:ext uri="{FF2B5EF4-FFF2-40B4-BE49-F238E27FC236}">
              <a16:creationId xmlns:a16="http://schemas.microsoft.com/office/drawing/2014/main" id="{7CAF0C07-DC61-4B97-AE58-CD009FED93F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6" name="AutoShape 10">
          <a:extLst>
            <a:ext uri="{FF2B5EF4-FFF2-40B4-BE49-F238E27FC236}">
              <a16:creationId xmlns:a16="http://schemas.microsoft.com/office/drawing/2014/main" id="{AAD328C5-EC1D-463E-A100-95DDB17E403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7" name="AutoShape 2" descr="comedero manual para ponedora en piso">
          <a:extLst>
            <a:ext uri="{FF2B5EF4-FFF2-40B4-BE49-F238E27FC236}">
              <a16:creationId xmlns:a16="http://schemas.microsoft.com/office/drawing/2014/main" id="{54B65A78-0764-490D-A573-A0D024D34E0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8" name="AutoShape 10">
          <a:extLst>
            <a:ext uri="{FF2B5EF4-FFF2-40B4-BE49-F238E27FC236}">
              <a16:creationId xmlns:a16="http://schemas.microsoft.com/office/drawing/2014/main" id="{AB023ED8-A003-41AC-AE94-577F8B0FB31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49" name="AutoShape 2" descr="comedero manual para ponedora en piso">
          <a:extLst>
            <a:ext uri="{FF2B5EF4-FFF2-40B4-BE49-F238E27FC236}">
              <a16:creationId xmlns:a16="http://schemas.microsoft.com/office/drawing/2014/main" id="{F7145E07-FCDF-4704-9732-0C96314B11F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0" name="AutoShape 10">
          <a:extLst>
            <a:ext uri="{FF2B5EF4-FFF2-40B4-BE49-F238E27FC236}">
              <a16:creationId xmlns:a16="http://schemas.microsoft.com/office/drawing/2014/main" id="{35F671DA-F12A-4CE0-96A6-BFE7A149F67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1" name="AutoShape 2" descr="comedero manual para ponedora en piso">
          <a:extLst>
            <a:ext uri="{FF2B5EF4-FFF2-40B4-BE49-F238E27FC236}">
              <a16:creationId xmlns:a16="http://schemas.microsoft.com/office/drawing/2014/main" id="{0967DA92-9CE6-42C3-8408-0E13B98EDE9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2" name="AutoShape 10">
          <a:extLst>
            <a:ext uri="{FF2B5EF4-FFF2-40B4-BE49-F238E27FC236}">
              <a16:creationId xmlns:a16="http://schemas.microsoft.com/office/drawing/2014/main" id="{044E48AA-B78C-41C9-99D8-A300DEA5D96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3" name="AutoShape 9">
          <a:extLst>
            <a:ext uri="{FF2B5EF4-FFF2-40B4-BE49-F238E27FC236}">
              <a16:creationId xmlns:a16="http://schemas.microsoft.com/office/drawing/2014/main" id="{5E45787C-D1F0-406D-BE1B-BD664EB8CCD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4" name="AutoShape 2" descr="comedero manual para ponedora en piso">
          <a:extLst>
            <a:ext uri="{FF2B5EF4-FFF2-40B4-BE49-F238E27FC236}">
              <a16:creationId xmlns:a16="http://schemas.microsoft.com/office/drawing/2014/main" id="{54CF37B8-3936-4385-9E42-06653C15B3A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5" name="AutoShape 10">
          <a:extLst>
            <a:ext uri="{FF2B5EF4-FFF2-40B4-BE49-F238E27FC236}">
              <a16:creationId xmlns:a16="http://schemas.microsoft.com/office/drawing/2014/main" id="{1E7D74C1-B714-4026-891A-F2655DA51DD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6" name="AutoShape 2" descr="comedero manual para ponedora en piso">
          <a:extLst>
            <a:ext uri="{FF2B5EF4-FFF2-40B4-BE49-F238E27FC236}">
              <a16:creationId xmlns:a16="http://schemas.microsoft.com/office/drawing/2014/main" id="{2FA1CB97-8B00-44B6-9D83-A50F902B624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7" name="AutoShape 10">
          <a:extLst>
            <a:ext uri="{FF2B5EF4-FFF2-40B4-BE49-F238E27FC236}">
              <a16:creationId xmlns:a16="http://schemas.microsoft.com/office/drawing/2014/main" id="{6B1215A5-4A23-4D05-9182-48CE76E00BC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8" name="AutoShape 2" descr="comedero manual para ponedora en piso">
          <a:extLst>
            <a:ext uri="{FF2B5EF4-FFF2-40B4-BE49-F238E27FC236}">
              <a16:creationId xmlns:a16="http://schemas.microsoft.com/office/drawing/2014/main" id="{4F106297-6349-45AB-941C-5A161B56487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59" name="AutoShape 10">
          <a:extLst>
            <a:ext uri="{FF2B5EF4-FFF2-40B4-BE49-F238E27FC236}">
              <a16:creationId xmlns:a16="http://schemas.microsoft.com/office/drawing/2014/main" id="{E5671A6E-0BD8-4103-AC94-7CB4348D1B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0" name="AutoShape 2" descr="comedero manual para ponedora en piso">
          <a:extLst>
            <a:ext uri="{FF2B5EF4-FFF2-40B4-BE49-F238E27FC236}">
              <a16:creationId xmlns:a16="http://schemas.microsoft.com/office/drawing/2014/main" id="{26E6814A-4E76-4355-B35F-E38038E364C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1" name="AutoShape 10">
          <a:extLst>
            <a:ext uri="{FF2B5EF4-FFF2-40B4-BE49-F238E27FC236}">
              <a16:creationId xmlns:a16="http://schemas.microsoft.com/office/drawing/2014/main" id="{27B8678E-8932-4803-BC28-395B9410E0D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2" name="AutoShape 2" descr="comedero manual para ponedora en piso">
          <a:extLst>
            <a:ext uri="{FF2B5EF4-FFF2-40B4-BE49-F238E27FC236}">
              <a16:creationId xmlns:a16="http://schemas.microsoft.com/office/drawing/2014/main" id="{66E09FE7-315E-41B6-81B3-F0E6E77F80E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3" name="AutoShape 10">
          <a:extLst>
            <a:ext uri="{FF2B5EF4-FFF2-40B4-BE49-F238E27FC236}">
              <a16:creationId xmlns:a16="http://schemas.microsoft.com/office/drawing/2014/main" id="{BB0DF7A6-0864-4CDA-AB16-635968C4A2F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4" name="AutoShape 2" descr="comedero manual para ponedora en piso">
          <a:extLst>
            <a:ext uri="{FF2B5EF4-FFF2-40B4-BE49-F238E27FC236}">
              <a16:creationId xmlns:a16="http://schemas.microsoft.com/office/drawing/2014/main" id="{5385BFA3-B511-41AD-8314-8BB42AB4F56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5" name="AutoShape 10">
          <a:extLst>
            <a:ext uri="{FF2B5EF4-FFF2-40B4-BE49-F238E27FC236}">
              <a16:creationId xmlns:a16="http://schemas.microsoft.com/office/drawing/2014/main" id="{195ECE73-29F6-42B2-912F-69D2B3B693C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6" name="AutoShape 9">
          <a:extLst>
            <a:ext uri="{FF2B5EF4-FFF2-40B4-BE49-F238E27FC236}">
              <a16:creationId xmlns:a16="http://schemas.microsoft.com/office/drawing/2014/main" id="{F3E54E25-14F8-487B-B57A-9CC3723FB54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7" name="AutoShape 2" descr="comedero manual para ponedora en piso">
          <a:extLst>
            <a:ext uri="{FF2B5EF4-FFF2-40B4-BE49-F238E27FC236}">
              <a16:creationId xmlns:a16="http://schemas.microsoft.com/office/drawing/2014/main" id="{B54B2B6E-58C8-4585-A24D-1152915FAFC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8" name="AutoShape 10">
          <a:extLst>
            <a:ext uri="{FF2B5EF4-FFF2-40B4-BE49-F238E27FC236}">
              <a16:creationId xmlns:a16="http://schemas.microsoft.com/office/drawing/2014/main" id="{91B9C608-7BE0-47ED-AC07-C723540F8E7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69" name="AutoShape 2" descr="comedero manual para ponedora en piso">
          <a:extLst>
            <a:ext uri="{FF2B5EF4-FFF2-40B4-BE49-F238E27FC236}">
              <a16:creationId xmlns:a16="http://schemas.microsoft.com/office/drawing/2014/main" id="{C3D17FD7-BFC4-47C8-BA4F-C684ECC632C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0" name="AutoShape 10">
          <a:extLst>
            <a:ext uri="{FF2B5EF4-FFF2-40B4-BE49-F238E27FC236}">
              <a16:creationId xmlns:a16="http://schemas.microsoft.com/office/drawing/2014/main" id="{70927C46-4268-42C6-A73D-A2ADA3AD4D8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1" name="AutoShape 2" descr="comedero manual para ponedora en piso">
          <a:extLst>
            <a:ext uri="{FF2B5EF4-FFF2-40B4-BE49-F238E27FC236}">
              <a16:creationId xmlns:a16="http://schemas.microsoft.com/office/drawing/2014/main" id="{984A5220-B42D-44D3-BBFA-2016622AAED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2" name="AutoShape 10">
          <a:extLst>
            <a:ext uri="{FF2B5EF4-FFF2-40B4-BE49-F238E27FC236}">
              <a16:creationId xmlns:a16="http://schemas.microsoft.com/office/drawing/2014/main" id="{9F5D62E9-7001-41A5-A8A7-69C01CB319C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3" name="AutoShape 2" descr="comedero manual para ponedora en piso">
          <a:extLst>
            <a:ext uri="{FF2B5EF4-FFF2-40B4-BE49-F238E27FC236}">
              <a16:creationId xmlns:a16="http://schemas.microsoft.com/office/drawing/2014/main" id="{CD334CFC-F1E3-4120-ABFF-3E8B2BB340E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4" name="AutoShape 10">
          <a:extLst>
            <a:ext uri="{FF2B5EF4-FFF2-40B4-BE49-F238E27FC236}">
              <a16:creationId xmlns:a16="http://schemas.microsoft.com/office/drawing/2014/main" id="{EEA97B26-25E6-42C1-BAAB-EEDF6296024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5" name="AutoShape 2" descr="comedero manual para ponedora en piso">
          <a:extLst>
            <a:ext uri="{FF2B5EF4-FFF2-40B4-BE49-F238E27FC236}">
              <a16:creationId xmlns:a16="http://schemas.microsoft.com/office/drawing/2014/main" id="{96F1CF0A-8414-44A7-87BD-27E3C7063A9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6" name="AutoShape 10">
          <a:extLst>
            <a:ext uri="{FF2B5EF4-FFF2-40B4-BE49-F238E27FC236}">
              <a16:creationId xmlns:a16="http://schemas.microsoft.com/office/drawing/2014/main" id="{0FF9473F-7DD2-46D5-A3E8-504555D96DD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7" name="AutoShape 2" descr="comedero manual para ponedora en piso">
          <a:extLst>
            <a:ext uri="{FF2B5EF4-FFF2-40B4-BE49-F238E27FC236}">
              <a16:creationId xmlns:a16="http://schemas.microsoft.com/office/drawing/2014/main" id="{B0CACAE8-056B-427A-9A77-2128F79BD1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8" name="AutoShape 10">
          <a:extLst>
            <a:ext uri="{FF2B5EF4-FFF2-40B4-BE49-F238E27FC236}">
              <a16:creationId xmlns:a16="http://schemas.microsoft.com/office/drawing/2014/main" id="{068423E0-1483-429B-8D1F-1F608F49A6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79" name="AutoShape 9">
          <a:extLst>
            <a:ext uri="{FF2B5EF4-FFF2-40B4-BE49-F238E27FC236}">
              <a16:creationId xmlns:a16="http://schemas.microsoft.com/office/drawing/2014/main" id="{A156A1DC-717E-458B-98B2-6E408A52D49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0" name="AutoShape 2" descr="comedero manual para ponedora en piso">
          <a:extLst>
            <a:ext uri="{FF2B5EF4-FFF2-40B4-BE49-F238E27FC236}">
              <a16:creationId xmlns:a16="http://schemas.microsoft.com/office/drawing/2014/main" id="{45E56A4F-7047-4273-93C5-BA3004626C0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1" name="AutoShape 10">
          <a:extLst>
            <a:ext uri="{FF2B5EF4-FFF2-40B4-BE49-F238E27FC236}">
              <a16:creationId xmlns:a16="http://schemas.microsoft.com/office/drawing/2014/main" id="{D64FA62E-41E4-4C2A-9015-743CE58493E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2" name="AutoShape 2" descr="comedero manual para ponedora en piso">
          <a:extLst>
            <a:ext uri="{FF2B5EF4-FFF2-40B4-BE49-F238E27FC236}">
              <a16:creationId xmlns:a16="http://schemas.microsoft.com/office/drawing/2014/main" id="{7BDF64ED-41BC-4ACB-AFA9-046D85D400B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3" name="AutoShape 10">
          <a:extLst>
            <a:ext uri="{FF2B5EF4-FFF2-40B4-BE49-F238E27FC236}">
              <a16:creationId xmlns:a16="http://schemas.microsoft.com/office/drawing/2014/main" id="{1001C24A-4128-4A42-845E-CCB54BD5D65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4" name="AutoShape 2" descr="comedero manual para ponedora en piso">
          <a:extLst>
            <a:ext uri="{FF2B5EF4-FFF2-40B4-BE49-F238E27FC236}">
              <a16:creationId xmlns:a16="http://schemas.microsoft.com/office/drawing/2014/main" id="{DB54F766-DCDB-405B-87E5-828E1D7C9A3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5" name="AutoShape 10">
          <a:extLst>
            <a:ext uri="{FF2B5EF4-FFF2-40B4-BE49-F238E27FC236}">
              <a16:creationId xmlns:a16="http://schemas.microsoft.com/office/drawing/2014/main" id="{55EE74D5-5788-4AA8-98F2-DED07809B60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6" name="AutoShape 2" descr="comedero manual para ponedora en piso">
          <a:extLst>
            <a:ext uri="{FF2B5EF4-FFF2-40B4-BE49-F238E27FC236}">
              <a16:creationId xmlns:a16="http://schemas.microsoft.com/office/drawing/2014/main" id="{354B3F5C-40BC-4E1F-B591-5659BA80E86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7" name="AutoShape 10">
          <a:extLst>
            <a:ext uri="{FF2B5EF4-FFF2-40B4-BE49-F238E27FC236}">
              <a16:creationId xmlns:a16="http://schemas.microsoft.com/office/drawing/2014/main" id="{8B9B05AF-3C8A-4F64-BAF5-BCA8274AE61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8" name="AutoShape 2" descr="comedero manual para ponedora en piso">
          <a:extLst>
            <a:ext uri="{FF2B5EF4-FFF2-40B4-BE49-F238E27FC236}">
              <a16:creationId xmlns:a16="http://schemas.microsoft.com/office/drawing/2014/main" id="{DE33C8D0-42F2-4E93-9D32-CB16D6C4D86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89" name="AutoShape 10">
          <a:extLst>
            <a:ext uri="{FF2B5EF4-FFF2-40B4-BE49-F238E27FC236}">
              <a16:creationId xmlns:a16="http://schemas.microsoft.com/office/drawing/2014/main" id="{6510854C-28C6-40CB-9215-060AF86D3BB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0" name="AutoShape 2" descr="comedero manual para ponedora en piso">
          <a:extLst>
            <a:ext uri="{FF2B5EF4-FFF2-40B4-BE49-F238E27FC236}">
              <a16:creationId xmlns:a16="http://schemas.microsoft.com/office/drawing/2014/main" id="{A2D3E5C3-B2A3-4B16-AD4A-123B53E0DE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1" name="AutoShape 10">
          <a:extLst>
            <a:ext uri="{FF2B5EF4-FFF2-40B4-BE49-F238E27FC236}">
              <a16:creationId xmlns:a16="http://schemas.microsoft.com/office/drawing/2014/main" id="{A9CBE166-CCBB-4051-96BB-273DC0FFE1A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2" name="AutoShape 9">
          <a:extLst>
            <a:ext uri="{FF2B5EF4-FFF2-40B4-BE49-F238E27FC236}">
              <a16:creationId xmlns:a16="http://schemas.microsoft.com/office/drawing/2014/main" id="{C4656454-E631-4A14-A677-6096FF1EBA1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3" name="AutoShape 2" descr="comedero manual para ponedora en piso">
          <a:extLst>
            <a:ext uri="{FF2B5EF4-FFF2-40B4-BE49-F238E27FC236}">
              <a16:creationId xmlns:a16="http://schemas.microsoft.com/office/drawing/2014/main" id="{CBF22EA2-B6C8-41E8-8080-D7A566B5CC0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4" name="AutoShape 10">
          <a:extLst>
            <a:ext uri="{FF2B5EF4-FFF2-40B4-BE49-F238E27FC236}">
              <a16:creationId xmlns:a16="http://schemas.microsoft.com/office/drawing/2014/main" id="{A454F6B9-87BD-4A38-A2E0-4469934251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5" name="AutoShape 2" descr="comedero manual para ponedora en piso">
          <a:extLst>
            <a:ext uri="{FF2B5EF4-FFF2-40B4-BE49-F238E27FC236}">
              <a16:creationId xmlns:a16="http://schemas.microsoft.com/office/drawing/2014/main" id="{B0BE8003-7060-44F4-8956-AF6BDFC9876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6" name="AutoShape 10">
          <a:extLst>
            <a:ext uri="{FF2B5EF4-FFF2-40B4-BE49-F238E27FC236}">
              <a16:creationId xmlns:a16="http://schemas.microsoft.com/office/drawing/2014/main" id="{855CB4B4-81A6-4128-BC4A-974CC2CA006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7" name="AutoShape 2" descr="comedero manual para ponedora en piso">
          <a:extLst>
            <a:ext uri="{FF2B5EF4-FFF2-40B4-BE49-F238E27FC236}">
              <a16:creationId xmlns:a16="http://schemas.microsoft.com/office/drawing/2014/main" id="{10B615AD-0E14-494C-A9FC-AC8D30F86DB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8" name="AutoShape 10">
          <a:extLst>
            <a:ext uri="{FF2B5EF4-FFF2-40B4-BE49-F238E27FC236}">
              <a16:creationId xmlns:a16="http://schemas.microsoft.com/office/drawing/2014/main" id="{DCA19EFE-3836-45E7-815B-CBDE8289459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599" name="AutoShape 2" descr="comedero manual para ponedora en piso">
          <a:extLst>
            <a:ext uri="{FF2B5EF4-FFF2-40B4-BE49-F238E27FC236}">
              <a16:creationId xmlns:a16="http://schemas.microsoft.com/office/drawing/2014/main" id="{A39FC613-C917-452D-85CA-BA2D329C51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0" name="AutoShape 10">
          <a:extLst>
            <a:ext uri="{FF2B5EF4-FFF2-40B4-BE49-F238E27FC236}">
              <a16:creationId xmlns:a16="http://schemas.microsoft.com/office/drawing/2014/main" id="{C64F3066-FE4C-4004-82BE-37CD3848688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1" name="AutoShape 2" descr="comedero manual para ponedora en piso">
          <a:extLst>
            <a:ext uri="{FF2B5EF4-FFF2-40B4-BE49-F238E27FC236}">
              <a16:creationId xmlns:a16="http://schemas.microsoft.com/office/drawing/2014/main" id="{F7D3E176-EA49-4F57-99E7-FFCF2CC234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2" name="AutoShape 10">
          <a:extLst>
            <a:ext uri="{FF2B5EF4-FFF2-40B4-BE49-F238E27FC236}">
              <a16:creationId xmlns:a16="http://schemas.microsoft.com/office/drawing/2014/main" id="{D7E11AAB-D823-4A25-88BD-4967F4EBC7F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3" name="AutoShape 2" descr="comedero manual para ponedora en piso">
          <a:extLst>
            <a:ext uri="{FF2B5EF4-FFF2-40B4-BE49-F238E27FC236}">
              <a16:creationId xmlns:a16="http://schemas.microsoft.com/office/drawing/2014/main" id="{AE17DAF8-626D-4453-A5A5-E77B61596D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4" name="AutoShape 10">
          <a:extLst>
            <a:ext uri="{FF2B5EF4-FFF2-40B4-BE49-F238E27FC236}">
              <a16:creationId xmlns:a16="http://schemas.microsoft.com/office/drawing/2014/main" id="{776BBD9C-7A5A-4F74-AC12-A57A5B930C3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5" name="AutoShape 9">
          <a:extLst>
            <a:ext uri="{FF2B5EF4-FFF2-40B4-BE49-F238E27FC236}">
              <a16:creationId xmlns:a16="http://schemas.microsoft.com/office/drawing/2014/main" id="{78B757C9-634A-4D3E-8773-4CDBC6766D6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6" name="AutoShape 2" descr="comedero manual para ponedora en piso">
          <a:extLst>
            <a:ext uri="{FF2B5EF4-FFF2-40B4-BE49-F238E27FC236}">
              <a16:creationId xmlns:a16="http://schemas.microsoft.com/office/drawing/2014/main" id="{FC09376B-E61A-44F5-93A4-5BA265E8E6D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7" name="AutoShape 10">
          <a:extLst>
            <a:ext uri="{FF2B5EF4-FFF2-40B4-BE49-F238E27FC236}">
              <a16:creationId xmlns:a16="http://schemas.microsoft.com/office/drawing/2014/main" id="{DAF000B5-561B-4C3E-AF93-58D9EEBC71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8" name="AutoShape 2" descr="comedero manual para ponedora en piso">
          <a:extLst>
            <a:ext uri="{FF2B5EF4-FFF2-40B4-BE49-F238E27FC236}">
              <a16:creationId xmlns:a16="http://schemas.microsoft.com/office/drawing/2014/main" id="{E07C83FF-1F0A-4393-8AE0-1B78957C04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09" name="AutoShape 10">
          <a:extLst>
            <a:ext uri="{FF2B5EF4-FFF2-40B4-BE49-F238E27FC236}">
              <a16:creationId xmlns:a16="http://schemas.microsoft.com/office/drawing/2014/main" id="{A10F54ED-B81C-4661-BE81-A312F24F171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0" name="AutoShape 2" descr="comedero manual para ponedora en piso">
          <a:extLst>
            <a:ext uri="{FF2B5EF4-FFF2-40B4-BE49-F238E27FC236}">
              <a16:creationId xmlns:a16="http://schemas.microsoft.com/office/drawing/2014/main" id="{243066BD-5F67-424C-AFF0-016DA45D17B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1" name="AutoShape 10">
          <a:extLst>
            <a:ext uri="{FF2B5EF4-FFF2-40B4-BE49-F238E27FC236}">
              <a16:creationId xmlns:a16="http://schemas.microsoft.com/office/drawing/2014/main" id="{1CA1CD71-E7E7-47F8-B07C-8D9A0D270C8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2" name="AutoShape 2" descr="comedero manual para ponedora en piso">
          <a:extLst>
            <a:ext uri="{FF2B5EF4-FFF2-40B4-BE49-F238E27FC236}">
              <a16:creationId xmlns:a16="http://schemas.microsoft.com/office/drawing/2014/main" id="{336CA6CF-E0C1-447B-8752-466DC67538C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3" name="AutoShape 10">
          <a:extLst>
            <a:ext uri="{FF2B5EF4-FFF2-40B4-BE49-F238E27FC236}">
              <a16:creationId xmlns:a16="http://schemas.microsoft.com/office/drawing/2014/main" id="{1FE0655D-A112-4092-A974-EFA2D417240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4" name="AutoShape 2" descr="comedero manual para ponedora en piso">
          <a:extLst>
            <a:ext uri="{FF2B5EF4-FFF2-40B4-BE49-F238E27FC236}">
              <a16:creationId xmlns:a16="http://schemas.microsoft.com/office/drawing/2014/main" id="{7E9EB0CA-0D12-4C3D-A5A1-8B07B78657B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5" name="AutoShape 10">
          <a:extLst>
            <a:ext uri="{FF2B5EF4-FFF2-40B4-BE49-F238E27FC236}">
              <a16:creationId xmlns:a16="http://schemas.microsoft.com/office/drawing/2014/main" id="{3DA228B5-4AD3-4BE2-B287-3E397DEE8E6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6" name="AutoShape 2" descr="comedero manual para ponedora en piso">
          <a:extLst>
            <a:ext uri="{FF2B5EF4-FFF2-40B4-BE49-F238E27FC236}">
              <a16:creationId xmlns:a16="http://schemas.microsoft.com/office/drawing/2014/main" id="{A673E957-F94A-4691-B9DB-7407F6C2438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7" name="AutoShape 10">
          <a:extLst>
            <a:ext uri="{FF2B5EF4-FFF2-40B4-BE49-F238E27FC236}">
              <a16:creationId xmlns:a16="http://schemas.microsoft.com/office/drawing/2014/main" id="{A3011D6E-0863-4B3C-AA3C-019073839E5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8" name="AutoShape 9">
          <a:extLst>
            <a:ext uri="{FF2B5EF4-FFF2-40B4-BE49-F238E27FC236}">
              <a16:creationId xmlns:a16="http://schemas.microsoft.com/office/drawing/2014/main" id="{C59C58C6-6A82-4F6C-BBB7-B4E7C15B9B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19" name="AutoShape 2" descr="comedero manual para ponedora en piso">
          <a:extLst>
            <a:ext uri="{FF2B5EF4-FFF2-40B4-BE49-F238E27FC236}">
              <a16:creationId xmlns:a16="http://schemas.microsoft.com/office/drawing/2014/main" id="{F74DDBFC-A504-4BCE-A4F7-2F90D23F0F2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0" name="AutoShape 10">
          <a:extLst>
            <a:ext uri="{FF2B5EF4-FFF2-40B4-BE49-F238E27FC236}">
              <a16:creationId xmlns:a16="http://schemas.microsoft.com/office/drawing/2014/main" id="{03827238-067B-4929-9C53-D12F09B2BB2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1" name="AutoShape 2" descr="comedero manual para ponedora en piso">
          <a:extLst>
            <a:ext uri="{FF2B5EF4-FFF2-40B4-BE49-F238E27FC236}">
              <a16:creationId xmlns:a16="http://schemas.microsoft.com/office/drawing/2014/main" id="{E0719AE8-E64D-4F1E-AB30-9B39E783A5F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2" name="AutoShape 10">
          <a:extLst>
            <a:ext uri="{FF2B5EF4-FFF2-40B4-BE49-F238E27FC236}">
              <a16:creationId xmlns:a16="http://schemas.microsoft.com/office/drawing/2014/main" id="{ECDB215E-11CF-4285-982C-FEF17B43AF4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3" name="AutoShape 2" descr="comedero manual para ponedora en piso">
          <a:extLst>
            <a:ext uri="{FF2B5EF4-FFF2-40B4-BE49-F238E27FC236}">
              <a16:creationId xmlns:a16="http://schemas.microsoft.com/office/drawing/2014/main" id="{9E68CB62-74EA-477B-B7E7-8E7EC8D592D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4" name="AutoShape 10">
          <a:extLst>
            <a:ext uri="{FF2B5EF4-FFF2-40B4-BE49-F238E27FC236}">
              <a16:creationId xmlns:a16="http://schemas.microsoft.com/office/drawing/2014/main" id="{B02C3684-0AC2-4218-9537-E4BE296ED06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5" name="AutoShape 2" descr="comedero manual para ponedora en piso">
          <a:extLst>
            <a:ext uri="{FF2B5EF4-FFF2-40B4-BE49-F238E27FC236}">
              <a16:creationId xmlns:a16="http://schemas.microsoft.com/office/drawing/2014/main" id="{5CF26CAE-0D77-4BF1-A4F2-D7DCC52B3F6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6" name="AutoShape 10">
          <a:extLst>
            <a:ext uri="{FF2B5EF4-FFF2-40B4-BE49-F238E27FC236}">
              <a16:creationId xmlns:a16="http://schemas.microsoft.com/office/drawing/2014/main" id="{969D5EE5-59DC-4E94-B2A0-32B7BD11679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7" name="AutoShape 2" descr="comedero manual para ponedora en piso">
          <a:extLst>
            <a:ext uri="{FF2B5EF4-FFF2-40B4-BE49-F238E27FC236}">
              <a16:creationId xmlns:a16="http://schemas.microsoft.com/office/drawing/2014/main" id="{47701D97-DEC6-428C-9A8F-4D29D55DFB4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8" name="AutoShape 10">
          <a:extLst>
            <a:ext uri="{FF2B5EF4-FFF2-40B4-BE49-F238E27FC236}">
              <a16:creationId xmlns:a16="http://schemas.microsoft.com/office/drawing/2014/main" id="{0D6CFF5F-4CAB-486B-BF44-41775BAEDA9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29" name="AutoShape 2" descr="comedero manual para ponedora en piso">
          <a:extLst>
            <a:ext uri="{FF2B5EF4-FFF2-40B4-BE49-F238E27FC236}">
              <a16:creationId xmlns:a16="http://schemas.microsoft.com/office/drawing/2014/main" id="{35CCB1FB-2DC8-4C8D-951A-D9ABBEDD8A0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0" name="AutoShape 10">
          <a:extLst>
            <a:ext uri="{FF2B5EF4-FFF2-40B4-BE49-F238E27FC236}">
              <a16:creationId xmlns:a16="http://schemas.microsoft.com/office/drawing/2014/main" id="{9BCD49C7-365A-48C1-8FE0-4E678E93E6D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1" name="AutoShape 9">
          <a:extLst>
            <a:ext uri="{FF2B5EF4-FFF2-40B4-BE49-F238E27FC236}">
              <a16:creationId xmlns:a16="http://schemas.microsoft.com/office/drawing/2014/main" id="{8D1C9DA0-4EB1-4F0A-A6D1-E28A8CB88FF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2" name="AutoShape 2" descr="comedero manual para ponedora en piso">
          <a:extLst>
            <a:ext uri="{FF2B5EF4-FFF2-40B4-BE49-F238E27FC236}">
              <a16:creationId xmlns:a16="http://schemas.microsoft.com/office/drawing/2014/main" id="{54B86F47-997B-4869-8838-B5A1D0D97CF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3" name="AutoShape 10">
          <a:extLst>
            <a:ext uri="{FF2B5EF4-FFF2-40B4-BE49-F238E27FC236}">
              <a16:creationId xmlns:a16="http://schemas.microsoft.com/office/drawing/2014/main" id="{432321C0-B81B-42A7-A13E-5B09EB0353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4" name="AutoShape 2" descr="comedero manual para ponedora en piso">
          <a:extLst>
            <a:ext uri="{FF2B5EF4-FFF2-40B4-BE49-F238E27FC236}">
              <a16:creationId xmlns:a16="http://schemas.microsoft.com/office/drawing/2014/main" id="{3D7F4E52-861C-44C0-9191-3F6D4BA1346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5" name="AutoShape 10">
          <a:extLst>
            <a:ext uri="{FF2B5EF4-FFF2-40B4-BE49-F238E27FC236}">
              <a16:creationId xmlns:a16="http://schemas.microsoft.com/office/drawing/2014/main" id="{19A4837D-7370-4CD3-92A8-2AA76012FCA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6" name="AutoShape 2" descr="comedero manual para ponedora en piso">
          <a:extLst>
            <a:ext uri="{FF2B5EF4-FFF2-40B4-BE49-F238E27FC236}">
              <a16:creationId xmlns:a16="http://schemas.microsoft.com/office/drawing/2014/main" id="{815815E4-D30F-4744-9426-BDFC0BCFD8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7" name="AutoShape 10">
          <a:extLst>
            <a:ext uri="{FF2B5EF4-FFF2-40B4-BE49-F238E27FC236}">
              <a16:creationId xmlns:a16="http://schemas.microsoft.com/office/drawing/2014/main" id="{B7B150D2-EC8D-4E01-AA03-046BDC8C452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8" name="AutoShape 2" descr="comedero manual para ponedora en piso">
          <a:extLst>
            <a:ext uri="{FF2B5EF4-FFF2-40B4-BE49-F238E27FC236}">
              <a16:creationId xmlns:a16="http://schemas.microsoft.com/office/drawing/2014/main" id="{53BE251F-CA55-43AE-9603-2F20C8A4533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39" name="AutoShape 10">
          <a:extLst>
            <a:ext uri="{FF2B5EF4-FFF2-40B4-BE49-F238E27FC236}">
              <a16:creationId xmlns:a16="http://schemas.microsoft.com/office/drawing/2014/main" id="{6AF1C372-007C-4480-A348-A05C36B9A0D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0" name="AutoShape 2" descr="comedero manual para ponedora en piso">
          <a:extLst>
            <a:ext uri="{FF2B5EF4-FFF2-40B4-BE49-F238E27FC236}">
              <a16:creationId xmlns:a16="http://schemas.microsoft.com/office/drawing/2014/main" id="{9EACE19C-934E-4BC5-99DB-84BBE554AEB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1" name="AutoShape 10">
          <a:extLst>
            <a:ext uri="{FF2B5EF4-FFF2-40B4-BE49-F238E27FC236}">
              <a16:creationId xmlns:a16="http://schemas.microsoft.com/office/drawing/2014/main" id="{C0515454-AB86-4E31-8607-17B73EE6382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2" name="AutoShape 2" descr="comedero manual para ponedora en piso">
          <a:extLst>
            <a:ext uri="{FF2B5EF4-FFF2-40B4-BE49-F238E27FC236}">
              <a16:creationId xmlns:a16="http://schemas.microsoft.com/office/drawing/2014/main" id="{770BFF47-AF7C-46AF-A279-A90F544D537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3" name="AutoShape 10">
          <a:extLst>
            <a:ext uri="{FF2B5EF4-FFF2-40B4-BE49-F238E27FC236}">
              <a16:creationId xmlns:a16="http://schemas.microsoft.com/office/drawing/2014/main" id="{C1CD1D74-8176-4FD6-8C31-B1DBFDF216B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4" name="AutoShape 9">
          <a:extLst>
            <a:ext uri="{FF2B5EF4-FFF2-40B4-BE49-F238E27FC236}">
              <a16:creationId xmlns:a16="http://schemas.microsoft.com/office/drawing/2014/main" id="{054F5EA6-3468-48BA-AF64-3D9DC24C2F0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5" name="AutoShape 2" descr="comedero manual para ponedora en piso">
          <a:extLst>
            <a:ext uri="{FF2B5EF4-FFF2-40B4-BE49-F238E27FC236}">
              <a16:creationId xmlns:a16="http://schemas.microsoft.com/office/drawing/2014/main" id="{2D82962F-63F6-48E1-9116-8D8D875D759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6" name="AutoShape 10">
          <a:extLst>
            <a:ext uri="{FF2B5EF4-FFF2-40B4-BE49-F238E27FC236}">
              <a16:creationId xmlns:a16="http://schemas.microsoft.com/office/drawing/2014/main" id="{6083EE57-D4E6-4024-9DBE-E9CE19B6B9C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7" name="AutoShape 2" descr="comedero manual para ponedora en piso">
          <a:extLst>
            <a:ext uri="{FF2B5EF4-FFF2-40B4-BE49-F238E27FC236}">
              <a16:creationId xmlns:a16="http://schemas.microsoft.com/office/drawing/2014/main" id="{13D6343C-54E6-4A34-9A3B-11733DADBFE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8" name="AutoShape 10">
          <a:extLst>
            <a:ext uri="{FF2B5EF4-FFF2-40B4-BE49-F238E27FC236}">
              <a16:creationId xmlns:a16="http://schemas.microsoft.com/office/drawing/2014/main" id="{E82DBA5C-786E-4C9F-9AAF-C7DF56889A3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49" name="AutoShape 2" descr="comedero manual para ponedora en piso">
          <a:extLst>
            <a:ext uri="{FF2B5EF4-FFF2-40B4-BE49-F238E27FC236}">
              <a16:creationId xmlns:a16="http://schemas.microsoft.com/office/drawing/2014/main" id="{461AD564-9E94-43E6-BFED-6580676B03E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0" name="AutoShape 10">
          <a:extLst>
            <a:ext uri="{FF2B5EF4-FFF2-40B4-BE49-F238E27FC236}">
              <a16:creationId xmlns:a16="http://schemas.microsoft.com/office/drawing/2014/main" id="{FFDB897B-90FB-47EB-BFA3-39633DE363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1" name="AutoShape 2" descr="comedero manual para ponedora en piso">
          <a:extLst>
            <a:ext uri="{FF2B5EF4-FFF2-40B4-BE49-F238E27FC236}">
              <a16:creationId xmlns:a16="http://schemas.microsoft.com/office/drawing/2014/main" id="{12071DC3-A8E4-44FC-8744-A7C7FB900A9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2" name="AutoShape 10">
          <a:extLst>
            <a:ext uri="{FF2B5EF4-FFF2-40B4-BE49-F238E27FC236}">
              <a16:creationId xmlns:a16="http://schemas.microsoft.com/office/drawing/2014/main" id="{5A9EAC45-6608-4DBC-913D-CBD21F3A474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3" name="AutoShape 2" descr="comedero manual para ponedora en piso">
          <a:extLst>
            <a:ext uri="{FF2B5EF4-FFF2-40B4-BE49-F238E27FC236}">
              <a16:creationId xmlns:a16="http://schemas.microsoft.com/office/drawing/2014/main" id="{4CCCEB3A-AA92-41E1-A8F9-0193B1FA1F9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4" name="AutoShape 10">
          <a:extLst>
            <a:ext uri="{FF2B5EF4-FFF2-40B4-BE49-F238E27FC236}">
              <a16:creationId xmlns:a16="http://schemas.microsoft.com/office/drawing/2014/main" id="{E651B896-4136-46F0-8C6A-402E81F90C5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5" name="AutoShape 2" descr="comedero manual para ponedora en piso">
          <a:extLst>
            <a:ext uri="{FF2B5EF4-FFF2-40B4-BE49-F238E27FC236}">
              <a16:creationId xmlns:a16="http://schemas.microsoft.com/office/drawing/2014/main" id="{1B537423-4717-49D3-BF38-72128E68D1E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6" name="AutoShape 10">
          <a:extLst>
            <a:ext uri="{FF2B5EF4-FFF2-40B4-BE49-F238E27FC236}">
              <a16:creationId xmlns:a16="http://schemas.microsoft.com/office/drawing/2014/main" id="{300BC1A0-2F89-47D4-A355-29FADAD3490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7" name="AutoShape 9">
          <a:extLst>
            <a:ext uri="{FF2B5EF4-FFF2-40B4-BE49-F238E27FC236}">
              <a16:creationId xmlns:a16="http://schemas.microsoft.com/office/drawing/2014/main" id="{0D9E12F0-5043-4BB8-98F2-82D762A548A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8" name="AutoShape 2" descr="comedero manual para ponedora en piso">
          <a:extLst>
            <a:ext uri="{FF2B5EF4-FFF2-40B4-BE49-F238E27FC236}">
              <a16:creationId xmlns:a16="http://schemas.microsoft.com/office/drawing/2014/main" id="{E334F655-8691-4EF9-9AF3-BE256644AB6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59" name="AutoShape 10">
          <a:extLst>
            <a:ext uri="{FF2B5EF4-FFF2-40B4-BE49-F238E27FC236}">
              <a16:creationId xmlns:a16="http://schemas.microsoft.com/office/drawing/2014/main" id="{62D52A54-9D2C-4BC8-9415-E25AF379488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0" name="AutoShape 2" descr="comedero manual para ponedora en piso">
          <a:extLst>
            <a:ext uri="{FF2B5EF4-FFF2-40B4-BE49-F238E27FC236}">
              <a16:creationId xmlns:a16="http://schemas.microsoft.com/office/drawing/2014/main" id="{9D272964-7B5B-4837-AC73-92D0961EEE1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1" name="AutoShape 10">
          <a:extLst>
            <a:ext uri="{FF2B5EF4-FFF2-40B4-BE49-F238E27FC236}">
              <a16:creationId xmlns:a16="http://schemas.microsoft.com/office/drawing/2014/main" id="{389FE673-9E13-4E25-8126-6F6B942959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2" name="AutoShape 2" descr="comedero manual para ponedora en piso">
          <a:extLst>
            <a:ext uri="{FF2B5EF4-FFF2-40B4-BE49-F238E27FC236}">
              <a16:creationId xmlns:a16="http://schemas.microsoft.com/office/drawing/2014/main" id="{1AA76DC5-4629-4DD4-BF8F-69FE2CCA251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3" name="AutoShape 10">
          <a:extLst>
            <a:ext uri="{FF2B5EF4-FFF2-40B4-BE49-F238E27FC236}">
              <a16:creationId xmlns:a16="http://schemas.microsoft.com/office/drawing/2014/main" id="{FAABE8EC-B908-4090-9F4D-1F327848BAA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4" name="AutoShape 2" descr="comedero manual para ponedora en piso">
          <a:extLst>
            <a:ext uri="{FF2B5EF4-FFF2-40B4-BE49-F238E27FC236}">
              <a16:creationId xmlns:a16="http://schemas.microsoft.com/office/drawing/2014/main" id="{38A011C7-9C69-439D-830A-9C6D46A93D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5" name="AutoShape 10">
          <a:extLst>
            <a:ext uri="{FF2B5EF4-FFF2-40B4-BE49-F238E27FC236}">
              <a16:creationId xmlns:a16="http://schemas.microsoft.com/office/drawing/2014/main" id="{26325D80-476D-460C-BA9C-1A9445609F3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6" name="AutoShape 2" descr="comedero manual para ponedora en piso">
          <a:extLst>
            <a:ext uri="{FF2B5EF4-FFF2-40B4-BE49-F238E27FC236}">
              <a16:creationId xmlns:a16="http://schemas.microsoft.com/office/drawing/2014/main" id="{ABA25C6F-ABFC-4A08-A369-441E6D43A21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7" name="AutoShape 10">
          <a:extLst>
            <a:ext uri="{FF2B5EF4-FFF2-40B4-BE49-F238E27FC236}">
              <a16:creationId xmlns:a16="http://schemas.microsoft.com/office/drawing/2014/main" id="{546E6EDD-E3B3-41A8-AEA9-249EC5F2700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8" name="AutoShape 2" descr="comedero manual para ponedora en piso">
          <a:extLst>
            <a:ext uri="{FF2B5EF4-FFF2-40B4-BE49-F238E27FC236}">
              <a16:creationId xmlns:a16="http://schemas.microsoft.com/office/drawing/2014/main" id="{ABDB8534-3F12-4727-B599-CC7F2EEC9E9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69" name="AutoShape 10">
          <a:extLst>
            <a:ext uri="{FF2B5EF4-FFF2-40B4-BE49-F238E27FC236}">
              <a16:creationId xmlns:a16="http://schemas.microsoft.com/office/drawing/2014/main" id="{B0B5EEA7-ED36-4801-B554-141B5788061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0" name="AutoShape 9">
          <a:extLst>
            <a:ext uri="{FF2B5EF4-FFF2-40B4-BE49-F238E27FC236}">
              <a16:creationId xmlns:a16="http://schemas.microsoft.com/office/drawing/2014/main" id="{5F2B44F9-2BE7-481C-8C12-0F8450C52EB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1" name="AutoShape 2" descr="comedero manual para ponedora en piso">
          <a:extLst>
            <a:ext uri="{FF2B5EF4-FFF2-40B4-BE49-F238E27FC236}">
              <a16:creationId xmlns:a16="http://schemas.microsoft.com/office/drawing/2014/main" id="{C5B9EBA2-400A-4CD0-9DAC-03F05331500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2" name="AutoShape 10">
          <a:extLst>
            <a:ext uri="{FF2B5EF4-FFF2-40B4-BE49-F238E27FC236}">
              <a16:creationId xmlns:a16="http://schemas.microsoft.com/office/drawing/2014/main" id="{FB0DCF15-C00E-459D-AC76-BE4CB2E12D6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3" name="AutoShape 2" descr="comedero manual para ponedora en piso">
          <a:extLst>
            <a:ext uri="{FF2B5EF4-FFF2-40B4-BE49-F238E27FC236}">
              <a16:creationId xmlns:a16="http://schemas.microsoft.com/office/drawing/2014/main" id="{253C3D99-6191-4177-93E5-DE8F9CC0AA5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4" name="AutoShape 10">
          <a:extLst>
            <a:ext uri="{FF2B5EF4-FFF2-40B4-BE49-F238E27FC236}">
              <a16:creationId xmlns:a16="http://schemas.microsoft.com/office/drawing/2014/main" id="{420D4C62-1C46-4793-889D-36479737166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5" name="AutoShape 2" descr="comedero manual para ponedora en piso">
          <a:extLst>
            <a:ext uri="{FF2B5EF4-FFF2-40B4-BE49-F238E27FC236}">
              <a16:creationId xmlns:a16="http://schemas.microsoft.com/office/drawing/2014/main" id="{C54287F8-51FB-47E9-9551-97D6C1DF9A0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6" name="AutoShape 10">
          <a:extLst>
            <a:ext uri="{FF2B5EF4-FFF2-40B4-BE49-F238E27FC236}">
              <a16:creationId xmlns:a16="http://schemas.microsoft.com/office/drawing/2014/main" id="{D3B73223-9F20-4069-BB49-A356631B4A8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7" name="AutoShape 2" descr="comedero manual para ponedora en piso">
          <a:extLst>
            <a:ext uri="{FF2B5EF4-FFF2-40B4-BE49-F238E27FC236}">
              <a16:creationId xmlns:a16="http://schemas.microsoft.com/office/drawing/2014/main" id="{AC6C4BDE-71E0-48EB-950B-290E18680E5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8" name="AutoShape 10">
          <a:extLst>
            <a:ext uri="{FF2B5EF4-FFF2-40B4-BE49-F238E27FC236}">
              <a16:creationId xmlns:a16="http://schemas.microsoft.com/office/drawing/2014/main" id="{36B44E13-0A39-4AA8-A2E7-87AC87CE0FF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79" name="AutoShape 2" descr="comedero manual para ponedora en piso">
          <a:extLst>
            <a:ext uri="{FF2B5EF4-FFF2-40B4-BE49-F238E27FC236}">
              <a16:creationId xmlns:a16="http://schemas.microsoft.com/office/drawing/2014/main" id="{A0B9F55B-10B5-49F3-9FE1-CD75921B77D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0" name="AutoShape 10">
          <a:extLst>
            <a:ext uri="{FF2B5EF4-FFF2-40B4-BE49-F238E27FC236}">
              <a16:creationId xmlns:a16="http://schemas.microsoft.com/office/drawing/2014/main" id="{D872E81E-9F0C-49F1-8C46-DE2C470EAC9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1" name="AutoShape 2" descr="comedero manual para ponedora en piso">
          <a:extLst>
            <a:ext uri="{FF2B5EF4-FFF2-40B4-BE49-F238E27FC236}">
              <a16:creationId xmlns:a16="http://schemas.microsoft.com/office/drawing/2014/main" id="{756C88DF-1F94-4B8E-8EC9-1E4E28D3885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2" name="AutoShape 10">
          <a:extLst>
            <a:ext uri="{FF2B5EF4-FFF2-40B4-BE49-F238E27FC236}">
              <a16:creationId xmlns:a16="http://schemas.microsoft.com/office/drawing/2014/main" id="{E51B2DD6-0AD1-477F-977F-DBAFDB07721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3" name="AutoShape 9">
          <a:extLst>
            <a:ext uri="{FF2B5EF4-FFF2-40B4-BE49-F238E27FC236}">
              <a16:creationId xmlns:a16="http://schemas.microsoft.com/office/drawing/2014/main" id="{C69D529B-A54A-4DD3-B210-16BFD3C1CE0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4" name="AutoShape 2" descr="comedero manual para ponedora en piso">
          <a:extLst>
            <a:ext uri="{FF2B5EF4-FFF2-40B4-BE49-F238E27FC236}">
              <a16:creationId xmlns:a16="http://schemas.microsoft.com/office/drawing/2014/main" id="{34908513-2BC7-4207-A428-F1F5C76A1D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5" name="AutoShape 10">
          <a:extLst>
            <a:ext uri="{FF2B5EF4-FFF2-40B4-BE49-F238E27FC236}">
              <a16:creationId xmlns:a16="http://schemas.microsoft.com/office/drawing/2014/main" id="{B142076E-78BE-4E2F-ACAB-AA794CA74C2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6" name="AutoShape 2" descr="comedero manual para ponedora en piso">
          <a:extLst>
            <a:ext uri="{FF2B5EF4-FFF2-40B4-BE49-F238E27FC236}">
              <a16:creationId xmlns:a16="http://schemas.microsoft.com/office/drawing/2014/main" id="{935D768F-21CE-4CD1-BA19-0F8BC132380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7" name="AutoShape 10">
          <a:extLst>
            <a:ext uri="{FF2B5EF4-FFF2-40B4-BE49-F238E27FC236}">
              <a16:creationId xmlns:a16="http://schemas.microsoft.com/office/drawing/2014/main" id="{ED2E531D-AFB6-4C38-807F-3357F66B633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8" name="AutoShape 2" descr="comedero manual para ponedora en piso">
          <a:extLst>
            <a:ext uri="{FF2B5EF4-FFF2-40B4-BE49-F238E27FC236}">
              <a16:creationId xmlns:a16="http://schemas.microsoft.com/office/drawing/2014/main" id="{CE87E1B2-A5CA-47A2-9655-81809A7F8E0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89" name="AutoShape 10">
          <a:extLst>
            <a:ext uri="{FF2B5EF4-FFF2-40B4-BE49-F238E27FC236}">
              <a16:creationId xmlns:a16="http://schemas.microsoft.com/office/drawing/2014/main" id="{9E06DEF3-054C-4EDC-B725-D7E9837B328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0" name="AutoShape 2" descr="comedero manual para ponedora en piso">
          <a:extLst>
            <a:ext uri="{FF2B5EF4-FFF2-40B4-BE49-F238E27FC236}">
              <a16:creationId xmlns:a16="http://schemas.microsoft.com/office/drawing/2014/main" id="{36E7A272-B778-475E-8AB6-776C64D225D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1" name="AutoShape 10">
          <a:extLst>
            <a:ext uri="{FF2B5EF4-FFF2-40B4-BE49-F238E27FC236}">
              <a16:creationId xmlns:a16="http://schemas.microsoft.com/office/drawing/2014/main" id="{EC6441E6-CF0A-49DB-AE6A-79940A92714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2" name="AutoShape 2" descr="comedero manual para ponedora en piso">
          <a:extLst>
            <a:ext uri="{FF2B5EF4-FFF2-40B4-BE49-F238E27FC236}">
              <a16:creationId xmlns:a16="http://schemas.microsoft.com/office/drawing/2014/main" id="{F404E0B4-88AB-4EC3-88B2-C57AD4BAB0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3" name="AutoShape 10">
          <a:extLst>
            <a:ext uri="{FF2B5EF4-FFF2-40B4-BE49-F238E27FC236}">
              <a16:creationId xmlns:a16="http://schemas.microsoft.com/office/drawing/2014/main" id="{7712CB2D-1306-42E7-BD45-D70A3ED70D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4" name="AutoShape 2" descr="comedero manual para ponedora en piso">
          <a:extLst>
            <a:ext uri="{FF2B5EF4-FFF2-40B4-BE49-F238E27FC236}">
              <a16:creationId xmlns:a16="http://schemas.microsoft.com/office/drawing/2014/main" id="{08F27726-16DC-4A54-B442-AFE73408FFC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5" name="AutoShape 10">
          <a:extLst>
            <a:ext uri="{FF2B5EF4-FFF2-40B4-BE49-F238E27FC236}">
              <a16:creationId xmlns:a16="http://schemas.microsoft.com/office/drawing/2014/main" id="{AADC8EA7-6172-4AC5-BCFA-154333E02DB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6" name="AutoShape 9">
          <a:extLst>
            <a:ext uri="{FF2B5EF4-FFF2-40B4-BE49-F238E27FC236}">
              <a16:creationId xmlns:a16="http://schemas.microsoft.com/office/drawing/2014/main" id="{4060900F-C5CB-4C5F-BA41-9F251192364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7" name="AutoShape 2" descr="comedero manual para ponedora en piso">
          <a:extLst>
            <a:ext uri="{FF2B5EF4-FFF2-40B4-BE49-F238E27FC236}">
              <a16:creationId xmlns:a16="http://schemas.microsoft.com/office/drawing/2014/main" id="{6799564F-789F-4CD7-A545-C06CA8ADB70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8" name="AutoShape 10">
          <a:extLst>
            <a:ext uri="{FF2B5EF4-FFF2-40B4-BE49-F238E27FC236}">
              <a16:creationId xmlns:a16="http://schemas.microsoft.com/office/drawing/2014/main" id="{19237FEF-A192-44D6-9C85-6ED9158224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699" name="AutoShape 2" descr="comedero manual para ponedora en piso">
          <a:extLst>
            <a:ext uri="{FF2B5EF4-FFF2-40B4-BE49-F238E27FC236}">
              <a16:creationId xmlns:a16="http://schemas.microsoft.com/office/drawing/2014/main" id="{AF7EF9B6-58F0-4EF8-91A6-082CD10179D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0" name="AutoShape 10">
          <a:extLst>
            <a:ext uri="{FF2B5EF4-FFF2-40B4-BE49-F238E27FC236}">
              <a16:creationId xmlns:a16="http://schemas.microsoft.com/office/drawing/2014/main" id="{87534C3A-244A-4003-A90C-37B874412E0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1" name="AutoShape 2" descr="comedero manual para ponedora en piso">
          <a:extLst>
            <a:ext uri="{FF2B5EF4-FFF2-40B4-BE49-F238E27FC236}">
              <a16:creationId xmlns:a16="http://schemas.microsoft.com/office/drawing/2014/main" id="{19FE1699-55CF-4054-BA98-DD6A0ABD14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2" name="AutoShape 10">
          <a:extLst>
            <a:ext uri="{FF2B5EF4-FFF2-40B4-BE49-F238E27FC236}">
              <a16:creationId xmlns:a16="http://schemas.microsoft.com/office/drawing/2014/main" id="{43284890-0EAA-4B26-B2EA-9036E634064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3" name="AutoShape 2" descr="comedero manual para ponedora en piso">
          <a:extLst>
            <a:ext uri="{FF2B5EF4-FFF2-40B4-BE49-F238E27FC236}">
              <a16:creationId xmlns:a16="http://schemas.microsoft.com/office/drawing/2014/main" id="{D06D3E35-E2E6-492F-BC31-DA5869123D5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4" name="AutoShape 10">
          <a:extLst>
            <a:ext uri="{FF2B5EF4-FFF2-40B4-BE49-F238E27FC236}">
              <a16:creationId xmlns:a16="http://schemas.microsoft.com/office/drawing/2014/main" id="{37E34BB7-A264-4D8A-A0AE-AC692C5968A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5" name="AutoShape 2" descr="comedero manual para ponedora en piso">
          <a:extLst>
            <a:ext uri="{FF2B5EF4-FFF2-40B4-BE49-F238E27FC236}">
              <a16:creationId xmlns:a16="http://schemas.microsoft.com/office/drawing/2014/main" id="{14D08DEC-230B-4068-B932-0DBF7BD25E5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6" name="AutoShape 10">
          <a:extLst>
            <a:ext uri="{FF2B5EF4-FFF2-40B4-BE49-F238E27FC236}">
              <a16:creationId xmlns:a16="http://schemas.microsoft.com/office/drawing/2014/main" id="{EDC5854A-8F6E-4B76-AA54-FC421A8FA5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7" name="AutoShape 2" descr="comedero manual para ponedora en piso">
          <a:extLst>
            <a:ext uri="{FF2B5EF4-FFF2-40B4-BE49-F238E27FC236}">
              <a16:creationId xmlns:a16="http://schemas.microsoft.com/office/drawing/2014/main" id="{A5A57D06-E60C-46B0-BEEB-89FE002C6D9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8" name="AutoShape 10">
          <a:extLst>
            <a:ext uri="{FF2B5EF4-FFF2-40B4-BE49-F238E27FC236}">
              <a16:creationId xmlns:a16="http://schemas.microsoft.com/office/drawing/2014/main" id="{17CB91F3-C110-4DE3-B86A-955F67E6959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09" name="AutoShape 9">
          <a:extLst>
            <a:ext uri="{FF2B5EF4-FFF2-40B4-BE49-F238E27FC236}">
              <a16:creationId xmlns:a16="http://schemas.microsoft.com/office/drawing/2014/main" id="{4DB65687-BFD3-4A3B-A794-3A683404517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0" name="AutoShape 2" descr="comedero manual para ponedora en piso">
          <a:extLst>
            <a:ext uri="{FF2B5EF4-FFF2-40B4-BE49-F238E27FC236}">
              <a16:creationId xmlns:a16="http://schemas.microsoft.com/office/drawing/2014/main" id="{76EE99BD-9CD3-4DD2-AD9F-6FDBBF17A68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1" name="AutoShape 10">
          <a:extLst>
            <a:ext uri="{FF2B5EF4-FFF2-40B4-BE49-F238E27FC236}">
              <a16:creationId xmlns:a16="http://schemas.microsoft.com/office/drawing/2014/main" id="{FDBAF9B1-8556-4958-8783-E7CE436708C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2" name="AutoShape 2" descr="comedero manual para ponedora en piso">
          <a:extLst>
            <a:ext uri="{FF2B5EF4-FFF2-40B4-BE49-F238E27FC236}">
              <a16:creationId xmlns:a16="http://schemas.microsoft.com/office/drawing/2014/main" id="{2FD61D1C-8B5D-440E-956B-8C337022510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3" name="AutoShape 10">
          <a:extLst>
            <a:ext uri="{FF2B5EF4-FFF2-40B4-BE49-F238E27FC236}">
              <a16:creationId xmlns:a16="http://schemas.microsoft.com/office/drawing/2014/main" id="{D99B6837-4088-400C-8445-B5B4A8CA1E9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4" name="AutoShape 2" descr="comedero manual para ponedora en piso">
          <a:extLst>
            <a:ext uri="{FF2B5EF4-FFF2-40B4-BE49-F238E27FC236}">
              <a16:creationId xmlns:a16="http://schemas.microsoft.com/office/drawing/2014/main" id="{69F4C45A-0E78-46F6-9C50-26984C2EA84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5" name="AutoShape 10">
          <a:extLst>
            <a:ext uri="{FF2B5EF4-FFF2-40B4-BE49-F238E27FC236}">
              <a16:creationId xmlns:a16="http://schemas.microsoft.com/office/drawing/2014/main" id="{090250A5-9364-4C94-8D0B-AA841832657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6" name="AutoShape 2" descr="comedero manual para ponedora en piso">
          <a:extLst>
            <a:ext uri="{FF2B5EF4-FFF2-40B4-BE49-F238E27FC236}">
              <a16:creationId xmlns:a16="http://schemas.microsoft.com/office/drawing/2014/main" id="{F93CADC0-5A0E-4F00-B6CB-64F6EA9FC98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7" name="AutoShape 10">
          <a:extLst>
            <a:ext uri="{FF2B5EF4-FFF2-40B4-BE49-F238E27FC236}">
              <a16:creationId xmlns:a16="http://schemas.microsoft.com/office/drawing/2014/main" id="{71B76A11-D8C8-4096-937D-23152C2A30E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8" name="AutoShape 2" descr="comedero manual para ponedora en piso">
          <a:extLst>
            <a:ext uri="{FF2B5EF4-FFF2-40B4-BE49-F238E27FC236}">
              <a16:creationId xmlns:a16="http://schemas.microsoft.com/office/drawing/2014/main" id="{C1126D0E-443D-4699-887E-23677DACA63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19" name="AutoShape 10">
          <a:extLst>
            <a:ext uri="{FF2B5EF4-FFF2-40B4-BE49-F238E27FC236}">
              <a16:creationId xmlns:a16="http://schemas.microsoft.com/office/drawing/2014/main" id="{6AC1AB19-1DF3-4438-8CBF-518A93AE09F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0" name="AutoShape 2" descr="comedero manual para ponedora en piso">
          <a:extLst>
            <a:ext uri="{FF2B5EF4-FFF2-40B4-BE49-F238E27FC236}">
              <a16:creationId xmlns:a16="http://schemas.microsoft.com/office/drawing/2014/main" id="{F2574A24-1909-41A7-A118-6A12FB1386C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1" name="AutoShape 10">
          <a:extLst>
            <a:ext uri="{FF2B5EF4-FFF2-40B4-BE49-F238E27FC236}">
              <a16:creationId xmlns:a16="http://schemas.microsoft.com/office/drawing/2014/main" id="{73C54C01-57E2-4B54-B8A1-AA27ADD9763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2" name="AutoShape 9">
          <a:extLst>
            <a:ext uri="{FF2B5EF4-FFF2-40B4-BE49-F238E27FC236}">
              <a16:creationId xmlns:a16="http://schemas.microsoft.com/office/drawing/2014/main" id="{0A3890C7-542E-4C8D-B047-3A08B070A70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3" name="AutoShape 2" descr="comedero manual para ponedora en piso">
          <a:extLst>
            <a:ext uri="{FF2B5EF4-FFF2-40B4-BE49-F238E27FC236}">
              <a16:creationId xmlns:a16="http://schemas.microsoft.com/office/drawing/2014/main" id="{715570E7-2538-48E1-ABC8-066B1982D38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4" name="AutoShape 10">
          <a:extLst>
            <a:ext uri="{FF2B5EF4-FFF2-40B4-BE49-F238E27FC236}">
              <a16:creationId xmlns:a16="http://schemas.microsoft.com/office/drawing/2014/main" id="{D6185BBF-CEC7-43D4-A300-CDDD0D8C88F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5" name="AutoShape 2" descr="comedero manual para ponedora en piso">
          <a:extLst>
            <a:ext uri="{FF2B5EF4-FFF2-40B4-BE49-F238E27FC236}">
              <a16:creationId xmlns:a16="http://schemas.microsoft.com/office/drawing/2014/main" id="{E295EBF5-3770-44DA-91B0-C36A3AD8CC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6" name="AutoShape 10">
          <a:extLst>
            <a:ext uri="{FF2B5EF4-FFF2-40B4-BE49-F238E27FC236}">
              <a16:creationId xmlns:a16="http://schemas.microsoft.com/office/drawing/2014/main" id="{FA628A0D-A31C-4F56-AB7E-979D417B55F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7" name="AutoShape 2" descr="comedero manual para ponedora en piso">
          <a:extLst>
            <a:ext uri="{FF2B5EF4-FFF2-40B4-BE49-F238E27FC236}">
              <a16:creationId xmlns:a16="http://schemas.microsoft.com/office/drawing/2014/main" id="{EB5C3087-345E-496B-9517-E133B54C240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8" name="AutoShape 10">
          <a:extLst>
            <a:ext uri="{FF2B5EF4-FFF2-40B4-BE49-F238E27FC236}">
              <a16:creationId xmlns:a16="http://schemas.microsoft.com/office/drawing/2014/main" id="{3DDDAD40-3E1B-48F0-88E2-8FBFE6DF062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29" name="AutoShape 2" descr="comedero manual para ponedora en piso">
          <a:extLst>
            <a:ext uri="{FF2B5EF4-FFF2-40B4-BE49-F238E27FC236}">
              <a16:creationId xmlns:a16="http://schemas.microsoft.com/office/drawing/2014/main" id="{C2352D83-A344-4C85-BBF6-1E7DEC062BF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0" name="AutoShape 10">
          <a:extLst>
            <a:ext uri="{FF2B5EF4-FFF2-40B4-BE49-F238E27FC236}">
              <a16:creationId xmlns:a16="http://schemas.microsoft.com/office/drawing/2014/main" id="{03FFCAEC-54B7-4F2C-8920-784F01A58EB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1" name="AutoShape 2" descr="comedero manual para ponedora en piso">
          <a:extLst>
            <a:ext uri="{FF2B5EF4-FFF2-40B4-BE49-F238E27FC236}">
              <a16:creationId xmlns:a16="http://schemas.microsoft.com/office/drawing/2014/main" id="{D34621E0-8551-458B-AD3A-DCF697F2AF0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2" name="AutoShape 10">
          <a:extLst>
            <a:ext uri="{FF2B5EF4-FFF2-40B4-BE49-F238E27FC236}">
              <a16:creationId xmlns:a16="http://schemas.microsoft.com/office/drawing/2014/main" id="{19122A2F-C59B-4FD5-9964-05303D6ACE6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3" name="AutoShape 2" descr="comedero manual para ponedora en piso">
          <a:extLst>
            <a:ext uri="{FF2B5EF4-FFF2-40B4-BE49-F238E27FC236}">
              <a16:creationId xmlns:a16="http://schemas.microsoft.com/office/drawing/2014/main" id="{D731E910-7781-4FCB-B082-65ECBC2A314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4" name="AutoShape 10">
          <a:extLst>
            <a:ext uri="{FF2B5EF4-FFF2-40B4-BE49-F238E27FC236}">
              <a16:creationId xmlns:a16="http://schemas.microsoft.com/office/drawing/2014/main" id="{196A7A9F-2E73-4220-AA24-68C24E5DEC6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5" name="AutoShape 9">
          <a:extLst>
            <a:ext uri="{FF2B5EF4-FFF2-40B4-BE49-F238E27FC236}">
              <a16:creationId xmlns:a16="http://schemas.microsoft.com/office/drawing/2014/main" id="{31A44187-E046-4133-BD02-6C9511C2886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6" name="AutoShape 2" descr="comedero manual para ponedora en piso">
          <a:extLst>
            <a:ext uri="{FF2B5EF4-FFF2-40B4-BE49-F238E27FC236}">
              <a16:creationId xmlns:a16="http://schemas.microsoft.com/office/drawing/2014/main" id="{BED93C2B-35DE-433B-995F-85EF92EB5C9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7" name="AutoShape 10">
          <a:extLst>
            <a:ext uri="{FF2B5EF4-FFF2-40B4-BE49-F238E27FC236}">
              <a16:creationId xmlns:a16="http://schemas.microsoft.com/office/drawing/2014/main" id="{86427EF0-0139-4A27-88A0-FAEFC6F692F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8" name="AutoShape 2" descr="comedero manual para ponedora en piso">
          <a:extLst>
            <a:ext uri="{FF2B5EF4-FFF2-40B4-BE49-F238E27FC236}">
              <a16:creationId xmlns:a16="http://schemas.microsoft.com/office/drawing/2014/main" id="{7CDFE256-B353-41F2-BEE3-6E8AB32CE5B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39" name="AutoShape 10">
          <a:extLst>
            <a:ext uri="{FF2B5EF4-FFF2-40B4-BE49-F238E27FC236}">
              <a16:creationId xmlns:a16="http://schemas.microsoft.com/office/drawing/2014/main" id="{92BE4974-5668-45C0-BD23-D4E34738BDF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0" name="AutoShape 2" descr="comedero manual para ponedora en piso">
          <a:extLst>
            <a:ext uri="{FF2B5EF4-FFF2-40B4-BE49-F238E27FC236}">
              <a16:creationId xmlns:a16="http://schemas.microsoft.com/office/drawing/2014/main" id="{8C1EBE60-6ACE-4972-9EE1-43E221F5733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1" name="AutoShape 10">
          <a:extLst>
            <a:ext uri="{FF2B5EF4-FFF2-40B4-BE49-F238E27FC236}">
              <a16:creationId xmlns:a16="http://schemas.microsoft.com/office/drawing/2014/main" id="{F972EA67-DE0E-4ACE-BC61-F06F0C0185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2" name="AutoShape 2" descr="comedero manual para ponedora en piso">
          <a:extLst>
            <a:ext uri="{FF2B5EF4-FFF2-40B4-BE49-F238E27FC236}">
              <a16:creationId xmlns:a16="http://schemas.microsoft.com/office/drawing/2014/main" id="{D1B1B1A3-3874-450E-B193-C9514055BFA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3" name="AutoShape 10">
          <a:extLst>
            <a:ext uri="{FF2B5EF4-FFF2-40B4-BE49-F238E27FC236}">
              <a16:creationId xmlns:a16="http://schemas.microsoft.com/office/drawing/2014/main" id="{577CA700-518B-4FF1-8428-FA40EC495CB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4" name="AutoShape 2" descr="comedero manual para ponedora en piso">
          <a:extLst>
            <a:ext uri="{FF2B5EF4-FFF2-40B4-BE49-F238E27FC236}">
              <a16:creationId xmlns:a16="http://schemas.microsoft.com/office/drawing/2014/main" id="{EB3CD681-3C1F-480A-AB06-604614D1EC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5" name="AutoShape 10">
          <a:extLst>
            <a:ext uri="{FF2B5EF4-FFF2-40B4-BE49-F238E27FC236}">
              <a16:creationId xmlns:a16="http://schemas.microsoft.com/office/drawing/2014/main" id="{8C848151-911C-43BA-BD63-51A42EF733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6" name="AutoShape 2" descr="comedero manual para ponedora en piso">
          <a:extLst>
            <a:ext uri="{FF2B5EF4-FFF2-40B4-BE49-F238E27FC236}">
              <a16:creationId xmlns:a16="http://schemas.microsoft.com/office/drawing/2014/main" id="{1E7DFE09-5C94-41B1-B676-928B4FC0E74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7" name="AutoShape 10">
          <a:extLst>
            <a:ext uri="{FF2B5EF4-FFF2-40B4-BE49-F238E27FC236}">
              <a16:creationId xmlns:a16="http://schemas.microsoft.com/office/drawing/2014/main" id="{A43A7DE1-DF00-4621-AA6B-E343D42A73E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8" name="AutoShape 9">
          <a:extLst>
            <a:ext uri="{FF2B5EF4-FFF2-40B4-BE49-F238E27FC236}">
              <a16:creationId xmlns:a16="http://schemas.microsoft.com/office/drawing/2014/main" id="{F3E9A0A5-8294-4A9E-9148-2B7055551B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49" name="AutoShape 2" descr="comedero manual para ponedora en piso">
          <a:extLst>
            <a:ext uri="{FF2B5EF4-FFF2-40B4-BE49-F238E27FC236}">
              <a16:creationId xmlns:a16="http://schemas.microsoft.com/office/drawing/2014/main" id="{9874F19D-A583-480D-A2F6-C82B46CD903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0" name="AutoShape 10">
          <a:extLst>
            <a:ext uri="{FF2B5EF4-FFF2-40B4-BE49-F238E27FC236}">
              <a16:creationId xmlns:a16="http://schemas.microsoft.com/office/drawing/2014/main" id="{A2BDC9AD-DEA7-47B5-97A0-80DDE623111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1" name="AutoShape 2" descr="comedero manual para ponedora en piso">
          <a:extLst>
            <a:ext uri="{FF2B5EF4-FFF2-40B4-BE49-F238E27FC236}">
              <a16:creationId xmlns:a16="http://schemas.microsoft.com/office/drawing/2014/main" id="{D8D8BAAF-D574-4C21-A08F-72FAD64583A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2" name="AutoShape 10">
          <a:extLst>
            <a:ext uri="{FF2B5EF4-FFF2-40B4-BE49-F238E27FC236}">
              <a16:creationId xmlns:a16="http://schemas.microsoft.com/office/drawing/2014/main" id="{F536A6BC-09B8-48A0-88D6-D0DF67EA29A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3" name="AutoShape 2" descr="comedero manual para ponedora en piso">
          <a:extLst>
            <a:ext uri="{FF2B5EF4-FFF2-40B4-BE49-F238E27FC236}">
              <a16:creationId xmlns:a16="http://schemas.microsoft.com/office/drawing/2014/main" id="{EE235B53-B706-480D-8F95-15331188DE8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4" name="AutoShape 10">
          <a:extLst>
            <a:ext uri="{FF2B5EF4-FFF2-40B4-BE49-F238E27FC236}">
              <a16:creationId xmlns:a16="http://schemas.microsoft.com/office/drawing/2014/main" id="{6292187F-18CC-4F23-B9A1-7108EC23947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5" name="AutoShape 2" descr="comedero manual para ponedora en piso">
          <a:extLst>
            <a:ext uri="{FF2B5EF4-FFF2-40B4-BE49-F238E27FC236}">
              <a16:creationId xmlns:a16="http://schemas.microsoft.com/office/drawing/2014/main" id="{FB5A978B-6652-48E7-953D-83CB5D80BAF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6" name="AutoShape 10">
          <a:extLst>
            <a:ext uri="{FF2B5EF4-FFF2-40B4-BE49-F238E27FC236}">
              <a16:creationId xmlns:a16="http://schemas.microsoft.com/office/drawing/2014/main" id="{80F3A882-9010-4433-87CA-739379498D0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7" name="AutoShape 2" descr="comedero manual para ponedora en piso">
          <a:extLst>
            <a:ext uri="{FF2B5EF4-FFF2-40B4-BE49-F238E27FC236}">
              <a16:creationId xmlns:a16="http://schemas.microsoft.com/office/drawing/2014/main" id="{F349A826-E540-4754-8800-C100CEAF1A1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8" name="AutoShape 10">
          <a:extLst>
            <a:ext uri="{FF2B5EF4-FFF2-40B4-BE49-F238E27FC236}">
              <a16:creationId xmlns:a16="http://schemas.microsoft.com/office/drawing/2014/main" id="{FCAB1442-DEF8-4786-AAF6-3D2C55C50E2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59" name="AutoShape 2" descr="comedero manual para ponedora en piso">
          <a:extLst>
            <a:ext uri="{FF2B5EF4-FFF2-40B4-BE49-F238E27FC236}">
              <a16:creationId xmlns:a16="http://schemas.microsoft.com/office/drawing/2014/main" id="{55AD4B57-5CE1-4604-A3BE-9FE7B40D45D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0" name="AutoShape 10">
          <a:extLst>
            <a:ext uri="{FF2B5EF4-FFF2-40B4-BE49-F238E27FC236}">
              <a16:creationId xmlns:a16="http://schemas.microsoft.com/office/drawing/2014/main" id="{470D78CD-2A06-42AB-A928-AC791F6BD38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1" name="AutoShape 9">
          <a:extLst>
            <a:ext uri="{FF2B5EF4-FFF2-40B4-BE49-F238E27FC236}">
              <a16:creationId xmlns:a16="http://schemas.microsoft.com/office/drawing/2014/main" id="{A7F3D2F7-7374-49E3-BCDE-058729FE484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2" name="AutoShape 2" descr="comedero manual para ponedora en piso">
          <a:extLst>
            <a:ext uri="{FF2B5EF4-FFF2-40B4-BE49-F238E27FC236}">
              <a16:creationId xmlns:a16="http://schemas.microsoft.com/office/drawing/2014/main" id="{EB34F3AF-F4B9-45E9-85D8-05A11A48878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3" name="AutoShape 10">
          <a:extLst>
            <a:ext uri="{FF2B5EF4-FFF2-40B4-BE49-F238E27FC236}">
              <a16:creationId xmlns:a16="http://schemas.microsoft.com/office/drawing/2014/main" id="{CF9DBD15-C9B0-4057-8D32-A766AAC941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4" name="AutoShape 2" descr="comedero manual para ponedora en piso">
          <a:extLst>
            <a:ext uri="{FF2B5EF4-FFF2-40B4-BE49-F238E27FC236}">
              <a16:creationId xmlns:a16="http://schemas.microsoft.com/office/drawing/2014/main" id="{646EEFFA-029C-46C2-95CD-505E7B024BF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5" name="AutoShape 10">
          <a:extLst>
            <a:ext uri="{FF2B5EF4-FFF2-40B4-BE49-F238E27FC236}">
              <a16:creationId xmlns:a16="http://schemas.microsoft.com/office/drawing/2014/main" id="{4EDF684B-40EF-4611-8736-CD4B657DB92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6" name="AutoShape 2" descr="comedero manual para ponedora en piso">
          <a:extLst>
            <a:ext uri="{FF2B5EF4-FFF2-40B4-BE49-F238E27FC236}">
              <a16:creationId xmlns:a16="http://schemas.microsoft.com/office/drawing/2014/main" id="{98F64405-5892-44E4-9D93-6258D803031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7" name="AutoShape 10">
          <a:extLst>
            <a:ext uri="{FF2B5EF4-FFF2-40B4-BE49-F238E27FC236}">
              <a16:creationId xmlns:a16="http://schemas.microsoft.com/office/drawing/2014/main" id="{80717EFD-3AAC-4455-A0E3-C0FE79B209E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8" name="AutoShape 2" descr="comedero manual para ponedora en piso">
          <a:extLst>
            <a:ext uri="{FF2B5EF4-FFF2-40B4-BE49-F238E27FC236}">
              <a16:creationId xmlns:a16="http://schemas.microsoft.com/office/drawing/2014/main" id="{32D9DBF3-4281-4406-A7D7-03BEB011855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69" name="AutoShape 10">
          <a:extLst>
            <a:ext uri="{FF2B5EF4-FFF2-40B4-BE49-F238E27FC236}">
              <a16:creationId xmlns:a16="http://schemas.microsoft.com/office/drawing/2014/main" id="{1C08F93D-02B0-42D5-9691-2C060C71D8D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0" name="AutoShape 2" descr="comedero manual para ponedora en piso">
          <a:extLst>
            <a:ext uri="{FF2B5EF4-FFF2-40B4-BE49-F238E27FC236}">
              <a16:creationId xmlns:a16="http://schemas.microsoft.com/office/drawing/2014/main" id="{DEBDCE04-F9A2-4732-836B-F5B76FB14D9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1" name="AutoShape 10">
          <a:extLst>
            <a:ext uri="{FF2B5EF4-FFF2-40B4-BE49-F238E27FC236}">
              <a16:creationId xmlns:a16="http://schemas.microsoft.com/office/drawing/2014/main" id="{09466FF4-2E22-4D01-9731-BF945CD4B21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2" name="AutoShape 2" descr="comedero manual para ponedora en piso">
          <a:extLst>
            <a:ext uri="{FF2B5EF4-FFF2-40B4-BE49-F238E27FC236}">
              <a16:creationId xmlns:a16="http://schemas.microsoft.com/office/drawing/2014/main" id="{41B606A8-F5B5-445E-9D50-4546E77FB2D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3" name="AutoShape 10">
          <a:extLst>
            <a:ext uri="{FF2B5EF4-FFF2-40B4-BE49-F238E27FC236}">
              <a16:creationId xmlns:a16="http://schemas.microsoft.com/office/drawing/2014/main" id="{D91D925F-6367-46BB-9797-A8120E3FB14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4" name="AutoShape 9">
          <a:extLst>
            <a:ext uri="{FF2B5EF4-FFF2-40B4-BE49-F238E27FC236}">
              <a16:creationId xmlns:a16="http://schemas.microsoft.com/office/drawing/2014/main" id="{BB702FA0-02A6-4C4F-9BA2-C20D6682688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5" name="AutoShape 2" descr="comedero manual para ponedora en piso">
          <a:extLst>
            <a:ext uri="{FF2B5EF4-FFF2-40B4-BE49-F238E27FC236}">
              <a16:creationId xmlns:a16="http://schemas.microsoft.com/office/drawing/2014/main" id="{F656AF0D-9502-4E13-A8EA-9BB222F23FC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6" name="AutoShape 10">
          <a:extLst>
            <a:ext uri="{FF2B5EF4-FFF2-40B4-BE49-F238E27FC236}">
              <a16:creationId xmlns:a16="http://schemas.microsoft.com/office/drawing/2014/main" id="{613C5403-37E8-433E-9BF6-078199CCC13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7" name="AutoShape 2" descr="comedero manual para ponedora en piso">
          <a:extLst>
            <a:ext uri="{FF2B5EF4-FFF2-40B4-BE49-F238E27FC236}">
              <a16:creationId xmlns:a16="http://schemas.microsoft.com/office/drawing/2014/main" id="{3599DCC4-0885-46EC-B53A-E554383B575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8" name="AutoShape 10">
          <a:extLst>
            <a:ext uri="{FF2B5EF4-FFF2-40B4-BE49-F238E27FC236}">
              <a16:creationId xmlns:a16="http://schemas.microsoft.com/office/drawing/2014/main" id="{F42D357F-6ED2-4A84-868A-4C76730A5D3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79" name="AutoShape 2" descr="comedero manual para ponedora en piso">
          <a:extLst>
            <a:ext uri="{FF2B5EF4-FFF2-40B4-BE49-F238E27FC236}">
              <a16:creationId xmlns:a16="http://schemas.microsoft.com/office/drawing/2014/main" id="{D89C7749-9FC3-4AD2-98C1-530061AEE7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0" name="AutoShape 10">
          <a:extLst>
            <a:ext uri="{FF2B5EF4-FFF2-40B4-BE49-F238E27FC236}">
              <a16:creationId xmlns:a16="http://schemas.microsoft.com/office/drawing/2014/main" id="{F3476F57-8984-48CA-BCCB-D627A03ED4D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1" name="AutoShape 2" descr="comedero manual para ponedora en piso">
          <a:extLst>
            <a:ext uri="{FF2B5EF4-FFF2-40B4-BE49-F238E27FC236}">
              <a16:creationId xmlns:a16="http://schemas.microsoft.com/office/drawing/2014/main" id="{711445FA-09EC-476F-840F-52AC70F9288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2" name="AutoShape 10">
          <a:extLst>
            <a:ext uri="{FF2B5EF4-FFF2-40B4-BE49-F238E27FC236}">
              <a16:creationId xmlns:a16="http://schemas.microsoft.com/office/drawing/2014/main" id="{10F6A709-9E6B-446F-BABD-DD395F8456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3" name="AutoShape 2" descr="comedero manual para ponedora en piso">
          <a:extLst>
            <a:ext uri="{FF2B5EF4-FFF2-40B4-BE49-F238E27FC236}">
              <a16:creationId xmlns:a16="http://schemas.microsoft.com/office/drawing/2014/main" id="{2DFBE870-2B52-43A9-9E82-AF5E599D542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4" name="AutoShape 10">
          <a:extLst>
            <a:ext uri="{FF2B5EF4-FFF2-40B4-BE49-F238E27FC236}">
              <a16:creationId xmlns:a16="http://schemas.microsoft.com/office/drawing/2014/main" id="{3EC805EE-2042-48ED-AEA3-D094D5F794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5" name="AutoShape 2" descr="comedero manual para ponedora en piso">
          <a:extLst>
            <a:ext uri="{FF2B5EF4-FFF2-40B4-BE49-F238E27FC236}">
              <a16:creationId xmlns:a16="http://schemas.microsoft.com/office/drawing/2014/main" id="{D1546D4F-A12A-454B-9BB3-7AC5C47CF49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6" name="AutoShape 10">
          <a:extLst>
            <a:ext uri="{FF2B5EF4-FFF2-40B4-BE49-F238E27FC236}">
              <a16:creationId xmlns:a16="http://schemas.microsoft.com/office/drawing/2014/main" id="{9562B1BF-5FCC-46E4-91EB-1E5983208F2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7" name="AutoShape 9">
          <a:extLst>
            <a:ext uri="{FF2B5EF4-FFF2-40B4-BE49-F238E27FC236}">
              <a16:creationId xmlns:a16="http://schemas.microsoft.com/office/drawing/2014/main" id="{A420418C-791B-4320-87AC-3018EAFD979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8" name="AutoShape 2" descr="comedero manual para ponedora en piso">
          <a:extLst>
            <a:ext uri="{FF2B5EF4-FFF2-40B4-BE49-F238E27FC236}">
              <a16:creationId xmlns:a16="http://schemas.microsoft.com/office/drawing/2014/main" id="{FA32BDD1-5E61-4A8E-9735-A1CAEA19106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89" name="AutoShape 10">
          <a:extLst>
            <a:ext uri="{FF2B5EF4-FFF2-40B4-BE49-F238E27FC236}">
              <a16:creationId xmlns:a16="http://schemas.microsoft.com/office/drawing/2014/main" id="{22C192EB-61BC-4435-AB77-A80FC610E32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0" name="AutoShape 2" descr="comedero manual para ponedora en piso">
          <a:extLst>
            <a:ext uri="{FF2B5EF4-FFF2-40B4-BE49-F238E27FC236}">
              <a16:creationId xmlns:a16="http://schemas.microsoft.com/office/drawing/2014/main" id="{36407043-A303-4BD1-BC7F-1CDCC3FD55C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1" name="AutoShape 10">
          <a:extLst>
            <a:ext uri="{FF2B5EF4-FFF2-40B4-BE49-F238E27FC236}">
              <a16:creationId xmlns:a16="http://schemas.microsoft.com/office/drawing/2014/main" id="{2A25C2F1-6AC3-4285-8491-DDCDFE538EE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2" name="AutoShape 2" descr="comedero manual para ponedora en piso">
          <a:extLst>
            <a:ext uri="{FF2B5EF4-FFF2-40B4-BE49-F238E27FC236}">
              <a16:creationId xmlns:a16="http://schemas.microsoft.com/office/drawing/2014/main" id="{F61CD163-0363-42D8-BBF1-869B8294A26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3" name="AutoShape 10">
          <a:extLst>
            <a:ext uri="{FF2B5EF4-FFF2-40B4-BE49-F238E27FC236}">
              <a16:creationId xmlns:a16="http://schemas.microsoft.com/office/drawing/2014/main" id="{BF1712DA-AD3B-48D2-8AF7-88C5895089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4" name="AutoShape 2" descr="comedero manual para ponedora en piso">
          <a:extLst>
            <a:ext uri="{FF2B5EF4-FFF2-40B4-BE49-F238E27FC236}">
              <a16:creationId xmlns:a16="http://schemas.microsoft.com/office/drawing/2014/main" id="{A6BDA0BC-E341-464A-B4F5-33A36A59624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5" name="AutoShape 10">
          <a:extLst>
            <a:ext uri="{FF2B5EF4-FFF2-40B4-BE49-F238E27FC236}">
              <a16:creationId xmlns:a16="http://schemas.microsoft.com/office/drawing/2014/main" id="{9D07AEB3-228B-470A-B6D8-675A08406D3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6" name="AutoShape 2" descr="comedero manual para ponedora en piso">
          <a:extLst>
            <a:ext uri="{FF2B5EF4-FFF2-40B4-BE49-F238E27FC236}">
              <a16:creationId xmlns:a16="http://schemas.microsoft.com/office/drawing/2014/main" id="{6A0D4498-3AC6-44D4-9BBE-FC1840C62E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7" name="AutoShape 10">
          <a:extLst>
            <a:ext uri="{FF2B5EF4-FFF2-40B4-BE49-F238E27FC236}">
              <a16:creationId xmlns:a16="http://schemas.microsoft.com/office/drawing/2014/main" id="{50BE0DC5-48E9-41C8-BAF1-1785DB97F97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8" name="AutoShape 2" descr="comedero manual para ponedora en piso">
          <a:extLst>
            <a:ext uri="{FF2B5EF4-FFF2-40B4-BE49-F238E27FC236}">
              <a16:creationId xmlns:a16="http://schemas.microsoft.com/office/drawing/2014/main" id="{DC0375E2-3A2F-43B8-93E8-16833E01C4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799" name="AutoShape 10">
          <a:extLst>
            <a:ext uri="{FF2B5EF4-FFF2-40B4-BE49-F238E27FC236}">
              <a16:creationId xmlns:a16="http://schemas.microsoft.com/office/drawing/2014/main" id="{5FD89CA4-0A3D-4359-9480-777A18B3463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0" name="AutoShape 9">
          <a:extLst>
            <a:ext uri="{FF2B5EF4-FFF2-40B4-BE49-F238E27FC236}">
              <a16:creationId xmlns:a16="http://schemas.microsoft.com/office/drawing/2014/main" id="{785ACA54-AAC6-4ACC-94B7-5896C8FFCF9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1" name="AutoShape 2" descr="comedero manual para ponedora en piso">
          <a:extLst>
            <a:ext uri="{FF2B5EF4-FFF2-40B4-BE49-F238E27FC236}">
              <a16:creationId xmlns:a16="http://schemas.microsoft.com/office/drawing/2014/main" id="{91A13865-E360-443E-90AD-41F5D1810A5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2" name="AutoShape 10">
          <a:extLst>
            <a:ext uri="{FF2B5EF4-FFF2-40B4-BE49-F238E27FC236}">
              <a16:creationId xmlns:a16="http://schemas.microsoft.com/office/drawing/2014/main" id="{D624A0CC-AD1F-4C8C-8CA8-A3E2BE2EC93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3" name="AutoShape 2" descr="comedero manual para ponedora en piso">
          <a:extLst>
            <a:ext uri="{FF2B5EF4-FFF2-40B4-BE49-F238E27FC236}">
              <a16:creationId xmlns:a16="http://schemas.microsoft.com/office/drawing/2014/main" id="{042A26A2-AA7C-417A-8646-1FA178E35D3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4" name="AutoShape 10">
          <a:extLst>
            <a:ext uri="{FF2B5EF4-FFF2-40B4-BE49-F238E27FC236}">
              <a16:creationId xmlns:a16="http://schemas.microsoft.com/office/drawing/2014/main" id="{991ECAAC-C174-4BE6-84A6-1545A6D7444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5" name="AutoShape 2" descr="comedero manual para ponedora en piso">
          <a:extLst>
            <a:ext uri="{FF2B5EF4-FFF2-40B4-BE49-F238E27FC236}">
              <a16:creationId xmlns:a16="http://schemas.microsoft.com/office/drawing/2014/main" id="{1A68430F-7ECA-4AEA-8792-99A23E8ECA4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6" name="AutoShape 10">
          <a:extLst>
            <a:ext uri="{FF2B5EF4-FFF2-40B4-BE49-F238E27FC236}">
              <a16:creationId xmlns:a16="http://schemas.microsoft.com/office/drawing/2014/main" id="{3A9833F8-FB10-4C1B-8537-743FA6E46C1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7" name="AutoShape 2" descr="comedero manual para ponedora en piso">
          <a:extLst>
            <a:ext uri="{FF2B5EF4-FFF2-40B4-BE49-F238E27FC236}">
              <a16:creationId xmlns:a16="http://schemas.microsoft.com/office/drawing/2014/main" id="{7981128C-B073-4703-A650-4C727D4A6F8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8" name="AutoShape 10">
          <a:extLst>
            <a:ext uri="{FF2B5EF4-FFF2-40B4-BE49-F238E27FC236}">
              <a16:creationId xmlns:a16="http://schemas.microsoft.com/office/drawing/2014/main" id="{41F2315E-5B0D-4280-8448-327FEA5CAFF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09" name="AutoShape 2" descr="comedero manual para ponedora en piso">
          <a:extLst>
            <a:ext uri="{FF2B5EF4-FFF2-40B4-BE49-F238E27FC236}">
              <a16:creationId xmlns:a16="http://schemas.microsoft.com/office/drawing/2014/main" id="{378E6842-BF21-4454-9D8F-435D08342EC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0" name="AutoShape 10">
          <a:extLst>
            <a:ext uri="{FF2B5EF4-FFF2-40B4-BE49-F238E27FC236}">
              <a16:creationId xmlns:a16="http://schemas.microsoft.com/office/drawing/2014/main" id="{0E1EB271-125D-49C9-89D3-73CFDF52CFA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1" name="AutoShape 2" descr="comedero manual para ponedora en piso">
          <a:extLst>
            <a:ext uri="{FF2B5EF4-FFF2-40B4-BE49-F238E27FC236}">
              <a16:creationId xmlns:a16="http://schemas.microsoft.com/office/drawing/2014/main" id="{189FAF35-905B-4704-B5E5-3B420A9747E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2" name="AutoShape 10">
          <a:extLst>
            <a:ext uri="{FF2B5EF4-FFF2-40B4-BE49-F238E27FC236}">
              <a16:creationId xmlns:a16="http://schemas.microsoft.com/office/drawing/2014/main" id="{5162D5F4-86FA-4252-9E03-F7D70905B8C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3" name="AutoShape 9">
          <a:extLst>
            <a:ext uri="{FF2B5EF4-FFF2-40B4-BE49-F238E27FC236}">
              <a16:creationId xmlns:a16="http://schemas.microsoft.com/office/drawing/2014/main" id="{B61EF5BC-732A-46A8-BB16-435109E267B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4" name="AutoShape 2" descr="comedero manual para ponedora en piso">
          <a:extLst>
            <a:ext uri="{FF2B5EF4-FFF2-40B4-BE49-F238E27FC236}">
              <a16:creationId xmlns:a16="http://schemas.microsoft.com/office/drawing/2014/main" id="{7E5C0A6C-18AE-407C-A448-2108D906D55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5" name="AutoShape 10">
          <a:extLst>
            <a:ext uri="{FF2B5EF4-FFF2-40B4-BE49-F238E27FC236}">
              <a16:creationId xmlns:a16="http://schemas.microsoft.com/office/drawing/2014/main" id="{4B4ECC15-8AF1-4651-AD06-24DE6E1DA27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6" name="AutoShape 2" descr="comedero manual para ponedora en piso">
          <a:extLst>
            <a:ext uri="{FF2B5EF4-FFF2-40B4-BE49-F238E27FC236}">
              <a16:creationId xmlns:a16="http://schemas.microsoft.com/office/drawing/2014/main" id="{34FAD1D1-B04C-4E1B-93D3-6886EC35A48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7" name="AutoShape 10">
          <a:extLst>
            <a:ext uri="{FF2B5EF4-FFF2-40B4-BE49-F238E27FC236}">
              <a16:creationId xmlns:a16="http://schemas.microsoft.com/office/drawing/2014/main" id="{D948F7EA-7CCD-423A-B4AD-D1EE80F8E47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8" name="AutoShape 2" descr="comedero manual para ponedora en piso">
          <a:extLst>
            <a:ext uri="{FF2B5EF4-FFF2-40B4-BE49-F238E27FC236}">
              <a16:creationId xmlns:a16="http://schemas.microsoft.com/office/drawing/2014/main" id="{435F3A27-E614-45FC-A9AD-EB6808DA1E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19" name="AutoShape 10">
          <a:extLst>
            <a:ext uri="{FF2B5EF4-FFF2-40B4-BE49-F238E27FC236}">
              <a16:creationId xmlns:a16="http://schemas.microsoft.com/office/drawing/2014/main" id="{7E9E1889-27A4-4629-A285-B3427DD47F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0" name="AutoShape 2" descr="comedero manual para ponedora en piso">
          <a:extLst>
            <a:ext uri="{FF2B5EF4-FFF2-40B4-BE49-F238E27FC236}">
              <a16:creationId xmlns:a16="http://schemas.microsoft.com/office/drawing/2014/main" id="{3C28516E-D04E-41F0-BE05-45032752ACE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1" name="AutoShape 10">
          <a:extLst>
            <a:ext uri="{FF2B5EF4-FFF2-40B4-BE49-F238E27FC236}">
              <a16:creationId xmlns:a16="http://schemas.microsoft.com/office/drawing/2014/main" id="{E83414D8-B5E7-4054-9A8B-7C8D93BAFE5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2" name="AutoShape 2" descr="comedero manual para ponedora en piso">
          <a:extLst>
            <a:ext uri="{FF2B5EF4-FFF2-40B4-BE49-F238E27FC236}">
              <a16:creationId xmlns:a16="http://schemas.microsoft.com/office/drawing/2014/main" id="{A33DFCC0-1EDD-4648-B941-22B889C1E77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3" name="AutoShape 10">
          <a:extLst>
            <a:ext uri="{FF2B5EF4-FFF2-40B4-BE49-F238E27FC236}">
              <a16:creationId xmlns:a16="http://schemas.microsoft.com/office/drawing/2014/main" id="{5425A7D2-3297-45FA-8C7B-D1E250F17F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4" name="AutoShape 2" descr="comedero manual para ponedora en piso">
          <a:extLst>
            <a:ext uri="{FF2B5EF4-FFF2-40B4-BE49-F238E27FC236}">
              <a16:creationId xmlns:a16="http://schemas.microsoft.com/office/drawing/2014/main" id="{E0781F42-398E-44E3-A71F-BAF8373A554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5" name="AutoShape 10">
          <a:extLst>
            <a:ext uri="{FF2B5EF4-FFF2-40B4-BE49-F238E27FC236}">
              <a16:creationId xmlns:a16="http://schemas.microsoft.com/office/drawing/2014/main" id="{5A7338D5-A219-48CF-944D-C529ECF83A1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6" name="AutoShape 9">
          <a:extLst>
            <a:ext uri="{FF2B5EF4-FFF2-40B4-BE49-F238E27FC236}">
              <a16:creationId xmlns:a16="http://schemas.microsoft.com/office/drawing/2014/main" id="{9C57AAFC-436B-4FF4-9156-38721808AFD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7" name="AutoShape 2" descr="comedero manual para ponedora en piso">
          <a:extLst>
            <a:ext uri="{FF2B5EF4-FFF2-40B4-BE49-F238E27FC236}">
              <a16:creationId xmlns:a16="http://schemas.microsoft.com/office/drawing/2014/main" id="{B7706112-CEC9-42E7-97DB-EBEADD1823C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8" name="AutoShape 10">
          <a:extLst>
            <a:ext uri="{FF2B5EF4-FFF2-40B4-BE49-F238E27FC236}">
              <a16:creationId xmlns:a16="http://schemas.microsoft.com/office/drawing/2014/main" id="{60B18C2C-2B7B-4F99-A6CC-970C07012D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29" name="AutoShape 2" descr="comedero manual para ponedora en piso">
          <a:extLst>
            <a:ext uri="{FF2B5EF4-FFF2-40B4-BE49-F238E27FC236}">
              <a16:creationId xmlns:a16="http://schemas.microsoft.com/office/drawing/2014/main" id="{3B554263-3DFE-43A8-90DF-2262CF26C98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0" name="AutoShape 10">
          <a:extLst>
            <a:ext uri="{FF2B5EF4-FFF2-40B4-BE49-F238E27FC236}">
              <a16:creationId xmlns:a16="http://schemas.microsoft.com/office/drawing/2014/main" id="{69B7409B-88D9-49E2-9988-E588E84CEF6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1" name="AutoShape 2" descr="comedero manual para ponedora en piso">
          <a:extLst>
            <a:ext uri="{FF2B5EF4-FFF2-40B4-BE49-F238E27FC236}">
              <a16:creationId xmlns:a16="http://schemas.microsoft.com/office/drawing/2014/main" id="{795139CC-AE3A-4E7B-99C9-CB78D163D32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2" name="AutoShape 10">
          <a:extLst>
            <a:ext uri="{FF2B5EF4-FFF2-40B4-BE49-F238E27FC236}">
              <a16:creationId xmlns:a16="http://schemas.microsoft.com/office/drawing/2014/main" id="{0B4DF3C7-8524-4466-B5D2-4303CE63F74C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3" name="AutoShape 2" descr="comedero manual para ponedora en piso">
          <a:extLst>
            <a:ext uri="{FF2B5EF4-FFF2-40B4-BE49-F238E27FC236}">
              <a16:creationId xmlns:a16="http://schemas.microsoft.com/office/drawing/2014/main" id="{FECA01ED-EF59-44CF-B75A-4CB0259C586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4" name="AutoShape 10">
          <a:extLst>
            <a:ext uri="{FF2B5EF4-FFF2-40B4-BE49-F238E27FC236}">
              <a16:creationId xmlns:a16="http://schemas.microsoft.com/office/drawing/2014/main" id="{3190C906-AC21-497E-AB09-76C180169ED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5" name="AutoShape 2" descr="comedero manual para ponedora en piso">
          <a:extLst>
            <a:ext uri="{FF2B5EF4-FFF2-40B4-BE49-F238E27FC236}">
              <a16:creationId xmlns:a16="http://schemas.microsoft.com/office/drawing/2014/main" id="{254114F9-E777-40E9-92E3-43A7FC8BC35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6" name="AutoShape 10">
          <a:extLst>
            <a:ext uri="{FF2B5EF4-FFF2-40B4-BE49-F238E27FC236}">
              <a16:creationId xmlns:a16="http://schemas.microsoft.com/office/drawing/2014/main" id="{8575FFD0-F573-4A08-9CF4-8565CFD82F0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7" name="AutoShape 2" descr="comedero manual para ponedora en piso">
          <a:extLst>
            <a:ext uri="{FF2B5EF4-FFF2-40B4-BE49-F238E27FC236}">
              <a16:creationId xmlns:a16="http://schemas.microsoft.com/office/drawing/2014/main" id="{47C43039-6991-410A-967E-04E4E740F2E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8" name="AutoShape 10">
          <a:extLst>
            <a:ext uri="{FF2B5EF4-FFF2-40B4-BE49-F238E27FC236}">
              <a16:creationId xmlns:a16="http://schemas.microsoft.com/office/drawing/2014/main" id="{17BAAEE4-187A-4851-9E7C-3A59D0BA53B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39" name="AutoShape 9">
          <a:extLst>
            <a:ext uri="{FF2B5EF4-FFF2-40B4-BE49-F238E27FC236}">
              <a16:creationId xmlns:a16="http://schemas.microsoft.com/office/drawing/2014/main" id="{BCB81A75-BC1C-4206-B318-5244A36ADA4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0" name="AutoShape 2" descr="comedero manual para ponedora en piso">
          <a:extLst>
            <a:ext uri="{FF2B5EF4-FFF2-40B4-BE49-F238E27FC236}">
              <a16:creationId xmlns:a16="http://schemas.microsoft.com/office/drawing/2014/main" id="{D715BC14-AFB8-4C38-9F0A-25EB4D95CB5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1" name="AutoShape 10">
          <a:extLst>
            <a:ext uri="{FF2B5EF4-FFF2-40B4-BE49-F238E27FC236}">
              <a16:creationId xmlns:a16="http://schemas.microsoft.com/office/drawing/2014/main" id="{F58B9108-DE9B-4714-9FDE-30ACBD7A75B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2" name="AutoShape 2" descr="comedero manual para ponedora en piso">
          <a:extLst>
            <a:ext uri="{FF2B5EF4-FFF2-40B4-BE49-F238E27FC236}">
              <a16:creationId xmlns:a16="http://schemas.microsoft.com/office/drawing/2014/main" id="{9CDE099F-4AB0-4CF7-B645-985E702924A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3" name="AutoShape 10">
          <a:extLst>
            <a:ext uri="{FF2B5EF4-FFF2-40B4-BE49-F238E27FC236}">
              <a16:creationId xmlns:a16="http://schemas.microsoft.com/office/drawing/2014/main" id="{54B0DB7B-CDD1-4D3D-8CBC-851852CBCE3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4" name="AutoShape 2" descr="comedero manual para ponedora en piso">
          <a:extLst>
            <a:ext uri="{FF2B5EF4-FFF2-40B4-BE49-F238E27FC236}">
              <a16:creationId xmlns:a16="http://schemas.microsoft.com/office/drawing/2014/main" id="{C5B80F2C-1C2A-4BFB-BAF1-4DD90AC97A1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5" name="AutoShape 10">
          <a:extLst>
            <a:ext uri="{FF2B5EF4-FFF2-40B4-BE49-F238E27FC236}">
              <a16:creationId xmlns:a16="http://schemas.microsoft.com/office/drawing/2014/main" id="{51549E07-9992-46A2-963B-896E5BB867E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6" name="AutoShape 2" descr="comedero manual para ponedora en piso">
          <a:extLst>
            <a:ext uri="{FF2B5EF4-FFF2-40B4-BE49-F238E27FC236}">
              <a16:creationId xmlns:a16="http://schemas.microsoft.com/office/drawing/2014/main" id="{9DDBD273-0BAE-4B63-A695-55B5E1A2613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7" name="AutoShape 10">
          <a:extLst>
            <a:ext uri="{FF2B5EF4-FFF2-40B4-BE49-F238E27FC236}">
              <a16:creationId xmlns:a16="http://schemas.microsoft.com/office/drawing/2014/main" id="{0BD40978-A639-4A77-BE9E-E83E3E8B2F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8" name="AutoShape 2" descr="comedero manual para ponedora en piso">
          <a:extLst>
            <a:ext uri="{FF2B5EF4-FFF2-40B4-BE49-F238E27FC236}">
              <a16:creationId xmlns:a16="http://schemas.microsoft.com/office/drawing/2014/main" id="{95345458-BF88-41E5-9D20-065C7466FC6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49" name="AutoShape 10">
          <a:extLst>
            <a:ext uri="{FF2B5EF4-FFF2-40B4-BE49-F238E27FC236}">
              <a16:creationId xmlns:a16="http://schemas.microsoft.com/office/drawing/2014/main" id="{DD5C41FA-7202-427B-B4E6-63485AF106D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0" name="AutoShape 2" descr="comedero manual para ponedora en piso">
          <a:extLst>
            <a:ext uri="{FF2B5EF4-FFF2-40B4-BE49-F238E27FC236}">
              <a16:creationId xmlns:a16="http://schemas.microsoft.com/office/drawing/2014/main" id="{2F7B0B6D-28B1-48F4-9CBD-F3674545FAC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1" name="AutoShape 10">
          <a:extLst>
            <a:ext uri="{FF2B5EF4-FFF2-40B4-BE49-F238E27FC236}">
              <a16:creationId xmlns:a16="http://schemas.microsoft.com/office/drawing/2014/main" id="{3478C8D1-78B1-4B3A-854D-563C0EDCC4E4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2" name="AutoShape 9">
          <a:extLst>
            <a:ext uri="{FF2B5EF4-FFF2-40B4-BE49-F238E27FC236}">
              <a16:creationId xmlns:a16="http://schemas.microsoft.com/office/drawing/2014/main" id="{DE55EF6B-0170-428B-B641-F254106AB96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3" name="AutoShape 2" descr="comedero manual para ponedora en piso">
          <a:extLst>
            <a:ext uri="{FF2B5EF4-FFF2-40B4-BE49-F238E27FC236}">
              <a16:creationId xmlns:a16="http://schemas.microsoft.com/office/drawing/2014/main" id="{949B5BDC-F229-490C-BAAB-AD82813D417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4" name="AutoShape 10">
          <a:extLst>
            <a:ext uri="{FF2B5EF4-FFF2-40B4-BE49-F238E27FC236}">
              <a16:creationId xmlns:a16="http://schemas.microsoft.com/office/drawing/2014/main" id="{D1C68E09-742A-4B9C-A220-E85C958F726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5" name="AutoShape 2" descr="comedero manual para ponedora en piso">
          <a:extLst>
            <a:ext uri="{FF2B5EF4-FFF2-40B4-BE49-F238E27FC236}">
              <a16:creationId xmlns:a16="http://schemas.microsoft.com/office/drawing/2014/main" id="{749504BD-E467-42C5-A48D-44F95225368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6" name="AutoShape 10">
          <a:extLst>
            <a:ext uri="{FF2B5EF4-FFF2-40B4-BE49-F238E27FC236}">
              <a16:creationId xmlns:a16="http://schemas.microsoft.com/office/drawing/2014/main" id="{6F709C7E-B97F-45ED-95F4-5F94CADE025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7" name="AutoShape 2" descr="comedero manual para ponedora en piso">
          <a:extLst>
            <a:ext uri="{FF2B5EF4-FFF2-40B4-BE49-F238E27FC236}">
              <a16:creationId xmlns:a16="http://schemas.microsoft.com/office/drawing/2014/main" id="{30DC5936-D8CB-4746-9789-B4B09092B25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8" name="AutoShape 10">
          <a:extLst>
            <a:ext uri="{FF2B5EF4-FFF2-40B4-BE49-F238E27FC236}">
              <a16:creationId xmlns:a16="http://schemas.microsoft.com/office/drawing/2014/main" id="{C3847322-7871-4905-914B-C0E6599B9A8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59" name="AutoShape 2" descr="comedero manual para ponedora en piso">
          <a:extLst>
            <a:ext uri="{FF2B5EF4-FFF2-40B4-BE49-F238E27FC236}">
              <a16:creationId xmlns:a16="http://schemas.microsoft.com/office/drawing/2014/main" id="{E0319C24-A8FA-4F4B-AA5A-5DA56B80615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0" name="AutoShape 10">
          <a:extLst>
            <a:ext uri="{FF2B5EF4-FFF2-40B4-BE49-F238E27FC236}">
              <a16:creationId xmlns:a16="http://schemas.microsoft.com/office/drawing/2014/main" id="{6B100AC3-04CA-4B0B-8AE1-79A9C46E5BA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1" name="AutoShape 2" descr="comedero manual para ponedora en piso">
          <a:extLst>
            <a:ext uri="{FF2B5EF4-FFF2-40B4-BE49-F238E27FC236}">
              <a16:creationId xmlns:a16="http://schemas.microsoft.com/office/drawing/2014/main" id="{4FCFB59B-E52C-42FB-A361-04FBF05F1C2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2" name="AutoShape 10">
          <a:extLst>
            <a:ext uri="{FF2B5EF4-FFF2-40B4-BE49-F238E27FC236}">
              <a16:creationId xmlns:a16="http://schemas.microsoft.com/office/drawing/2014/main" id="{312CB35A-D1DA-43C7-82E6-B84B7D86167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3" name="AutoShape 2" descr="comedero manual para ponedora en piso">
          <a:extLst>
            <a:ext uri="{FF2B5EF4-FFF2-40B4-BE49-F238E27FC236}">
              <a16:creationId xmlns:a16="http://schemas.microsoft.com/office/drawing/2014/main" id="{B9258C26-8CCB-4D5A-95B4-3E94FE6E5B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4" name="AutoShape 10">
          <a:extLst>
            <a:ext uri="{FF2B5EF4-FFF2-40B4-BE49-F238E27FC236}">
              <a16:creationId xmlns:a16="http://schemas.microsoft.com/office/drawing/2014/main" id="{4B0E8DA8-D4A3-4B3D-93BD-A4171E11F1A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5" name="AutoShape 9">
          <a:extLst>
            <a:ext uri="{FF2B5EF4-FFF2-40B4-BE49-F238E27FC236}">
              <a16:creationId xmlns:a16="http://schemas.microsoft.com/office/drawing/2014/main" id="{BDB215DA-F578-4FA6-8726-EA762CE0BE4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6" name="AutoShape 2" descr="comedero manual para ponedora en piso">
          <a:extLst>
            <a:ext uri="{FF2B5EF4-FFF2-40B4-BE49-F238E27FC236}">
              <a16:creationId xmlns:a16="http://schemas.microsoft.com/office/drawing/2014/main" id="{014C623E-A750-49F3-9F34-28413123DB4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7" name="AutoShape 10">
          <a:extLst>
            <a:ext uri="{FF2B5EF4-FFF2-40B4-BE49-F238E27FC236}">
              <a16:creationId xmlns:a16="http://schemas.microsoft.com/office/drawing/2014/main" id="{FC6E89B9-B237-4F5B-B33D-7044F2E3C79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8" name="AutoShape 2" descr="comedero manual para ponedora en piso">
          <a:extLst>
            <a:ext uri="{FF2B5EF4-FFF2-40B4-BE49-F238E27FC236}">
              <a16:creationId xmlns:a16="http://schemas.microsoft.com/office/drawing/2014/main" id="{1E7B6645-B000-4135-B5D3-9A1F3FD9614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69" name="AutoShape 10">
          <a:extLst>
            <a:ext uri="{FF2B5EF4-FFF2-40B4-BE49-F238E27FC236}">
              <a16:creationId xmlns:a16="http://schemas.microsoft.com/office/drawing/2014/main" id="{8EBAA935-45B4-47B7-A08E-791ACEEE0E1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0" name="AutoShape 2" descr="comedero manual para ponedora en piso">
          <a:extLst>
            <a:ext uri="{FF2B5EF4-FFF2-40B4-BE49-F238E27FC236}">
              <a16:creationId xmlns:a16="http://schemas.microsoft.com/office/drawing/2014/main" id="{02068800-0C8F-44D6-A7D1-B263CC0A2FE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1" name="AutoShape 10">
          <a:extLst>
            <a:ext uri="{FF2B5EF4-FFF2-40B4-BE49-F238E27FC236}">
              <a16:creationId xmlns:a16="http://schemas.microsoft.com/office/drawing/2014/main" id="{018643B3-9F1D-4331-A0CB-AE195D6346C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2" name="AutoShape 2" descr="comedero manual para ponedora en piso">
          <a:extLst>
            <a:ext uri="{FF2B5EF4-FFF2-40B4-BE49-F238E27FC236}">
              <a16:creationId xmlns:a16="http://schemas.microsoft.com/office/drawing/2014/main" id="{1AB0A7BE-E20D-4CA3-BF5A-12B17659676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3" name="AutoShape 10">
          <a:extLst>
            <a:ext uri="{FF2B5EF4-FFF2-40B4-BE49-F238E27FC236}">
              <a16:creationId xmlns:a16="http://schemas.microsoft.com/office/drawing/2014/main" id="{06E4810C-AF84-464A-A22A-76F0EA80D36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4" name="AutoShape 2" descr="comedero manual para ponedora en piso">
          <a:extLst>
            <a:ext uri="{FF2B5EF4-FFF2-40B4-BE49-F238E27FC236}">
              <a16:creationId xmlns:a16="http://schemas.microsoft.com/office/drawing/2014/main" id="{2FF1CB6D-60E2-48B1-A485-9929A348B52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5" name="AutoShape 10">
          <a:extLst>
            <a:ext uri="{FF2B5EF4-FFF2-40B4-BE49-F238E27FC236}">
              <a16:creationId xmlns:a16="http://schemas.microsoft.com/office/drawing/2014/main" id="{04EF7E32-FAC6-4A18-9D52-C69FDB9DC20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6" name="AutoShape 2" descr="comedero manual para ponedora en piso">
          <a:extLst>
            <a:ext uri="{FF2B5EF4-FFF2-40B4-BE49-F238E27FC236}">
              <a16:creationId xmlns:a16="http://schemas.microsoft.com/office/drawing/2014/main" id="{891BDC61-F5C5-4EB2-AD43-8062E86F17B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7" name="AutoShape 10">
          <a:extLst>
            <a:ext uri="{FF2B5EF4-FFF2-40B4-BE49-F238E27FC236}">
              <a16:creationId xmlns:a16="http://schemas.microsoft.com/office/drawing/2014/main" id="{8A3F3F80-36AF-406F-B3F9-03758AD16E7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8" name="AutoShape 9">
          <a:extLst>
            <a:ext uri="{FF2B5EF4-FFF2-40B4-BE49-F238E27FC236}">
              <a16:creationId xmlns:a16="http://schemas.microsoft.com/office/drawing/2014/main" id="{DFB7313A-952D-43D6-9192-3E163D9262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79" name="AutoShape 2" descr="comedero manual para ponedora en piso">
          <a:extLst>
            <a:ext uri="{FF2B5EF4-FFF2-40B4-BE49-F238E27FC236}">
              <a16:creationId xmlns:a16="http://schemas.microsoft.com/office/drawing/2014/main" id="{B19E3C41-6AE9-4178-BE10-3099B16157A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0" name="AutoShape 10">
          <a:extLst>
            <a:ext uri="{FF2B5EF4-FFF2-40B4-BE49-F238E27FC236}">
              <a16:creationId xmlns:a16="http://schemas.microsoft.com/office/drawing/2014/main" id="{4165A2B9-DCD1-4394-A713-297707DFB73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1" name="AutoShape 2" descr="comedero manual para ponedora en piso">
          <a:extLst>
            <a:ext uri="{FF2B5EF4-FFF2-40B4-BE49-F238E27FC236}">
              <a16:creationId xmlns:a16="http://schemas.microsoft.com/office/drawing/2014/main" id="{57CC34D2-9C7D-4596-8DF8-0698A8A578B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2" name="AutoShape 10">
          <a:extLst>
            <a:ext uri="{FF2B5EF4-FFF2-40B4-BE49-F238E27FC236}">
              <a16:creationId xmlns:a16="http://schemas.microsoft.com/office/drawing/2014/main" id="{27DD7F27-426B-40AD-8AA5-C718CB8A085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3" name="AutoShape 2" descr="comedero manual para ponedora en piso">
          <a:extLst>
            <a:ext uri="{FF2B5EF4-FFF2-40B4-BE49-F238E27FC236}">
              <a16:creationId xmlns:a16="http://schemas.microsoft.com/office/drawing/2014/main" id="{C58F5524-518F-467F-94F5-3C24B42C842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4" name="AutoShape 10">
          <a:extLst>
            <a:ext uri="{FF2B5EF4-FFF2-40B4-BE49-F238E27FC236}">
              <a16:creationId xmlns:a16="http://schemas.microsoft.com/office/drawing/2014/main" id="{A46EEFAF-ED49-4272-9225-B1FC8020A5B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5" name="AutoShape 2" descr="comedero manual para ponedora en piso">
          <a:extLst>
            <a:ext uri="{FF2B5EF4-FFF2-40B4-BE49-F238E27FC236}">
              <a16:creationId xmlns:a16="http://schemas.microsoft.com/office/drawing/2014/main" id="{00D0596C-A6F7-4BD6-8775-0FA7E73BB87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6" name="AutoShape 10">
          <a:extLst>
            <a:ext uri="{FF2B5EF4-FFF2-40B4-BE49-F238E27FC236}">
              <a16:creationId xmlns:a16="http://schemas.microsoft.com/office/drawing/2014/main" id="{4ADD0CAC-3303-46FB-9050-C232B452DC4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7" name="AutoShape 2" descr="comedero manual para ponedora en piso">
          <a:extLst>
            <a:ext uri="{FF2B5EF4-FFF2-40B4-BE49-F238E27FC236}">
              <a16:creationId xmlns:a16="http://schemas.microsoft.com/office/drawing/2014/main" id="{E2D002D7-CB44-466A-8A30-35DC01FBBDA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8" name="AutoShape 10">
          <a:extLst>
            <a:ext uri="{FF2B5EF4-FFF2-40B4-BE49-F238E27FC236}">
              <a16:creationId xmlns:a16="http://schemas.microsoft.com/office/drawing/2014/main" id="{056E9E27-5314-40EB-9CE1-2ABAE487D6C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89" name="AutoShape 2" descr="comedero manual para ponedora en piso">
          <a:extLst>
            <a:ext uri="{FF2B5EF4-FFF2-40B4-BE49-F238E27FC236}">
              <a16:creationId xmlns:a16="http://schemas.microsoft.com/office/drawing/2014/main" id="{C1FD0E24-EDBE-47D3-A33F-2C5B3EA5C07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0" name="AutoShape 10">
          <a:extLst>
            <a:ext uri="{FF2B5EF4-FFF2-40B4-BE49-F238E27FC236}">
              <a16:creationId xmlns:a16="http://schemas.microsoft.com/office/drawing/2014/main" id="{976F5A80-4243-4F11-A59E-E84417921B1F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1" name="AutoShape 9">
          <a:extLst>
            <a:ext uri="{FF2B5EF4-FFF2-40B4-BE49-F238E27FC236}">
              <a16:creationId xmlns:a16="http://schemas.microsoft.com/office/drawing/2014/main" id="{53206B5F-2DDE-4C26-9BB2-50DDE5CC2B8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2" name="AutoShape 2" descr="comedero manual para ponedora en piso">
          <a:extLst>
            <a:ext uri="{FF2B5EF4-FFF2-40B4-BE49-F238E27FC236}">
              <a16:creationId xmlns:a16="http://schemas.microsoft.com/office/drawing/2014/main" id="{C98C957B-C848-4286-AE45-A83CC954B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3" name="AutoShape 10">
          <a:extLst>
            <a:ext uri="{FF2B5EF4-FFF2-40B4-BE49-F238E27FC236}">
              <a16:creationId xmlns:a16="http://schemas.microsoft.com/office/drawing/2014/main" id="{4FF2E3CF-0A32-4641-8150-A55B6AAB47F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4" name="AutoShape 2" descr="comedero manual para ponedora en piso">
          <a:extLst>
            <a:ext uri="{FF2B5EF4-FFF2-40B4-BE49-F238E27FC236}">
              <a16:creationId xmlns:a16="http://schemas.microsoft.com/office/drawing/2014/main" id="{5FE54C77-92E7-4183-95A0-96AD91D4CD5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5" name="AutoShape 10">
          <a:extLst>
            <a:ext uri="{FF2B5EF4-FFF2-40B4-BE49-F238E27FC236}">
              <a16:creationId xmlns:a16="http://schemas.microsoft.com/office/drawing/2014/main" id="{11560BA2-47BD-40E5-BF16-189EF2D344D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6" name="AutoShape 2" descr="comedero manual para ponedora en piso">
          <a:extLst>
            <a:ext uri="{FF2B5EF4-FFF2-40B4-BE49-F238E27FC236}">
              <a16:creationId xmlns:a16="http://schemas.microsoft.com/office/drawing/2014/main" id="{6F7BB89B-6062-47D2-85A7-E09C87B242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7" name="AutoShape 10">
          <a:extLst>
            <a:ext uri="{FF2B5EF4-FFF2-40B4-BE49-F238E27FC236}">
              <a16:creationId xmlns:a16="http://schemas.microsoft.com/office/drawing/2014/main" id="{12287472-A40F-4586-8D46-CB545573804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8" name="AutoShape 2" descr="comedero manual para ponedora en piso">
          <a:extLst>
            <a:ext uri="{FF2B5EF4-FFF2-40B4-BE49-F238E27FC236}">
              <a16:creationId xmlns:a16="http://schemas.microsoft.com/office/drawing/2014/main" id="{AFE4E075-8011-459E-BE13-725BC8E63E7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899" name="AutoShape 10">
          <a:extLst>
            <a:ext uri="{FF2B5EF4-FFF2-40B4-BE49-F238E27FC236}">
              <a16:creationId xmlns:a16="http://schemas.microsoft.com/office/drawing/2014/main" id="{8A0C8E34-DF45-43E9-9CC8-F8C2D9DBF8E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0" name="AutoShape 2" descr="comedero manual para ponedora en piso">
          <a:extLst>
            <a:ext uri="{FF2B5EF4-FFF2-40B4-BE49-F238E27FC236}">
              <a16:creationId xmlns:a16="http://schemas.microsoft.com/office/drawing/2014/main" id="{5B5DC425-FAF3-40DB-8D00-2309F14EC88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1" name="AutoShape 10">
          <a:extLst>
            <a:ext uri="{FF2B5EF4-FFF2-40B4-BE49-F238E27FC236}">
              <a16:creationId xmlns:a16="http://schemas.microsoft.com/office/drawing/2014/main" id="{FBE0EC9E-359C-4627-9FB3-731404F855F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2" name="AutoShape 2" descr="comedero manual para ponedora en piso">
          <a:extLst>
            <a:ext uri="{FF2B5EF4-FFF2-40B4-BE49-F238E27FC236}">
              <a16:creationId xmlns:a16="http://schemas.microsoft.com/office/drawing/2014/main" id="{57380A4A-994F-4194-AA16-C58D72E6D8E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3" name="AutoShape 10">
          <a:extLst>
            <a:ext uri="{FF2B5EF4-FFF2-40B4-BE49-F238E27FC236}">
              <a16:creationId xmlns:a16="http://schemas.microsoft.com/office/drawing/2014/main" id="{A8FCC5D6-DCAE-4A41-A295-A6000274BE1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4" name="AutoShape 9">
          <a:extLst>
            <a:ext uri="{FF2B5EF4-FFF2-40B4-BE49-F238E27FC236}">
              <a16:creationId xmlns:a16="http://schemas.microsoft.com/office/drawing/2014/main" id="{20A11E8E-5480-428D-BC88-D94FCF436F8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5" name="AutoShape 2" descr="comedero manual para ponedora en piso">
          <a:extLst>
            <a:ext uri="{FF2B5EF4-FFF2-40B4-BE49-F238E27FC236}">
              <a16:creationId xmlns:a16="http://schemas.microsoft.com/office/drawing/2014/main" id="{BC09E1B6-36C0-47AA-9830-38DC5386D3F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6" name="AutoShape 10">
          <a:extLst>
            <a:ext uri="{FF2B5EF4-FFF2-40B4-BE49-F238E27FC236}">
              <a16:creationId xmlns:a16="http://schemas.microsoft.com/office/drawing/2014/main" id="{6F27D9B4-46FB-40D4-8C45-97E35F64679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7" name="AutoShape 2" descr="comedero manual para ponedora en piso">
          <a:extLst>
            <a:ext uri="{FF2B5EF4-FFF2-40B4-BE49-F238E27FC236}">
              <a16:creationId xmlns:a16="http://schemas.microsoft.com/office/drawing/2014/main" id="{8C6ABAAC-256E-4C98-9AD4-E8B32095CA3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8" name="AutoShape 10">
          <a:extLst>
            <a:ext uri="{FF2B5EF4-FFF2-40B4-BE49-F238E27FC236}">
              <a16:creationId xmlns:a16="http://schemas.microsoft.com/office/drawing/2014/main" id="{B5E0B029-A1F7-48C0-8C4A-00D089C069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09" name="AutoShape 2" descr="comedero manual para ponedora en piso">
          <a:extLst>
            <a:ext uri="{FF2B5EF4-FFF2-40B4-BE49-F238E27FC236}">
              <a16:creationId xmlns:a16="http://schemas.microsoft.com/office/drawing/2014/main" id="{3B504980-BF36-4CD2-8454-5099BA8BA30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0" name="AutoShape 10">
          <a:extLst>
            <a:ext uri="{FF2B5EF4-FFF2-40B4-BE49-F238E27FC236}">
              <a16:creationId xmlns:a16="http://schemas.microsoft.com/office/drawing/2014/main" id="{183BCDEF-9862-4876-947A-691BFCD0812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1" name="AutoShape 2" descr="comedero manual para ponedora en piso">
          <a:extLst>
            <a:ext uri="{FF2B5EF4-FFF2-40B4-BE49-F238E27FC236}">
              <a16:creationId xmlns:a16="http://schemas.microsoft.com/office/drawing/2014/main" id="{A3A4682F-44DA-4E97-A1EE-D5156B5FF10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2" name="AutoShape 10">
          <a:extLst>
            <a:ext uri="{FF2B5EF4-FFF2-40B4-BE49-F238E27FC236}">
              <a16:creationId xmlns:a16="http://schemas.microsoft.com/office/drawing/2014/main" id="{EC2EFBF3-0B2A-4E63-9980-654C4ECCF1ED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3" name="AutoShape 2" descr="comedero manual para ponedora en piso">
          <a:extLst>
            <a:ext uri="{FF2B5EF4-FFF2-40B4-BE49-F238E27FC236}">
              <a16:creationId xmlns:a16="http://schemas.microsoft.com/office/drawing/2014/main" id="{D7BE08C5-C6AA-44B6-A1F8-62D33E040E5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4" name="AutoShape 10">
          <a:extLst>
            <a:ext uri="{FF2B5EF4-FFF2-40B4-BE49-F238E27FC236}">
              <a16:creationId xmlns:a16="http://schemas.microsoft.com/office/drawing/2014/main" id="{301FC771-803F-4D99-B2C6-B21DAC6F061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5" name="AutoShape 2" descr="comedero manual para ponedora en piso">
          <a:extLst>
            <a:ext uri="{FF2B5EF4-FFF2-40B4-BE49-F238E27FC236}">
              <a16:creationId xmlns:a16="http://schemas.microsoft.com/office/drawing/2014/main" id="{17BF0F6B-B3C6-4181-950F-1439C6D8B8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6" name="AutoShape 10">
          <a:extLst>
            <a:ext uri="{FF2B5EF4-FFF2-40B4-BE49-F238E27FC236}">
              <a16:creationId xmlns:a16="http://schemas.microsoft.com/office/drawing/2014/main" id="{9FC8F8FD-4659-4085-9430-00143BFD2CA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7" name="AutoShape 9">
          <a:extLst>
            <a:ext uri="{FF2B5EF4-FFF2-40B4-BE49-F238E27FC236}">
              <a16:creationId xmlns:a16="http://schemas.microsoft.com/office/drawing/2014/main" id="{9CA19B23-A5CE-4BDA-A0AA-5107749696EE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8" name="AutoShape 2" descr="comedero manual para ponedora en piso">
          <a:extLst>
            <a:ext uri="{FF2B5EF4-FFF2-40B4-BE49-F238E27FC236}">
              <a16:creationId xmlns:a16="http://schemas.microsoft.com/office/drawing/2014/main" id="{376CB836-591B-431C-87D9-459B6677198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19" name="AutoShape 10">
          <a:extLst>
            <a:ext uri="{FF2B5EF4-FFF2-40B4-BE49-F238E27FC236}">
              <a16:creationId xmlns:a16="http://schemas.microsoft.com/office/drawing/2014/main" id="{FF348A7B-53CD-45B4-9D58-91E5B554353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0" name="AutoShape 2" descr="comedero manual para ponedora en piso">
          <a:extLst>
            <a:ext uri="{FF2B5EF4-FFF2-40B4-BE49-F238E27FC236}">
              <a16:creationId xmlns:a16="http://schemas.microsoft.com/office/drawing/2014/main" id="{2A2C689D-AFF2-4E4A-BA01-42026CF9F3F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1" name="AutoShape 10">
          <a:extLst>
            <a:ext uri="{FF2B5EF4-FFF2-40B4-BE49-F238E27FC236}">
              <a16:creationId xmlns:a16="http://schemas.microsoft.com/office/drawing/2014/main" id="{010A8A22-B34D-4B90-AA91-305ECAA56BD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2" name="AutoShape 2" descr="comedero manual para ponedora en piso">
          <a:extLst>
            <a:ext uri="{FF2B5EF4-FFF2-40B4-BE49-F238E27FC236}">
              <a16:creationId xmlns:a16="http://schemas.microsoft.com/office/drawing/2014/main" id="{4DBFA654-1776-4770-A988-FDCF4C09849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3" name="AutoShape 10">
          <a:extLst>
            <a:ext uri="{FF2B5EF4-FFF2-40B4-BE49-F238E27FC236}">
              <a16:creationId xmlns:a16="http://schemas.microsoft.com/office/drawing/2014/main" id="{F1BB6281-2393-47E1-B2B1-8FC45D31730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4" name="AutoShape 2" descr="comedero manual para ponedora en piso">
          <a:extLst>
            <a:ext uri="{FF2B5EF4-FFF2-40B4-BE49-F238E27FC236}">
              <a16:creationId xmlns:a16="http://schemas.microsoft.com/office/drawing/2014/main" id="{46614FAA-028C-4CA7-B7C5-837273B1EAE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25" name="AutoShape 10">
          <a:extLst>
            <a:ext uri="{FF2B5EF4-FFF2-40B4-BE49-F238E27FC236}">
              <a16:creationId xmlns:a16="http://schemas.microsoft.com/office/drawing/2014/main" id="{084856E3-B13D-4940-AC88-561D6E76A64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327660</xdr:colOff>
      <xdr:row>0</xdr:row>
      <xdr:rowOff>0</xdr:rowOff>
    </xdr:from>
    <xdr:ext cx="304800" cy="304800"/>
    <xdr:sp macro="" textlink="">
      <xdr:nvSpPr>
        <xdr:cNvPr id="926" name="AutoShape 2" descr="comedero manual para ponedora en piso">
          <a:extLst>
            <a:ext uri="{FF2B5EF4-FFF2-40B4-BE49-F238E27FC236}">
              <a16:creationId xmlns:a16="http://schemas.microsoft.com/office/drawing/2014/main" id="{E050A157-01BF-4639-AF0C-3202D35DA78E}"/>
            </a:ext>
          </a:extLst>
        </xdr:cNvPr>
        <xdr:cNvSpPr>
          <a:spLocks noChangeAspect="1" noChangeArrowheads="1"/>
        </xdr:cNvSpPr>
      </xdr:nvSpPr>
      <xdr:spPr bwMode="auto">
        <a:xfrm>
          <a:off x="119735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27" name="AutoShape 9">
          <a:extLst>
            <a:ext uri="{FF2B5EF4-FFF2-40B4-BE49-F238E27FC236}">
              <a16:creationId xmlns:a16="http://schemas.microsoft.com/office/drawing/2014/main" id="{49FC0C82-FF8A-48E6-8610-1042C0AA5136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28" name="AutoShape 9">
          <a:extLst>
            <a:ext uri="{FF2B5EF4-FFF2-40B4-BE49-F238E27FC236}">
              <a16:creationId xmlns:a16="http://schemas.microsoft.com/office/drawing/2014/main" id="{9F4D12B0-A9CB-4AE4-84C9-52227DD4489F}"/>
            </a:ext>
          </a:extLst>
        </xdr:cNvPr>
        <xdr:cNvSpPr>
          <a:spLocks noChangeAspect="1" noChangeArrowheads="1"/>
        </xdr:cNvSpPr>
      </xdr:nvSpPr>
      <xdr:spPr bwMode="auto">
        <a:xfrm>
          <a:off x="838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29" name="AutoShape 2" descr="comedero manual para ponedora en piso">
          <a:extLst>
            <a:ext uri="{FF2B5EF4-FFF2-40B4-BE49-F238E27FC236}">
              <a16:creationId xmlns:a16="http://schemas.microsoft.com/office/drawing/2014/main" id="{BFF57C45-41C0-4D74-BE88-B8E2E364A54B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0" name="AutoShape 10">
          <a:extLst>
            <a:ext uri="{FF2B5EF4-FFF2-40B4-BE49-F238E27FC236}">
              <a16:creationId xmlns:a16="http://schemas.microsoft.com/office/drawing/2014/main" id="{89715E78-DAFE-4E98-8F17-77D3225329F6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1" name="AutoShape 2" descr="comedero manual para ponedora en piso">
          <a:extLst>
            <a:ext uri="{FF2B5EF4-FFF2-40B4-BE49-F238E27FC236}">
              <a16:creationId xmlns:a16="http://schemas.microsoft.com/office/drawing/2014/main" id="{B51C9558-3CA3-4B1A-BB10-394CF299079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2" name="AutoShape 10">
          <a:extLst>
            <a:ext uri="{FF2B5EF4-FFF2-40B4-BE49-F238E27FC236}">
              <a16:creationId xmlns:a16="http://schemas.microsoft.com/office/drawing/2014/main" id="{0B8E6DBF-0BE0-465A-92C2-2097DF715C1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3" name="AutoShape 2" descr="comedero manual para ponedora en piso">
          <a:extLst>
            <a:ext uri="{FF2B5EF4-FFF2-40B4-BE49-F238E27FC236}">
              <a16:creationId xmlns:a16="http://schemas.microsoft.com/office/drawing/2014/main" id="{AD3565A1-A453-43DF-A278-F1B8E53B0CA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4" name="AutoShape 10">
          <a:extLst>
            <a:ext uri="{FF2B5EF4-FFF2-40B4-BE49-F238E27FC236}">
              <a16:creationId xmlns:a16="http://schemas.microsoft.com/office/drawing/2014/main" id="{1AD2F143-70A3-4A4F-A0A9-680F476BFFB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5" name="AutoShape 2" descr="comedero manual para ponedora en piso">
          <a:extLst>
            <a:ext uri="{FF2B5EF4-FFF2-40B4-BE49-F238E27FC236}">
              <a16:creationId xmlns:a16="http://schemas.microsoft.com/office/drawing/2014/main" id="{2F8FF197-B298-4BE2-ADA5-A3A1AA111762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6" name="AutoShape 10">
          <a:extLst>
            <a:ext uri="{FF2B5EF4-FFF2-40B4-BE49-F238E27FC236}">
              <a16:creationId xmlns:a16="http://schemas.microsoft.com/office/drawing/2014/main" id="{2D7B7118-2592-4922-B4E1-AEE08EFBAECB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7" name="AutoShape 2" descr="comedero manual para ponedora en piso">
          <a:extLst>
            <a:ext uri="{FF2B5EF4-FFF2-40B4-BE49-F238E27FC236}">
              <a16:creationId xmlns:a16="http://schemas.microsoft.com/office/drawing/2014/main" id="{1C48B133-15C3-490E-9ED3-C2DFC5B76382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8" name="AutoShape 10">
          <a:extLst>
            <a:ext uri="{FF2B5EF4-FFF2-40B4-BE49-F238E27FC236}">
              <a16:creationId xmlns:a16="http://schemas.microsoft.com/office/drawing/2014/main" id="{FC9BC54C-34A0-47E5-B93C-EB2897676C6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39" name="AutoShape 9">
          <a:extLst>
            <a:ext uri="{FF2B5EF4-FFF2-40B4-BE49-F238E27FC236}">
              <a16:creationId xmlns:a16="http://schemas.microsoft.com/office/drawing/2014/main" id="{A916E614-54C6-4174-A6F1-2B06CF4ECB9A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0" name="AutoShape 2" descr="comedero manual para ponedora en piso">
          <a:extLst>
            <a:ext uri="{FF2B5EF4-FFF2-40B4-BE49-F238E27FC236}">
              <a16:creationId xmlns:a16="http://schemas.microsoft.com/office/drawing/2014/main" id="{F001AFB0-6F19-4933-A1CA-1533813B9DDE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1" name="AutoShape 10">
          <a:extLst>
            <a:ext uri="{FF2B5EF4-FFF2-40B4-BE49-F238E27FC236}">
              <a16:creationId xmlns:a16="http://schemas.microsoft.com/office/drawing/2014/main" id="{3D82F667-E45D-4693-B9AA-CEAC0566F9A3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2" name="AutoShape 2" descr="comedero manual para ponedora en piso">
          <a:extLst>
            <a:ext uri="{FF2B5EF4-FFF2-40B4-BE49-F238E27FC236}">
              <a16:creationId xmlns:a16="http://schemas.microsoft.com/office/drawing/2014/main" id="{9916E274-419F-42D8-AF09-D743A7C3882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3" name="AutoShape 10">
          <a:extLst>
            <a:ext uri="{FF2B5EF4-FFF2-40B4-BE49-F238E27FC236}">
              <a16:creationId xmlns:a16="http://schemas.microsoft.com/office/drawing/2014/main" id="{4C7CEB9C-9A12-4E1C-A88B-FA9EB75980D2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4" name="AutoShape 2" descr="comedero manual para ponedora en piso">
          <a:extLst>
            <a:ext uri="{FF2B5EF4-FFF2-40B4-BE49-F238E27FC236}">
              <a16:creationId xmlns:a16="http://schemas.microsoft.com/office/drawing/2014/main" id="{EEA6EADA-7644-44F9-9DF8-ECC99AE8677A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5" name="AutoShape 10">
          <a:extLst>
            <a:ext uri="{FF2B5EF4-FFF2-40B4-BE49-F238E27FC236}">
              <a16:creationId xmlns:a16="http://schemas.microsoft.com/office/drawing/2014/main" id="{A81E92BB-098D-4635-B524-E3D25EFA34A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6" name="AutoShape 2" descr="comedero manual para ponedora en piso">
          <a:extLst>
            <a:ext uri="{FF2B5EF4-FFF2-40B4-BE49-F238E27FC236}">
              <a16:creationId xmlns:a16="http://schemas.microsoft.com/office/drawing/2014/main" id="{B4AE976E-F356-4847-9AB7-AF3FD765465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7" name="AutoShape 10">
          <a:extLst>
            <a:ext uri="{FF2B5EF4-FFF2-40B4-BE49-F238E27FC236}">
              <a16:creationId xmlns:a16="http://schemas.microsoft.com/office/drawing/2014/main" id="{8DC464AA-FF5B-423C-BF5F-8B2786CF278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8" name="AutoShape 2" descr="comedero manual para ponedora en piso">
          <a:extLst>
            <a:ext uri="{FF2B5EF4-FFF2-40B4-BE49-F238E27FC236}">
              <a16:creationId xmlns:a16="http://schemas.microsoft.com/office/drawing/2014/main" id="{404F98FB-8A9F-4467-88DB-D4D4973D51A5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49" name="AutoShape 10">
          <a:extLst>
            <a:ext uri="{FF2B5EF4-FFF2-40B4-BE49-F238E27FC236}">
              <a16:creationId xmlns:a16="http://schemas.microsoft.com/office/drawing/2014/main" id="{6499406D-1BF8-498F-BE64-22FC29C707DB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50" name="AutoShape 2" descr="comedero manual para ponedora en piso">
          <a:extLst>
            <a:ext uri="{FF2B5EF4-FFF2-40B4-BE49-F238E27FC236}">
              <a16:creationId xmlns:a16="http://schemas.microsoft.com/office/drawing/2014/main" id="{026C18FB-203F-4CF7-9D37-A7614BD799BE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51" name="AutoShape 10">
          <a:extLst>
            <a:ext uri="{FF2B5EF4-FFF2-40B4-BE49-F238E27FC236}">
              <a16:creationId xmlns:a16="http://schemas.microsoft.com/office/drawing/2014/main" id="{5428244F-7662-4A31-B5AF-CCC40D51835E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2" name="AutoShape 2" descr="comedero manual para ponedora en piso">
          <a:extLst>
            <a:ext uri="{FF2B5EF4-FFF2-40B4-BE49-F238E27FC236}">
              <a16:creationId xmlns:a16="http://schemas.microsoft.com/office/drawing/2014/main" id="{F246DEDE-C989-442B-869B-6625B437E0E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3" name="AutoShape 10">
          <a:extLst>
            <a:ext uri="{FF2B5EF4-FFF2-40B4-BE49-F238E27FC236}">
              <a16:creationId xmlns:a16="http://schemas.microsoft.com/office/drawing/2014/main" id="{D6B1A071-F925-42C6-9246-D1FAC174F0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4" name="AutoShape 2" descr="comedero manual para ponedora en piso">
          <a:extLst>
            <a:ext uri="{FF2B5EF4-FFF2-40B4-BE49-F238E27FC236}">
              <a16:creationId xmlns:a16="http://schemas.microsoft.com/office/drawing/2014/main" id="{23C0A330-76F8-4471-B4F3-5A1D20369A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5" name="AutoShape 10">
          <a:extLst>
            <a:ext uri="{FF2B5EF4-FFF2-40B4-BE49-F238E27FC236}">
              <a16:creationId xmlns:a16="http://schemas.microsoft.com/office/drawing/2014/main" id="{F4228C73-F6E8-4ABB-8FDE-6A71150A360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6" name="AutoShape 2" descr="comedero manual para ponedora en piso">
          <a:extLst>
            <a:ext uri="{FF2B5EF4-FFF2-40B4-BE49-F238E27FC236}">
              <a16:creationId xmlns:a16="http://schemas.microsoft.com/office/drawing/2014/main" id="{F1480D22-72F1-4AFC-9B7E-94E292ADFAE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7" name="AutoShape 10">
          <a:extLst>
            <a:ext uri="{FF2B5EF4-FFF2-40B4-BE49-F238E27FC236}">
              <a16:creationId xmlns:a16="http://schemas.microsoft.com/office/drawing/2014/main" id="{3673A260-13A2-4808-9AB2-8188CD21C01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8" name="AutoShape 2" descr="comedero manual para ponedora en piso">
          <a:extLst>
            <a:ext uri="{FF2B5EF4-FFF2-40B4-BE49-F238E27FC236}">
              <a16:creationId xmlns:a16="http://schemas.microsoft.com/office/drawing/2014/main" id="{AAD5F9D9-1B50-493C-8BA4-C2C3E37F70C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59" name="AutoShape 10">
          <a:extLst>
            <a:ext uri="{FF2B5EF4-FFF2-40B4-BE49-F238E27FC236}">
              <a16:creationId xmlns:a16="http://schemas.microsoft.com/office/drawing/2014/main" id="{9F2BE979-0B1E-454D-BCC5-E6C6A92E5E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60" name="AutoShape 2" descr="comedero manual para ponedora en piso">
          <a:extLst>
            <a:ext uri="{FF2B5EF4-FFF2-40B4-BE49-F238E27FC236}">
              <a16:creationId xmlns:a16="http://schemas.microsoft.com/office/drawing/2014/main" id="{B0DCABCD-F846-4D04-9DF6-40090B4E15B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61" name="AutoShape 10">
          <a:extLst>
            <a:ext uri="{FF2B5EF4-FFF2-40B4-BE49-F238E27FC236}">
              <a16:creationId xmlns:a16="http://schemas.microsoft.com/office/drawing/2014/main" id="{861EB35F-1C9C-4730-9245-8F7F9B900F8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2" name="AutoShape 2" descr="comedero manual para ponedora en piso">
          <a:extLst>
            <a:ext uri="{FF2B5EF4-FFF2-40B4-BE49-F238E27FC236}">
              <a16:creationId xmlns:a16="http://schemas.microsoft.com/office/drawing/2014/main" id="{7C9441ED-1A25-42AA-8474-24C2FCACC0B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3" name="AutoShape 10">
          <a:extLst>
            <a:ext uri="{FF2B5EF4-FFF2-40B4-BE49-F238E27FC236}">
              <a16:creationId xmlns:a16="http://schemas.microsoft.com/office/drawing/2014/main" id="{EA543B6E-CB2C-4A4E-8D14-F1D4C32A9DD9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4" name="AutoShape 2" descr="comedero manual para ponedora en piso">
          <a:extLst>
            <a:ext uri="{FF2B5EF4-FFF2-40B4-BE49-F238E27FC236}">
              <a16:creationId xmlns:a16="http://schemas.microsoft.com/office/drawing/2014/main" id="{520CC7D5-6748-43A0-8099-9ED05A3E393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5" name="AutoShape 10">
          <a:extLst>
            <a:ext uri="{FF2B5EF4-FFF2-40B4-BE49-F238E27FC236}">
              <a16:creationId xmlns:a16="http://schemas.microsoft.com/office/drawing/2014/main" id="{6683E7ED-D352-42AA-B273-832906E7769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6" name="AutoShape 2" descr="comedero manual para ponedora en piso">
          <a:extLst>
            <a:ext uri="{FF2B5EF4-FFF2-40B4-BE49-F238E27FC236}">
              <a16:creationId xmlns:a16="http://schemas.microsoft.com/office/drawing/2014/main" id="{936070C5-C740-492D-B401-69AB66F9365E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7" name="AutoShape 10">
          <a:extLst>
            <a:ext uri="{FF2B5EF4-FFF2-40B4-BE49-F238E27FC236}">
              <a16:creationId xmlns:a16="http://schemas.microsoft.com/office/drawing/2014/main" id="{CD9254EF-C0F5-488D-9B04-C8BF66C69C51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8" name="AutoShape 2" descr="comedero manual para ponedora en piso">
          <a:extLst>
            <a:ext uri="{FF2B5EF4-FFF2-40B4-BE49-F238E27FC236}">
              <a16:creationId xmlns:a16="http://schemas.microsoft.com/office/drawing/2014/main" id="{5B00DA84-BAD1-4B71-BEC1-53E7C6EF2B47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69" name="AutoShape 10">
          <a:extLst>
            <a:ext uri="{FF2B5EF4-FFF2-40B4-BE49-F238E27FC236}">
              <a16:creationId xmlns:a16="http://schemas.microsoft.com/office/drawing/2014/main" id="{D4E5EBF2-B3F2-4923-884D-4098D7387855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0" name="AutoShape 2" descr="comedero manual para ponedora en piso">
          <a:extLst>
            <a:ext uri="{FF2B5EF4-FFF2-40B4-BE49-F238E27FC236}">
              <a16:creationId xmlns:a16="http://schemas.microsoft.com/office/drawing/2014/main" id="{F9EA5005-0216-4815-B6B8-34DB6DC56E13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1" name="AutoShape 10">
          <a:extLst>
            <a:ext uri="{FF2B5EF4-FFF2-40B4-BE49-F238E27FC236}">
              <a16:creationId xmlns:a16="http://schemas.microsoft.com/office/drawing/2014/main" id="{1FE10525-4DE0-4FF4-A4DB-61208A94CA8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2" name="AutoShape 2" descr="comedero manual para ponedora en piso">
          <a:extLst>
            <a:ext uri="{FF2B5EF4-FFF2-40B4-BE49-F238E27FC236}">
              <a16:creationId xmlns:a16="http://schemas.microsoft.com/office/drawing/2014/main" id="{357E427B-6994-4B5E-9985-E35CDBF42DB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3" name="AutoShape 10">
          <a:extLst>
            <a:ext uri="{FF2B5EF4-FFF2-40B4-BE49-F238E27FC236}">
              <a16:creationId xmlns:a16="http://schemas.microsoft.com/office/drawing/2014/main" id="{5A235A5C-21EA-4645-AD8D-AB86794C5943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4" name="AutoShape 2" descr="comedero manual para ponedora en piso">
          <a:extLst>
            <a:ext uri="{FF2B5EF4-FFF2-40B4-BE49-F238E27FC236}">
              <a16:creationId xmlns:a16="http://schemas.microsoft.com/office/drawing/2014/main" id="{DCFC5FCD-0759-4703-B98B-EDA809597A5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5" name="AutoShape 10">
          <a:extLst>
            <a:ext uri="{FF2B5EF4-FFF2-40B4-BE49-F238E27FC236}">
              <a16:creationId xmlns:a16="http://schemas.microsoft.com/office/drawing/2014/main" id="{4E25DBAC-F4BB-4E46-AAF8-FB8FB2B88D2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6" name="AutoShape 2" descr="comedero manual para ponedora en piso">
          <a:extLst>
            <a:ext uri="{FF2B5EF4-FFF2-40B4-BE49-F238E27FC236}">
              <a16:creationId xmlns:a16="http://schemas.microsoft.com/office/drawing/2014/main" id="{C5B93890-4A23-4346-8A39-BF14E11D35D9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7" name="AutoShape 10">
          <a:extLst>
            <a:ext uri="{FF2B5EF4-FFF2-40B4-BE49-F238E27FC236}">
              <a16:creationId xmlns:a16="http://schemas.microsoft.com/office/drawing/2014/main" id="{6891241A-0790-4498-BE02-8C4017E49D3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8" name="AutoShape 2" descr="comedero manual para ponedora en piso">
          <a:extLst>
            <a:ext uri="{FF2B5EF4-FFF2-40B4-BE49-F238E27FC236}">
              <a16:creationId xmlns:a16="http://schemas.microsoft.com/office/drawing/2014/main" id="{30410EEC-9DD1-44EB-AD6B-AB362615C5B9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79" name="AutoShape 10">
          <a:extLst>
            <a:ext uri="{FF2B5EF4-FFF2-40B4-BE49-F238E27FC236}">
              <a16:creationId xmlns:a16="http://schemas.microsoft.com/office/drawing/2014/main" id="{ABBF8F55-A703-46FC-B647-CCE8A65239A5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80" name="AutoShape 2" descr="comedero manual para ponedora en piso">
          <a:extLst>
            <a:ext uri="{FF2B5EF4-FFF2-40B4-BE49-F238E27FC236}">
              <a16:creationId xmlns:a16="http://schemas.microsoft.com/office/drawing/2014/main" id="{7085CC5A-9A4A-403B-978F-F1E44F321E0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81" name="AutoShape 10">
          <a:extLst>
            <a:ext uri="{FF2B5EF4-FFF2-40B4-BE49-F238E27FC236}">
              <a16:creationId xmlns:a16="http://schemas.microsoft.com/office/drawing/2014/main" id="{4028CEDE-AA0F-4488-8317-32E818103E2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82" name="AutoShape 2" descr="comedero manual para ponedora en piso">
          <a:extLst>
            <a:ext uri="{FF2B5EF4-FFF2-40B4-BE49-F238E27FC236}">
              <a16:creationId xmlns:a16="http://schemas.microsoft.com/office/drawing/2014/main" id="{06662577-F476-44FB-8A16-CBE97582B51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83" name="AutoShape 10">
          <a:extLst>
            <a:ext uri="{FF2B5EF4-FFF2-40B4-BE49-F238E27FC236}">
              <a16:creationId xmlns:a16="http://schemas.microsoft.com/office/drawing/2014/main" id="{E3C2245C-FFF6-4A09-9ADA-743B06A54066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84" name="AutoShape 2" descr="comedero manual para ponedora en piso">
          <a:extLst>
            <a:ext uri="{FF2B5EF4-FFF2-40B4-BE49-F238E27FC236}">
              <a16:creationId xmlns:a16="http://schemas.microsoft.com/office/drawing/2014/main" id="{4D1CC434-7B67-4221-BA73-94340A9A7EE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985" name="AutoShape 10">
          <a:extLst>
            <a:ext uri="{FF2B5EF4-FFF2-40B4-BE49-F238E27FC236}">
              <a16:creationId xmlns:a16="http://schemas.microsoft.com/office/drawing/2014/main" id="{BA5CF879-2FD9-4809-98E9-A28B240FDA07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86" name="AutoShape 9">
          <a:extLst>
            <a:ext uri="{FF2B5EF4-FFF2-40B4-BE49-F238E27FC236}">
              <a16:creationId xmlns:a16="http://schemas.microsoft.com/office/drawing/2014/main" id="{94619008-00E4-41D2-A45E-9E34531D1A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87" name="AutoShape 2" descr="comedero manual para ponedora en piso">
          <a:extLst>
            <a:ext uri="{FF2B5EF4-FFF2-40B4-BE49-F238E27FC236}">
              <a16:creationId xmlns:a16="http://schemas.microsoft.com/office/drawing/2014/main" id="{A5C482A9-D9A9-40DB-ACCE-25756053BC7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88" name="AutoShape 10">
          <a:extLst>
            <a:ext uri="{FF2B5EF4-FFF2-40B4-BE49-F238E27FC236}">
              <a16:creationId xmlns:a16="http://schemas.microsoft.com/office/drawing/2014/main" id="{9694EA5A-6E97-446D-A6F0-37D781BA8E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89" name="AutoShape 2" descr="comedero manual para ponedora en piso">
          <a:extLst>
            <a:ext uri="{FF2B5EF4-FFF2-40B4-BE49-F238E27FC236}">
              <a16:creationId xmlns:a16="http://schemas.microsoft.com/office/drawing/2014/main" id="{CB3E9DBC-0615-4E95-BF41-BB72BC694A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0" name="AutoShape 10">
          <a:extLst>
            <a:ext uri="{FF2B5EF4-FFF2-40B4-BE49-F238E27FC236}">
              <a16:creationId xmlns:a16="http://schemas.microsoft.com/office/drawing/2014/main" id="{6A8264DE-55B0-4477-A4C5-155AB076029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1" name="AutoShape 2" descr="comedero manual para ponedora en piso">
          <a:extLst>
            <a:ext uri="{FF2B5EF4-FFF2-40B4-BE49-F238E27FC236}">
              <a16:creationId xmlns:a16="http://schemas.microsoft.com/office/drawing/2014/main" id="{9E16D6C9-8840-4334-B6C0-D2F2974B13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2" name="AutoShape 10">
          <a:extLst>
            <a:ext uri="{FF2B5EF4-FFF2-40B4-BE49-F238E27FC236}">
              <a16:creationId xmlns:a16="http://schemas.microsoft.com/office/drawing/2014/main" id="{01F02D4E-635A-4F7D-B56B-D66F045FFD0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3" name="AutoShape 2" descr="comedero manual para ponedora en piso">
          <a:extLst>
            <a:ext uri="{FF2B5EF4-FFF2-40B4-BE49-F238E27FC236}">
              <a16:creationId xmlns:a16="http://schemas.microsoft.com/office/drawing/2014/main" id="{F074B84E-B7E5-48A5-9655-677BD804A5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4" name="AutoShape 10">
          <a:extLst>
            <a:ext uri="{FF2B5EF4-FFF2-40B4-BE49-F238E27FC236}">
              <a16:creationId xmlns:a16="http://schemas.microsoft.com/office/drawing/2014/main" id="{8FF62326-6F7B-4025-A442-5DF9BBE88A0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5" name="AutoShape 2" descr="comedero manual para ponedora en piso">
          <a:extLst>
            <a:ext uri="{FF2B5EF4-FFF2-40B4-BE49-F238E27FC236}">
              <a16:creationId xmlns:a16="http://schemas.microsoft.com/office/drawing/2014/main" id="{A66034B4-2BFC-4D78-889C-9B840E3E8D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6" name="AutoShape 10">
          <a:extLst>
            <a:ext uri="{FF2B5EF4-FFF2-40B4-BE49-F238E27FC236}">
              <a16:creationId xmlns:a16="http://schemas.microsoft.com/office/drawing/2014/main" id="{E19758FA-5C87-4053-A965-E941EBBFD4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7" name="AutoShape 2" descr="comedero manual para ponedora en piso">
          <a:extLst>
            <a:ext uri="{FF2B5EF4-FFF2-40B4-BE49-F238E27FC236}">
              <a16:creationId xmlns:a16="http://schemas.microsoft.com/office/drawing/2014/main" id="{5C56F843-7104-4F3E-8CCC-92118E61A25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8" name="AutoShape 10">
          <a:extLst>
            <a:ext uri="{FF2B5EF4-FFF2-40B4-BE49-F238E27FC236}">
              <a16:creationId xmlns:a16="http://schemas.microsoft.com/office/drawing/2014/main" id="{90C05924-3A02-4C9F-9942-F14BCF8F7A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999" name="AutoShape 9">
          <a:extLst>
            <a:ext uri="{FF2B5EF4-FFF2-40B4-BE49-F238E27FC236}">
              <a16:creationId xmlns:a16="http://schemas.microsoft.com/office/drawing/2014/main" id="{B639F872-9A3D-4444-BF2B-D4E70C1830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0" name="AutoShape 2" descr="comedero manual para ponedora en piso">
          <a:extLst>
            <a:ext uri="{FF2B5EF4-FFF2-40B4-BE49-F238E27FC236}">
              <a16:creationId xmlns:a16="http://schemas.microsoft.com/office/drawing/2014/main" id="{1129B451-C481-4B41-A2CE-6A01915520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1" name="AutoShape 10">
          <a:extLst>
            <a:ext uri="{FF2B5EF4-FFF2-40B4-BE49-F238E27FC236}">
              <a16:creationId xmlns:a16="http://schemas.microsoft.com/office/drawing/2014/main" id="{F46AEA78-7461-4DA7-9417-35A0CF20580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2" name="AutoShape 2" descr="comedero manual para ponedora en piso">
          <a:extLst>
            <a:ext uri="{FF2B5EF4-FFF2-40B4-BE49-F238E27FC236}">
              <a16:creationId xmlns:a16="http://schemas.microsoft.com/office/drawing/2014/main" id="{1E385A36-FCE3-4D0D-A096-D116FD0C8E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3" name="AutoShape 10">
          <a:extLst>
            <a:ext uri="{FF2B5EF4-FFF2-40B4-BE49-F238E27FC236}">
              <a16:creationId xmlns:a16="http://schemas.microsoft.com/office/drawing/2014/main" id="{5CB75D58-A87D-4E7A-A1BE-DA5B78E112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4" name="AutoShape 2" descr="comedero manual para ponedora en piso">
          <a:extLst>
            <a:ext uri="{FF2B5EF4-FFF2-40B4-BE49-F238E27FC236}">
              <a16:creationId xmlns:a16="http://schemas.microsoft.com/office/drawing/2014/main" id="{95C2A897-BD8A-486C-8F8A-F846F9FD040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5" name="AutoShape 10">
          <a:extLst>
            <a:ext uri="{FF2B5EF4-FFF2-40B4-BE49-F238E27FC236}">
              <a16:creationId xmlns:a16="http://schemas.microsoft.com/office/drawing/2014/main" id="{B867865F-47A2-4131-BF0E-5CF6D1B9E3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6" name="AutoShape 2" descr="comedero manual para ponedora en piso">
          <a:extLst>
            <a:ext uri="{FF2B5EF4-FFF2-40B4-BE49-F238E27FC236}">
              <a16:creationId xmlns:a16="http://schemas.microsoft.com/office/drawing/2014/main" id="{4E482EFE-7BCB-40D8-A6A8-CE01AA0E3AF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7" name="AutoShape 10">
          <a:extLst>
            <a:ext uri="{FF2B5EF4-FFF2-40B4-BE49-F238E27FC236}">
              <a16:creationId xmlns:a16="http://schemas.microsoft.com/office/drawing/2014/main" id="{E57C815D-A7AA-4DD5-9E04-B3255AA3761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8" name="AutoShape 2" descr="comedero manual para ponedora en piso">
          <a:extLst>
            <a:ext uri="{FF2B5EF4-FFF2-40B4-BE49-F238E27FC236}">
              <a16:creationId xmlns:a16="http://schemas.microsoft.com/office/drawing/2014/main" id="{FB1EDAD6-E600-4CC0-BF53-A68C96F752F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09" name="AutoShape 10">
          <a:extLst>
            <a:ext uri="{FF2B5EF4-FFF2-40B4-BE49-F238E27FC236}">
              <a16:creationId xmlns:a16="http://schemas.microsoft.com/office/drawing/2014/main" id="{62E7D68A-445C-4087-92C0-0745FBFFBB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0" name="AutoShape 2" descr="comedero manual para ponedora en piso">
          <a:extLst>
            <a:ext uri="{FF2B5EF4-FFF2-40B4-BE49-F238E27FC236}">
              <a16:creationId xmlns:a16="http://schemas.microsoft.com/office/drawing/2014/main" id="{7B5A218E-49FF-4FC1-9AB0-4D6B35365C0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1" name="AutoShape 10">
          <a:extLst>
            <a:ext uri="{FF2B5EF4-FFF2-40B4-BE49-F238E27FC236}">
              <a16:creationId xmlns:a16="http://schemas.microsoft.com/office/drawing/2014/main" id="{27D52A51-4869-44A6-802A-D5990C01040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2" name="AutoShape 9">
          <a:extLst>
            <a:ext uri="{FF2B5EF4-FFF2-40B4-BE49-F238E27FC236}">
              <a16:creationId xmlns:a16="http://schemas.microsoft.com/office/drawing/2014/main" id="{CFCB823C-6A46-4BE7-9324-6B17CFE083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3" name="AutoShape 2" descr="comedero manual para ponedora en piso">
          <a:extLst>
            <a:ext uri="{FF2B5EF4-FFF2-40B4-BE49-F238E27FC236}">
              <a16:creationId xmlns:a16="http://schemas.microsoft.com/office/drawing/2014/main" id="{AAC5F537-B6DA-4088-9952-ADCD450673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4" name="AutoShape 10">
          <a:extLst>
            <a:ext uri="{FF2B5EF4-FFF2-40B4-BE49-F238E27FC236}">
              <a16:creationId xmlns:a16="http://schemas.microsoft.com/office/drawing/2014/main" id="{D7E6EF7D-63BB-4CAC-B96E-3A82F26412C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5" name="AutoShape 2" descr="comedero manual para ponedora en piso">
          <a:extLst>
            <a:ext uri="{FF2B5EF4-FFF2-40B4-BE49-F238E27FC236}">
              <a16:creationId xmlns:a16="http://schemas.microsoft.com/office/drawing/2014/main" id="{6C133A5F-9584-4871-8793-76A6230DE7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6" name="AutoShape 10">
          <a:extLst>
            <a:ext uri="{FF2B5EF4-FFF2-40B4-BE49-F238E27FC236}">
              <a16:creationId xmlns:a16="http://schemas.microsoft.com/office/drawing/2014/main" id="{46281582-B1BA-450D-BBB8-3C0795142F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7" name="AutoShape 2" descr="comedero manual para ponedora en piso">
          <a:extLst>
            <a:ext uri="{FF2B5EF4-FFF2-40B4-BE49-F238E27FC236}">
              <a16:creationId xmlns:a16="http://schemas.microsoft.com/office/drawing/2014/main" id="{4366523B-806F-4C67-8695-CF9C491A53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8" name="AutoShape 10">
          <a:extLst>
            <a:ext uri="{FF2B5EF4-FFF2-40B4-BE49-F238E27FC236}">
              <a16:creationId xmlns:a16="http://schemas.microsoft.com/office/drawing/2014/main" id="{21EB9A8E-09CB-4685-AAC3-B32637F376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19" name="AutoShape 2" descr="comedero manual para ponedora en piso">
          <a:extLst>
            <a:ext uri="{FF2B5EF4-FFF2-40B4-BE49-F238E27FC236}">
              <a16:creationId xmlns:a16="http://schemas.microsoft.com/office/drawing/2014/main" id="{AA814725-FAAF-4B63-B1E7-B1D797F92D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0" name="AutoShape 10">
          <a:extLst>
            <a:ext uri="{FF2B5EF4-FFF2-40B4-BE49-F238E27FC236}">
              <a16:creationId xmlns:a16="http://schemas.microsoft.com/office/drawing/2014/main" id="{92685B3E-D7B3-4F05-9D48-414AC281EE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1" name="AutoShape 2" descr="comedero manual para ponedora en piso">
          <a:extLst>
            <a:ext uri="{FF2B5EF4-FFF2-40B4-BE49-F238E27FC236}">
              <a16:creationId xmlns:a16="http://schemas.microsoft.com/office/drawing/2014/main" id="{2FECD378-610C-43DC-8661-9051F084609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2" name="AutoShape 10">
          <a:extLst>
            <a:ext uri="{FF2B5EF4-FFF2-40B4-BE49-F238E27FC236}">
              <a16:creationId xmlns:a16="http://schemas.microsoft.com/office/drawing/2014/main" id="{9C378F9A-3F7B-4E44-92BE-E4E605F1F5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3" name="AutoShape 2" descr="comedero manual para ponedora en piso">
          <a:extLst>
            <a:ext uri="{FF2B5EF4-FFF2-40B4-BE49-F238E27FC236}">
              <a16:creationId xmlns:a16="http://schemas.microsoft.com/office/drawing/2014/main" id="{A769378E-1FA3-4023-B99B-91984ADF67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4" name="AutoShape 10">
          <a:extLst>
            <a:ext uri="{FF2B5EF4-FFF2-40B4-BE49-F238E27FC236}">
              <a16:creationId xmlns:a16="http://schemas.microsoft.com/office/drawing/2014/main" id="{36D3AE42-A91E-407A-85DC-7CA687E38F5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5" name="AutoShape 9">
          <a:extLst>
            <a:ext uri="{FF2B5EF4-FFF2-40B4-BE49-F238E27FC236}">
              <a16:creationId xmlns:a16="http://schemas.microsoft.com/office/drawing/2014/main" id="{46EEBB02-1E0F-4D8F-9A7C-2DD8325EFF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6" name="AutoShape 2" descr="comedero manual para ponedora en piso">
          <a:extLst>
            <a:ext uri="{FF2B5EF4-FFF2-40B4-BE49-F238E27FC236}">
              <a16:creationId xmlns:a16="http://schemas.microsoft.com/office/drawing/2014/main" id="{A06EE7F0-0839-4B68-B431-BF16F7C24C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7" name="AutoShape 10">
          <a:extLst>
            <a:ext uri="{FF2B5EF4-FFF2-40B4-BE49-F238E27FC236}">
              <a16:creationId xmlns:a16="http://schemas.microsoft.com/office/drawing/2014/main" id="{403766AA-B45A-4D7D-87A1-44D0A35598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8" name="AutoShape 2" descr="comedero manual para ponedora en piso">
          <a:extLst>
            <a:ext uri="{FF2B5EF4-FFF2-40B4-BE49-F238E27FC236}">
              <a16:creationId xmlns:a16="http://schemas.microsoft.com/office/drawing/2014/main" id="{523A3724-A1F5-45B3-9B72-0B59B35B667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29" name="AutoShape 10">
          <a:extLst>
            <a:ext uri="{FF2B5EF4-FFF2-40B4-BE49-F238E27FC236}">
              <a16:creationId xmlns:a16="http://schemas.microsoft.com/office/drawing/2014/main" id="{60613A03-6305-44E1-B2D3-14D77AD5241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0" name="AutoShape 2" descr="comedero manual para ponedora en piso">
          <a:extLst>
            <a:ext uri="{FF2B5EF4-FFF2-40B4-BE49-F238E27FC236}">
              <a16:creationId xmlns:a16="http://schemas.microsoft.com/office/drawing/2014/main" id="{C1316992-6AF5-49D1-93B0-4C89BF08B6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1" name="AutoShape 10">
          <a:extLst>
            <a:ext uri="{FF2B5EF4-FFF2-40B4-BE49-F238E27FC236}">
              <a16:creationId xmlns:a16="http://schemas.microsoft.com/office/drawing/2014/main" id="{9D6F724D-3217-4FA5-8BBE-3E14F1DF58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2" name="AutoShape 2" descr="comedero manual para ponedora en piso">
          <a:extLst>
            <a:ext uri="{FF2B5EF4-FFF2-40B4-BE49-F238E27FC236}">
              <a16:creationId xmlns:a16="http://schemas.microsoft.com/office/drawing/2014/main" id="{7D45780A-77DF-4F06-8272-A5D254881EA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3" name="AutoShape 10">
          <a:extLst>
            <a:ext uri="{FF2B5EF4-FFF2-40B4-BE49-F238E27FC236}">
              <a16:creationId xmlns:a16="http://schemas.microsoft.com/office/drawing/2014/main" id="{E2BC1466-0D15-43C4-BE48-1295BBC8E6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4" name="AutoShape 2" descr="comedero manual para ponedora en piso">
          <a:extLst>
            <a:ext uri="{FF2B5EF4-FFF2-40B4-BE49-F238E27FC236}">
              <a16:creationId xmlns:a16="http://schemas.microsoft.com/office/drawing/2014/main" id="{6D6DC3C0-1987-4D2F-974E-4BDD3634ED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5" name="AutoShape 10">
          <a:extLst>
            <a:ext uri="{FF2B5EF4-FFF2-40B4-BE49-F238E27FC236}">
              <a16:creationId xmlns:a16="http://schemas.microsoft.com/office/drawing/2014/main" id="{5229CB67-3A0E-4146-916E-C9347709FD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6" name="AutoShape 2" descr="comedero manual para ponedora en piso">
          <a:extLst>
            <a:ext uri="{FF2B5EF4-FFF2-40B4-BE49-F238E27FC236}">
              <a16:creationId xmlns:a16="http://schemas.microsoft.com/office/drawing/2014/main" id="{DD968693-9838-4EDD-ABEE-5DEF9AAA23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7" name="AutoShape 10">
          <a:extLst>
            <a:ext uri="{FF2B5EF4-FFF2-40B4-BE49-F238E27FC236}">
              <a16:creationId xmlns:a16="http://schemas.microsoft.com/office/drawing/2014/main" id="{42AB0A1E-DC69-473B-A125-BF5B2043C0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8" name="AutoShape 9">
          <a:extLst>
            <a:ext uri="{FF2B5EF4-FFF2-40B4-BE49-F238E27FC236}">
              <a16:creationId xmlns:a16="http://schemas.microsoft.com/office/drawing/2014/main" id="{F2F772FF-F46D-42F5-9340-31D06BF801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39" name="AutoShape 2" descr="comedero manual para ponedora en piso">
          <a:extLst>
            <a:ext uri="{FF2B5EF4-FFF2-40B4-BE49-F238E27FC236}">
              <a16:creationId xmlns:a16="http://schemas.microsoft.com/office/drawing/2014/main" id="{E2A1AE14-1CC4-4F39-AE6C-D3874E8729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0" name="AutoShape 10">
          <a:extLst>
            <a:ext uri="{FF2B5EF4-FFF2-40B4-BE49-F238E27FC236}">
              <a16:creationId xmlns:a16="http://schemas.microsoft.com/office/drawing/2014/main" id="{C45FE68B-E2D7-42AD-9A42-61EB8C67499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1" name="AutoShape 2" descr="comedero manual para ponedora en piso">
          <a:extLst>
            <a:ext uri="{FF2B5EF4-FFF2-40B4-BE49-F238E27FC236}">
              <a16:creationId xmlns:a16="http://schemas.microsoft.com/office/drawing/2014/main" id="{CCABBDE5-4815-4596-9665-64C3C521B9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2" name="AutoShape 10">
          <a:extLst>
            <a:ext uri="{FF2B5EF4-FFF2-40B4-BE49-F238E27FC236}">
              <a16:creationId xmlns:a16="http://schemas.microsoft.com/office/drawing/2014/main" id="{CB71F8F2-6147-499E-B10C-6472A0CE40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3" name="AutoShape 2" descr="comedero manual para ponedora en piso">
          <a:extLst>
            <a:ext uri="{FF2B5EF4-FFF2-40B4-BE49-F238E27FC236}">
              <a16:creationId xmlns:a16="http://schemas.microsoft.com/office/drawing/2014/main" id="{4A1615BA-6DC4-4490-8688-1D34B55DDF3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4" name="AutoShape 10">
          <a:extLst>
            <a:ext uri="{FF2B5EF4-FFF2-40B4-BE49-F238E27FC236}">
              <a16:creationId xmlns:a16="http://schemas.microsoft.com/office/drawing/2014/main" id="{1CB5D633-63EE-48B5-AAF5-3A514B4480B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5" name="AutoShape 2" descr="comedero manual para ponedora en piso">
          <a:extLst>
            <a:ext uri="{FF2B5EF4-FFF2-40B4-BE49-F238E27FC236}">
              <a16:creationId xmlns:a16="http://schemas.microsoft.com/office/drawing/2014/main" id="{C26B646C-1C4B-4734-B0BF-69BEE0E345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6" name="AutoShape 10">
          <a:extLst>
            <a:ext uri="{FF2B5EF4-FFF2-40B4-BE49-F238E27FC236}">
              <a16:creationId xmlns:a16="http://schemas.microsoft.com/office/drawing/2014/main" id="{83F40F21-1F83-4D4C-A8A3-7ABCF42103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7" name="AutoShape 2" descr="comedero manual para ponedora en piso">
          <a:extLst>
            <a:ext uri="{FF2B5EF4-FFF2-40B4-BE49-F238E27FC236}">
              <a16:creationId xmlns:a16="http://schemas.microsoft.com/office/drawing/2014/main" id="{359668F3-BDBF-444E-9653-FC1A9FD5750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8" name="AutoShape 10">
          <a:extLst>
            <a:ext uri="{FF2B5EF4-FFF2-40B4-BE49-F238E27FC236}">
              <a16:creationId xmlns:a16="http://schemas.microsoft.com/office/drawing/2014/main" id="{8770F6D9-AF56-498D-9136-7E5F6D4C16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49" name="AutoShape 2" descr="comedero manual para ponedora en piso">
          <a:extLst>
            <a:ext uri="{FF2B5EF4-FFF2-40B4-BE49-F238E27FC236}">
              <a16:creationId xmlns:a16="http://schemas.microsoft.com/office/drawing/2014/main" id="{ACE12FC6-9C3B-4D34-A322-6CFC941A86A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0" name="AutoShape 10">
          <a:extLst>
            <a:ext uri="{FF2B5EF4-FFF2-40B4-BE49-F238E27FC236}">
              <a16:creationId xmlns:a16="http://schemas.microsoft.com/office/drawing/2014/main" id="{6BB1E499-3F64-4FC2-BA22-D2508CB448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1" name="AutoShape 9">
          <a:extLst>
            <a:ext uri="{FF2B5EF4-FFF2-40B4-BE49-F238E27FC236}">
              <a16:creationId xmlns:a16="http://schemas.microsoft.com/office/drawing/2014/main" id="{DF8BC165-C0D4-4C6E-84B8-4B4531ECDF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2" name="AutoShape 2" descr="comedero manual para ponedora en piso">
          <a:extLst>
            <a:ext uri="{FF2B5EF4-FFF2-40B4-BE49-F238E27FC236}">
              <a16:creationId xmlns:a16="http://schemas.microsoft.com/office/drawing/2014/main" id="{33BBB7FD-FA9C-4288-A71D-E7DA393CF8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3" name="AutoShape 10">
          <a:extLst>
            <a:ext uri="{FF2B5EF4-FFF2-40B4-BE49-F238E27FC236}">
              <a16:creationId xmlns:a16="http://schemas.microsoft.com/office/drawing/2014/main" id="{F3F011ED-E479-4F3B-B86B-8FBD53DF57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4" name="AutoShape 2" descr="comedero manual para ponedora en piso">
          <a:extLst>
            <a:ext uri="{FF2B5EF4-FFF2-40B4-BE49-F238E27FC236}">
              <a16:creationId xmlns:a16="http://schemas.microsoft.com/office/drawing/2014/main" id="{B0ED3FD3-CD8A-46B2-9C8B-B53AD86AB59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5" name="AutoShape 10">
          <a:extLst>
            <a:ext uri="{FF2B5EF4-FFF2-40B4-BE49-F238E27FC236}">
              <a16:creationId xmlns:a16="http://schemas.microsoft.com/office/drawing/2014/main" id="{93B0FE40-4FDD-4D1C-9FEF-8FE4BECFCCF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6" name="AutoShape 2" descr="comedero manual para ponedora en piso">
          <a:extLst>
            <a:ext uri="{FF2B5EF4-FFF2-40B4-BE49-F238E27FC236}">
              <a16:creationId xmlns:a16="http://schemas.microsoft.com/office/drawing/2014/main" id="{8F74D536-093E-4546-835A-2DC784ED858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7" name="AutoShape 10">
          <a:extLst>
            <a:ext uri="{FF2B5EF4-FFF2-40B4-BE49-F238E27FC236}">
              <a16:creationId xmlns:a16="http://schemas.microsoft.com/office/drawing/2014/main" id="{D5A90598-6D60-4147-8417-C7865A1502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8" name="AutoShape 2" descr="comedero manual para ponedora en piso">
          <a:extLst>
            <a:ext uri="{FF2B5EF4-FFF2-40B4-BE49-F238E27FC236}">
              <a16:creationId xmlns:a16="http://schemas.microsoft.com/office/drawing/2014/main" id="{728D9E11-85AC-4F81-824B-2DC1CE10B0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59" name="AutoShape 10">
          <a:extLst>
            <a:ext uri="{FF2B5EF4-FFF2-40B4-BE49-F238E27FC236}">
              <a16:creationId xmlns:a16="http://schemas.microsoft.com/office/drawing/2014/main" id="{94A84AC4-A238-4824-AEF7-566FBB0FB5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0" name="AutoShape 2" descr="comedero manual para ponedora en piso">
          <a:extLst>
            <a:ext uri="{FF2B5EF4-FFF2-40B4-BE49-F238E27FC236}">
              <a16:creationId xmlns:a16="http://schemas.microsoft.com/office/drawing/2014/main" id="{42800638-1443-4543-A417-A41B4DFB32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1" name="AutoShape 10">
          <a:extLst>
            <a:ext uri="{FF2B5EF4-FFF2-40B4-BE49-F238E27FC236}">
              <a16:creationId xmlns:a16="http://schemas.microsoft.com/office/drawing/2014/main" id="{F279EF2D-A87E-47A4-B4F1-5DB7577BDD3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2" name="AutoShape 2" descr="comedero manual para ponedora en piso">
          <a:extLst>
            <a:ext uri="{FF2B5EF4-FFF2-40B4-BE49-F238E27FC236}">
              <a16:creationId xmlns:a16="http://schemas.microsoft.com/office/drawing/2014/main" id="{BB77DEF0-9DD5-4C5B-97CB-0C9CD3D759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3" name="AutoShape 10">
          <a:extLst>
            <a:ext uri="{FF2B5EF4-FFF2-40B4-BE49-F238E27FC236}">
              <a16:creationId xmlns:a16="http://schemas.microsoft.com/office/drawing/2014/main" id="{F7EB1444-1D43-47CD-9DAC-5131AEC7A0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4" name="AutoShape 9">
          <a:extLst>
            <a:ext uri="{FF2B5EF4-FFF2-40B4-BE49-F238E27FC236}">
              <a16:creationId xmlns:a16="http://schemas.microsoft.com/office/drawing/2014/main" id="{FB792889-7E91-40A1-AE36-8AECC98E4F2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5" name="AutoShape 2" descr="comedero manual para ponedora en piso">
          <a:extLst>
            <a:ext uri="{FF2B5EF4-FFF2-40B4-BE49-F238E27FC236}">
              <a16:creationId xmlns:a16="http://schemas.microsoft.com/office/drawing/2014/main" id="{5EE5A2EA-9957-4143-894D-5C2F71523F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6" name="AutoShape 10">
          <a:extLst>
            <a:ext uri="{FF2B5EF4-FFF2-40B4-BE49-F238E27FC236}">
              <a16:creationId xmlns:a16="http://schemas.microsoft.com/office/drawing/2014/main" id="{CA2032C9-604D-4BB2-81B0-2F27F2FC4A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7" name="AutoShape 2" descr="comedero manual para ponedora en piso">
          <a:extLst>
            <a:ext uri="{FF2B5EF4-FFF2-40B4-BE49-F238E27FC236}">
              <a16:creationId xmlns:a16="http://schemas.microsoft.com/office/drawing/2014/main" id="{1F7FC01E-B33F-44EB-914C-806645C96C4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8" name="AutoShape 10">
          <a:extLst>
            <a:ext uri="{FF2B5EF4-FFF2-40B4-BE49-F238E27FC236}">
              <a16:creationId xmlns:a16="http://schemas.microsoft.com/office/drawing/2014/main" id="{2FB29CA2-C78D-4323-825A-C75721EE46F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69" name="AutoShape 2" descr="comedero manual para ponedora en piso">
          <a:extLst>
            <a:ext uri="{FF2B5EF4-FFF2-40B4-BE49-F238E27FC236}">
              <a16:creationId xmlns:a16="http://schemas.microsoft.com/office/drawing/2014/main" id="{CB982A80-DA14-42C3-9BB8-BF69E3220C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0" name="AutoShape 10">
          <a:extLst>
            <a:ext uri="{FF2B5EF4-FFF2-40B4-BE49-F238E27FC236}">
              <a16:creationId xmlns:a16="http://schemas.microsoft.com/office/drawing/2014/main" id="{43B72C99-0C7F-4018-BC11-07DE8EEB92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1" name="AutoShape 2" descr="comedero manual para ponedora en piso">
          <a:extLst>
            <a:ext uri="{FF2B5EF4-FFF2-40B4-BE49-F238E27FC236}">
              <a16:creationId xmlns:a16="http://schemas.microsoft.com/office/drawing/2014/main" id="{32350710-9896-4B2E-AD31-3984CADFBE3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2" name="AutoShape 10">
          <a:extLst>
            <a:ext uri="{FF2B5EF4-FFF2-40B4-BE49-F238E27FC236}">
              <a16:creationId xmlns:a16="http://schemas.microsoft.com/office/drawing/2014/main" id="{94BE7694-7A54-42A3-AE74-5276864D00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3" name="AutoShape 2" descr="comedero manual para ponedora en piso">
          <a:extLst>
            <a:ext uri="{FF2B5EF4-FFF2-40B4-BE49-F238E27FC236}">
              <a16:creationId xmlns:a16="http://schemas.microsoft.com/office/drawing/2014/main" id="{DFBEDD9D-87AC-4EEB-9744-30B6F4C8AF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4" name="AutoShape 10">
          <a:extLst>
            <a:ext uri="{FF2B5EF4-FFF2-40B4-BE49-F238E27FC236}">
              <a16:creationId xmlns:a16="http://schemas.microsoft.com/office/drawing/2014/main" id="{1BEA082B-D467-4F59-8CC1-8476CD1602E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5" name="AutoShape 2" descr="comedero manual para ponedora en piso">
          <a:extLst>
            <a:ext uri="{FF2B5EF4-FFF2-40B4-BE49-F238E27FC236}">
              <a16:creationId xmlns:a16="http://schemas.microsoft.com/office/drawing/2014/main" id="{F0F1B83B-A53B-4F47-BED1-0E30458ED32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6" name="AutoShape 10">
          <a:extLst>
            <a:ext uri="{FF2B5EF4-FFF2-40B4-BE49-F238E27FC236}">
              <a16:creationId xmlns:a16="http://schemas.microsoft.com/office/drawing/2014/main" id="{656C130F-3082-49A6-BA9A-B39D1CC90B6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7" name="AutoShape 9">
          <a:extLst>
            <a:ext uri="{FF2B5EF4-FFF2-40B4-BE49-F238E27FC236}">
              <a16:creationId xmlns:a16="http://schemas.microsoft.com/office/drawing/2014/main" id="{1505EC60-92C3-42A0-9F97-0D3EEC667E3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8" name="AutoShape 2" descr="comedero manual para ponedora en piso">
          <a:extLst>
            <a:ext uri="{FF2B5EF4-FFF2-40B4-BE49-F238E27FC236}">
              <a16:creationId xmlns:a16="http://schemas.microsoft.com/office/drawing/2014/main" id="{20AEBA8C-FF66-48CE-A266-8749A93C3CE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79" name="AutoShape 10">
          <a:extLst>
            <a:ext uri="{FF2B5EF4-FFF2-40B4-BE49-F238E27FC236}">
              <a16:creationId xmlns:a16="http://schemas.microsoft.com/office/drawing/2014/main" id="{6CB6814E-54AF-4B8C-971B-AA67FDF748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0" name="AutoShape 2" descr="comedero manual para ponedora en piso">
          <a:extLst>
            <a:ext uri="{FF2B5EF4-FFF2-40B4-BE49-F238E27FC236}">
              <a16:creationId xmlns:a16="http://schemas.microsoft.com/office/drawing/2014/main" id="{144F1376-CDEB-49B0-AD27-9326D47495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1" name="AutoShape 10">
          <a:extLst>
            <a:ext uri="{FF2B5EF4-FFF2-40B4-BE49-F238E27FC236}">
              <a16:creationId xmlns:a16="http://schemas.microsoft.com/office/drawing/2014/main" id="{08B4A359-CBB4-4562-95F5-3A766BD7C69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2" name="AutoShape 2" descr="comedero manual para ponedora en piso">
          <a:extLst>
            <a:ext uri="{FF2B5EF4-FFF2-40B4-BE49-F238E27FC236}">
              <a16:creationId xmlns:a16="http://schemas.microsoft.com/office/drawing/2014/main" id="{2379C1E4-EA03-47CC-A682-6F0C7AEAB9E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3" name="AutoShape 10">
          <a:extLst>
            <a:ext uri="{FF2B5EF4-FFF2-40B4-BE49-F238E27FC236}">
              <a16:creationId xmlns:a16="http://schemas.microsoft.com/office/drawing/2014/main" id="{562BC83D-E9E5-4390-B23F-C09DB185485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4" name="AutoShape 2" descr="comedero manual para ponedora en piso">
          <a:extLst>
            <a:ext uri="{FF2B5EF4-FFF2-40B4-BE49-F238E27FC236}">
              <a16:creationId xmlns:a16="http://schemas.microsoft.com/office/drawing/2014/main" id="{6720EE6A-FA28-48D6-88EB-A4BC7AF9F0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5" name="AutoShape 10">
          <a:extLst>
            <a:ext uri="{FF2B5EF4-FFF2-40B4-BE49-F238E27FC236}">
              <a16:creationId xmlns:a16="http://schemas.microsoft.com/office/drawing/2014/main" id="{D3323055-7485-44FE-8BB4-465676616C5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6" name="AutoShape 2" descr="comedero manual para ponedora en piso">
          <a:extLst>
            <a:ext uri="{FF2B5EF4-FFF2-40B4-BE49-F238E27FC236}">
              <a16:creationId xmlns:a16="http://schemas.microsoft.com/office/drawing/2014/main" id="{9BAB522A-67B4-44DC-BCF3-A26048A01C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7" name="AutoShape 10">
          <a:extLst>
            <a:ext uri="{FF2B5EF4-FFF2-40B4-BE49-F238E27FC236}">
              <a16:creationId xmlns:a16="http://schemas.microsoft.com/office/drawing/2014/main" id="{F6847D5C-7C05-461D-B7DD-19102197B8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8" name="AutoShape 2" descr="comedero manual para ponedora en piso">
          <a:extLst>
            <a:ext uri="{FF2B5EF4-FFF2-40B4-BE49-F238E27FC236}">
              <a16:creationId xmlns:a16="http://schemas.microsoft.com/office/drawing/2014/main" id="{33D25587-0848-448F-AA2B-A9198FA94F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89" name="AutoShape 10">
          <a:extLst>
            <a:ext uri="{FF2B5EF4-FFF2-40B4-BE49-F238E27FC236}">
              <a16:creationId xmlns:a16="http://schemas.microsoft.com/office/drawing/2014/main" id="{F5A7236A-8EE5-4250-BA0E-63ECCFE2962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0" name="AutoShape 9">
          <a:extLst>
            <a:ext uri="{FF2B5EF4-FFF2-40B4-BE49-F238E27FC236}">
              <a16:creationId xmlns:a16="http://schemas.microsoft.com/office/drawing/2014/main" id="{2F72E7AB-0B1D-47F8-B30B-CA66C09EF9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1" name="AutoShape 2" descr="comedero manual para ponedora en piso">
          <a:extLst>
            <a:ext uri="{FF2B5EF4-FFF2-40B4-BE49-F238E27FC236}">
              <a16:creationId xmlns:a16="http://schemas.microsoft.com/office/drawing/2014/main" id="{69F67C77-26C0-4D07-84C1-E08CAF0F1B1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2" name="AutoShape 10">
          <a:extLst>
            <a:ext uri="{FF2B5EF4-FFF2-40B4-BE49-F238E27FC236}">
              <a16:creationId xmlns:a16="http://schemas.microsoft.com/office/drawing/2014/main" id="{9B1D543F-B97F-41F4-A82B-75F9A16B4D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3" name="AutoShape 2" descr="comedero manual para ponedora en piso">
          <a:extLst>
            <a:ext uri="{FF2B5EF4-FFF2-40B4-BE49-F238E27FC236}">
              <a16:creationId xmlns:a16="http://schemas.microsoft.com/office/drawing/2014/main" id="{0E8AB708-A6D2-42B7-8D07-F3949A00D3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4" name="AutoShape 10">
          <a:extLst>
            <a:ext uri="{FF2B5EF4-FFF2-40B4-BE49-F238E27FC236}">
              <a16:creationId xmlns:a16="http://schemas.microsoft.com/office/drawing/2014/main" id="{46403217-872E-4F5F-87F4-5E45D408B4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5" name="AutoShape 2" descr="comedero manual para ponedora en piso">
          <a:extLst>
            <a:ext uri="{FF2B5EF4-FFF2-40B4-BE49-F238E27FC236}">
              <a16:creationId xmlns:a16="http://schemas.microsoft.com/office/drawing/2014/main" id="{E88B7808-8AA3-4B6E-9453-671BD9D8EA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6" name="AutoShape 10">
          <a:extLst>
            <a:ext uri="{FF2B5EF4-FFF2-40B4-BE49-F238E27FC236}">
              <a16:creationId xmlns:a16="http://schemas.microsoft.com/office/drawing/2014/main" id="{D495794E-0CC5-4F7D-AF00-F04B24E428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7" name="AutoShape 2" descr="comedero manual para ponedora en piso">
          <a:extLst>
            <a:ext uri="{FF2B5EF4-FFF2-40B4-BE49-F238E27FC236}">
              <a16:creationId xmlns:a16="http://schemas.microsoft.com/office/drawing/2014/main" id="{BF7F24C1-63CD-4F28-85C0-DD90617372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8" name="AutoShape 10">
          <a:extLst>
            <a:ext uri="{FF2B5EF4-FFF2-40B4-BE49-F238E27FC236}">
              <a16:creationId xmlns:a16="http://schemas.microsoft.com/office/drawing/2014/main" id="{45E31891-D2D6-4859-81B8-65DDEE4CEA1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099" name="AutoShape 2" descr="comedero manual para ponedora en piso">
          <a:extLst>
            <a:ext uri="{FF2B5EF4-FFF2-40B4-BE49-F238E27FC236}">
              <a16:creationId xmlns:a16="http://schemas.microsoft.com/office/drawing/2014/main" id="{75C931BB-777E-42E1-A68F-49B85456FD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0" name="AutoShape 10">
          <a:extLst>
            <a:ext uri="{FF2B5EF4-FFF2-40B4-BE49-F238E27FC236}">
              <a16:creationId xmlns:a16="http://schemas.microsoft.com/office/drawing/2014/main" id="{0E0A07F8-17E1-462C-9255-C154E126D3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1" name="AutoShape 2" descr="comedero manual para ponedora en piso">
          <a:extLst>
            <a:ext uri="{FF2B5EF4-FFF2-40B4-BE49-F238E27FC236}">
              <a16:creationId xmlns:a16="http://schemas.microsoft.com/office/drawing/2014/main" id="{79AA0D18-9D34-4C6A-8C5F-0FC3A77FE9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2" name="AutoShape 10">
          <a:extLst>
            <a:ext uri="{FF2B5EF4-FFF2-40B4-BE49-F238E27FC236}">
              <a16:creationId xmlns:a16="http://schemas.microsoft.com/office/drawing/2014/main" id="{7C62684A-7570-4D2D-89BF-F874A1703C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3" name="AutoShape 9">
          <a:extLst>
            <a:ext uri="{FF2B5EF4-FFF2-40B4-BE49-F238E27FC236}">
              <a16:creationId xmlns:a16="http://schemas.microsoft.com/office/drawing/2014/main" id="{CAB6A461-5979-4FEA-A5B3-84AD3D327B2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4" name="AutoShape 2" descr="comedero manual para ponedora en piso">
          <a:extLst>
            <a:ext uri="{FF2B5EF4-FFF2-40B4-BE49-F238E27FC236}">
              <a16:creationId xmlns:a16="http://schemas.microsoft.com/office/drawing/2014/main" id="{F6B4EC0F-ACD5-4146-B31C-89E9C073AF1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5" name="AutoShape 10">
          <a:extLst>
            <a:ext uri="{FF2B5EF4-FFF2-40B4-BE49-F238E27FC236}">
              <a16:creationId xmlns:a16="http://schemas.microsoft.com/office/drawing/2014/main" id="{50BDF581-41AE-433E-B09B-90BB17E2EB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6" name="AutoShape 2" descr="comedero manual para ponedora en piso">
          <a:extLst>
            <a:ext uri="{FF2B5EF4-FFF2-40B4-BE49-F238E27FC236}">
              <a16:creationId xmlns:a16="http://schemas.microsoft.com/office/drawing/2014/main" id="{53935373-ED9C-42B1-8974-76858966CD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7" name="AutoShape 10">
          <a:extLst>
            <a:ext uri="{FF2B5EF4-FFF2-40B4-BE49-F238E27FC236}">
              <a16:creationId xmlns:a16="http://schemas.microsoft.com/office/drawing/2014/main" id="{2501B087-261B-4762-980C-3DB7B0B0C5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8" name="AutoShape 2" descr="comedero manual para ponedora en piso">
          <a:extLst>
            <a:ext uri="{FF2B5EF4-FFF2-40B4-BE49-F238E27FC236}">
              <a16:creationId xmlns:a16="http://schemas.microsoft.com/office/drawing/2014/main" id="{D070EE6A-401E-4093-B030-1D0B7E21970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09" name="AutoShape 10">
          <a:extLst>
            <a:ext uri="{FF2B5EF4-FFF2-40B4-BE49-F238E27FC236}">
              <a16:creationId xmlns:a16="http://schemas.microsoft.com/office/drawing/2014/main" id="{E51ECC45-2FCD-41C7-A127-20A1FA43BC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0" name="AutoShape 2" descr="comedero manual para ponedora en piso">
          <a:extLst>
            <a:ext uri="{FF2B5EF4-FFF2-40B4-BE49-F238E27FC236}">
              <a16:creationId xmlns:a16="http://schemas.microsoft.com/office/drawing/2014/main" id="{2851373F-5C12-470C-95B7-47A90D718B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1" name="AutoShape 10">
          <a:extLst>
            <a:ext uri="{FF2B5EF4-FFF2-40B4-BE49-F238E27FC236}">
              <a16:creationId xmlns:a16="http://schemas.microsoft.com/office/drawing/2014/main" id="{E37305AF-FE74-4A92-B1CC-7F2442C6FD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2" name="AutoShape 2" descr="comedero manual para ponedora en piso">
          <a:extLst>
            <a:ext uri="{FF2B5EF4-FFF2-40B4-BE49-F238E27FC236}">
              <a16:creationId xmlns:a16="http://schemas.microsoft.com/office/drawing/2014/main" id="{C83487CF-DF6C-4AFE-9570-FA8AAB7CE5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3" name="AutoShape 10">
          <a:extLst>
            <a:ext uri="{FF2B5EF4-FFF2-40B4-BE49-F238E27FC236}">
              <a16:creationId xmlns:a16="http://schemas.microsoft.com/office/drawing/2014/main" id="{410D37A1-2ECF-4A57-9559-44FD12BEDEB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4" name="AutoShape 2" descr="comedero manual para ponedora en piso">
          <a:extLst>
            <a:ext uri="{FF2B5EF4-FFF2-40B4-BE49-F238E27FC236}">
              <a16:creationId xmlns:a16="http://schemas.microsoft.com/office/drawing/2014/main" id="{3397E479-EB2C-455D-8C96-E310B49F0C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5" name="AutoShape 10">
          <a:extLst>
            <a:ext uri="{FF2B5EF4-FFF2-40B4-BE49-F238E27FC236}">
              <a16:creationId xmlns:a16="http://schemas.microsoft.com/office/drawing/2014/main" id="{3D0C0A66-5A52-4BA4-9A04-46C682426B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6" name="AutoShape 9">
          <a:extLst>
            <a:ext uri="{FF2B5EF4-FFF2-40B4-BE49-F238E27FC236}">
              <a16:creationId xmlns:a16="http://schemas.microsoft.com/office/drawing/2014/main" id="{404C08CA-8DBE-43A8-9277-6EAA48C636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7" name="AutoShape 2" descr="comedero manual para ponedora en piso">
          <a:extLst>
            <a:ext uri="{FF2B5EF4-FFF2-40B4-BE49-F238E27FC236}">
              <a16:creationId xmlns:a16="http://schemas.microsoft.com/office/drawing/2014/main" id="{DCCCC391-1777-4934-B121-2BB19F19A0A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8" name="AutoShape 10">
          <a:extLst>
            <a:ext uri="{FF2B5EF4-FFF2-40B4-BE49-F238E27FC236}">
              <a16:creationId xmlns:a16="http://schemas.microsoft.com/office/drawing/2014/main" id="{802B09ED-9DF0-48B0-8A06-13D01950D5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19" name="AutoShape 2" descr="comedero manual para ponedora en piso">
          <a:extLst>
            <a:ext uri="{FF2B5EF4-FFF2-40B4-BE49-F238E27FC236}">
              <a16:creationId xmlns:a16="http://schemas.microsoft.com/office/drawing/2014/main" id="{176709BC-D5F0-4408-9458-A323B50578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0" name="AutoShape 10">
          <a:extLst>
            <a:ext uri="{FF2B5EF4-FFF2-40B4-BE49-F238E27FC236}">
              <a16:creationId xmlns:a16="http://schemas.microsoft.com/office/drawing/2014/main" id="{9595B9C6-C70F-42A2-97F1-C5B538515C5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1" name="AutoShape 2" descr="comedero manual para ponedora en piso">
          <a:extLst>
            <a:ext uri="{FF2B5EF4-FFF2-40B4-BE49-F238E27FC236}">
              <a16:creationId xmlns:a16="http://schemas.microsoft.com/office/drawing/2014/main" id="{0469FF06-B8D6-4DDB-A165-85A36F58E8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2" name="AutoShape 10">
          <a:extLst>
            <a:ext uri="{FF2B5EF4-FFF2-40B4-BE49-F238E27FC236}">
              <a16:creationId xmlns:a16="http://schemas.microsoft.com/office/drawing/2014/main" id="{42FF399E-0B5F-4543-89C8-3148ACBD6A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3" name="AutoShape 2" descr="comedero manual para ponedora en piso">
          <a:extLst>
            <a:ext uri="{FF2B5EF4-FFF2-40B4-BE49-F238E27FC236}">
              <a16:creationId xmlns:a16="http://schemas.microsoft.com/office/drawing/2014/main" id="{E9CF964D-B5C5-4D51-BC5B-86C9BDD845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4" name="AutoShape 10">
          <a:extLst>
            <a:ext uri="{FF2B5EF4-FFF2-40B4-BE49-F238E27FC236}">
              <a16:creationId xmlns:a16="http://schemas.microsoft.com/office/drawing/2014/main" id="{E4211B3F-22E6-4F01-A02C-D5A6C8F2A9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5" name="AutoShape 2" descr="comedero manual para ponedora en piso">
          <a:extLst>
            <a:ext uri="{FF2B5EF4-FFF2-40B4-BE49-F238E27FC236}">
              <a16:creationId xmlns:a16="http://schemas.microsoft.com/office/drawing/2014/main" id="{4FD91EC6-3FB8-41ED-B3EF-70B3D37105F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6" name="AutoShape 10">
          <a:extLst>
            <a:ext uri="{FF2B5EF4-FFF2-40B4-BE49-F238E27FC236}">
              <a16:creationId xmlns:a16="http://schemas.microsoft.com/office/drawing/2014/main" id="{E070C0D9-AB9B-43E0-8FD2-A39ABC8FEF0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7" name="AutoShape 2" descr="comedero manual para ponedora en piso">
          <a:extLst>
            <a:ext uri="{FF2B5EF4-FFF2-40B4-BE49-F238E27FC236}">
              <a16:creationId xmlns:a16="http://schemas.microsoft.com/office/drawing/2014/main" id="{A7537E12-D133-4C2E-BC1D-AF4A9E0D7F9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8" name="AutoShape 10">
          <a:extLst>
            <a:ext uri="{FF2B5EF4-FFF2-40B4-BE49-F238E27FC236}">
              <a16:creationId xmlns:a16="http://schemas.microsoft.com/office/drawing/2014/main" id="{D776C5FE-F556-4FC1-BE04-FA06DAE75C3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29" name="AutoShape 9">
          <a:extLst>
            <a:ext uri="{FF2B5EF4-FFF2-40B4-BE49-F238E27FC236}">
              <a16:creationId xmlns:a16="http://schemas.microsoft.com/office/drawing/2014/main" id="{25D2945E-0DE4-4BDC-B63A-293788AF1A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0" name="AutoShape 2" descr="comedero manual para ponedora en piso">
          <a:extLst>
            <a:ext uri="{FF2B5EF4-FFF2-40B4-BE49-F238E27FC236}">
              <a16:creationId xmlns:a16="http://schemas.microsoft.com/office/drawing/2014/main" id="{362265F8-886D-4499-B893-F1069086AF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1" name="AutoShape 10">
          <a:extLst>
            <a:ext uri="{FF2B5EF4-FFF2-40B4-BE49-F238E27FC236}">
              <a16:creationId xmlns:a16="http://schemas.microsoft.com/office/drawing/2014/main" id="{E8B82A89-CC0C-4A30-828B-B852C832BDF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2" name="AutoShape 2" descr="comedero manual para ponedora en piso">
          <a:extLst>
            <a:ext uri="{FF2B5EF4-FFF2-40B4-BE49-F238E27FC236}">
              <a16:creationId xmlns:a16="http://schemas.microsoft.com/office/drawing/2014/main" id="{368E7ED2-8BD5-4D53-8E8B-1FD7950F3CF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3" name="AutoShape 10">
          <a:extLst>
            <a:ext uri="{FF2B5EF4-FFF2-40B4-BE49-F238E27FC236}">
              <a16:creationId xmlns:a16="http://schemas.microsoft.com/office/drawing/2014/main" id="{2D93D339-D54E-451A-9B93-BACD1449BA9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4" name="AutoShape 2" descr="comedero manual para ponedora en piso">
          <a:extLst>
            <a:ext uri="{FF2B5EF4-FFF2-40B4-BE49-F238E27FC236}">
              <a16:creationId xmlns:a16="http://schemas.microsoft.com/office/drawing/2014/main" id="{EB3DE0F0-35F6-49B0-A002-C09C8445D3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5" name="AutoShape 10">
          <a:extLst>
            <a:ext uri="{FF2B5EF4-FFF2-40B4-BE49-F238E27FC236}">
              <a16:creationId xmlns:a16="http://schemas.microsoft.com/office/drawing/2014/main" id="{066C7F00-6C93-42B1-A356-3DD121B65C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6" name="AutoShape 2" descr="comedero manual para ponedora en piso">
          <a:extLst>
            <a:ext uri="{FF2B5EF4-FFF2-40B4-BE49-F238E27FC236}">
              <a16:creationId xmlns:a16="http://schemas.microsoft.com/office/drawing/2014/main" id="{CE8DD700-C59F-424B-B56E-9412EEF981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7" name="AutoShape 10">
          <a:extLst>
            <a:ext uri="{FF2B5EF4-FFF2-40B4-BE49-F238E27FC236}">
              <a16:creationId xmlns:a16="http://schemas.microsoft.com/office/drawing/2014/main" id="{1A32732E-F3DE-484C-AA6E-D289FE8D932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8" name="AutoShape 2" descr="comedero manual para ponedora en piso">
          <a:extLst>
            <a:ext uri="{FF2B5EF4-FFF2-40B4-BE49-F238E27FC236}">
              <a16:creationId xmlns:a16="http://schemas.microsoft.com/office/drawing/2014/main" id="{39AB402A-C128-4E1C-BF36-417ADA1BE6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39" name="AutoShape 10">
          <a:extLst>
            <a:ext uri="{FF2B5EF4-FFF2-40B4-BE49-F238E27FC236}">
              <a16:creationId xmlns:a16="http://schemas.microsoft.com/office/drawing/2014/main" id="{57859880-EFBC-4991-8E7E-C5DA567E455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0" name="AutoShape 2" descr="comedero manual para ponedora en piso">
          <a:extLst>
            <a:ext uri="{FF2B5EF4-FFF2-40B4-BE49-F238E27FC236}">
              <a16:creationId xmlns:a16="http://schemas.microsoft.com/office/drawing/2014/main" id="{AD01D0A9-AC2F-485A-AED7-09920FAEB51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1" name="AutoShape 10">
          <a:extLst>
            <a:ext uri="{FF2B5EF4-FFF2-40B4-BE49-F238E27FC236}">
              <a16:creationId xmlns:a16="http://schemas.microsoft.com/office/drawing/2014/main" id="{849B3D95-8566-4C5B-BCEB-7771A30750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2" name="AutoShape 9">
          <a:extLst>
            <a:ext uri="{FF2B5EF4-FFF2-40B4-BE49-F238E27FC236}">
              <a16:creationId xmlns:a16="http://schemas.microsoft.com/office/drawing/2014/main" id="{260EAC2E-9233-4404-8AF1-6E654AB66B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3" name="AutoShape 2" descr="comedero manual para ponedora en piso">
          <a:extLst>
            <a:ext uri="{FF2B5EF4-FFF2-40B4-BE49-F238E27FC236}">
              <a16:creationId xmlns:a16="http://schemas.microsoft.com/office/drawing/2014/main" id="{D28A0E02-36A4-45BA-A0F0-255E6A412F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4" name="AutoShape 10">
          <a:extLst>
            <a:ext uri="{FF2B5EF4-FFF2-40B4-BE49-F238E27FC236}">
              <a16:creationId xmlns:a16="http://schemas.microsoft.com/office/drawing/2014/main" id="{76AC4CE9-C2F1-4737-8EAF-0669464C6F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5" name="AutoShape 2" descr="comedero manual para ponedora en piso">
          <a:extLst>
            <a:ext uri="{FF2B5EF4-FFF2-40B4-BE49-F238E27FC236}">
              <a16:creationId xmlns:a16="http://schemas.microsoft.com/office/drawing/2014/main" id="{D71023E9-B5C2-400F-9E99-B0CEEA85AC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6" name="AutoShape 10">
          <a:extLst>
            <a:ext uri="{FF2B5EF4-FFF2-40B4-BE49-F238E27FC236}">
              <a16:creationId xmlns:a16="http://schemas.microsoft.com/office/drawing/2014/main" id="{E07B058E-F8DA-44B1-BB95-1C59A373FA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7" name="AutoShape 2" descr="comedero manual para ponedora en piso">
          <a:extLst>
            <a:ext uri="{FF2B5EF4-FFF2-40B4-BE49-F238E27FC236}">
              <a16:creationId xmlns:a16="http://schemas.microsoft.com/office/drawing/2014/main" id="{37ED777F-B6B9-4F41-9421-5E6786E86B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8" name="AutoShape 10">
          <a:extLst>
            <a:ext uri="{FF2B5EF4-FFF2-40B4-BE49-F238E27FC236}">
              <a16:creationId xmlns:a16="http://schemas.microsoft.com/office/drawing/2014/main" id="{5B51A0B2-DD2C-4FF7-8FCB-904308736A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49" name="AutoShape 2" descr="comedero manual para ponedora en piso">
          <a:extLst>
            <a:ext uri="{FF2B5EF4-FFF2-40B4-BE49-F238E27FC236}">
              <a16:creationId xmlns:a16="http://schemas.microsoft.com/office/drawing/2014/main" id="{27E1A888-E376-4473-9212-AC5EA5B79CB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0" name="AutoShape 10">
          <a:extLst>
            <a:ext uri="{FF2B5EF4-FFF2-40B4-BE49-F238E27FC236}">
              <a16:creationId xmlns:a16="http://schemas.microsoft.com/office/drawing/2014/main" id="{554668B3-E6E9-4704-AE55-3FF88523C53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1" name="AutoShape 2" descr="comedero manual para ponedora en piso">
          <a:extLst>
            <a:ext uri="{FF2B5EF4-FFF2-40B4-BE49-F238E27FC236}">
              <a16:creationId xmlns:a16="http://schemas.microsoft.com/office/drawing/2014/main" id="{E06977BE-CABC-4B0C-A7C0-8566944AC0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2" name="AutoShape 10">
          <a:extLst>
            <a:ext uri="{FF2B5EF4-FFF2-40B4-BE49-F238E27FC236}">
              <a16:creationId xmlns:a16="http://schemas.microsoft.com/office/drawing/2014/main" id="{ABF2D623-622C-4B0C-8AD3-451EE0CEEE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3" name="AutoShape 2" descr="comedero manual para ponedora en piso">
          <a:extLst>
            <a:ext uri="{FF2B5EF4-FFF2-40B4-BE49-F238E27FC236}">
              <a16:creationId xmlns:a16="http://schemas.microsoft.com/office/drawing/2014/main" id="{36DAFC2F-526C-415E-9394-3D64E2B34C1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4" name="AutoShape 10">
          <a:extLst>
            <a:ext uri="{FF2B5EF4-FFF2-40B4-BE49-F238E27FC236}">
              <a16:creationId xmlns:a16="http://schemas.microsoft.com/office/drawing/2014/main" id="{EF49A34C-D4E8-470E-BDF7-B1A7DDF06C3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5" name="AutoShape 9">
          <a:extLst>
            <a:ext uri="{FF2B5EF4-FFF2-40B4-BE49-F238E27FC236}">
              <a16:creationId xmlns:a16="http://schemas.microsoft.com/office/drawing/2014/main" id="{DE7EFDB4-30F5-487E-B77B-580653EB02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6" name="AutoShape 2" descr="comedero manual para ponedora en piso">
          <a:extLst>
            <a:ext uri="{FF2B5EF4-FFF2-40B4-BE49-F238E27FC236}">
              <a16:creationId xmlns:a16="http://schemas.microsoft.com/office/drawing/2014/main" id="{F1D20BA9-16B6-4F23-BE15-025B57F5D6E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7" name="AutoShape 10">
          <a:extLst>
            <a:ext uri="{FF2B5EF4-FFF2-40B4-BE49-F238E27FC236}">
              <a16:creationId xmlns:a16="http://schemas.microsoft.com/office/drawing/2014/main" id="{64DD6CD8-EE88-4040-A415-51CC1811332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8" name="AutoShape 2" descr="comedero manual para ponedora en piso">
          <a:extLst>
            <a:ext uri="{FF2B5EF4-FFF2-40B4-BE49-F238E27FC236}">
              <a16:creationId xmlns:a16="http://schemas.microsoft.com/office/drawing/2014/main" id="{B035B8A7-8E9C-47F9-98D5-1F7C2A520E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59" name="AutoShape 10">
          <a:extLst>
            <a:ext uri="{FF2B5EF4-FFF2-40B4-BE49-F238E27FC236}">
              <a16:creationId xmlns:a16="http://schemas.microsoft.com/office/drawing/2014/main" id="{925F9522-F3D7-4C7D-BFAB-BC5DD6C52DA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0" name="AutoShape 2" descr="comedero manual para ponedora en piso">
          <a:extLst>
            <a:ext uri="{FF2B5EF4-FFF2-40B4-BE49-F238E27FC236}">
              <a16:creationId xmlns:a16="http://schemas.microsoft.com/office/drawing/2014/main" id="{D1A3CA4B-2819-47FD-8A32-B88E047A9B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1" name="AutoShape 10">
          <a:extLst>
            <a:ext uri="{FF2B5EF4-FFF2-40B4-BE49-F238E27FC236}">
              <a16:creationId xmlns:a16="http://schemas.microsoft.com/office/drawing/2014/main" id="{48119080-F003-4DD4-8A3C-C98273C40E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2" name="AutoShape 2" descr="comedero manual para ponedora en piso">
          <a:extLst>
            <a:ext uri="{FF2B5EF4-FFF2-40B4-BE49-F238E27FC236}">
              <a16:creationId xmlns:a16="http://schemas.microsoft.com/office/drawing/2014/main" id="{6B580E05-C001-4718-9C85-383E2A3EB9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3" name="AutoShape 10">
          <a:extLst>
            <a:ext uri="{FF2B5EF4-FFF2-40B4-BE49-F238E27FC236}">
              <a16:creationId xmlns:a16="http://schemas.microsoft.com/office/drawing/2014/main" id="{C61BDA1D-6A03-4C14-9BE2-3554D767E9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4" name="AutoShape 2" descr="comedero manual para ponedora en piso">
          <a:extLst>
            <a:ext uri="{FF2B5EF4-FFF2-40B4-BE49-F238E27FC236}">
              <a16:creationId xmlns:a16="http://schemas.microsoft.com/office/drawing/2014/main" id="{591DDAC6-8FB0-4A88-9A5F-91B88E23FB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5" name="AutoShape 10">
          <a:extLst>
            <a:ext uri="{FF2B5EF4-FFF2-40B4-BE49-F238E27FC236}">
              <a16:creationId xmlns:a16="http://schemas.microsoft.com/office/drawing/2014/main" id="{4AAE66C3-6651-4F0D-AF57-5A0187316D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6" name="AutoShape 2" descr="comedero manual para ponedora en piso">
          <a:extLst>
            <a:ext uri="{FF2B5EF4-FFF2-40B4-BE49-F238E27FC236}">
              <a16:creationId xmlns:a16="http://schemas.microsoft.com/office/drawing/2014/main" id="{70EB83F9-10A7-43E2-B151-717FED1153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7" name="AutoShape 10">
          <a:extLst>
            <a:ext uri="{FF2B5EF4-FFF2-40B4-BE49-F238E27FC236}">
              <a16:creationId xmlns:a16="http://schemas.microsoft.com/office/drawing/2014/main" id="{F96F6B50-27F3-4A7B-A6C2-25C64EF3D1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8" name="AutoShape 9">
          <a:extLst>
            <a:ext uri="{FF2B5EF4-FFF2-40B4-BE49-F238E27FC236}">
              <a16:creationId xmlns:a16="http://schemas.microsoft.com/office/drawing/2014/main" id="{DE1A7B99-2CF3-466A-BC92-29A00778EE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69" name="AutoShape 2" descr="comedero manual para ponedora en piso">
          <a:extLst>
            <a:ext uri="{FF2B5EF4-FFF2-40B4-BE49-F238E27FC236}">
              <a16:creationId xmlns:a16="http://schemas.microsoft.com/office/drawing/2014/main" id="{CF70417B-4FAD-4DD1-AC00-32467A54AA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0" name="AutoShape 10">
          <a:extLst>
            <a:ext uri="{FF2B5EF4-FFF2-40B4-BE49-F238E27FC236}">
              <a16:creationId xmlns:a16="http://schemas.microsoft.com/office/drawing/2014/main" id="{0A09FB40-7740-4047-85D6-4343663280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1" name="AutoShape 2" descr="comedero manual para ponedora en piso">
          <a:extLst>
            <a:ext uri="{FF2B5EF4-FFF2-40B4-BE49-F238E27FC236}">
              <a16:creationId xmlns:a16="http://schemas.microsoft.com/office/drawing/2014/main" id="{DC635337-ADF8-4CC2-8299-BEBA863AFEA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2" name="AutoShape 10">
          <a:extLst>
            <a:ext uri="{FF2B5EF4-FFF2-40B4-BE49-F238E27FC236}">
              <a16:creationId xmlns:a16="http://schemas.microsoft.com/office/drawing/2014/main" id="{79AA2F8D-9514-42C3-8F1C-78618039A1E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3" name="AutoShape 2" descr="comedero manual para ponedora en piso">
          <a:extLst>
            <a:ext uri="{FF2B5EF4-FFF2-40B4-BE49-F238E27FC236}">
              <a16:creationId xmlns:a16="http://schemas.microsoft.com/office/drawing/2014/main" id="{B550AD37-15F9-49E7-8A43-79C192607C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4" name="AutoShape 10">
          <a:extLst>
            <a:ext uri="{FF2B5EF4-FFF2-40B4-BE49-F238E27FC236}">
              <a16:creationId xmlns:a16="http://schemas.microsoft.com/office/drawing/2014/main" id="{ACF7D607-DD14-46FA-B126-BEB8BFCC6C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5" name="AutoShape 2" descr="comedero manual para ponedora en piso">
          <a:extLst>
            <a:ext uri="{FF2B5EF4-FFF2-40B4-BE49-F238E27FC236}">
              <a16:creationId xmlns:a16="http://schemas.microsoft.com/office/drawing/2014/main" id="{6E462A11-1920-4FD8-BA5A-D19CD6870C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6" name="AutoShape 10">
          <a:extLst>
            <a:ext uri="{FF2B5EF4-FFF2-40B4-BE49-F238E27FC236}">
              <a16:creationId xmlns:a16="http://schemas.microsoft.com/office/drawing/2014/main" id="{BF45101B-BAA4-4EF8-8ABC-0850839AB2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7" name="AutoShape 2" descr="comedero manual para ponedora en piso">
          <a:extLst>
            <a:ext uri="{FF2B5EF4-FFF2-40B4-BE49-F238E27FC236}">
              <a16:creationId xmlns:a16="http://schemas.microsoft.com/office/drawing/2014/main" id="{6E945370-C2BB-43B9-BB94-ADF9F6570F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8" name="AutoShape 10">
          <a:extLst>
            <a:ext uri="{FF2B5EF4-FFF2-40B4-BE49-F238E27FC236}">
              <a16:creationId xmlns:a16="http://schemas.microsoft.com/office/drawing/2014/main" id="{2AAF3B4C-7FF5-4A2F-8228-143A7E5CA5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79" name="AutoShape 2" descr="comedero manual para ponedora en piso">
          <a:extLst>
            <a:ext uri="{FF2B5EF4-FFF2-40B4-BE49-F238E27FC236}">
              <a16:creationId xmlns:a16="http://schemas.microsoft.com/office/drawing/2014/main" id="{AE87D7E6-7291-48D4-9E1E-E5CEF7CAF87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0" name="AutoShape 10">
          <a:extLst>
            <a:ext uri="{FF2B5EF4-FFF2-40B4-BE49-F238E27FC236}">
              <a16:creationId xmlns:a16="http://schemas.microsoft.com/office/drawing/2014/main" id="{696A9E06-BE82-4AA0-A648-30CA0E94E9F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1" name="AutoShape 9">
          <a:extLst>
            <a:ext uri="{FF2B5EF4-FFF2-40B4-BE49-F238E27FC236}">
              <a16:creationId xmlns:a16="http://schemas.microsoft.com/office/drawing/2014/main" id="{471389E9-08BD-4CF7-B8E9-2C9ECC0364E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2" name="AutoShape 2" descr="comedero manual para ponedora en piso">
          <a:extLst>
            <a:ext uri="{FF2B5EF4-FFF2-40B4-BE49-F238E27FC236}">
              <a16:creationId xmlns:a16="http://schemas.microsoft.com/office/drawing/2014/main" id="{F4E75384-062F-4A1F-9909-A78FFC43E6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3" name="AutoShape 10">
          <a:extLst>
            <a:ext uri="{FF2B5EF4-FFF2-40B4-BE49-F238E27FC236}">
              <a16:creationId xmlns:a16="http://schemas.microsoft.com/office/drawing/2014/main" id="{0A13E5F6-F4FB-48D9-85CB-989CB98EA83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4" name="AutoShape 2" descr="comedero manual para ponedora en piso">
          <a:extLst>
            <a:ext uri="{FF2B5EF4-FFF2-40B4-BE49-F238E27FC236}">
              <a16:creationId xmlns:a16="http://schemas.microsoft.com/office/drawing/2014/main" id="{A0829525-0B02-4B56-97FD-3BA3CE24C4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5" name="AutoShape 10">
          <a:extLst>
            <a:ext uri="{FF2B5EF4-FFF2-40B4-BE49-F238E27FC236}">
              <a16:creationId xmlns:a16="http://schemas.microsoft.com/office/drawing/2014/main" id="{796DAAE2-C6E8-4AC3-ABB9-C95379221E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6" name="AutoShape 2" descr="comedero manual para ponedora en piso">
          <a:extLst>
            <a:ext uri="{FF2B5EF4-FFF2-40B4-BE49-F238E27FC236}">
              <a16:creationId xmlns:a16="http://schemas.microsoft.com/office/drawing/2014/main" id="{9490C287-50EA-4993-A33D-50887CE0B5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7" name="AutoShape 10">
          <a:extLst>
            <a:ext uri="{FF2B5EF4-FFF2-40B4-BE49-F238E27FC236}">
              <a16:creationId xmlns:a16="http://schemas.microsoft.com/office/drawing/2014/main" id="{9654C0BD-5BD1-4816-81A9-5699142FF27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8" name="AutoShape 2" descr="comedero manual para ponedora en piso">
          <a:extLst>
            <a:ext uri="{FF2B5EF4-FFF2-40B4-BE49-F238E27FC236}">
              <a16:creationId xmlns:a16="http://schemas.microsoft.com/office/drawing/2014/main" id="{4A7A1926-1F80-40E7-A6A6-8BDB64D88C2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89" name="AutoShape 10">
          <a:extLst>
            <a:ext uri="{FF2B5EF4-FFF2-40B4-BE49-F238E27FC236}">
              <a16:creationId xmlns:a16="http://schemas.microsoft.com/office/drawing/2014/main" id="{4B692A9A-7F96-4CE7-969C-A07EE5F137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0" name="AutoShape 2" descr="comedero manual para ponedora en piso">
          <a:extLst>
            <a:ext uri="{FF2B5EF4-FFF2-40B4-BE49-F238E27FC236}">
              <a16:creationId xmlns:a16="http://schemas.microsoft.com/office/drawing/2014/main" id="{EB14C31A-39E4-4F84-96C1-02383E9472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1" name="AutoShape 10">
          <a:extLst>
            <a:ext uri="{FF2B5EF4-FFF2-40B4-BE49-F238E27FC236}">
              <a16:creationId xmlns:a16="http://schemas.microsoft.com/office/drawing/2014/main" id="{53EE332D-A5A6-4291-84BD-A966E6D41B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2" name="AutoShape 2" descr="comedero manual para ponedora en piso">
          <a:extLst>
            <a:ext uri="{FF2B5EF4-FFF2-40B4-BE49-F238E27FC236}">
              <a16:creationId xmlns:a16="http://schemas.microsoft.com/office/drawing/2014/main" id="{DA2C7316-3780-4C25-AFDF-A5DFEDDE70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3" name="AutoShape 10">
          <a:extLst>
            <a:ext uri="{FF2B5EF4-FFF2-40B4-BE49-F238E27FC236}">
              <a16:creationId xmlns:a16="http://schemas.microsoft.com/office/drawing/2014/main" id="{21E63330-5CD0-4053-892E-ED312EECBDA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4" name="AutoShape 9">
          <a:extLst>
            <a:ext uri="{FF2B5EF4-FFF2-40B4-BE49-F238E27FC236}">
              <a16:creationId xmlns:a16="http://schemas.microsoft.com/office/drawing/2014/main" id="{7E95DF78-8B7B-4D0B-AD0F-58EDDC03AD4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5" name="AutoShape 2" descr="comedero manual para ponedora en piso">
          <a:extLst>
            <a:ext uri="{FF2B5EF4-FFF2-40B4-BE49-F238E27FC236}">
              <a16:creationId xmlns:a16="http://schemas.microsoft.com/office/drawing/2014/main" id="{B7FE3DB0-E99F-43BD-9DE7-C547F7384D7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6" name="AutoShape 10">
          <a:extLst>
            <a:ext uri="{FF2B5EF4-FFF2-40B4-BE49-F238E27FC236}">
              <a16:creationId xmlns:a16="http://schemas.microsoft.com/office/drawing/2014/main" id="{64A8B554-B439-4ADA-A7B6-438F6D0ECF2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7" name="AutoShape 2" descr="comedero manual para ponedora en piso">
          <a:extLst>
            <a:ext uri="{FF2B5EF4-FFF2-40B4-BE49-F238E27FC236}">
              <a16:creationId xmlns:a16="http://schemas.microsoft.com/office/drawing/2014/main" id="{C91B9196-EBD3-4E8A-9CC2-C54FE2CCD9E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8" name="AutoShape 10">
          <a:extLst>
            <a:ext uri="{FF2B5EF4-FFF2-40B4-BE49-F238E27FC236}">
              <a16:creationId xmlns:a16="http://schemas.microsoft.com/office/drawing/2014/main" id="{FB63A995-532B-4253-A4C3-19A4E716F6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199" name="AutoShape 2" descr="comedero manual para ponedora en piso">
          <a:extLst>
            <a:ext uri="{FF2B5EF4-FFF2-40B4-BE49-F238E27FC236}">
              <a16:creationId xmlns:a16="http://schemas.microsoft.com/office/drawing/2014/main" id="{90628C73-FE11-4EC2-9B23-4324A7AB07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0" name="AutoShape 10">
          <a:extLst>
            <a:ext uri="{FF2B5EF4-FFF2-40B4-BE49-F238E27FC236}">
              <a16:creationId xmlns:a16="http://schemas.microsoft.com/office/drawing/2014/main" id="{D27FBA7E-4CA6-4477-A498-3B70F05CB09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1" name="AutoShape 2" descr="comedero manual para ponedora en piso">
          <a:extLst>
            <a:ext uri="{FF2B5EF4-FFF2-40B4-BE49-F238E27FC236}">
              <a16:creationId xmlns:a16="http://schemas.microsoft.com/office/drawing/2014/main" id="{7902861B-CE25-4FF9-85AE-0659EA807B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2" name="AutoShape 10">
          <a:extLst>
            <a:ext uri="{FF2B5EF4-FFF2-40B4-BE49-F238E27FC236}">
              <a16:creationId xmlns:a16="http://schemas.microsoft.com/office/drawing/2014/main" id="{91B83F02-A949-4682-9939-FE4F14CCD7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3" name="AutoShape 2" descr="comedero manual para ponedora en piso">
          <a:extLst>
            <a:ext uri="{FF2B5EF4-FFF2-40B4-BE49-F238E27FC236}">
              <a16:creationId xmlns:a16="http://schemas.microsoft.com/office/drawing/2014/main" id="{88BCA4D1-F2EB-4279-A69E-A7E873AFBFC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4" name="AutoShape 10">
          <a:extLst>
            <a:ext uri="{FF2B5EF4-FFF2-40B4-BE49-F238E27FC236}">
              <a16:creationId xmlns:a16="http://schemas.microsoft.com/office/drawing/2014/main" id="{14F30979-7540-4848-BDA9-FC3AAA31DDB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5" name="AutoShape 2" descr="comedero manual para ponedora en piso">
          <a:extLst>
            <a:ext uri="{FF2B5EF4-FFF2-40B4-BE49-F238E27FC236}">
              <a16:creationId xmlns:a16="http://schemas.microsoft.com/office/drawing/2014/main" id="{92F5F60A-AA09-420A-A541-132182BEE2E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6" name="AutoShape 10">
          <a:extLst>
            <a:ext uri="{FF2B5EF4-FFF2-40B4-BE49-F238E27FC236}">
              <a16:creationId xmlns:a16="http://schemas.microsoft.com/office/drawing/2014/main" id="{701DF959-A87C-4B8C-818A-00F81ACCB4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7" name="AutoShape 9">
          <a:extLst>
            <a:ext uri="{FF2B5EF4-FFF2-40B4-BE49-F238E27FC236}">
              <a16:creationId xmlns:a16="http://schemas.microsoft.com/office/drawing/2014/main" id="{E436240F-99DE-4CBC-8AD9-F0CAD2A927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8" name="AutoShape 2" descr="comedero manual para ponedora en piso">
          <a:extLst>
            <a:ext uri="{FF2B5EF4-FFF2-40B4-BE49-F238E27FC236}">
              <a16:creationId xmlns:a16="http://schemas.microsoft.com/office/drawing/2014/main" id="{B461291A-6D66-4D93-A9F1-1E96B032C22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09" name="AutoShape 10">
          <a:extLst>
            <a:ext uri="{FF2B5EF4-FFF2-40B4-BE49-F238E27FC236}">
              <a16:creationId xmlns:a16="http://schemas.microsoft.com/office/drawing/2014/main" id="{A5CF2390-A76B-4B31-AF64-7877200864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0" name="AutoShape 2" descr="comedero manual para ponedora en piso">
          <a:extLst>
            <a:ext uri="{FF2B5EF4-FFF2-40B4-BE49-F238E27FC236}">
              <a16:creationId xmlns:a16="http://schemas.microsoft.com/office/drawing/2014/main" id="{744CCD61-2B50-44E0-B128-C9BD7F7DC8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1" name="AutoShape 10">
          <a:extLst>
            <a:ext uri="{FF2B5EF4-FFF2-40B4-BE49-F238E27FC236}">
              <a16:creationId xmlns:a16="http://schemas.microsoft.com/office/drawing/2014/main" id="{9D87F1A8-C8A7-4EA5-8890-064E837A5D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2" name="AutoShape 2" descr="comedero manual para ponedora en piso">
          <a:extLst>
            <a:ext uri="{FF2B5EF4-FFF2-40B4-BE49-F238E27FC236}">
              <a16:creationId xmlns:a16="http://schemas.microsoft.com/office/drawing/2014/main" id="{EB7123EB-9D27-401D-8F35-E17628248B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3" name="AutoShape 10">
          <a:extLst>
            <a:ext uri="{FF2B5EF4-FFF2-40B4-BE49-F238E27FC236}">
              <a16:creationId xmlns:a16="http://schemas.microsoft.com/office/drawing/2014/main" id="{F532BF0A-EC47-4CF8-8E74-A340107DAB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4" name="AutoShape 2" descr="comedero manual para ponedora en piso">
          <a:extLst>
            <a:ext uri="{FF2B5EF4-FFF2-40B4-BE49-F238E27FC236}">
              <a16:creationId xmlns:a16="http://schemas.microsoft.com/office/drawing/2014/main" id="{3F87BE3C-AF4B-4D86-A1E2-DB0D7861A3A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5" name="AutoShape 10">
          <a:extLst>
            <a:ext uri="{FF2B5EF4-FFF2-40B4-BE49-F238E27FC236}">
              <a16:creationId xmlns:a16="http://schemas.microsoft.com/office/drawing/2014/main" id="{F3FD6879-E37E-4C87-8FF0-0A75660378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6" name="AutoShape 2" descr="comedero manual para ponedora en piso">
          <a:extLst>
            <a:ext uri="{FF2B5EF4-FFF2-40B4-BE49-F238E27FC236}">
              <a16:creationId xmlns:a16="http://schemas.microsoft.com/office/drawing/2014/main" id="{980D8379-AD78-4084-AB0E-9342BC5D633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7" name="AutoShape 10">
          <a:extLst>
            <a:ext uri="{FF2B5EF4-FFF2-40B4-BE49-F238E27FC236}">
              <a16:creationId xmlns:a16="http://schemas.microsoft.com/office/drawing/2014/main" id="{E8A051AC-437B-4C34-9960-72D9CE30B0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8" name="AutoShape 2" descr="comedero manual para ponedora en piso">
          <a:extLst>
            <a:ext uri="{FF2B5EF4-FFF2-40B4-BE49-F238E27FC236}">
              <a16:creationId xmlns:a16="http://schemas.microsoft.com/office/drawing/2014/main" id="{BF074957-C1BB-4110-A995-DF89A85624C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19" name="AutoShape 10">
          <a:extLst>
            <a:ext uri="{FF2B5EF4-FFF2-40B4-BE49-F238E27FC236}">
              <a16:creationId xmlns:a16="http://schemas.microsoft.com/office/drawing/2014/main" id="{1D73EFFB-7D79-4BFF-A464-C6BD7074852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0" name="AutoShape 9">
          <a:extLst>
            <a:ext uri="{FF2B5EF4-FFF2-40B4-BE49-F238E27FC236}">
              <a16:creationId xmlns:a16="http://schemas.microsoft.com/office/drawing/2014/main" id="{AA7256F3-1CEB-4B2E-B250-0914FD3A30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1" name="AutoShape 2" descr="comedero manual para ponedora en piso">
          <a:extLst>
            <a:ext uri="{FF2B5EF4-FFF2-40B4-BE49-F238E27FC236}">
              <a16:creationId xmlns:a16="http://schemas.microsoft.com/office/drawing/2014/main" id="{390F1E0F-71BD-40E2-B55A-11B53F16EB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2" name="AutoShape 10">
          <a:extLst>
            <a:ext uri="{FF2B5EF4-FFF2-40B4-BE49-F238E27FC236}">
              <a16:creationId xmlns:a16="http://schemas.microsoft.com/office/drawing/2014/main" id="{AD90253A-4160-490B-8F7E-235D3B0069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3" name="AutoShape 2" descr="comedero manual para ponedora en piso">
          <a:extLst>
            <a:ext uri="{FF2B5EF4-FFF2-40B4-BE49-F238E27FC236}">
              <a16:creationId xmlns:a16="http://schemas.microsoft.com/office/drawing/2014/main" id="{4645BF61-6CAA-4D74-B605-537A9D3B90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4" name="AutoShape 10">
          <a:extLst>
            <a:ext uri="{FF2B5EF4-FFF2-40B4-BE49-F238E27FC236}">
              <a16:creationId xmlns:a16="http://schemas.microsoft.com/office/drawing/2014/main" id="{798EF0BE-E1BE-4466-AD19-7BCBE10EB9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5" name="AutoShape 2" descr="comedero manual para ponedora en piso">
          <a:extLst>
            <a:ext uri="{FF2B5EF4-FFF2-40B4-BE49-F238E27FC236}">
              <a16:creationId xmlns:a16="http://schemas.microsoft.com/office/drawing/2014/main" id="{92E3A5A3-6BEA-4173-B17A-F5CBC03B401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6" name="AutoShape 10">
          <a:extLst>
            <a:ext uri="{FF2B5EF4-FFF2-40B4-BE49-F238E27FC236}">
              <a16:creationId xmlns:a16="http://schemas.microsoft.com/office/drawing/2014/main" id="{E51C8532-E60D-49E3-B375-ECC44612B05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7" name="AutoShape 2" descr="comedero manual para ponedora en piso">
          <a:extLst>
            <a:ext uri="{FF2B5EF4-FFF2-40B4-BE49-F238E27FC236}">
              <a16:creationId xmlns:a16="http://schemas.microsoft.com/office/drawing/2014/main" id="{609C657F-03A7-44D3-9A77-5A2F4835A8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8" name="AutoShape 10">
          <a:extLst>
            <a:ext uri="{FF2B5EF4-FFF2-40B4-BE49-F238E27FC236}">
              <a16:creationId xmlns:a16="http://schemas.microsoft.com/office/drawing/2014/main" id="{1E32D0F1-930F-4E79-AE66-544CC82DAE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29" name="AutoShape 2" descr="comedero manual para ponedora en piso">
          <a:extLst>
            <a:ext uri="{FF2B5EF4-FFF2-40B4-BE49-F238E27FC236}">
              <a16:creationId xmlns:a16="http://schemas.microsoft.com/office/drawing/2014/main" id="{98A4464D-9107-495A-A472-0C3456ADDA9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0" name="AutoShape 10">
          <a:extLst>
            <a:ext uri="{FF2B5EF4-FFF2-40B4-BE49-F238E27FC236}">
              <a16:creationId xmlns:a16="http://schemas.microsoft.com/office/drawing/2014/main" id="{341E5794-1191-4213-A6AC-D701F691812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1" name="AutoShape 2" descr="comedero manual para ponedora en piso">
          <a:extLst>
            <a:ext uri="{FF2B5EF4-FFF2-40B4-BE49-F238E27FC236}">
              <a16:creationId xmlns:a16="http://schemas.microsoft.com/office/drawing/2014/main" id="{3A2F4321-0332-40A3-AB7D-4D5751351A8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2" name="AutoShape 10">
          <a:extLst>
            <a:ext uri="{FF2B5EF4-FFF2-40B4-BE49-F238E27FC236}">
              <a16:creationId xmlns:a16="http://schemas.microsoft.com/office/drawing/2014/main" id="{A4B26D84-8620-4F08-ACB0-A3EB5FE2CC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3" name="AutoShape 9">
          <a:extLst>
            <a:ext uri="{FF2B5EF4-FFF2-40B4-BE49-F238E27FC236}">
              <a16:creationId xmlns:a16="http://schemas.microsoft.com/office/drawing/2014/main" id="{1779389F-F52D-41DA-9C1E-D410F72B8FC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4" name="AutoShape 2" descr="comedero manual para ponedora en piso">
          <a:extLst>
            <a:ext uri="{FF2B5EF4-FFF2-40B4-BE49-F238E27FC236}">
              <a16:creationId xmlns:a16="http://schemas.microsoft.com/office/drawing/2014/main" id="{55B6D817-FD4F-4262-B14C-F7A878235B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5" name="AutoShape 10">
          <a:extLst>
            <a:ext uri="{FF2B5EF4-FFF2-40B4-BE49-F238E27FC236}">
              <a16:creationId xmlns:a16="http://schemas.microsoft.com/office/drawing/2014/main" id="{88CBC99C-F7AB-4E80-8F14-E2473FA5E2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6" name="AutoShape 2" descr="comedero manual para ponedora en piso">
          <a:extLst>
            <a:ext uri="{FF2B5EF4-FFF2-40B4-BE49-F238E27FC236}">
              <a16:creationId xmlns:a16="http://schemas.microsoft.com/office/drawing/2014/main" id="{75B0B1BE-E8D4-42C9-8493-F9091C00A3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7" name="AutoShape 10">
          <a:extLst>
            <a:ext uri="{FF2B5EF4-FFF2-40B4-BE49-F238E27FC236}">
              <a16:creationId xmlns:a16="http://schemas.microsoft.com/office/drawing/2014/main" id="{D7368CFF-F7BD-447A-AA81-09E1C1734D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8" name="AutoShape 2" descr="comedero manual para ponedora en piso">
          <a:extLst>
            <a:ext uri="{FF2B5EF4-FFF2-40B4-BE49-F238E27FC236}">
              <a16:creationId xmlns:a16="http://schemas.microsoft.com/office/drawing/2014/main" id="{34E7F485-4529-45E0-9B78-03A86895F7F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39" name="AutoShape 10">
          <a:extLst>
            <a:ext uri="{FF2B5EF4-FFF2-40B4-BE49-F238E27FC236}">
              <a16:creationId xmlns:a16="http://schemas.microsoft.com/office/drawing/2014/main" id="{4D306B3C-7D9F-438F-84BC-E26764191E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0" name="AutoShape 2" descr="comedero manual para ponedora en piso">
          <a:extLst>
            <a:ext uri="{FF2B5EF4-FFF2-40B4-BE49-F238E27FC236}">
              <a16:creationId xmlns:a16="http://schemas.microsoft.com/office/drawing/2014/main" id="{CC707859-B684-4D50-BEEC-8E43E17640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1" name="AutoShape 10">
          <a:extLst>
            <a:ext uri="{FF2B5EF4-FFF2-40B4-BE49-F238E27FC236}">
              <a16:creationId xmlns:a16="http://schemas.microsoft.com/office/drawing/2014/main" id="{418A4CE7-227E-4C9A-A50A-4E87A284724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2" name="AutoShape 2" descr="comedero manual para ponedora en piso">
          <a:extLst>
            <a:ext uri="{FF2B5EF4-FFF2-40B4-BE49-F238E27FC236}">
              <a16:creationId xmlns:a16="http://schemas.microsoft.com/office/drawing/2014/main" id="{AEBC0629-4861-4B10-B10B-B06F1B5CC2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3" name="AutoShape 10">
          <a:extLst>
            <a:ext uri="{FF2B5EF4-FFF2-40B4-BE49-F238E27FC236}">
              <a16:creationId xmlns:a16="http://schemas.microsoft.com/office/drawing/2014/main" id="{565B3DC4-6104-4F67-BE16-32B69AFB100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4" name="AutoShape 2" descr="comedero manual para ponedora en piso">
          <a:extLst>
            <a:ext uri="{FF2B5EF4-FFF2-40B4-BE49-F238E27FC236}">
              <a16:creationId xmlns:a16="http://schemas.microsoft.com/office/drawing/2014/main" id="{60473C7D-3E39-4FB2-B0D4-6D8D67AF50A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5" name="AutoShape 10">
          <a:extLst>
            <a:ext uri="{FF2B5EF4-FFF2-40B4-BE49-F238E27FC236}">
              <a16:creationId xmlns:a16="http://schemas.microsoft.com/office/drawing/2014/main" id="{5C21E212-9393-4C32-B9F1-208CC203290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6" name="AutoShape 9">
          <a:extLst>
            <a:ext uri="{FF2B5EF4-FFF2-40B4-BE49-F238E27FC236}">
              <a16:creationId xmlns:a16="http://schemas.microsoft.com/office/drawing/2014/main" id="{E991B2B4-24E0-4EBD-940F-6D5E6E5198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7" name="AutoShape 2" descr="comedero manual para ponedora en piso">
          <a:extLst>
            <a:ext uri="{FF2B5EF4-FFF2-40B4-BE49-F238E27FC236}">
              <a16:creationId xmlns:a16="http://schemas.microsoft.com/office/drawing/2014/main" id="{61DA45A1-AD18-43E6-8F40-5E32951B6C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8" name="AutoShape 10">
          <a:extLst>
            <a:ext uri="{FF2B5EF4-FFF2-40B4-BE49-F238E27FC236}">
              <a16:creationId xmlns:a16="http://schemas.microsoft.com/office/drawing/2014/main" id="{180DC3CA-6BD9-4752-94AB-513E83EB07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49" name="AutoShape 2" descr="comedero manual para ponedora en piso">
          <a:extLst>
            <a:ext uri="{FF2B5EF4-FFF2-40B4-BE49-F238E27FC236}">
              <a16:creationId xmlns:a16="http://schemas.microsoft.com/office/drawing/2014/main" id="{6D064A77-CDE9-42DE-AA89-F5E8BE1621A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0" name="AutoShape 10">
          <a:extLst>
            <a:ext uri="{FF2B5EF4-FFF2-40B4-BE49-F238E27FC236}">
              <a16:creationId xmlns:a16="http://schemas.microsoft.com/office/drawing/2014/main" id="{C4B011CF-26B1-45D8-AD81-6AAB5D6817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1" name="AutoShape 2" descr="comedero manual para ponedora en piso">
          <a:extLst>
            <a:ext uri="{FF2B5EF4-FFF2-40B4-BE49-F238E27FC236}">
              <a16:creationId xmlns:a16="http://schemas.microsoft.com/office/drawing/2014/main" id="{2C4E285B-2019-444B-AB35-553F18BFC8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2" name="AutoShape 10">
          <a:extLst>
            <a:ext uri="{FF2B5EF4-FFF2-40B4-BE49-F238E27FC236}">
              <a16:creationId xmlns:a16="http://schemas.microsoft.com/office/drawing/2014/main" id="{E7DDA0CD-036A-4FC8-8708-4EBAD5113E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3" name="AutoShape 2" descr="comedero manual para ponedora en piso">
          <a:extLst>
            <a:ext uri="{FF2B5EF4-FFF2-40B4-BE49-F238E27FC236}">
              <a16:creationId xmlns:a16="http://schemas.microsoft.com/office/drawing/2014/main" id="{F632B53E-B05D-4392-9871-6FE36A8109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4" name="AutoShape 10">
          <a:extLst>
            <a:ext uri="{FF2B5EF4-FFF2-40B4-BE49-F238E27FC236}">
              <a16:creationId xmlns:a16="http://schemas.microsoft.com/office/drawing/2014/main" id="{FCCE9C11-D12D-44B9-83E2-DF75C5F72D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5" name="AutoShape 2" descr="comedero manual para ponedora en piso">
          <a:extLst>
            <a:ext uri="{FF2B5EF4-FFF2-40B4-BE49-F238E27FC236}">
              <a16:creationId xmlns:a16="http://schemas.microsoft.com/office/drawing/2014/main" id="{B6ADF913-BAD3-4F11-BA61-401ACB69F0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6" name="AutoShape 10">
          <a:extLst>
            <a:ext uri="{FF2B5EF4-FFF2-40B4-BE49-F238E27FC236}">
              <a16:creationId xmlns:a16="http://schemas.microsoft.com/office/drawing/2014/main" id="{222342F8-0D97-4AE9-B75A-C39DA27FC5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7" name="AutoShape 2" descr="comedero manual para ponedora en piso">
          <a:extLst>
            <a:ext uri="{FF2B5EF4-FFF2-40B4-BE49-F238E27FC236}">
              <a16:creationId xmlns:a16="http://schemas.microsoft.com/office/drawing/2014/main" id="{9FE82718-BB47-44C4-94C6-E35F82EB45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8" name="AutoShape 10">
          <a:extLst>
            <a:ext uri="{FF2B5EF4-FFF2-40B4-BE49-F238E27FC236}">
              <a16:creationId xmlns:a16="http://schemas.microsoft.com/office/drawing/2014/main" id="{CBA45816-760E-492E-AED8-8392753BE6B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59" name="AutoShape 9">
          <a:extLst>
            <a:ext uri="{FF2B5EF4-FFF2-40B4-BE49-F238E27FC236}">
              <a16:creationId xmlns:a16="http://schemas.microsoft.com/office/drawing/2014/main" id="{70EEFB5D-83A6-44C6-BC5F-D5482FD97A9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0" name="AutoShape 2" descr="comedero manual para ponedora en piso">
          <a:extLst>
            <a:ext uri="{FF2B5EF4-FFF2-40B4-BE49-F238E27FC236}">
              <a16:creationId xmlns:a16="http://schemas.microsoft.com/office/drawing/2014/main" id="{D0A19801-2448-49CF-A732-F52E07462C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1" name="AutoShape 10">
          <a:extLst>
            <a:ext uri="{FF2B5EF4-FFF2-40B4-BE49-F238E27FC236}">
              <a16:creationId xmlns:a16="http://schemas.microsoft.com/office/drawing/2014/main" id="{5B53CAF9-CBD4-408C-BE2F-375E968631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2" name="AutoShape 2" descr="comedero manual para ponedora en piso">
          <a:extLst>
            <a:ext uri="{FF2B5EF4-FFF2-40B4-BE49-F238E27FC236}">
              <a16:creationId xmlns:a16="http://schemas.microsoft.com/office/drawing/2014/main" id="{0F23E4AA-F0F9-4117-B077-3E0B40A0366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3" name="AutoShape 10">
          <a:extLst>
            <a:ext uri="{FF2B5EF4-FFF2-40B4-BE49-F238E27FC236}">
              <a16:creationId xmlns:a16="http://schemas.microsoft.com/office/drawing/2014/main" id="{7E25B018-6A99-4DA5-9070-F742CDF2CC6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4" name="AutoShape 2" descr="comedero manual para ponedora en piso">
          <a:extLst>
            <a:ext uri="{FF2B5EF4-FFF2-40B4-BE49-F238E27FC236}">
              <a16:creationId xmlns:a16="http://schemas.microsoft.com/office/drawing/2014/main" id="{FF71AE71-074D-4CCA-A6C5-BF01A072B65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5" name="AutoShape 10">
          <a:extLst>
            <a:ext uri="{FF2B5EF4-FFF2-40B4-BE49-F238E27FC236}">
              <a16:creationId xmlns:a16="http://schemas.microsoft.com/office/drawing/2014/main" id="{AC358A3A-7499-4723-84F5-980AA42FCF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6" name="AutoShape 2" descr="comedero manual para ponedora en piso">
          <a:extLst>
            <a:ext uri="{FF2B5EF4-FFF2-40B4-BE49-F238E27FC236}">
              <a16:creationId xmlns:a16="http://schemas.microsoft.com/office/drawing/2014/main" id="{F914D5AD-C597-413F-87A4-D81240C407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7" name="AutoShape 10">
          <a:extLst>
            <a:ext uri="{FF2B5EF4-FFF2-40B4-BE49-F238E27FC236}">
              <a16:creationId xmlns:a16="http://schemas.microsoft.com/office/drawing/2014/main" id="{A45963EF-C765-45F1-8FA5-BFCF290073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8" name="AutoShape 2" descr="comedero manual para ponedora en piso">
          <a:extLst>
            <a:ext uri="{FF2B5EF4-FFF2-40B4-BE49-F238E27FC236}">
              <a16:creationId xmlns:a16="http://schemas.microsoft.com/office/drawing/2014/main" id="{B5ACE94B-52B0-47AC-9D28-5B39293136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69" name="AutoShape 10">
          <a:extLst>
            <a:ext uri="{FF2B5EF4-FFF2-40B4-BE49-F238E27FC236}">
              <a16:creationId xmlns:a16="http://schemas.microsoft.com/office/drawing/2014/main" id="{41E9CF3E-7EC9-42E4-9A5F-3021504850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0" name="AutoShape 2" descr="comedero manual para ponedora en piso">
          <a:extLst>
            <a:ext uri="{FF2B5EF4-FFF2-40B4-BE49-F238E27FC236}">
              <a16:creationId xmlns:a16="http://schemas.microsoft.com/office/drawing/2014/main" id="{1C547EB6-2AA5-4EBD-B3E5-849C508B95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1" name="AutoShape 10">
          <a:extLst>
            <a:ext uri="{FF2B5EF4-FFF2-40B4-BE49-F238E27FC236}">
              <a16:creationId xmlns:a16="http://schemas.microsoft.com/office/drawing/2014/main" id="{D85C6D5A-9B41-4631-BE5D-49BAA1B0D50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2" name="AutoShape 9">
          <a:extLst>
            <a:ext uri="{FF2B5EF4-FFF2-40B4-BE49-F238E27FC236}">
              <a16:creationId xmlns:a16="http://schemas.microsoft.com/office/drawing/2014/main" id="{4AC9D44E-1999-441C-805A-25638D6076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3" name="AutoShape 2" descr="comedero manual para ponedora en piso">
          <a:extLst>
            <a:ext uri="{FF2B5EF4-FFF2-40B4-BE49-F238E27FC236}">
              <a16:creationId xmlns:a16="http://schemas.microsoft.com/office/drawing/2014/main" id="{DDCB4EED-8D3D-40EF-9312-184391CB6E1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4" name="AutoShape 10">
          <a:extLst>
            <a:ext uri="{FF2B5EF4-FFF2-40B4-BE49-F238E27FC236}">
              <a16:creationId xmlns:a16="http://schemas.microsoft.com/office/drawing/2014/main" id="{F130E6E1-E3F3-409F-BAF7-7BADA77CFC0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5" name="AutoShape 2" descr="comedero manual para ponedora en piso">
          <a:extLst>
            <a:ext uri="{FF2B5EF4-FFF2-40B4-BE49-F238E27FC236}">
              <a16:creationId xmlns:a16="http://schemas.microsoft.com/office/drawing/2014/main" id="{1375B272-4F18-4BF7-8645-166C441BFB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6" name="AutoShape 10">
          <a:extLst>
            <a:ext uri="{FF2B5EF4-FFF2-40B4-BE49-F238E27FC236}">
              <a16:creationId xmlns:a16="http://schemas.microsoft.com/office/drawing/2014/main" id="{4C614E98-7164-433B-9228-1FB1ADB7B3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7" name="AutoShape 2" descr="comedero manual para ponedora en piso">
          <a:extLst>
            <a:ext uri="{FF2B5EF4-FFF2-40B4-BE49-F238E27FC236}">
              <a16:creationId xmlns:a16="http://schemas.microsoft.com/office/drawing/2014/main" id="{C2B6DE9A-6CC2-4EBF-B849-A057418086A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8" name="AutoShape 10">
          <a:extLst>
            <a:ext uri="{FF2B5EF4-FFF2-40B4-BE49-F238E27FC236}">
              <a16:creationId xmlns:a16="http://schemas.microsoft.com/office/drawing/2014/main" id="{42222A21-7A7C-4133-BE7A-F38B8A07AD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79" name="AutoShape 2" descr="comedero manual para ponedora en piso">
          <a:extLst>
            <a:ext uri="{FF2B5EF4-FFF2-40B4-BE49-F238E27FC236}">
              <a16:creationId xmlns:a16="http://schemas.microsoft.com/office/drawing/2014/main" id="{A750DD7D-DE57-400B-8622-387369F2C00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0" name="AutoShape 10">
          <a:extLst>
            <a:ext uri="{FF2B5EF4-FFF2-40B4-BE49-F238E27FC236}">
              <a16:creationId xmlns:a16="http://schemas.microsoft.com/office/drawing/2014/main" id="{BA36B555-862E-447C-814F-D978C6EF4DF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1" name="AutoShape 2" descr="comedero manual para ponedora en piso">
          <a:extLst>
            <a:ext uri="{FF2B5EF4-FFF2-40B4-BE49-F238E27FC236}">
              <a16:creationId xmlns:a16="http://schemas.microsoft.com/office/drawing/2014/main" id="{D1F375D1-7EDA-4B03-A3E5-1D6A8E2353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2" name="AutoShape 10">
          <a:extLst>
            <a:ext uri="{FF2B5EF4-FFF2-40B4-BE49-F238E27FC236}">
              <a16:creationId xmlns:a16="http://schemas.microsoft.com/office/drawing/2014/main" id="{2355F801-A2DC-4777-9F13-AFD3C142B1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3" name="AutoShape 2" descr="comedero manual para ponedora en piso">
          <a:extLst>
            <a:ext uri="{FF2B5EF4-FFF2-40B4-BE49-F238E27FC236}">
              <a16:creationId xmlns:a16="http://schemas.microsoft.com/office/drawing/2014/main" id="{0D4C92FA-F498-4153-A783-F138B99800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4" name="AutoShape 10">
          <a:extLst>
            <a:ext uri="{FF2B5EF4-FFF2-40B4-BE49-F238E27FC236}">
              <a16:creationId xmlns:a16="http://schemas.microsoft.com/office/drawing/2014/main" id="{AB8910D7-6B56-4218-A0C8-A587DD7A14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5" name="AutoShape 9">
          <a:extLst>
            <a:ext uri="{FF2B5EF4-FFF2-40B4-BE49-F238E27FC236}">
              <a16:creationId xmlns:a16="http://schemas.microsoft.com/office/drawing/2014/main" id="{4A1FEE63-E18C-48DB-92B4-15D63344BE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6" name="AutoShape 2" descr="comedero manual para ponedora en piso">
          <a:extLst>
            <a:ext uri="{FF2B5EF4-FFF2-40B4-BE49-F238E27FC236}">
              <a16:creationId xmlns:a16="http://schemas.microsoft.com/office/drawing/2014/main" id="{FCD49197-45BB-41EA-91D7-FF2C1FC318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7" name="AutoShape 10">
          <a:extLst>
            <a:ext uri="{FF2B5EF4-FFF2-40B4-BE49-F238E27FC236}">
              <a16:creationId xmlns:a16="http://schemas.microsoft.com/office/drawing/2014/main" id="{4A6541F0-1FD3-42EE-80FF-0FD8DCC08D2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8" name="AutoShape 2" descr="comedero manual para ponedora en piso">
          <a:extLst>
            <a:ext uri="{FF2B5EF4-FFF2-40B4-BE49-F238E27FC236}">
              <a16:creationId xmlns:a16="http://schemas.microsoft.com/office/drawing/2014/main" id="{12DB62B6-D1C1-4F2C-B6AF-A83E19D511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89" name="AutoShape 10">
          <a:extLst>
            <a:ext uri="{FF2B5EF4-FFF2-40B4-BE49-F238E27FC236}">
              <a16:creationId xmlns:a16="http://schemas.microsoft.com/office/drawing/2014/main" id="{9B978F16-3521-40B8-83AA-2C9B0951F4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0" name="AutoShape 2" descr="comedero manual para ponedora en piso">
          <a:extLst>
            <a:ext uri="{FF2B5EF4-FFF2-40B4-BE49-F238E27FC236}">
              <a16:creationId xmlns:a16="http://schemas.microsoft.com/office/drawing/2014/main" id="{5C50A877-1349-4C59-BA10-1A5F921583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1" name="AutoShape 10">
          <a:extLst>
            <a:ext uri="{FF2B5EF4-FFF2-40B4-BE49-F238E27FC236}">
              <a16:creationId xmlns:a16="http://schemas.microsoft.com/office/drawing/2014/main" id="{ED641E8B-843A-4151-A122-F6ED53A248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2" name="AutoShape 2" descr="comedero manual para ponedora en piso">
          <a:extLst>
            <a:ext uri="{FF2B5EF4-FFF2-40B4-BE49-F238E27FC236}">
              <a16:creationId xmlns:a16="http://schemas.microsoft.com/office/drawing/2014/main" id="{7752DC68-433B-4298-AD5C-18E5B429FA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3" name="AutoShape 10">
          <a:extLst>
            <a:ext uri="{FF2B5EF4-FFF2-40B4-BE49-F238E27FC236}">
              <a16:creationId xmlns:a16="http://schemas.microsoft.com/office/drawing/2014/main" id="{7940FAD8-DF98-4048-BEC8-A89340249C5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4" name="AutoShape 2" descr="comedero manual para ponedora en piso">
          <a:extLst>
            <a:ext uri="{FF2B5EF4-FFF2-40B4-BE49-F238E27FC236}">
              <a16:creationId xmlns:a16="http://schemas.microsoft.com/office/drawing/2014/main" id="{4170558D-E6B9-4DFC-8EAB-6F1B40C94D4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5" name="AutoShape 10">
          <a:extLst>
            <a:ext uri="{FF2B5EF4-FFF2-40B4-BE49-F238E27FC236}">
              <a16:creationId xmlns:a16="http://schemas.microsoft.com/office/drawing/2014/main" id="{925F37FB-8F85-489F-B6EC-164483784E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6" name="AutoShape 2" descr="comedero manual para ponedora en piso">
          <a:extLst>
            <a:ext uri="{FF2B5EF4-FFF2-40B4-BE49-F238E27FC236}">
              <a16:creationId xmlns:a16="http://schemas.microsoft.com/office/drawing/2014/main" id="{DE115B75-83CE-422C-A8F4-2A47F97424D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7" name="AutoShape 10">
          <a:extLst>
            <a:ext uri="{FF2B5EF4-FFF2-40B4-BE49-F238E27FC236}">
              <a16:creationId xmlns:a16="http://schemas.microsoft.com/office/drawing/2014/main" id="{2F743952-7957-49EA-BBB4-A940EF45BB3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8" name="AutoShape 9">
          <a:extLst>
            <a:ext uri="{FF2B5EF4-FFF2-40B4-BE49-F238E27FC236}">
              <a16:creationId xmlns:a16="http://schemas.microsoft.com/office/drawing/2014/main" id="{8C1B0170-4EBA-4884-AD15-A9BDCB9955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299" name="AutoShape 2" descr="comedero manual para ponedora en piso">
          <a:extLst>
            <a:ext uri="{FF2B5EF4-FFF2-40B4-BE49-F238E27FC236}">
              <a16:creationId xmlns:a16="http://schemas.microsoft.com/office/drawing/2014/main" id="{6AB537A1-F915-4E25-B55D-6204DCBEA6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0" name="AutoShape 10">
          <a:extLst>
            <a:ext uri="{FF2B5EF4-FFF2-40B4-BE49-F238E27FC236}">
              <a16:creationId xmlns:a16="http://schemas.microsoft.com/office/drawing/2014/main" id="{4976B8AA-FA9E-48BF-A74D-CF5F31E597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1" name="AutoShape 2" descr="comedero manual para ponedora en piso">
          <a:extLst>
            <a:ext uri="{FF2B5EF4-FFF2-40B4-BE49-F238E27FC236}">
              <a16:creationId xmlns:a16="http://schemas.microsoft.com/office/drawing/2014/main" id="{75CA911F-9773-4252-9A90-789C5F1A526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2" name="AutoShape 10">
          <a:extLst>
            <a:ext uri="{FF2B5EF4-FFF2-40B4-BE49-F238E27FC236}">
              <a16:creationId xmlns:a16="http://schemas.microsoft.com/office/drawing/2014/main" id="{2371C33E-B78A-47DC-94BC-D6119AFD5A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3" name="AutoShape 2" descr="comedero manual para ponedora en piso">
          <a:extLst>
            <a:ext uri="{FF2B5EF4-FFF2-40B4-BE49-F238E27FC236}">
              <a16:creationId xmlns:a16="http://schemas.microsoft.com/office/drawing/2014/main" id="{4328E634-151D-44FA-8CFC-CCEA758898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4" name="AutoShape 10">
          <a:extLst>
            <a:ext uri="{FF2B5EF4-FFF2-40B4-BE49-F238E27FC236}">
              <a16:creationId xmlns:a16="http://schemas.microsoft.com/office/drawing/2014/main" id="{A8B8692A-88CA-40A6-AFBA-2667C16ECF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5" name="AutoShape 2" descr="comedero manual para ponedora en piso">
          <a:extLst>
            <a:ext uri="{FF2B5EF4-FFF2-40B4-BE49-F238E27FC236}">
              <a16:creationId xmlns:a16="http://schemas.microsoft.com/office/drawing/2014/main" id="{91FF8519-3EEF-46AF-A292-14DE4C8764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6" name="AutoShape 10">
          <a:extLst>
            <a:ext uri="{FF2B5EF4-FFF2-40B4-BE49-F238E27FC236}">
              <a16:creationId xmlns:a16="http://schemas.microsoft.com/office/drawing/2014/main" id="{BD3BD046-A246-44F8-BF80-17E4B96C027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7" name="AutoShape 2" descr="comedero manual para ponedora en piso">
          <a:extLst>
            <a:ext uri="{FF2B5EF4-FFF2-40B4-BE49-F238E27FC236}">
              <a16:creationId xmlns:a16="http://schemas.microsoft.com/office/drawing/2014/main" id="{24FCB2C1-A4B8-4FD4-8625-02721398CC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8" name="AutoShape 10">
          <a:extLst>
            <a:ext uri="{FF2B5EF4-FFF2-40B4-BE49-F238E27FC236}">
              <a16:creationId xmlns:a16="http://schemas.microsoft.com/office/drawing/2014/main" id="{8DC9C653-EE0E-4174-93D3-A24D3EF18B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09" name="AutoShape 2" descr="comedero manual para ponedora en piso">
          <a:extLst>
            <a:ext uri="{FF2B5EF4-FFF2-40B4-BE49-F238E27FC236}">
              <a16:creationId xmlns:a16="http://schemas.microsoft.com/office/drawing/2014/main" id="{58EF659C-B163-41F1-9BFF-C9ABD25AD3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0" name="AutoShape 10">
          <a:extLst>
            <a:ext uri="{FF2B5EF4-FFF2-40B4-BE49-F238E27FC236}">
              <a16:creationId xmlns:a16="http://schemas.microsoft.com/office/drawing/2014/main" id="{C50A594A-6F26-4BF3-9284-54075EAB66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1" name="AutoShape 9">
          <a:extLst>
            <a:ext uri="{FF2B5EF4-FFF2-40B4-BE49-F238E27FC236}">
              <a16:creationId xmlns:a16="http://schemas.microsoft.com/office/drawing/2014/main" id="{85E75328-B630-4BE2-9DFF-28953BB91D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2" name="AutoShape 2" descr="comedero manual para ponedora en piso">
          <a:extLst>
            <a:ext uri="{FF2B5EF4-FFF2-40B4-BE49-F238E27FC236}">
              <a16:creationId xmlns:a16="http://schemas.microsoft.com/office/drawing/2014/main" id="{F57392E4-94F9-474F-86A0-50EA477439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3" name="AutoShape 10">
          <a:extLst>
            <a:ext uri="{FF2B5EF4-FFF2-40B4-BE49-F238E27FC236}">
              <a16:creationId xmlns:a16="http://schemas.microsoft.com/office/drawing/2014/main" id="{4722ADB0-EF4E-449F-BFD7-000DC5ACC3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4" name="AutoShape 2" descr="comedero manual para ponedora en piso">
          <a:extLst>
            <a:ext uri="{FF2B5EF4-FFF2-40B4-BE49-F238E27FC236}">
              <a16:creationId xmlns:a16="http://schemas.microsoft.com/office/drawing/2014/main" id="{4C2DF5B5-79A4-4F55-AA7E-9E24436FE7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5" name="AutoShape 10">
          <a:extLst>
            <a:ext uri="{FF2B5EF4-FFF2-40B4-BE49-F238E27FC236}">
              <a16:creationId xmlns:a16="http://schemas.microsoft.com/office/drawing/2014/main" id="{FA8CEF29-1752-4297-BBD0-1763A7BFDBA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6" name="AutoShape 2" descr="comedero manual para ponedora en piso">
          <a:extLst>
            <a:ext uri="{FF2B5EF4-FFF2-40B4-BE49-F238E27FC236}">
              <a16:creationId xmlns:a16="http://schemas.microsoft.com/office/drawing/2014/main" id="{0D77D545-BF4A-4FBB-A9EB-39171F1CCF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7" name="AutoShape 10">
          <a:extLst>
            <a:ext uri="{FF2B5EF4-FFF2-40B4-BE49-F238E27FC236}">
              <a16:creationId xmlns:a16="http://schemas.microsoft.com/office/drawing/2014/main" id="{94BB1E23-A961-4FE7-A35D-9178EAE34B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8" name="AutoShape 2" descr="comedero manual para ponedora en piso">
          <a:extLst>
            <a:ext uri="{FF2B5EF4-FFF2-40B4-BE49-F238E27FC236}">
              <a16:creationId xmlns:a16="http://schemas.microsoft.com/office/drawing/2014/main" id="{C4A47BB9-AD19-4B03-9163-F40A2EF2CA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19" name="AutoShape 10">
          <a:extLst>
            <a:ext uri="{FF2B5EF4-FFF2-40B4-BE49-F238E27FC236}">
              <a16:creationId xmlns:a16="http://schemas.microsoft.com/office/drawing/2014/main" id="{A6A35A9B-33F1-4A04-A3B4-B952C611D9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0" name="AutoShape 2" descr="comedero manual para ponedora en piso">
          <a:extLst>
            <a:ext uri="{FF2B5EF4-FFF2-40B4-BE49-F238E27FC236}">
              <a16:creationId xmlns:a16="http://schemas.microsoft.com/office/drawing/2014/main" id="{F54C9999-BA02-4BCA-8FCB-1457534A93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1" name="AutoShape 10">
          <a:extLst>
            <a:ext uri="{FF2B5EF4-FFF2-40B4-BE49-F238E27FC236}">
              <a16:creationId xmlns:a16="http://schemas.microsoft.com/office/drawing/2014/main" id="{DC8DB406-DF53-420A-A5A9-23BC5D1C03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2" name="AutoShape 2" descr="comedero manual para ponedora en piso">
          <a:extLst>
            <a:ext uri="{FF2B5EF4-FFF2-40B4-BE49-F238E27FC236}">
              <a16:creationId xmlns:a16="http://schemas.microsoft.com/office/drawing/2014/main" id="{0E043907-3203-49C1-887A-A315E3F5CA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3" name="AutoShape 10">
          <a:extLst>
            <a:ext uri="{FF2B5EF4-FFF2-40B4-BE49-F238E27FC236}">
              <a16:creationId xmlns:a16="http://schemas.microsoft.com/office/drawing/2014/main" id="{E516786D-0E0F-4C7B-B736-E1C35D8BB9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4" name="AutoShape 9">
          <a:extLst>
            <a:ext uri="{FF2B5EF4-FFF2-40B4-BE49-F238E27FC236}">
              <a16:creationId xmlns:a16="http://schemas.microsoft.com/office/drawing/2014/main" id="{0B2C8175-BA5C-4EB8-8D05-15A6223AE7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5" name="AutoShape 2" descr="comedero manual para ponedora en piso">
          <a:extLst>
            <a:ext uri="{FF2B5EF4-FFF2-40B4-BE49-F238E27FC236}">
              <a16:creationId xmlns:a16="http://schemas.microsoft.com/office/drawing/2014/main" id="{7BF63C0F-EAFF-424C-8338-D0B0598D937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6" name="AutoShape 10">
          <a:extLst>
            <a:ext uri="{FF2B5EF4-FFF2-40B4-BE49-F238E27FC236}">
              <a16:creationId xmlns:a16="http://schemas.microsoft.com/office/drawing/2014/main" id="{C2015720-8195-4D7E-B724-600781DB99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7" name="AutoShape 2" descr="comedero manual para ponedora en piso">
          <a:extLst>
            <a:ext uri="{FF2B5EF4-FFF2-40B4-BE49-F238E27FC236}">
              <a16:creationId xmlns:a16="http://schemas.microsoft.com/office/drawing/2014/main" id="{CCD382F3-1106-4FC8-AD33-54A79778C0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8" name="AutoShape 10">
          <a:extLst>
            <a:ext uri="{FF2B5EF4-FFF2-40B4-BE49-F238E27FC236}">
              <a16:creationId xmlns:a16="http://schemas.microsoft.com/office/drawing/2014/main" id="{94023266-6E35-4A8C-BD50-041C751DBF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29" name="AutoShape 2" descr="comedero manual para ponedora en piso">
          <a:extLst>
            <a:ext uri="{FF2B5EF4-FFF2-40B4-BE49-F238E27FC236}">
              <a16:creationId xmlns:a16="http://schemas.microsoft.com/office/drawing/2014/main" id="{6077AEBD-9256-443A-A9BA-FD0A74BA73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0" name="AutoShape 10">
          <a:extLst>
            <a:ext uri="{FF2B5EF4-FFF2-40B4-BE49-F238E27FC236}">
              <a16:creationId xmlns:a16="http://schemas.microsoft.com/office/drawing/2014/main" id="{37B97F57-1964-4E73-91AA-E1DC43E112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1" name="AutoShape 2" descr="comedero manual para ponedora en piso">
          <a:extLst>
            <a:ext uri="{FF2B5EF4-FFF2-40B4-BE49-F238E27FC236}">
              <a16:creationId xmlns:a16="http://schemas.microsoft.com/office/drawing/2014/main" id="{2A2D1D1C-630D-4FA4-87D5-0A0F9533B8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2" name="AutoShape 10">
          <a:extLst>
            <a:ext uri="{FF2B5EF4-FFF2-40B4-BE49-F238E27FC236}">
              <a16:creationId xmlns:a16="http://schemas.microsoft.com/office/drawing/2014/main" id="{9895AC82-D62E-4475-ADE3-73E1EFC917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3" name="AutoShape 2" descr="comedero manual para ponedora en piso">
          <a:extLst>
            <a:ext uri="{FF2B5EF4-FFF2-40B4-BE49-F238E27FC236}">
              <a16:creationId xmlns:a16="http://schemas.microsoft.com/office/drawing/2014/main" id="{DBD9D3F2-0EC3-43D7-94F7-5AE18BF1CE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4" name="AutoShape 10">
          <a:extLst>
            <a:ext uri="{FF2B5EF4-FFF2-40B4-BE49-F238E27FC236}">
              <a16:creationId xmlns:a16="http://schemas.microsoft.com/office/drawing/2014/main" id="{E4F18901-87AF-4E52-BC5E-778072B3C5F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5" name="AutoShape 2" descr="comedero manual para ponedora en piso">
          <a:extLst>
            <a:ext uri="{FF2B5EF4-FFF2-40B4-BE49-F238E27FC236}">
              <a16:creationId xmlns:a16="http://schemas.microsoft.com/office/drawing/2014/main" id="{882F3A4A-1EBB-4804-811F-2A118D66D1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6" name="AutoShape 10">
          <a:extLst>
            <a:ext uri="{FF2B5EF4-FFF2-40B4-BE49-F238E27FC236}">
              <a16:creationId xmlns:a16="http://schemas.microsoft.com/office/drawing/2014/main" id="{246AD6DD-D7C6-4515-8210-CD3C12868C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7" name="AutoShape 9">
          <a:extLst>
            <a:ext uri="{FF2B5EF4-FFF2-40B4-BE49-F238E27FC236}">
              <a16:creationId xmlns:a16="http://schemas.microsoft.com/office/drawing/2014/main" id="{AE36B7D1-B34F-4362-AC9D-9E985DF5616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8" name="AutoShape 2" descr="comedero manual para ponedora en piso">
          <a:extLst>
            <a:ext uri="{FF2B5EF4-FFF2-40B4-BE49-F238E27FC236}">
              <a16:creationId xmlns:a16="http://schemas.microsoft.com/office/drawing/2014/main" id="{8A21449E-6116-4BD6-9454-1AC55CBA28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39" name="AutoShape 10">
          <a:extLst>
            <a:ext uri="{FF2B5EF4-FFF2-40B4-BE49-F238E27FC236}">
              <a16:creationId xmlns:a16="http://schemas.microsoft.com/office/drawing/2014/main" id="{9AC97E83-A4B0-4010-92A3-36F3196C57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0" name="AutoShape 2" descr="comedero manual para ponedora en piso">
          <a:extLst>
            <a:ext uri="{FF2B5EF4-FFF2-40B4-BE49-F238E27FC236}">
              <a16:creationId xmlns:a16="http://schemas.microsoft.com/office/drawing/2014/main" id="{D46C9EF7-5CBE-4353-A588-281104F2625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1" name="AutoShape 10">
          <a:extLst>
            <a:ext uri="{FF2B5EF4-FFF2-40B4-BE49-F238E27FC236}">
              <a16:creationId xmlns:a16="http://schemas.microsoft.com/office/drawing/2014/main" id="{6B2DFB8C-ECCD-45A1-826C-C8E0A5367D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2" name="AutoShape 2" descr="comedero manual para ponedora en piso">
          <a:extLst>
            <a:ext uri="{FF2B5EF4-FFF2-40B4-BE49-F238E27FC236}">
              <a16:creationId xmlns:a16="http://schemas.microsoft.com/office/drawing/2014/main" id="{88DAFA02-987D-4A4D-998E-C0613D2C322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3" name="AutoShape 10">
          <a:extLst>
            <a:ext uri="{FF2B5EF4-FFF2-40B4-BE49-F238E27FC236}">
              <a16:creationId xmlns:a16="http://schemas.microsoft.com/office/drawing/2014/main" id="{3A232D46-5D97-4C78-B407-32834EFAF6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4" name="AutoShape 2" descr="comedero manual para ponedora en piso">
          <a:extLst>
            <a:ext uri="{FF2B5EF4-FFF2-40B4-BE49-F238E27FC236}">
              <a16:creationId xmlns:a16="http://schemas.microsoft.com/office/drawing/2014/main" id="{355F2438-463E-4A94-8F23-E11530AA1F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5" name="AutoShape 10">
          <a:extLst>
            <a:ext uri="{FF2B5EF4-FFF2-40B4-BE49-F238E27FC236}">
              <a16:creationId xmlns:a16="http://schemas.microsoft.com/office/drawing/2014/main" id="{2AEA21A4-7913-418F-AC6C-7C12F108C9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6" name="AutoShape 2" descr="comedero manual para ponedora en piso">
          <a:extLst>
            <a:ext uri="{FF2B5EF4-FFF2-40B4-BE49-F238E27FC236}">
              <a16:creationId xmlns:a16="http://schemas.microsoft.com/office/drawing/2014/main" id="{823D40B7-1618-42C4-A37C-12A961E9D9A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7" name="AutoShape 10">
          <a:extLst>
            <a:ext uri="{FF2B5EF4-FFF2-40B4-BE49-F238E27FC236}">
              <a16:creationId xmlns:a16="http://schemas.microsoft.com/office/drawing/2014/main" id="{C2FDA94A-3F8B-4BF2-A7A2-10196602CBB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8" name="AutoShape 2" descr="comedero manual para ponedora en piso">
          <a:extLst>
            <a:ext uri="{FF2B5EF4-FFF2-40B4-BE49-F238E27FC236}">
              <a16:creationId xmlns:a16="http://schemas.microsoft.com/office/drawing/2014/main" id="{0FE64298-71AD-4AA9-92CF-910792062E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49" name="AutoShape 10">
          <a:extLst>
            <a:ext uri="{FF2B5EF4-FFF2-40B4-BE49-F238E27FC236}">
              <a16:creationId xmlns:a16="http://schemas.microsoft.com/office/drawing/2014/main" id="{4587EF97-0164-420B-8BFF-884623C264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0" name="AutoShape 9">
          <a:extLst>
            <a:ext uri="{FF2B5EF4-FFF2-40B4-BE49-F238E27FC236}">
              <a16:creationId xmlns:a16="http://schemas.microsoft.com/office/drawing/2014/main" id="{B5FCE661-DFA9-4F63-8705-A0FF1A5499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1" name="AutoShape 2" descr="comedero manual para ponedora en piso">
          <a:extLst>
            <a:ext uri="{FF2B5EF4-FFF2-40B4-BE49-F238E27FC236}">
              <a16:creationId xmlns:a16="http://schemas.microsoft.com/office/drawing/2014/main" id="{336CDF56-6F2D-458F-AC0E-0C72399629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2" name="AutoShape 10">
          <a:extLst>
            <a:ext uri="{FF2B5EF4-FFF2-40B4-BE49-F238E27FC236}">
              <a16:creationId xmlns:a16="http://schemas.microsoft.com/office/drawing/2014/main" id="{61D1067C-B794-486E-9292-1E9FB4AD30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3" name="AutoShape 2" descr="comedero manual para ponedora en piso">
          <a:extLst>
            <a:ext uri="{FF2B5EF4-FFF2-40B4-BE49-F238E27FC236}">
              <a16:creationId xmlns:a16="http://schemas.microsoft.com/office/drawing/2014/main" id="{275C665F-F20A-4503-958D-DE6F3F1184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4" name="AutoShape 10">
          <a:extLst>
            <a:ext uri="{FF2B5EF4-FFF2-40B4-BE49-F238E27FC236}">
              <a16:creationId xmlns:a16="http://schemas.microsoft.com/office/drawing/2014/main" id="{B54AE41A-3F30-4713-BEA8-D5AD1B013C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5" name="AutoShape 2" descr="comedero manual para ponedora en piso">
          <a:extLst>
            <a:ext uri="{FF2B5EF4-FFF2-40B4-BE49-F238E27FC236}">
              <a16:creationId xmlns:a16="http://schemas.microsoft.com/office/drawing/2014/main" id="{E37E3FC4-DCCF-451D-9011-D3CDBF49DB7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6" name="AutoShape 10">
          <a:extLst>
            <a:ext uri="{FF2B5EF4-FFF2-40B4-BE49-F238E27FC236}">
              <a16:creationId xmlns:a16="http://schemas.microsoft.com/office/drawing/2014/main" id="{F877E16F-023B-42D2-8C6A-5451FD88EE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7" name="AutoShape 2" descr="comedero manual para ponedora en piso">
          <a:extLst>
            <a:ext uri="{FF2B5EF4-FFF2-40B4-BE49-F238E27FC236}">
              <a16:creationId xmlns:a16="http://schemas.microsoft.com/office/drawing/2014/main" id="{D60A67CD-7A15-4522-9E1B-E76E8EFD93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8" name="AutoShape 10">
          <a:extLst>
            <a:ext uri="{FF2B5EF4-FFF2-40B4-BE49-F238E27FC236}">
              <a16:creationId xmlns:a16="http://schemas.microsoft.com/office/drawing/2014/main" id="{4FCA2217-6F0D-4C71-A72C-81B7291392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59" name="AutoShape 2" descr="comedero manual para ponedora en piso">
          <a:extLst>
            <a:ext uri="{FF2B5EF4-FFF2-40B4-BE49-F238E27FC236}">
              <a16:creationId xmlns:a16="http://schemas.microsoft.com/office/drawing/2014/main" id="{DC48A829-0615-4F2F-B294-0CFFCAC9EF6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0" name="AutoShape 10">
          <a:extLst>
            <a:ext uri="{FF2B5EF4-FFF2-40B4-BE49-F238E27FC236}">
              <a16:creationId xmlns:a16="http://schemas.microsoft.com/office/drawing/2014/main" id="{9D5E1211-2947-4F72-B580-0BD7A60E6E3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1" name="AutoShape 2" descr="comedero manual para ponedora en piso">
          <a:extLst>
            <a:ext uri="{FF2B5EF4-FFF2-40B4-BE49-F238E27FC236}">
              <a16:creationId xmlns:a16="http://schemas.microsoft.com/office/drawing/2014/main" id="{A438316F-6FD7-4A7C-8886-64F05A3BF4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2" name="AutoShape 10">
          <a:extLst>
            <a:ext uri="{FF2B5EF4-FFF2-40B4-BE49-F238E27FC236}">
              <a16:creationId xmlns:a16="http://schemas.microsoft.com/office/drawing/2014/main" id="{052DCC2C-637F-4140-8405-E48495937DE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3" name="AutoShape 9">
          <a:extLst>
            <a:ext uri="{FF2B5EF4-FFF2-40B4-BE49-F238E27FC236}">
              <a16:creationId xmlns:a16="http://schemas.microsoft.com/office/drawing/2014/main" id="{AD5E2AEB-D651-4AB0-9666-32747E2DDE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4" name="AutoShape 2" descr="comedero manual para ponedora en piso">
          <a:extLst>
            <a:ext uri="{FF2B5EF4-FFF2-40B4-BE49-F238E27FC236}">
              <a16:creationId xmlns:a16="http://schemas.microsoft.com/office/drawing/2014/main" id="{EB7E3C9D-FCD3-4B3F-9594-7DBDA9E57BB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5" name="AutoShape 10">
          <a:extLst>
            <a:ext uri="{FF2B5EF4-FFF2-40B4-BE49-F238E27FC236}">
              <a16:creationId xmlns:a16="http://schemas.microsoft.com/office/drawing/2014/main" id="{252DA83C-23AD-49C5-B008-3025A691E50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6" name="AutoShape 2" descr="comedero manual para ponedora en piso">
          <a:extLst>
            <a:ext uri="{FF2B5EF4-FFF2-40B4-BE49-F238E27FC236}">
              <a16:creationId xmlns:a16="http://schemas.microsoft.com/office/drawing/2014/main" id="{F27674CF-7A60-45E9-BF3E-859EAA2C14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7" name="AutoShape 10">
          <a:extLst>
            <a:ext uri="{FF2B5EF4-FFF2-40B4-BE49-F238E27FC236}">
              <a16:creationId xmlns:a16="http://schemas.microsoft.com/office/drawing/2014/main" id="{8117A9AE-0E6E-470C-8C53-1C2BB9C57B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8" name="AutoShape 2" descr="comedero manual para ponedora en piso">
          <a:extLst>
            <a:ext uri="{FF2B5EF4-FFF2-40B4-BE49-F238E27FC236}">
              <a16:creationId xmlns:a16="http://schemas.microsoft.com/office/drawing/2014/main" id="{9950678A-1573-4AA6-AA74-1D76F74C6A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69" name="AutoShape 10">
          <a:extLst>
            <a:ext uri="{FF2B5EF4-FFF2-40B4-BE49-F238E27FC236}">
              <a16:creationId xmlns:a16="http://schemas.microsoft.com/office/drawing/2014/main" id="{BD0D9D41-915B-4834-81DE-2C72EF3378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0" name="AutoShape 2" descr="comedero manual para ponedora en piso">
          <a:extLst>
            <a:ext uri="{FF2B5EF4-FFF2-40B4-BE49-F238E27FC236}">
              <a16:creationId xmlns:a16="http://schemas.microsoft.com/office/drawing/2014/main" id="{6E334B6F-C104-4B0D-BA4D-CAFF81198F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1" name="AutoShape 10">
          <a:extLst>
            <a:ext uri="{FF2B5EF4-FFF2-40B4-BE49-F238E27FC236}">
              <a16:creationId xmlns:a16="http://schemas.microsoft.com/office/drawing/2014/main" id="{8FB67A36-8A40-4AEA-B353-068C0C93A93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2" name="AutoShape 2" descr="comedero manual para ponedora en piso">
          <a:extLst>
            <a:ext uri="{FF2B5EF4-FFF2-40B4-BE49-F238E27FC236}">
              <a16:creationId xmlns:a16="http://schemas.microsoft.com/office/drawing/2014/main" id="{8F5A2668-547B-4F49-A0BC-AA68BAD5A1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3" name="AutoShape 10">
          <a:extLst>
            <a:ext uri="{FF2B5EF4-FFF2-40B4-BE49-F238E27FC236}">
              <a16:creationId xmlns:a16="http://schemas.microsoft.com/office/drawing/2014/main" id="{E86F30EF-6E69-4432-A2CA-17C3CD7E2FE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4" name="AutoShape 2" descr="comedero manual para ponedora en piso">
          <a:extLst>
            <a:ext uri="{FF2B5EF4-FFF2-40B4-BE49-F238E27FC236}">
              <a16:creationId xmlns:a16="http://schemas.microsoft.com/office/drawing/2014/main" id="{30265DCE-2291-430C-9C4B-72804326D67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5" name="AutoShape 10">
          <a:extLst>
            <a:ext uri="{FF2B5EF4-FFF2-40B4-BE49-F238E27FC236}">
              <a16:creationId xmlns:a16="http://schemas.microsoft.com/office/drawing/2014/main" id="{1D1107EC-8FDA-4298-8DDE-CEB97869A9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6" name="AutoShape 9">
          <a:extLst>
            <a:ext uri="{FF2B5EF4-FFF2-40B4-BE49-F238E27FC236}">
              <a16:creationId xmlns:a16="http://schemas.microsoft.com/office/drawing/2014/main" id="{4DE1C193-C33E-478D-A7CE-53D3AF0F4C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7" name="AutoShape 2" descr="comedero manual para ponedora en piso">
          <a:extLst>
            <a:ext uri="{FF2B5EF4-FFF2-40B4-BE49-F238E27FC236}">
              <a16:creationId xmlns:a16="http://schemas.microsoft.com/office/drawing/2014/main" id="{ACD965AC-D038-4BB8-A74B-6F81610306B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8" name="AutoShape 10">
          <a:extLst>
            <a:ext uri="{FF2B5EF4-FFF2-40B4-BE49-F238E27FC236}">
              <a16:creationId xmlns:a16="http://schemas.microsoft.com/office/drawing/2014/main" id="{84D26C6E-81A3-4395-8462-89A864188D5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79" name="AutoShape 2" descr="comedero manual para ponedora en piso">
          <a:extLst>
            <a:ext uri="{FF2B5EF4-FFF2-40B4-BE49-F238E27FC236}">
              <a16:creationId xmlns:a16="http://schemas.microsoft.com/office/drawing/2014/main" id="{A48A62E4-0EEF-4FD4-8826-F82326452B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0" name="AutoShape 10">
          <a:extLst>
            <a:ext uri="{FF2B5EF4-FFF2-40B4-BE49-F238E27FC236}">
              <a16:creationId xmlns:a16="http://schemas.microsoft.com/office/drawing/2014/main" id="{D061663A-4D8F-4FDB-8E9F-1F20E0B2D4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1" name="AutoShape 2" descr="comedero manual para ponedora en piso">
          <a:extLst>
            <a:ext uri="{FF2B5EF4-FFF2-40B4-BE49-F238E27FC236}">
              <a16:creationId xmlns:a16="http://schemas.microsoft.com/office/drawing/2014/main" id="{7B3BE361-FEBA-4CF0-A0C4-7DFA5D82B7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2" name="AutoShape 10">
          <a:extLst>
            <a:ext uri="{FF2B5EF4-FFF2-40B4-BE49-F238E27FC236}">
              <a16:creationId xmlns:a16="http://schemas.microsoft.com/office/drawing/2014/main" id="{222CC68E-915F-46C5-8964-9087F3D89A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3" name="AutoShape 2" descr="comedero manual para ponedora en piso">
          <a:extLst>
            <a:ext uri="{FF2B5EF4-FFF2-40B4-BE49-F238E27FC236}">
              <a16:creationId xmlns:a16="http://schemas.microsoft.com/office/drawing/2014/main" id="{FFD7D208-4012-4AEF-A08D-34939C9597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4" name="AutoShape 10">
          <a:extLst>
            <a:ext uri="{FF2B5EF4-FFF2-40B4-BE49-F238E27FC236}">
              <a16:creationId xmlns:a16="http://schemas.microsoft.com/office/drawing/2014/main" id="{4B5E4A93-BBCE-4536-9099-666095065F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5" name="AutoShape 2" descr="comedero manual para ponedora en piso">
          <a:extLst>
            <a:ext uri="{FF2B5EF4-FFF2-40B4-BE49-F238E27FC236}">
              <a16:creationId xmlns:a16="http://schemas.microsoft.com/office/drawing/2014/main" id="{B30EEA02-189F-43DA-BD5C-4A5A80D393E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6" name="AutoShape 10">
          <a:extLst>
            <a:ext uri="{FF2B5EF4-FFF2-40B4-BE49-F238E27FC236}">
              <a16:creationId xmlns:a16="http://schemas.microsoft.com/office/drawing/2014/main" id="{BC0C2DEA-8480-4007-9DDC-5016348DC07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7" name="AutoShape 2" descr="comedero manual para ponedora en piso">
          <a:extLst>
            <a:ext uri="{FF2B5EF4-FFF2-40B4-BE49-F238E27FC236}">
              <a16:creationId xmlns:a16="http://schemas.microsoft.com/office/drawing/2014/main" id="{723CF2DC-0D5E-4A78-894C-2601E9F9C40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8" name="AutoShape 10">
          <a:extLst>
            <a:ext uri="{FF2B5EF4-FFF2-40B4-BE49-F238E27FC236}">
              <a16:creationId xmlns:a16="http://schemas.microsoft.com/office/drawing/2014/main" id="{79005366-EAC2-4C1B-83D4-930DA38D34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89" name="AutoShape 9">
          <a:extLst>
            <a:ext uri="{FF2B5EF4-FFF2-40B4-BE49-F238E27FC236}">
              <a16:creationId xmlns:a16="http://schemas.microsoft.com/office/drawing/2014/main" id="{39FEF881-B43B-41A7-BB8F-58B6515593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0" name="AutoShape 2" descr="comedero manual para ponedora en piso">
          <a:extLst>
            <a:ext uri="{FF2B5EF4-FFF2-40B4-BE49-F238E27FC236}">
              <a16:creationId xmlns:a16="http://schemas.microsoft.com/office/drawing/2014/main" id="{13C756E3-47E5-4ED0-B7B5-BD15593F9B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1" name="AutoShape 10">
          <a:extLst>
            <a:ext uri="{FF2B5EF4-FFF2-40B4-BE49-F238E27FC236}">
              <a16:creationId xmlns:a16="http://schemas.microsoft.com/office/drawing/2014/main" id="{0B1B646B-21C2-465B-A6A6-E8D7D986D63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2" name="AutoShape 2" descr="comedero manual para ponedora en piso">
          <a:extLst>
            <a:ext uri="{FF2B5EF4-FFF2-40B4-BE49-F238E27FC236}">
              <a16:creationId xmlns:a16="http://schemas.microsoft.com/office/drawing/2014/main" id="{247F6EF0-A523-4992-8CE1-8CF8157A272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3" name="AutoShape 10">
          <a:extLst>
            <a:ext uri="{FF2B5EF4-FFF2-40B4-BE49-F238E27FC236}">
              <a16:creationId xmlns:a16="http://schemas.microsoft.com/office/drawing/2014/main" id="{CEDCE019-337B-44E2-B99E-02EF4D4B7A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4" name="AutoShape 2" descr="comedero manual para ponedora en piso">
          <a:extLst>
            <a:ext uri="{FF2B5EF4-FFF2-40B4-BE49-F238E27FC236}">
              <a16:creationId xmlns:a16="http://schemas.microsoft.com/office/drawing/2014/main" id="{2A5FCBEE-600C-4CEA-956D-AA0A2E5B3F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5" name="AutoShape 10">
          <a:extLst>
            <a:ext uri="{FF2B5EF4-FFF2-40B4-BE49-F238E27FC236}">
              <a16:creationId xmlns:a16="http://schemas.microsoft.com/office/drawing/2014/main" id="{B274156B-FEC6-4859-BDA1-07EF8DCEA85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6" name="AutoShape 2" descr="comedero manual para ponedora en piso">
          <a:extLst>
            <a:ext uri="{FF2B5EF4-FFF2-40B4-BE49-F238E27FC236}">
              <a16:creationId xmlns:a16="http://schemas.microsoft.com/office/drawing/2014/main" id="{89444767-CBDA-4CAD-807A-AA2B5B3F1B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7" name="AutoShape 10">
          <a:extLst>
            <a:ext uri="{FF2B5EF4-FFF2-40B4-BE49-F238E27FC236}">
              <a16:creationId xmlns:a16="http://schemas.microsoft.com/office/drawing/2014/main" id="{F9B96F84-7B06-4143-8C1E-391E029A49A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8" name="AutoShape 2" descr="comedero manual para ponedora en piso">
          <a:extLst>
            <a:ext uri="{FF2B5EF4-FFF2-40B4-BE49-F238E27FC236}">
              <a16:creationId xmlns:a16="http://schemas.microsoft.com/office/drawing/2014/main" id="{14EC42FE-751C-4071-9FC1-4F470A1F3C2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399" name="AutoShape 10">
          <a:extLst>
            <a:ext uri="{FF2B5EF4-FFF2-40B4-BE49-F238E27FC236}">
              <a16:creationId xmlns:a16="http://schemas.microsoft.com/office/drawing/2014/main" id="{65F98861-7ABF-40B8-BAA8-93FD853EC83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0" name="AutoShape 2" descr="comedero manual para ponedora en piso">
          <a:extLst>
            <a:ext uri="{FF2B5EF4-FFF2-40B4-BE49-F238E27FC236}">
              <a16:creationId xmlns:a16="http://schemas.microsoft.com/office/drawing/2014/main" id="{09D1FBA5-6068-4FC2-B8E4-B688CDDEEC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1" name="AutoShape 10">
          <a:extLst>
            <a:ext uri="{FF2B5EF4-FFF2-40B4-BE49-F238E27FC236}">
              <a16:creationId xmlns:a16="http://schemas.microsoft.com/office/drawing/2014/main" id="{C11791C9-47A3-40BE-A3C6-FFC387D281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2" name="AutoShape 9">
          <a:extLst>
            <a:ext uri="{FF2B5EF4-FFF2-40B4-BE49-F238E27FC236}">
              <a16:creationId xmlns:a16="http://schemas.microsoft.com/office/drawing/2014/main" id="{131E64D0-D234-4FF0-A5D8-606F5E950A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3" name="AutoShape 2" descr="comedero manual para ponedora en piso">
          <a:extLst>
            <a:ext uri="{FF2B5EF4-FFF2-40B4-BE49-F238E27FC236}">
              <a16:creationId xmlns:a16="http://schemas.microsoft.com/office/drawing/2014/main" id="{CAC0C06D-1A73-48B4-B789-B02FBBD07E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4" name="AutoShape 10">
          <a:extLst>
            <a:ext uri="{FF2B5EF4-FFF2-40B4-BE49-F238E27FC236}">
              <a16:creationId xmlns:a16="http://schemas.microsoft.com/office/drawing/2014/main" id="{5ECA6596-2CCF-44B4-A607-04DDEC1535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5" name="AutoShape 2" descr="comedero manual para ponedora en piso">
          <a:extLst>
            <a:ext uri="{FF2B5EF4-FFF2-40B4-BE49-F238E27FC236}">
              <a16:creationId xmlns:a16="http://schemas.microsoft.com/office/drawing/2014/main" id="{EFDF85FE-8626-402D-BB4A-21E5600A265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6" name="AutoShape 10">
          <a:extLst>
            <a:ext uri="{FF2B5EF4-FFF2-40B4-BE49-F238E27FC236}">
              <a16:creationId xmlns:a16="http://schemas.microsoft.com/office/drawing/2014/main" id="{978EC498-0CB7-40D4-832C-FAAF477E29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7" name="AutoShape 2" descr="comedero manual para ponedora en piso">
          <a:extLst>
            <a:ext uri="{FF2B5EF4-FFF2-40B4-BE49-F238E27FC236}">
              <a16:creationId xmlns:a16="http://schemas.microsoft.com/office/drawing/2014/main" id="{ECECB11D-A6BA-461A-99ED-DCCE1872029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8" name="AutoShape 10">
          <a:extLst>
            <a:ext uri="{FF2B5EF4-FFF2-40B4-BE49-F238E27FC236}">
              <a16:creationId xmlns:a16="http://schemas.microsoft.com/office/drawing/2014/main" id="{88BAF703-1052-4555-9DDE-F877AF0F8A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09" name="AutoShape 2" descr="comedero manual para ponedora en piso">
          <a:extLst>
            <a:ext uri="{FF2B5EF4-FFF2-40B4-BE49-F238E27FC236}">
              <a16:creationId xmlns:a16="http://schemas.microsoft.com/office/drawing/2014/main" id="{1597734C-96E5-457E-83B3-4BEF1A5FDA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0" name="AutoShape 10">
          <a:extLst>
            <a:ext uri="{FF2B5EF4-FFF2-40B4-BE49-F238E27FC236}">
              <a16:creationId xmlns:a16="http://schemas.microsoft.com/office/drawing/2014/main" id="{78968D8E-F83A-4FC4-89D5-22D8259CCA5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1" name="AutoShape 2" descr="comedero manual para ponedora en piso">
          <a:extLst>
            <a:ext uri="{FF2B5EF4-FFF2-40B4-BE49-F238E27FC236}">
              <a16:creationId xmlns:a16="http://schemas.microsoft.com/office/drawing/2014/main" id="{9540D8BF-4ADF-4AB6-AF81-AF4BCC8C63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2" name="AutoShape 10">
          <a:extLst>
            <a:ext uri="{FF2B5EF4-FFF2-40B4-BE49-F238E27FC236}">
              <a16:creationId xmlns:a16="http://schemas.microsoft.com/office/drawing/2014/main" id="{60493D3D-F7C4-4892-88D9-0F27FDA1AF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3" name="AutoShape 2" descr="comedero manual para ponedora en piso">
          <a:extLst>
            <a:ext uri="{FF2B5EF4-FFF2-40B4-BE49-F238E27FC236}">
              <a16:creationId xmlns:a16="http://schemas.microsoft.com/office/drawing/2014/main" id="{08563BDF-DEC2-46D3-859C-E32924A7C0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4" name="AutoShape 10">
          <a:extLst>
            <a:ext uri="{FF2B5EF4-FFF2-40B4-BE49-F238E27FC236}">
              <a16:creationId xmlns:a16="http://schemas.microsoft.com/office/drawing/2014/main" id="{695E9B44-BF2D-4DA1-A645-3B5E1258FB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5" name="AutoShape 9">
          <a:extLst>
            <a:ext uri="{FF2B5EF4-FFF2-40B4-BE49-F238E27FC236}">
              <a16:creationId xmlns:a16="http://schemas.microsoft.com/office/drawing/2014/main" id="{90D45BDF-F097-46AA-A28C-6AF8E8E247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6" name="AutoShape 2" descr="comedero manual para ponedora en piso">
          <a:extLst>
            <a:ext uri="{FF2B5EF4-FFF2-40B4-BE49-F238E27FC236}">
              <a16:creationId xmlns:a16="http://schemas.microsoft.com/office/drawing/2014/main" id="{70E34FFF-554B-430C-A700-35C9AD1FF8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7" name="AutoShape 10">
          <a:extLst>
            <a:ext uri="{FF2B5EF4-FFF2-40B4-BE49-F238E27FC236}">
              <a16:creationId xmlns:a16="http://schemas.microsoft.com/office/drawing/2014/main" id="{54C2755D-CE05-4BCB-8383-30882F1AA4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8" name="AutoShape 2" descr="comedero manual para ponedora en piso">
          <a:extLst>
            <a:ext uri="{FF2B5EF4-FFF2-40B4-BE49-F238E27FC236}">
              <a16:creationId xmlns:a16="http://schemas.microsoft.com/office/drawing/2014/main" id="{D65A1544-F10C-412D-889D-E8A9F3EB91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19" name="AutoShape 10">
          <a:extLst>
            <a:ext uri="{FF2B5EF4-FFF2-40B4-BE49-F238E27FC236}">
              <a16:creationId xmlns:a16="http://schemas.microsoft.com/office/drawing/2014/main" id="{70A46997-D173-46F9-AAEB-DBE58BB6A8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0" name="AutoShape 2" descr="comedero manual para ponedora en piso">
          <a:extLst>
            <a:ext uri="{FF2B5EF4-FFF2-40B4-BE49-F238E27FC236}">
              <a16:creationId xmlns:a16="http://schemas.microsoft.com/office/drawing/2014/main" id="{F81FB469-08AF-426E-B631-0D251E29DA6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1" name="AutoShape 10">
          <a:extLst>
            <a:ext uri="{FF2B5EF4-FFF2-40B4-BE49-F238E27FC236}">
              <a16:creationId xmlns:a16="http://schemas.microsoft.com/office/drawing/2014/main" id="{44364206-084B-46E5-B38E-D9E479CD35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2" name="AutoShape 2" descr="comedero manual para ponedora en piso">
          <a:extLst>
            <a:ext uri="{FF2B5EF4-FFF2-40B4-BE49-F238E27FC236}">
              <a16:creationId xmlns:a16="http://schemas.microsoft.com/office/drawing/2014/main" id="{10A1AEAF-9ED0-4282-BD02-4B22F4D8C7E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3" name="AutoShape 10">
          <a:extLst>
            <a:ext uri="{FF2B5EF4-FFF2-40B4-BE49-F238E27FC236}">
              <a16:creationId xmlns:a16="http://schemas.microsoft.com/office/drawing/2014/main" id="{E26EAF06-D9CE-4984-9C41-75873C0AB7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4" name="AutoShape 2" descr="comedero manual para ponedora en piso">
          <a:extLst>
            <a:ext uri="{FF2B5EF4-FFF2-40B4-BE49-F238E27FC236}">
              <a16:creationId xmlns:a16="http://schemas.microsoft.com/office/drawing/2014/main" id="{BBDD90E5-6314-4715-BDEF-61E554F34E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5" name="AutoShape 10">
          <a:extLst>
            <a:ext uri="{FF2B5EF4-FFF2-40B4-BE49-F238E27FC236}">
              <a16:creationId xmlns:a16="http://schemas.microsoft.com/office/drawing/2014/main" id="{EC90FB6F-157F-4CC7-AB47-B6151BCEAAB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6" name="AutoShape 2" descr="comedero manual para ponedora en piso">
          <a:extLst>
            <a:ext uri="{FF2B5EF4-FFF2-40B4-BE49-F238E27FC236}">
              <a16:creationId xmlns:a16="http://schemas.microsoft.com/office/drawing/2014/main" id="{E88B07B2-97CD-4F70-ACD0-299EBE37BB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7" name="AutoShape 10">
          <a:extLst>
            <a:ext uri="{FF2B5EF4-FFF2-40B4-BE49-F238E27FC236}">
              <a16:creationId xmlns:a16="http://schemas.microsoft.com/office/drawing/2014/main" id="{018F6DBB-1DD2-4242-B67F-A98A349273C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8" name="AutoShape 9">
          <a:extLst>
            <a:ext uri="{FF2B5EF4-FFF2-40B4-BE49-F238E27FC236}">
              <a16:creationId xmlns:a16="http://schemas.microsoft.com/office/drawing/2014/main" id="{119765C6-180E-4C6B-8D33-618BCC9EB2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29" name="AutoShape 2" descr="comedero manual para ponedora en piso">
          <a:extLst>
            <a:ext uri="{FF2B5EF4-FFF2-40B4-BE49-F238E27FC236}">
              <a16:creationId xmlns:a16="http://schemas.microsoft.com/office/drawing/2014/main" id="{3EBC5CA5-2014-46F4-BE24-0BBB10D25AB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0" name="AutoShape 10">
          <a:extLst>
            <a:ext uri="{FF2B5EF4-FFF2-40B4-BE49-F238E27FC236}">
              <a16:creationId xmlns:a16="http://schemas.microsoft.com/office/drawing/2014/main" id="{B00C75AA-1019-4C61-BEA8-E14107D46E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1" name="AutoShape 2" descr="comedero manual para ponedora en piso">
          <a:extLst>
            <a:ext uri="{FF2B5EF4-FFF2-40B4-BE49-F238E27FC236}">
              <a16:creationId xmlns:a16="http://schemas.microsoft.com/office/drawing/2014/main" id="{A46A67CC-7129-4968-B526-B40E09951A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2" name="AutoShape 10">
          <a:extLst>
            <a:ext uri="{FF2B5EF4-FFF2-40B4-BE49-F238E27FC236}">
              <a16:creationId xmlns:a16="http://schemas.microsoft.com/office/drawing/2014/main" id="{781C9CD2-AAD2-4BAD-AC95-233C14771E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3" name="AutoShape 2" descr="comedero manual para ponedora en piso">
          <a:extLst>
            <a:ext uri="{FF2B5EF4-FFF2-40B4-BE49-F238E27FC236}">
              <a16:creationId xmlns:a16="http://schemas.microsoft.com/office/drawing/2014/main" id="{EEE905A8-6CE8-437C-A0DA-640004DAA96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4" name="AutoShape 10">
          <a:extLst>
            <a:ext uri="{FF2B5EF4-FFF2-40B4-BE49-F238E27FC236}">
              <a16:creationId xmlns:a16="http://schemas.microsoft.com/office/drawing/2014/main" id="{D522950F-AD07-4CFD-BB8D-5C5BD013B7A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5" name="AutoShape 2" descr="comedero manual para ponedora en piso">
          <a:extLst>
            <a:ext uri="{FF2B5EF4-FFF2-40B4-BE49-F238E27FC236}">
              <a16:creationId xmlns:a16="http://schemas.microsoft.com/office/drawing/2014/main" id="{6230A268-78A9-4722-9EF7-77C873B5310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6" name="AutoShape 10">
          <a:extLst>
            <a:ext uri="{FF2B5EF4-FFF2-40B4-BE49-F238E27FC236}">
              <a16:creationId xmlns:a16="http://schemas.microsoft.com/office/drawing/2014/main" id="{3C5192D2-C280-4FDC-8FF1-98A53E61F6E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7" name="AutoShape 2" descr="comedero manual para ponedora en piso">
          <a:extLst>
            <a:ext uri="{FF2B5EF4-FFF2-40B4-BE49-F238E27FC236}">
              <a16:creationId xmlns:a16="http://schemas.microsoft.com/office/drawing/2014/main" id="{A46AB80B-AFFD-4766-B123-A6D1905F8CD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8" name="AutoShape 10">
          <a:extLst>
            <a:ext uri="{FF2B5EF4-FFF2-40B4-BE49-F238E27FC236}">
              <a16:creationId xmlns:a16="http://schemas.microsoft.com/office/drawing/2014/main" id="{A44E1F7D-D4B6-4C3E-A16A-8C1E5924DEF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39" name="AutoShape 2" descr="comedero manual para ponedora en piso">
          <a:extLst>
            <a:ext uri="{FF2B5EF4-FFF2-40B4-BE49-F238E27FC236}">
              <a16:creationId xmlns:a16="http://schemas.microsoft.com/office/drawing/2014/main" id="{6035369C-55FC-40C6-971D-11613FA4EA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0" name="AutoShape 10">
          <a:extLst>
            <a:ext uri="{FF2B5EF4-FFF2-40B4-BE49-F238E27FC236}">
              <a16:creationId xmlns:a16="http://schemas.microsoft.com/office/drawing/2014/main" id="{B9CA3265-648A-4FB5-996B-21C7A687DD6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1" name="AutoShape 9">
          <a:extLst>
            <a:ext uri="{FF2B5EF4-FFF2-40B4-BE49-F238E27FC236}">
              <a16:creationId xmlns:a16="http://schemas.microsoft.com/office/drawing/2014/main" id="{649A4187-A4C2-49C9-B724-C85D52B89AF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2" name="AutoShape 2" descr="comedero manual para ponedora en piso">
          <a:extLst>
            <a:ext uri="{FF2B5EF4-FFF2-40B4-BE49-F238E27FC236}">
              <a16:creationId xmlns:a16="http://schemas.microsoft.com/office/drawing/2014/main" id="{C8E05266-2B15-4A92-80A7-B2FCD229F8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3" name="AutoShape 10">
          <a:extLst>
            <a:ext uri="{FF2B5EF4-FFF2-40B4-BE49-F238E27FC236}">
              <a16:creationId xmlns:a16="http://schemas.microsoft.com/office/drawing/2014/main" id="{C1833D44-2DC8-425E-92C4-67FBFD1E24D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4" name="AutoShape 2" descr="comedero manual para ponedora en piso">
          <a:extLst>
            <a:ext uri="{FF2B5EF4-FFF2-40B4-BE49-F238E27FC236}">
              <a16:creationId xmlns:a16="http://schemas.microsoft.com/office/drawing/2014/main" id="{140C122A-9A82-4042-AF05-BF421F958F5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5" name="AutoShape 10">
          <a:extLst>
            <a:ext uri="{FF2B5EF4-FFF2-40B4-BE49-F238E27FC236}">
              <a16:creationId xmlns:a16="http://schemas.microsoft.com/office/drawing/2014/main" id="{32B35ABB-589B-4F87-9F58-10D9E62E5B5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6" name="AutoShape 2" descr="comedero manual para ponedora en piso">
          <a:extLst>
            <a:ext uri="{FF2B5EF4-FFF2-40B4-BE49-F238E27FC236}">
              <a16:creationId xmlns:a16="http://schemas.microsoft.com/office/drawing/2014/main" id="{2639EA85-8090-4AAC-889F-C82FF22002E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7" name="AutoShape 10">
          <a:extLst>
            <a:ext uri="{FF2B5EF4-FFF2-40B4-BE49-F238E27FC236}">
              <a16:creationId xmlns:a16="http://schemas.microsoft.com/office/drawing/2014/main" id="{6EB75106-1F8F-4866-873A-D411B7AEF0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8" name="AutoShape 2" descr="comedero manual para ponedora en piso">
          <a:extLst>
            <a:ext uri="{FF2B5EF4-FFF2-40B4-BE49-F238E27FC236}">
              <a16:creationId xmlns:a16="http://schemas.microsoft.com/office/drawing/2014/main" id="{2E58F4F1-61E9-4DE2-A0C8-116A7E40C1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49" name="AutoShape 10">
          <a:extLst>
            <a:ext uri="{FF2B5EF4-FFF2-40B4-BE49-F238E27FC236}">
              <a16:creationId xmlns:a16="http://schemas.microsoft.com/office/drawing/2014/main" id="{97355FF1-7029-4945-B1CA-0B6A1610D63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0" name="AutoShape 2" descr="comedero manual para ponedora en piso">
          <a:extLst>
            <a:ext uri="{FF2B5EF4-FFF2-40B4-BE49-F238E27FC236}">
              <a16:creationId xmlns:a16="http://schemas.microsoft.com/office/drawing/2014/main" id="{94664A95-369A-416A-944E-620C73ED79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1" name="AutoShape 10">
          <a:extLst>
            <a:ext uri="{FF2B5EF4-FFF2-40B4-BE49-F238E27FC236}">
              <a16:creationId xmlns:a16="http://schemas.microsoft.com/office/drawing/2014/main" id="{5BDECD56-6B27-408B-89C6-E4741560D6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2" name="AutoShape 2" descr="comedero manual para ponedora en piso">
          <a:extLst>
            <a:ext uri="{FF2B5EF4-FFF2-40B4-BE49-F238E27FC236}">
              <a16:creationId xmlns:a16="http://schemas.microsoft.com/office/drawing/2014/main" id="{48437A92-BF29-47BB-8E36-8692FFEBD1B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3" name="AutoShape 10">
          <a:extLst>
            <a:ext uri="{FF2B5EF4-FFF2-40B4-BE49-F238E27FC236}">
              <a16:creationId xmlns:a16="http://schemas.microsoft.com/office/drawing/2014/main" id="{0DF08D9C-B667-465D-9FBD-C0331BE8B9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4" name="AutoShape 9">
          <a:extLst>
            <a:ext uri="{FF2B5EF4-FFF2-40B4-BE49-F238E27FC236}">
              <a16:creationId xmlns:a16="http://schemas.microsoft.com/office/drawing/2014/main" id="{6A333A32-9FAF-4F48-9C1B-D3FAD3B76F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5" name="AutoShape 2" descr="comedero manual para ponedora en piso">
          <a:extLst>
            <a:ext uri="{FF2B5EF4-FFF2-40B4-BE49-F238E27FC236}">
              <a16:creationId xmlns:a16="http://schemas.microsoft.com/office/drawing/2014/main" id="{4200C2F9-7D7B-40C0-8BE3-CF34EADBB1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6" name="AutoShape 10">
          <a:extLst>
            <a:ext uri="{FF2B5EF4-FFF2-40B4-BE49-F238E27FC236}">
              <a16:creationId xmlns:a16="http://schemas.microsoft.com/office/drawing/2014/main" id="{46445F71-87CD-43EA-8414-9855046241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7" name="AutoShape 2" descr="comedero manual para ponedora en piso">
          <a:extLst>
            <a:ext uri="{FF2B5EF4-FFF2-40B4-BE49-F238E27FC236}">
              <a16:creationId xmlns:a16="http://schemas.microsoft.com/office/drawing/2014/main" id="{0D3324A6-D8E9-4BB2-8CA9-931DB9BDA8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8" name="AutoShape 10">
          <a:extLst>
            <a:ext uri="{FF2B5EF4-FFF2-40B4-BE49-F238E27FC236}">
              <a16:creationId xmlns:a16="http://schemas.microsoft.com/office/drawing/2014/main" id="{6111A35C-43E7-47ED-BC52-E5B33CD6F8F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59" name="AutoShape 2" descr="comedero manual para ponedora en piso">
          <a:extLst>
            <a:ext uri="{FF2B5EF4-FFF2-40B4-BE49-F238E27FC236}">
              <a16:creationId xmlns:a16="http://schemas.microsoft.com/office/drawing/2014/main" id="{26E2BF1F-5314-4617-B78D-EB035D5FE82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0" name="AutoShape 10">
          <a:extLst>
            <a:ext uri="{FF2B5EF4-FFF2-40B4-BE49-F238E27FC236}">
              <a16:creationId xmlns:a16="http://schemas.microsoft.com/office/drawing/2014/main" id="{EF036813-5C0B-46D4-8B2A-E3B302EE6C4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1" name="AutoShape 2" descr="comedero manual para ponedora en piso">
          <a:extLst>
            <a:ext uri="{FF2B5EF4-FFF2-40B4-BE49-F238E27FC236}">
              <a16:creationId xmlns:a16="http://schemas.microsoft.com/office/drawing/2014/main" id="{40D0325A-AA5F-4B4C-ABCD-88718D3F1C1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2" name="AutoShape 10">
          <a:extLst>
            <a:ext uri="{FF2B5EF4-FFF2-40B4-BE49-F238E27FC236}">
              <a16:creationId xmlns:a16="http://schemas.microsoft.com/office/drawing/2014/main" id="{FB79D14C-D253-4C6C-B716-AAADF55E593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3" name="AutoShape 2" descr="comedero manual para ponedora en piso">
          <a:extLst>
            <a:ext uri="{FF2B5EF4-FFF2-40B4-BE49-F238E27FC236}">
              <a16:creationId xmlns:a16="http://schemas.microsoft.com/office/drawing/2014/main" id="{B824CBEB-A2E5-40B1-B1A7-D043BCB557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4" name="AutoShape 10">
          <a:extLst>
            <a:ext uri="{FF2B5EF4-FFF2-40B4-BE49-F238E27FC236}">
              <a16:creationId xmlns:a16="http://schemas.microsoft.com/office/drawing/2014/main" id="{1ED53087-113F-4297-B18B-04424E8ED18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5" name="AutoShape 2" descr="comedero manual para ponedora en piso">
          <a:extLst>
            <a:ext uri="{FF2B5EF4-FFF2-40B4-BE49-F238E27FC236}">
              <a16:creationId xmlns:a16="http://schemas.microsoft.com/office/drawing/2014/main" id="{F8FA2329-0170-4A7C-A0CF-4264CC427B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6" name="AutoShape 10">
          <a:extLst>
            <a:ext uri="{FF2B5EF4-FFF2-40B4-BE49-F238E27FC236}">
              <a16:creationId xmlns:a16="http://schemas.microsoft.com/office/drawing/2014/main" id="{5847631A-ACA1-4711-8E00-782B2083E1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7" name="AutoShape 9">
          <a:extLst>
            <a:ext uri="{FF2B5EF4-FFF2-40B4-BE49-F238E27FC236}">
              <a16:creationId xmlns:a16="http://schemas.microsoft.com/office/drawing/2014/main" id="{7C301B6A-DE20-40AF-AE76-D4A2C38B1F1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8" name="AutoShape 2" descr="comedero manual para ponedora en piso">
          <a:extLst>
            <a:ext uri="{FF2B5EF4-FFF2-40B4-BE49-F238E27FC236}">
              <a16:creationId xmlns:a16="http://schemas.microsoft.com/office/drawing/2014/main" id="{679647F1-360D-4B6B-B297-43D24E0EDBA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69" name="AutoShape 10">
          <a:extLst>
            <a:ext uri="{FF2B5EF4-FFF2-40B4-BE49-F238E27FC236}">
              <a16:creationId xmlns:a16="http://schemas.microsoft.com/office/drawing/2014/main" id="{A5BA8959-B079-4647-8E35-C7DA433BB2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0" name="AutoShape 2" descr="comedero manual para ponedora en piso">
          <a:extLst>
            <a:ext uri="{FF2B5EF4-FFF2-40B4-BE49-F238E27FC236}">
              <a16:creationId xmlns:a16="http://schemas.microsoft.com/office/drawing/2014/main" id="{9D2FFD31-1994-4BA0-92B5-3F777F8DF5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1" name="AutoShape 10">
          <a:extLst>
            <a:ext uri="{FF2B5EF4-FFF2-40B4-BE49-F238E27FC236}">
              <a16:creationId xmlns:a16="http://schemas.microsoft.com/office/drawing/2014/main" id="{ECCB472A-8CB5-44AB-AC41-A7D337962D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2" name="AutoShape 2" descr="comedero manual para ponedora en piso">
          <a:extLst>
            <a:ext uri="{FF2B5EF4-FFF2-40B4-BE49-F238E27FC236}">
              <a16:creationId xmlns:a16="http://schemas.microsoft.com/office/drawing/2014/main" id="{BAD0119A-96BB-4726-9D32-95FFFEFE0D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3" name="AutoShape 10">
          <a:extLst>
            <a:ext uri="{FF2B5EF4-FFF2-40B4-BE49-F238E27FC236}">
              <a16:creationId xmlns:a16="http://schemas.microsoft.com/office/drawing/2014/main" id="{4E718FB4-F6EE-4C6E-AC13-7E6A1E4C978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4" name="AutoShape 2" descr="comedero manual para ponedora en piso">
          <a:extLst>
            <a:ext uri="{FF2B5EF4-FFF2-40B4-BE49-F238E27FC236}">
              <a16:creationId xmlns:a16="http://schemas.microsoft.com/office/drawing/2014/main" id="{4C447156-3F13-4546-8423-F0FD4CE4B1B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5" name="AutoShape 10">
          <a:extLst>
            <a:ext uri="{FF2B5EF4-FFF2-40B4-BE49-F238E27FC236}">
              <a16:creationId xmlns:a16="http://schemas.microsoft.com/office/drawing/2014/main" id="{616159C2-A52F-4D1E-9511-2A34762F7C7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6" name="AutoShape 2" descr="comedero manual para ponedora en piso">
          <a:extLst>
            <a:ext uri="{FF2B5EF4-FFF2-40B4-BE49-F238E27FC236}">
              <a16:creationId xmlns:a16="http://schemas.microsoft.com/office/drawing/2014/main" id="{72991C92-1539-43EA-934D-986BFB8729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7" name="AutoShape 10">
          <a:extLst>
            <a:ext uri="{FF2B5EF4-FFF2-40B4-BE49-F238E27FC236}">
              <a16:creationId xmlns:a16="http://schemas.microsoft.com/office/drawing/2014/main" id="{761D125B-D4D3-4832-8B64-A18BD5390B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8" name="AutoShape 2" descr="comedero manual para ponedora en piso">
          <a:extLst>
            <a:ext uri="{FF2B5EF4-FFF2-40B4-BE49-F238E27FC236}">
              <a16:creationId xmlns:a16="http://schemas.microsoft.com/office/drawing/2014/main" id="{749C8F9F-4530-4D4E-97B5-EC9BEE7125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79" name="AutoShape 10">
          <a:extLst>
            <a:ext uri="{FF2B5EF4-FFF2-40B4-BE49-F238E27FC236}">
              <a16:creationId xmlns:a16="http://schemas.microsoft.com/office/drawing/2014/main" id="{A2176C26-8736-462D-B926-CEB8A17BB4B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0" name="AutoShape 9">
          <a:extLst>
            <a:ext uri="{FF2B5EF4-FFF2-40B4-BE49-F238E27FC236}">
              <a16:creationId xmlns:a16="http://schemas.microsoft.com/office/drawing/2014/main" id="{A6F5E9E8-A173-4387-999B-410F75E3FF2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1" name="AutoShape 2" descr="comedero manual para ponedora en piso">
          <a:extLst>
            <a:ext uri="{FF2B5EF4-FFF2-40B4-BE49-F238E27FC236}">
              <a16:creationId xmlns:a16="http://schemas.microsoft.com/office/drawing/2014/main" id="{0423FF41-986A-4EDB-91EC-990FE18335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2" name="AutoShape 10">
          <a:extLst>
            <a:ext uri="{FF2B5EF4-FFF2-40B4-BE49-F238E27FC236}">
              <a16:creationId xmlns:a16="http://schemas.microsoft.com/office/drawing/2014/main" id="{A36B4BCE-CA64-4F82-99B0-0BEB1A1A716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3" name="AutoShape 2" descr="comedero manual para ponedora en piso">
          <a:extLst>
            <a:ext uri="{FF2B5EF4-FFF2-40B4-BE49-F238E27FC236}">
              <a16:creationId xmlns:a16="http://schemas.microsoft.com/office/drawing/2014/main" id="{4A1FCF40-7DB9-4CA6-B87A-C449545521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4" name="AutoShape 10">
          <a:extLst>
            <a:ext uri="{FF2B5EF4-FFF2-40B4-BE49-F238E27FC236}">
              <a16:creationId xmlns:a16="http://schemas.microsoft.com/office/drawing/2014/main" id="{755D6F98-5C08-4AAC-8836-85EEC45422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5" name="AutoShape 2" descr="comedero manual para ponedora en piso">
          <a:extLst>
            <a:ext uri="{FF2B5EF4-FFF2-40B4-BE49-F238E27FC236}">
              <a16:creationId xmlns:a16="http://schemas.microsoft.com/office/drawing/2014/main" id="{A7944842-81F4-402A-9583-85885C17FCB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6" name="AutoShape 10">
          <a:extLst>
            <a:ext uri="{FF2B5EF4-FFF2-40B4-BE49-F238E27FC236}">
              <a16:creationId xmlns:a16="http://schemas.microsoft.com/office/drawing/2014/main" id="{EFFD41A3-8CE0-47D0-BD3D-B05B3CF6669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7" name="AutoShape 2" descr="comedero manual para ponedora en piso">
          <a:extLst>
            <a:ext uri="{FF2B5EF4-FFF2-40B4-BE49-F238E27FC236}">
              <a16:creationId xmlns:a16="http://schemas.microsoft.com/office/drawing/2014/main" id="{8B0B9C34-5831-4DE2-B083-790F567CD60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8" name="AutoShape 10">
          <a:extLst>
            <a:ext uri="{FF2B5EF4-FFF2-40B4-BE49-F238E27FC236}">
              <a16:creationId xmlns:a16="http://schemas.microsoft.com/office/drawing/2014/main" id="{21B5CBB5-3EE0-4AB8-85E3-C5E55B59B3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89" name="AutoShape 2" descr="comedero manual para ponedora en piso">
          <a:extLst>
            <a:ext uri="{FF2B5EF4-FFF2-40B4-BE49-F238E27FC236}">
              <a16:creationId xmlns:a16="http://schemas.microsoft.com/office/drawing/2014/main" id="{BFE2B650-4FB6-41E0-901F-901DF45C8C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0" name="AutoShape 10">
          <a:extLst>
            <a:ext uri="{FF2B5EF4-FFF2-40B4-BE49-F238E27FC236}">
              <a16:creationId xmlns:a16="http://schemas.microsoft.com/office/drawing/2014/main" id="{A495F770-035E-4043-B3BD-C4BADE7F97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1" name="AutoShape 2" descr="comedero manual para ponedora en piso">
          <a:extLst>
            <a:ext uri="{FF2B5EF4-FFF2-40B4-BE49-F238E27FC236}">
              <a16:creationId xmlns:a16="http://schemas.microsoft.com/office/drawing/2014/main" id="{7CF01EAB-39F1-4C94-9C3D-F8F6C1BA5C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2" name="AutoShape 10">
          <a:extLst>
            <a:ext uri="{FF2B5EF4-FFF2-40B4-BE49-F238E27FC236}">
              <a16:creationId xmlns:a16="http://schemas.microsoft.com/office/drawing/2014/main" id="{5AD40ED2-79AC-41F2-88CB-376D33429C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3" name="AutoShape 9">
          <a:extLst>
            <a:ext uri="{FF2B5EF4-FFF2-40B4-BE49-F238E27FC236}">
              <a16:creationId xmlns:a16="http://schemas.microsoft.com/office/drawing/2014/main" id="{6797637E-1823-472D-B765-69A41F469AF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4" name="AutoShape 2" descr="comedero manual para ponedora en piso">
          <a:extLst>
            <a:ext uri="{FF2B5EF4-FFF2-40B4-BE49-F238E27FC236}">
              <a16:creationId xmlns:a16="http://schemas.microsoft.com/office/drawing/2014/main" id="{633375A8-C934-44EC-91E0-65E9CE693D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5" name="AutoShape 10">
          <a:extLst>
            <a:ext uri="{FF2B5EF4-FFF2-40B4-BE49-F238E27FC236}">
              <a16:creationId xmlns:a16="http://schemas.microsoft.com/office/drawing/2014/main" id="{F3A27ECF-621D-48D8-8F12-7FF1613718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6" name="AutoShape 2" descr="comedero manual para ponedora en piso">
          <a:extLst>
            <a:ext uri="{FF2B5EF4-FFF2-40B4-BE49-F238E27FC236}">
              <a16:creationId xmlns:a16="http://schemas.microsoft.com/office/drawing/2014/main" id="{F037D6C1-1B55-4CA6-8F5B-221F255606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7" name="AutoShape 10">
          <a:extLst>
            <a:ext uri="{FF2B5EF4-FFF2-40B4-BE49-F238E27FC236}">
              <a16:creationId xmlns:a16="http://schemas.microsoft.com/office/drawing/2014/main" id="{4DAF4ABF-2189-4712-AF65-87FB3016329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8" name="AutoShape 2" descr="comedero manual para ponedora en piso">
          <a:extLst>
            <a:ext uri="{FF2B5EF4-FFF2-40B4-BE49-F238E27FC236}">
              <a16:creationId xmlns:a16="http://schemas.microsoft.com/office/drawing/2014/main" id="{22A97EAE-2DEF-4569-B13F-85A18A56C4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499" name="AutoShape 10">
          <a:extLst>
            <a:ext uri="{FF2B5EF4-FFF2-40B4-BE49-F238E27FC236}">
              <a16:creationId xmlns:a16="http://schemas.microsoft.com/office/drawing/2014/main" id="{59338756-D1C2-4770-94B9-686F3CE2E83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0" name="AutoShape 2" descr="comedero manual para ponedora en piso">
          <a:extLst>
            <a:ext uri="{FF2B5EF4-FFF2-40B4-BE49-F238E27FC236}">
              <a16:creationId xmlns:a16="http://schemas.microsoft.com/office/drawing/2014/main" id="{1D918EC9-A490-4EDC-A78E-0E47672B171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1" name="AutoShape 10">
          <a:extLst>
            <a:ext uri="{FF2B5EF4-FFF2-40B4-BE49-F238E27FC236}">
              <a16:creationId xmlns:a16="http://schemas.microsoft.com/office/drawing/2014/main" id="{2AE668FE-01BE-4E84-AFD2-885B7A9034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2" name="AutoShape 2" descr="comedero manual para ponedora en piso">
          <a:extLst>
            <a:ext uri="{FF2B5EF4-FFF2-40B4-BE49-F238E27FC236}">
              <a16:creationId xmlns:a16="http://schemas.microsoft.com/office/drawing/2014/main" id="{84A11A3B-2774-43D0-8597-F2AC85E7654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3" name="AutoShape 10">
          <a:extLst>
            <a:ext uri="{FF2B5EF4-FFF2-40B4-BE49-F238E27FC236}">
              <a16:creationId xmlns:a16="http://schemas.microsoft.com/office/drawing/2014/main" id="{5ED3725D-626A-4EA0-B3D5-F6AEABA8C2F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4" name="AutoShape 2" descr="comedero manual para ponedora en piso">
          <a:extLst>
            <a:ext uri="{FF2B5EF4-FFF2-40B4-BE49-F238E27FC236}">
              <a16:creationId xmlns:a16="http://schemas.microsoft.com/office/drawing/2014/main" id="{C0BAC35F-025F-4F13-9D7F-1B0EDCD3F66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5" name="AutoShape 10">
          <a:extLst>
            <a:ext uri="{FF2B5EF4-FFF2-40B4-BE49-F238E27FC236}">
              <a16:creationId xmlns:a16="http://schemas.microsoft.com/office/drawing/2014/main" id="{84696D25-2E14-4DAD-AD3D-E6BEDA614B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6" name="AutoShape 9">
          <a:extLst>
            <a:ext uri="{FF2B5EF4-FFF2-40B4-BE49-F238E27FC236}">
              <a16:creationId xmlns:a16="http://schemas.microsoft.com/office/drawing/2014/main" id="{32DC4E79-B62C-4B45-8FB3-AE74F36A5D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7" name="AutoShape 2" descr="comedero manual para ponedora en piso">
          <a:extLst>
            <a:ext uri="{FF2B5EF4-FFF2-40B4-BE49-F238E27FC236}">
              <a16:creationId xmlns:a16="http://schemas.microsoft.com/office/drawing/2014/main" id="{F8AE536C-58F6-4647-A7C6-4F661754C2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8" name="AutoShape 10">
          <a:extLst>
            <a:ext uri="{FF2B5EF4-FFF2-40B4-BE49-F238E27FC236}">
              <a16:creationId xmlns:a16="http://schemas.microsoft.com/office/drawing/2014/main" id="{8F118AC0-C4F1-452F-B369-F9DD720C5A7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09" name="AutoShape 2" descr="comedero manual para ponedora en piso">
          <a:extLst>
            <a:ext uri="{FF2B5EF4-FFF2-40B4-BE49-F238E27FC236}">
              <a16:creationId xmlns:a16="http://schemas.microsoft.com/office/drawing/2014/main" id="{F592E4AC-520D-463E-BA96-939FC2FC3F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0" name="AutoShape 10">
          <a:extLst>
            <a:ext uri="{FF2B5EF4-FFF2-40B4-BE49-F238E27FC236}">
              <a16:creationId xmlns:a16="http://schemas.microsoft.com/office/drawing/2014/main" id="{AC82CDC3-2F9A-4F88-ABE0-15F4CCE108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1" name="AutoShape 2" descr="comedero manual para ponedora en piso">
          <a:extLst>
            <a:ext uri="{FF2B5EF4-FFF2-40B4-BE49-F238E27FC236}">
              <a16:creationId xmlns:a16="http://schemas.microsoft.com/office/drawing/2014/main" id="{684B6D01-8181-4876-B231-76D5404574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2" name="AutoShape 10">
          <a:extLst>
            <a:ext uri="{FF2B5EF4-FFF2-40B4-BE49-F238E27FC236}">
              <a16:creationId xmlns:a16="http://schemas.microsoft.com/office/drawing/2014/main" id="{5074AB31-AE17-438A-8C0D-FB32D07B08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3" name="AutoShape 2" descr="comedero manual para ponedora en piso">
          <a:extLst>
            <a:ext uri="{FF2B5EF4-FFF2-40B4-BE49-F238E27FC236}">
              <a16:creationId xmlns:a16="http://schemas.microsoft.com/office/drawing/2014/main" id="{AA5A8C16-609B-4682-B941-1B51E410E7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4" name="AutoShape 10">
          <a:extLst>
            <a:ext uri="{FF2B5EF4-FFF2-40B4-BE49-F238E27FC236}">
              <a16:creationId xmlns:a16="http://schemas.microsoft.com/office/drawing/2014/main" id="{CF561515-DB86-4A3A-B815-59A014F7CCC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5" name="AutoShape 2" descr="comedero manual para ponedora en piso">
          <a:extLst>
            <a:ext uri="{FF2B5EF4-FFF2-40B4-BE49-F238E27FC236}">
              <a16:creationId xmlns:a16="http://schemas.microsoft.com/office/drawing/2014/main" id="{58FFBB2A-4584-4108-83D0-CDF0E69F567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6" name="AutoShape 10">
          <a:extLst>
            <a:ext uri="{FF2B5EF4-FFF2-40B4-BE49-F238E27FC236}">
              <a16:creationId xmlns:a16="http://schemas.microsoft.com/office/drawing/2014/main" id="{BA701BC0-2A31-4D54-AB2E-B86D15179E6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7" name="AutoShape 2" descr="comedero manual para ponedora en piso">
          <a:extLst>
            <a:ext uri="{FF2B5EF4-FFF2-40B4-BE49-F238E27FC236}">
              <a16:creationId xmlns:a16="http://schemas.microsoft.com/office/drawing/2014/main" id="{E14A677F-8385-4653-BCAF-A17F1CAE777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8" name="AutoShape 10">
          <a:extLst>
            <a:ext uri="{FF2B5EF4-FFF2-40B4-BE49-F238E27FC236}">
              <a16:creationId xmlns:a16="http://schemas.microsoft.com/office/drawing/2014/main" id="{F33D8663-3D20-4F7F-84A2-4A85923549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19" name="AutoShape 9">
          <a:extLst>
            <a:ext uri="{FF2B5EF4-FFF2-40B4-BE49-F238E27FC236}">
              <a16:creationId xmlns:a16="http://schemas.microsoft.com/office/drawing/2014/main" id="{528B0F9B-6834-4117-9E9C-9B872C7D97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0" name="AutoShape 2" descr="comedero manual para ponedora en piso">
          <a:extLst>
            <a:ext uri="{FF2B5EF4-FFF2-40B4-BE49-F238E27FC236}">
              <a16:creationId xmlns:a16="http://schemas.microsoft.com/office/drawing/2014/main" id="{31EB045F-9EE2-4FB4-A8E5-3BAA1E1C8F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1" name="AutoShape 10">
          <a:extLst>
            <a:ext uri="{FF2B5EF4-FFF2-40B4-BE49-F238E27FC236}">
              <a16:creationId xmlns:a16="http://schemas.microsoft.com/office/drawing/2014/main" id="{5478D606-3682-4BBD-B405-5348A8271A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2" name="AutoShape 2" descr="comedero manual para ponedora en piso">
          <a:extLst>
            <a:ext uri="{FF2B5EF4-FFF2-40B4-BE49-F238E27FC236}">
              <a16:creationId xmlns:a16="http://schemas.microsoft.com/office/drawing/2014/main" id="{BBB43D38-B571-439C-934D-B000352A685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3" name="AutoShape 10">
          <a:extLst>
            <a:ext uri="{FF2B5EF4-FFF2-40B4-BE49-F238E27FC236}">
              <a16:creationId xmlns:a16="http://schemas.microsoft.com/office/drawing/2014/main" id="{7E00D5BF-AA2B-4D07-8230-6435DE92D8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4" name="AutoShape 2" descr="comedero manual para ponedora en piso">
          <a:extLst>
            <a:ext uri="{FF2B5EF4-FFF2-40B4-BE49-F238E27FC236}">
              <a16:creationId xmlns:a16="http://schemas.microsoft.com/office/drawing/2014/main" id="{A0B9B9ED-FA7B-49CA-A287-1CEF4E4450E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5" name="AutoShape 10">
          <a:extLst>
            <a:ext uri="{FF2B5EF4-FFF2-40B4-BE49-F238E27FC236}">
              <a16:creationId xmlns:a16="http://schemas.microsoft.com/office/drawing/2014/main" id="{BF4F459B-1C35-4D25-ACBF-F8194BA7F2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6" name="AutoShape 2" descr="comedero manual para ponedora en piso">
          <a:extLst>
            <a:ext uri="{FF2B5EF4-FFF2-40B4-BE49-F238E27FC236}">
              <a16:creationId xmlns:a16="http://schemas.microsoft.com/office/drawing/2014/main" id="{54F5165A-C42B-4D31-AEF8-1F7D480A3B7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7" name="AutoShape 10">
          <a:extLst>
            <a:ext uri="{FF2B5EF4-FFF2-40B4-BE49-F238E27FC236}">
              <a16:creationId xmlns:a16="http://schemas.microsoft.com/office/drawing/2014/main" id="{00853270-A0F1-47B0-962B-C8B6D561FFB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8" name="AutoShape 2" descr="comedero manual para ponedora en piso">
          <a:extLst>
            <a:ext uri="{FF2B5EF4-FFF2-40B4-BE49-F238E27FC236}">
              <a16:creationId xmlns:a16="http://schemas.microsoft.com/office/drawing/2014/main" id="{575130F5-FF51-4E59-8AE3-1950BB7C71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29" name="AutoShape 10">
          <a:extLst>
            <a:ext uri="{FF2B5EF4-FFF2-40B4-BE49-F238E27FC236}">
              <a16:creationId xmlns:a16="http://schemas.microsoft.com/office/drawing/2014/main" id="{C306F2AF-7852-4667-B7A5-A370A10FA3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0" name="AutoShape 2" descr="comedero manual para ponedora en piso">
          <a:extLst>
            <a:ext uri="{FF2B5EF4-FFF2-40B4-BE49-F238E27FC236}">
              <a16:creationId xmlns:a16="http://schemas.microsoft.com/office/drawing/2014/main" id="{C46CA0C4-719A-4C50-971A-293D22E94E1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1" name="AutoShape 10">
          <a:extLst>
            <a:ext uri="{FF2B5EF4-FFF2-40B4-BE49-F238E27FC236}">
              <a16:creationId xmlns:a16="http://schemas.microsoft.com/office/drawing/2014/main" id="{9A545A29-4CE9-49EA-B9DC-F4711C54F1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2" name="AutoShape 9">
          <a:extLst>
            <a:ext uri="{FF2B5EF4-FFF2-40B4-BE49-F238E27FC236}">
              <a16:creationId xmlns:a16="http://schemas.microsoft.com/office/drawing/2014/main" id="{9207CED1-6FEA-48F6-AFC0-69E763A95BA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3" name="AutoShape 2" descr="comedero manual para ponedora en piso">
          <a:extLst>
            <a:ext uri="{FF2B5EF4-FFF2-40B4-BE49-F238E27FC236}">
              <a16:creationId xmlns:a16="http://schemas.microsoft.com/office/drawing/2014/main" id="{394E88D7-791E-4193-B146-E00B3DA3C7A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4" name="AutoShape 10">
          <a:extLst>
            <a:ext uri="{FF2B5EF4-FFF2-40B4-BE49-F238E27FC236}">
              <a16:creationId xmlns:a16="http://schemas.microsoft.com/office/drawing/2014/main" id="{6DF5E236-A14D-4AB7-BCD5-981CCBF761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5" name="AutoShape 2" descr="comedero manual para ponedora en piso">
          <a:extLst>
            <a:ext uri="{FF2B5EF4-FFF2-40B4-BE49-F238E27FC236}">
              <a16:creationId xmlns:a16="http://schemas.microsoft.com/office/drawing/2014/main" id="{843BD20B-477D-42B0-9018-F55FBFC527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6" name="AutoShape 10">
          <a:extLst>
            <a:ext uri="{FF2B5EF4-FFF2-40B4-BE49-F238E27FC236}">
              <a16:creationId xmlns:a16="http://schemas.microsoft.com/office/drawing/2014/main" id="{27D44002-3B5D-4DB0-BFB5-1EBDB8E85E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7" name="AutoShape 2" descr="comedero manual para ponedora en piso">
          <a:extLst>
            <a:ext uri="{FF2B5EF4-FFF2-40B4-BE49-F238E27FC236}">
              <a16:creationId xmlns:a16="http://schemas.microsoft.com/office/drawing/2014/main" id="{43D3FC4A-3F83-4F04-BFDD-3F593823487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8" name="AutoShape 10">
          <a:extLst>
            <a:ext uri="{FF2B5EF4-FFF2-40B4-BE49-F238E27FC236}">
              <a16:creationId xmlns:a16="http://schemas.microsoft.com/office/drawing/2014/main" id="{4F1FCE96-24D9-4BB8-95FA-C5401AD302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39" name="AutoShape 2" descr="comedero manual para ponedora en piso">
          <a:extLst>
            <a:ext uri="{FF2B5EF4-FFF2-40B4-BE49-F238E27FC236}">
              <a16:creationId xmlns:a16="http://schemas.microsoft.com/office/drawing/2014/main" id="{41968913-9CF6-4E45-A0E0-A8A97A6360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0" name="AutoShape 10">
          <a:extLst>
            <a:ext uri="{FF2B5EF4-FFF2-40B4-BE49-F238E27FC236}">
              <a16:creationId xmlns:a16="http://schemas.microsoft.com/office/drawing/2014/main" id="{377EBDC8-8E23-46F6-BC25-D09DBAF3F5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1" name="AutoShape 2" descr="comedero manual para ponedora en piso">
          <a:extLst>
            <a:ext uri="{FF2B5EF4-FFF2-40B4-BE49-F238E27FC236}">
              <a16:creationId xmlns:a16="http://schemas.microsoft.com/office/drawing/2014/main" id="{E3A60ADC-E0F5-494B-BD29-E744BDB7C84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2" name="AutoShape 10">
          <a:extLst>
            <a:ext uri="{FF2B5EF4-FFF2-40B4-BE49-F238E27FC236}">
              <a16:creationId xmlns:a16="http://schemas.microsoft.com/office/drawing/2014/main" id="{CE105AC0-7766-474B-915B-D1DFC574CB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3" name="AutoShape 2" descr="comedero manual para ponedora en piso">
          <a:extLst>
            <a:ext uri="{FF2B5EF4-FFF2-40B4-BE49-F238E27FC236}">
              <a16:creationId xmlns:a16="http://schemas.microsoft.com/office/drawing/2014/main" id="{631F59CE-CA4C-4807-9FF0-BEAFB60F95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4" name="AutoShape 10">
          <a:extLst>
            <a:ext uri="{FF2B5EF4-FFF2-40B4-BE49-F238E27FC236}">
              <a16:creationId xmlns:a16="http://schemas.microsoft.com/office/drawing/2014/main" id="{55C6BC93-44DA-4258-B9EA-35BF424274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5" name="AutoShape 9">
          <a:extLst>
            <a:ext uri="{FF2B5EF4-FFF2-40B4-BE49-F238E27FC236}">
              <a16:creationId xmlns:a16="http://schemas.microsoft.com/office/drawing/2014/main" id="{E6063E9A-492E-46A2-81DA-2C8AA33A88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6" name="AutoShape 2" descr="comedero manual para ponedora en piso">
          <a:extLst>
            <a:ext uri="{FF2B5EF4-FFF2-40B4-BE49-F238E27FC236}">
              <a16:creationId xmlns:a16="http://schemas.microsoft.com/office/drawing/2014/main" id="{241F0F0C-DBA2-4A28-B21F-C9301D18BFB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7" name="AutoShape 10">
          <a:extLst>
            <a:ext uri="{FF2B5EF4-FFF2-40B4-BE49-F238E27FC236}">
              <a16:creationId xmlns:a16="http://schemas.microsoft.com/office/drawing/2014/main" id="{83C23443-0F82-4455-A61F-E4C004F99E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8" name="AutoShape 2" descr="comedero manual para ponedora en piso">
          <a:extLst>
            <a:ext uri="{FF2B5EF4-FFF2-40B4-BE49-F238E27FC236}">
              <a16:creationId xmlns:a16="http://schemas.microsoft.com/office/drawing/2014/main" id="{291E1A4E-E3D0-4399-81D9-E01F2D3361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49" name="AutoShape 10">
          <a:extLst>
            <a:ext uri="{FF2B5EF4-FFF2-40B4-BE49-F238E27FC236}">
              <a16:creationId xmlns:a16="http://schemas.microsoft.com/office/drawing/2014/main" id="{245576F6-332B-4DB0-AB16-C51A23C984B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0" name="AutoShape 2" descr="comedero manual para ponedora en piso">
          <a:extLst>
            <a:ext uri="{FF2B5EF4-FFF2-40B4-BE49-F238E27FC236}">
              <a16:creationId xmlns:a16="http://schemas.microsoft.com/office/drawing/2014/main" id="{11827812-9684-4A03-9EC8-FEF73EF688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1" name="AutoShape 10">
          <a:extLst>
            <a:ext uri="{FF2B5EF4-FFF2-40B4-BE49-F238E27FC236}">
              <a16:creationId xmlns:a16="http://schemas.microsoft.com/office/drawing/2014/main" id="{98388248-D23D-4F92-883E-E2015E98C5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2" name="AutoShape 2" descr="comedero manual para ponedora en piso">
          <a:extLst>
            <a:ext uri="{FF2B5EF4-FFF2-40B4-BE49-F238E27FC236}">
              <a16:creationId xmlns:a16="http://schemas.microsoft.com/office/drawing/2014/main" id="{0B41F214-4F56-4C60-BF57-0C47043FCD1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3" name="AutoShape 10">
          <a:extLst>
            <a:ext uri="{FF2B5EF4-FFF2-40B4-BE49-F238E27FC236}">
              <a16:creationId xmlns:a16="http://schemas.microsoft.com/office/drawing/2014/main" id="{E0301D42-0A2E-4E1F-8A76-32EA477F679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4" name="AutoShape 2" descr="comedero manual para ponedora en piso">
          <a:extLst>
            <a:ext uri="{FF2B5EF4-FFF2-40B4-BE49-F238E27FC236}">
              <a16:creationId xmlns:a16="http://schemas.microsoft.com/office/drawing/2014/main" id="{ADB24BE8-126F-4BA8-AA5D-0C1FC19E5C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5" name="AutoShape 10">
          <a:extLst>
            <a:ext uri="{FF2B5EF4-FFF2-40B4-BE49-F238E27FC236}">
              <a16:creationId xmlns:a16="http://schemas.microsoft.com/office/drawing/2014/main" id="{78DEE152-9640-481D-A325-569CD05BDB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6" name="AutoShape 2" descr="comedero manual para ponedora en piso">
          <a:extLst>
            <a:ext uri="{FF2B5EF4-FFF2-40B4-BE49-F238E27FC236}">
              <a16:creationId xmlns:a16="http://schemas.microsoft.com/office/drawing/2014/main" id="{BC754FB4-CE4B-4AA6-ADA7-08348412AC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7" name="AutoShape 10">
          <a:extLst>
            <a:ext uri="{FF2B5EF4-FFF2-40B4-BE49-F238E27FC236}">
              <a16:creationId xmlns:a16="http://schemas.microsoft.com/office/drawing/2014/main" id="{82AE0871-6470-4C2A-B98F-FA47ED40BB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8" name="AutoShape 9">
          <a:extLst>
            <a:ext uri="{FF2B5EF4-FFF2-40B4-BE49-F238E27FC236}">
              <a16:creationId xmlns:a16="http://schemas.microsoft.com/office/drawing/2014/main" id="{865965D5-0C99-4CC8-91F5-840F3FE9606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59" name="AutoShape 2" descr="comedero manual para ponedora en piso">
          <a:extLst>
            <a:ext uri="{FF2B5EF4-FFF2-40B4-BE49-F238E27FC236}">
              <a16:creationId xmlns:a16="http://schemas.microsoft.com/office/drawing/2014/main" id="{2E5D2B9A-10A2-4883-B920-6A2EE1DE1D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0" name="AutoShape 10">
          <a:extLst>
            <a:ext uri="{FF2B5EF4-FFF2-40B4-BE49-F238E27FC236}">
              <a16:creationId xmlns:a16="http://schemas.microsoft.com/office/drawing/2014/main" id="{2E41B686-AE8F-4F25-ABEE-E3520437DA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1" name="AutoShape 2" descr="comedero manual para ponedora en piso">
          <a:extLst>
            <a:ext uri="{FF2B5EF4-FFF2-40B4-BE49-F238E27FC236}">
              <a16:creationId xmlns:a16="http://schemas.microsoft.com/office/drawing/2014/main" id="{3C86D64F-EBE3-4137-8C42-F9F0D2366B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2" name="AutoShape 10">
          <a:extLst>
            <a:ext uri="{FF2B5EF4-FFF2-40B4-BE49-F238E27FC236}">
              <a16:creationId xmlns:a16="http://schemas.microsoft.com/office/drawing/2014/main" id="{BF8892C9-B625-4EBD-9AFB-7297DE9151C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3" name="AutoShape 2" descr="comedero manual para ponedora en piso">
          <a:extLst>
            <a:ext uri="{FF2B5EF4-FFF2-40B4-BE49-F238E27FC236}">
              <a16:creationId xmlns:a16="http://schemas.microsoft.com/office/drawing/2014/main" id="{0516A711-DCE9-4E96-B925-0D132C17693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4" name="AutoShape 10">
          <a:extLst>
            <a:ext uri="{FF2B5EF4-FFF2-40B4-BE49-F238E27FC236}">
              <a16:creationId xmlns:a16="http://schemas.microsoft.com/office/drawing/2014/main" id="{722ED7EC-BB24-402B-A38B-77254D2A1E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5" name="AutoShape 2" descr="comedero manual para ponedora en piso">
          <a:extLst>
            <a:ext uri="{FF2B5EF4-FFF2-40B4-BE49-F238E27FC236}">
              <a16:creationId xmlns:a16="http://schemas.microsoft.com/office/drawing/2014/main" id="{7E50074C-0B3A-4F9F-9D55-0EB10959D8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6" name="AutoShape 10">
          <a:extLst>
            <a:ext uri="{FF2B5EF4-FFF2-40B4-BE49-F238E27FC236}">
              <a16:creationId xmlns:a16="http://schemas.microsoft.com/office/drawing/2014/main" id="{C915BB1B-18AC-46F6-904F-21117385E9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7" name="AutoShape 2" descr="comedero manual para ponedora en piso">
          <a:extLst>
            <a:ext uri="{FF2B5EF4-FFF2-40B4-BE49-F238E27FC236}">
              <a16:creationId xmlns:a16="http://schemas.microsoft.com/office/drawing/2014/main" id="{EE7E1A4C-CE49-44AD-85FE-52B65FF52A6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8" name="AutoShape 10">
          <a:extLst>
            <a:ext uri="{FF2B5EF4-FFF2-40B4-BE49-F238E27FC236}">
              <a16:creationId xmlns:a16="http://schemas.microsoft.com/office/drawing/2014/main" id="{ED0A6FF5-34F6-4FEE-BB1E-0007CC04228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69" name="AutoShape 2" descr="comedero manual para ponedora en piso">
          <a:extLst>
            <a:ext uri="{FF2B5EF4-FFF2-40B4-BE49-F238E27FC236}">
              <a16:creationId xmlns:a16="http://schemas.microsoft.com/office/drawing/2014/main" id="{C1E0FF6A-A272-4C9D-8D5F-824BBBA7D72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0" name="AutoShape 10">
          <a:extLst>
            <a:ext uri="{FF2B5EF4-FFF2-40B4-BE49-F238E27FC236}">
              <a16:creationId xmlns:a16="http://schemas.microsoft.com/office/drawing/2014/main" id="{2FA3345C-AEBF-4762-8B11-AAE8278F93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1" name="AutoShape 9">
          <a:extLst>
            <a:ext uri="{FF2B5EF4-FFF2-40B4-BE49-F238E27FC236}">
              <a16:creationId xmlns:a16="http://schemas.microsoft.com/office/drawing/2014/main" id="{BBA9467D-8017-4D73-BB39-A1789F7A02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2" name="AutoShape 2" descr="comedero manual para ponedora en piso">
          <a:extLst>
            <a:ext uri="{FF2B5EF4-FFF2-40B4-BE49-F238E27FC236}">
              <a16:creationId xmlns:a16="http://schemas.microsoft.com/office/drawing/2014/main" id="{542C67CC-25B9-43BE-B479-7F844C423A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3" name="AutoShape 10">
          <a:extLst>
            <a:ext uri="{FF2B5EF4-FFF2-40B4-BE49-F238E27FC236}">
              <a16:creationId xmlns:a16="http://schemas.microsoft.com/office/drawing/2014/main" id="{79B150D1-1D68-4293-8E45-069C68E32C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4" name="AutoShape 2" descr="comedero manual para ponedora en piso">
          <a:extLst>
            <a:ext uri="{FF2B5EF4-FFF2-40B4-BE49-F238E27FC236}">
              <a16:creationId xmlns:a16="http://schemas.microsoft.com/office/drawing/2014/main" id="{2A34F80C-968B-41C5-9A89-6E4118AB9A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5" name="AutoShape 10">
          <a:extLst>
            <a:ext uri="{FF2B5EF4-FFF2-40B4-BE49-F238E27FC236}">
              <a16:creationId xmlns:a16="http://schemas.microsoft.com/office/drawing/2014/main" id="{2ECB4555-43E9-4954-AC61-FE16A0613A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6" name="AutoShape 2" descr="comedero manual para ponedora en piso">
          <a:extLst>
            <a:ext uri="{FF2B5EF4-FFF2-40B4-BE49-F238E27FC236}">
              <a16:creationId xmlns:a16="http://schemas.microsoft.com/office/drawing/2014/main" id="{F3040AFF-E64A-41D8-9FCE-97A162D556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7" name="AutoShape 10">
          <a:extLst>
            <a:ext uri="{FF2B5EF4-FFF2-40B4-BE49-F238E27FC236}">
              <a16:creationId xmlns:a16="http://schemas.microsoft.com/office/drawing/2014/main" id="{212884A8-0079-42A2-8566-95B00EB61E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8" name="AutoShape 2" descr="comedero manual para ponedora en piso">
          <a:extLst>
            <a:ext uri="{FF2B5EF4-FFF2-40B4-BE49-F238E27FC236}">
              <a16:creationId xmlns:a16="http://schemas.microsoft.com/office/drawing/2014/main" id="{7180DC66-F963-41F0-95A9-260EA10EFD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79" name="AutoShape 10">
          <a:extLst>
            <a:ext uri="{FF2B5EF4-FFF2-40B4-BE49-F238E27FC236}">
              <a16:creationId xmlns:a16="http://schemas.microsoft.com/office/drawing/2014/main" id="{7CF90CC5-1396-4001-A1F7-D3858BA580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0" name="AutoShape 2" descr="comedero manual para ponedora en piso">
          <a:extLst>
            <a:ext uri="{FF2B5EF4-FFF2-40B4-BE49-F238E27FC236}">
              <a16:creationId xmlns:a16="http://schemas.microsoft.com/office/drawing/2014/main" id="{AC494918-63FA-4CB3-9387-AF2EDDEE21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1" name="AutoShape 10">
          <a:extLst>
            <a:ext uri="{FF2B5EF4-FFF2-40B4-BE49-F238E27FC236}">
              <a16:creationId xmlns:a16="http://schemas.microsoft.com/office/drawing/2014/main" id="{6D0A1B43-513F-4685-BD9C-4B0346E72E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2" name="AutoShape 2" descr="comedero manual para ponedora en piso">
          <a:extLst>
            <a:ext uri="{FF2B5EF4-FFF2-40B4-BE49-F238E27FC236}">
              <a16:creationId xmlns:a16="http://schemas.microsoft.com/office/drawing/2014/main" id="{1C81420A-BD17-4A19-8A0D-E61A609C8A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3" name="AutoShape 10">
          <a:extLst>
            <a:ext uri="{FF2B5EF4-FFF2-40B4-BE49-F238E27FC236}">
              <a16:creationId xmlns:a16="http://schemas.microsoft.com/office/drawing/2014/main" id="{63E3D215-AE10-4A2A-BDAD-C73CC2174A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4" name="AutoShape 9">
          <a:extLst>
            <a:ext uri="{FF2B5EF4-FFF2-40B4-BE49-F238E27FC236}">
              <a16:creationId xmlns:a16="http://schemas.microsoft.com/office/drawing/2014/main" id="{9A3530D0-137E-4CD1-8D79-E35E705611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5" name="AutoShape 2" descr="comedero manual para ponedora en piso">
          <a:extLst>
            <a:ext uri="{FF2B5EF4-FFF2-40B4-BE49-F238E27FC236}">
              <a16:creationId xmlns:a16="http://schemas.microsoft.com/office/drawing/2014/main" id="{DF4C6AD3-B26A-4AEA-85D7-F0414FDF7AE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6" name="AutoShape 10">
          <a:extLst>
            <a:ext uri="{FF2B5EF4-FFF2-40B4-BE49-F238E27FC236}">
              <a16:creationId xmlns:a16="http://schemas.microsoft.com/office/drawing/2014/main" id="{5096AC1F-B07F-4047-A8DA-75CBD5E61D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7" name="AutoShape 2" descr="comedero manual para ponedora en piso">
          <a:extLst>
            <a:ext uri="{FF2B5EF4-FFF2-40B4-BE49-F238E27FC236}">
              <a16:creationId xmlns:a16="http://schemas.microsoft.com/office/drawing/2014/main" id="{231FFEC8-7526-465C-9390-5D10029CCC1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8" name="AutoShape 10">
          <a:extLst>
            <a:ext uri="{FF2B5EF4-FFF2-40B4-BE49-F238E27FC236}">
              <a16:creationId xmlns:a16="http://schemas.microsoft.com/office/drawing/2014/main" id="{649D3F4B-CDAF-4CB0-A090-EF504E6CF1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89" name="AutoShape 2" descr="comedero manual para ponedora en piso">
          <a:extLst>
            <a:ext uri="{FF2B5EF4-FFF2-40B4-BE49-F238E27FC236}">
              <a16:creationId xmlns:a16="http://schemas.microsoft.com/office/drawing/2014/main" id="{57A6623E-90F2-4F6F-90F4-9728B149F5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0" name="AutoShape 10">
          <a:extLst>
            <a:ext uri="{FF2B5EF4-FFF2-40B4-BE49-F238E27FC236}">
              <a16:creationId xmlns:a16="http://schemas.microsoft.com/office/drawing/2014/main" id="{94B69A1C-77CB-4145-B4A6-9510FC26AD0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1" name="AutoShape 2" descr="comedero manual para ponedora en piso">
          <a:extLst>
            <a:ext uri="{FF2B5EF4-FFF2-40B4-BE49-F238E27FC236}">
              <a16:creationId xmlns:a16="http://schemas.microsoft.com/office/drawing/2014/main" id="{FA23D5A5-DEF1-454E-A7BB-FE141342FF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2" name="AutoShape 10">
          <a:extLst>
            <a:ext uri="{FF2B5EF4-FFF2-40B4-BE49-F238E27FC236}">
              <a16:creationId xmlns:a16="http://schemas.microsoft.com/office/drawing/2014/main" id="{7FDC3097-8172-4287-B19E-543D72F7A2B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3" name="AutoShape 2" descr="comedero manual para ponedora en piso">
          <a:extLst>
            <a:ext uri="{FF2B5EF4-FFF2-40B4-BE49-F238E27FC236}">
              <a16:creationId xmlns:a16="http://schemas.microsoft.com/office/drawing/2014/main" id="{E1C029E6-E8E1-4F9D-8E0A-387223A81AE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4" name="AutoShape 10">
          <a:extLst>
            <a:ext uri="{FF2B5EF4-FFF2-40B4-BE49-F238E27FC236}">
              <a16:creationId xmlns:a16="http://schemas.microsoft.com/office/drawing/2014/main" id="{84E159C8-AC73-4756-A1CB-E95E39C5C9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5" name="AutoShape 2" descr="comedero manual para ponedora en piso">
          <a:extLst>
            <a:ext uri="{FF2B5EF4-FFF2-40B4-BE49-F238E27FC236}">
              <a16:creationId xmlns:a16="http://schemas.microsoft.com/office/drawing/2014/main" id="{87BE71E3-F27B-4D11-898B-8C294B1F09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6" name="AutoShape 10">
          <a:extLst>
            <a:ext uri="{FF2B5EF4-FFF2-40B4-BE49-F238E27FC236}">
              <a16:creationId xmlns:a16="http://schemas.microsoft.com/office/drawing/2014/main" id="{E041FED9-8C23-4F0B-8F85-4895CC00FA8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7" name="AutoShape 9">
          <a:extLst>
            <a:ext uri="{FF2B5EF4-FFF2-40B4-BE49-F238E27FC236}">
              <a16:creationId xmlns:a16="http://schemas.microsoft.com/office/drawing/2014/main" id="{701B119B-218A-4A04-B094-46D49496F7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8" name="AutoShape 2" descr="comedero manual para ponedora en piso">
          <a:extLst>
            <a:ext uri="{FF2B5EF4-FFF2-40B4-BE49-F238E27FC236}">
              <a16:creationId xmlns:a16="http://schemas.microsoft.com/office/drawing/2014/main" id="{B2444605-6B76-44DD-A583-44DB576BEF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599" name="AutoShape 10">
          <a:extLst>
            <a:ext uri="{FF2B5EF4-FFF2-40B4-BE49-F238E27FC236}">
              <a16:creationId xmlns:a16="http://schemas.microsoft.com/office/drawing/2014/main" id="{BFE7AEDC-ED2F-4DC6-B9F2-293558A8DB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0" name="AutoShape 2" descr="comedero manual para ponedora en piso">
          <a:extLst>
            <a:ext uri="{FF2B5EF4-FFF2-40B4-BE49-F238E27FC236}">
              <a16:creationId xmlns:a16="http://schemas.microsoft.com/office/drawing/2014/main" id="{FD604727-DB9E-49E1-8281-103E04A890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1" name="AutoShape 10">
          <a:extLst>
            <a:ext uri="{FF2B5EF4-FFF2-40B4-BE49-F238E27FC236}">
              <a16:creationId xmlns:a16="http://schemas.microsoft.com/office/drawing/2014/main" id="{F1938554-31C8-4051-90CA-70179A0782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2" name="AutoShape 2" descr="comedero manual para ponedora en piso">
          <a:extLst>
            <a:ext uri="{FF2B5EF4-FFF2-40B4-BE49-F238E27FC236}">
              <a16:creationId xmlns:a16="http://schemas.microsoft.com/office/drawing/2014/main" id="{6BFEF552-4988-471D-A60E-74105172F9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3" name="AutoShape 10">
          <a:extLst>
            <a:ext uri="{FF2B5EF4-FFF2-40B4-BE49-F238E27FC236}">
              <a16:creationId xmlns:a16="http://schemas.microsoft.com/office/drawing/2014/main" id="{545D09CF-1126-4B2B-ABF4-E63064E64B1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4" name="AutoShape 2" descr="comedero manual para ponedora en piso">
          <a:extLst>
            <a:ext uri="{FF2B5EF4-FFF2-40B4-BE49-F238E27FC236}">
              <a16:creationId xmlns:a16="http://schemas.microsoft.com/office/drawing/2014/main" id="{2A323980-A43B-4202-8BE6-C766035A9D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5" name="AutoShape 10">
          <a:extLst>
            <a:ext uri="{FF2B5EF4-FFF2-40B4-BE49-F238E27FC236}">
              <a16:creationId xmlns:a16="http://schemas.microsoft.com/office/drawing/2014/main" id="{C5F8EE39-CEBA-4977-9EEE-E0895A49A07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6" name="AutoShape 2" descr="comedero manual para ponedora en piso">
          <a:extLst>
            <a:ext uri="{FF2B5EF4-FFF2-40B4-BE49-F238E27FC236}">
              <a16:creationId xmlns:a16="http://schemas.microsoft.com/office/drawing/2014/main" id="{331749E7-7F3F-4CFC-8F3E-72257B287C9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7" name="AutoShape 10">
          <a:extLst>
            <a:ext uri="{FF2B5EF4-FFF2-40B4-BE49-F238E27FC236}">
              <a16:creationId xmlns:a16="http://schemas.microsoft.com/office/drawing/2014/main" id="{DD001187-45E7-4577-9052-C4B6012145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8" name="AutoShape 2" descr="comedero manual para ponedora en piso">
          <a:extLst>
            <a:ext uri="{FF2B5EF4-FFF2-40B4-BE49-F238E27FC236}">
              <a16:creationId xmlns:a16="http://schemas.microsoft.com/office/drawing/2014/main" id="{1849DA73-A2A1-4D42-A715-A8F08F39CF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09" name="AutoShape 10">
          <a:extLst>
            <a:ext uri="{FF2B5EF4-FFF2-40B4-BE49-F238E27FC236}">
              <a16:creationId xmlns:a16="http://schemas.microsoft.com/office/drawing/2014/main" id="{9632E0B0-E1FF-4BB8-AEFF-29ECB1BF56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0" name="AutoShape 9">
          <a:extLst>
            <a:ext uri="{FF2B5EF4-FFF2-40B4-BE49-F238E27FC236}">
              <a16:creationId xmlns:a16="http://schemas.microsoft.com/office/drawing/2014/main" id="{04CE8237-65EF-4D00-BFC5-D001CCBC645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1" name="AutoShape 2" descr="comedero manual para ponedora en piso">
          <a:extLst>
            <a:ext uri="{FF2B5EF4-FFF2-40B4-BE49-F238E27FC236}">
              <a16:creationId xmlns:a16="http://schemas.microsoft.com/office/drawing/2014/main" id="{7015478F-4A84-40C4-9C13-45F3C9CF143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2" name="AutoShape 10">
          <a:extLst>
            <a:ext uri="{FF2B5EF4-FFF2-40B4-BE49-F238E27FC236}">
              <a16:creationId xmlns:a16="http://schemas.microsoft.com/office/drawing/2014/main" id="{49E65B20-A378-4572-9CF4-4BAD16EDC3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3" name="AutoShape 2" descr="comedero manual para ponedora en piso">
          <a:extLst>
            <a:ext uri="{FF2B5EF4-FFF2-40B4-BE49-F238E27FC236}">
              <a16:creationId xmlns:a16="http://schemas.microsoft.com/office/drawing/2014/main" id="{61D98D40-DDAD-4144-8D77-236F9C2128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4" name="AutoShape 10">
          <a:extLst>
            <a:ext uri="{FF2B5EF4-FFF2-40B4-BE49-F238E27FC236}">
              <a16:creationId xmlns:a16="http://schemas.microsoft.com/office/drawing/2014/main" id="{521583E0-03F9-4E39-9886-33A74BAA3E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5" name="AutoShape 2" descr="comedero manual para ponedora en piso">
          <a:extLst>
            <a:ext uri="{FF2B5EF4-FFF2-40B4-BE49-F238E27FC236}">
              <a16:creationId xmlns:a16="http://schemas.microsoft.com/office/drawing/2014/main" id="{946FD2C9-B9E9-4330-B437-1403AD9636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6" name="AutoShape 10">
          <a:extLst>
            <a:ext uri="{FF2B5EF4-FFF2-40B4-BE49-F238E27FC236}">
              <a16:creationId xmlns:a16="http://schemas.microsoft.com/office/drawing/2014/main" id="{E8257EC1-E1AD-47E6-AA45-CD4BB1CAC8B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7" name="AutoShape 2" descr="comedero manual para ponedora en piso">
          <a:extLst>
            <a:ext uri="{FF2B5EF4-FFF2-40B4-BE49-F238E27FC236}">
              <a16:creationId xmlns:a16="http://schemas.microsoft.com/office/drawing/2014/main" id="{4F43F34B-434D-4951-BA7B-D384336F54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8" name="AutoShape 10">
          <a:extLst>
            <a:ext uri="{FF2B5EF4-FFF2-40B4-BE49-F238E27FC236}">
              <a16:creationId xmlns:a16="http://schemas.microsoft.com/office/drawing/2014/main" id="{98833B69-B173-441A-8323-0EC72EDD97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19" name="AutoShape 2" descr="comedero manual para ponedora en piso">
          <a:extLst>
            <a:ext uri="{FF2B5EF4-FFF2-40B4-BE49-F238E27FC236}">
              <a16:creationId xmlns:a16="http://schemas.microsoft.com/office/drawing/2014/main" id="{00B64D62-9688-4F98-9EDE-CE7F58DE787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0" name="AutoShape 10">
          <a:extLst>
            <a:ext uri="{FF2B5EF4-FFF2-40B4-BE49-F238E27FC236}">
              <a16:creationId xmlns:a16="http://schemas.microsoft.com/office/drawing/2014/main" id="{D67C6C06-6EF0-4ADC-9F97-0C20D9329B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1" name="AutoShape 2" descr="comedero manual para ponedora en piso">
          <a:extLst>
            <a:ext uri="{FF2B5EF4-FFF2-40B4-BE49-F238E27FC236}">
              <a16:creationId xmlns:a16="http://schemas.microsoft.com/office/drawing/2014/main" id="{AB0BFE44-62AB-41FB-95BC-069A142A31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2" name="AutoShape 10">
          <a:extLst>
            <a:ext uri="{FF2B5EF4-FFF2-40B4-BE49-F238E27FC236}">
              <a16:creationId xmlns:a16="http://schemas.microsoft.com/office/drawing/2014/main" id="{CB5A47AD-D8BE-4006-A949-868B23DFA2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3" name="AutoShape 9">
          <a:extLst>
            <a:ext uri="{FF2B5EF4-FFF2-40B4-BE49-F238E27FC236}">
              <a16:creationId xmlns:a16="http://schemas.microsoft.com/office/drawing/2014/main" id="{6D599653-B98D-49A3-BA14-F263C636B3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4" name="AutoShape 2" descr="comedero manual para ponedora en piso">
          <a:extLst>
            <a:ext uri="{FF2B5EF4-FFF2-40B4-BE49-F238E27FC236}">
              <a16:creationId xmlns:a16="http://schemas.microsoft.com/office/drawing/2014/main" id="{C3DCF8B8-5C8F-4E2D-AA30-F03E63F732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5" name="AutoShape 10">
          <a:extLst>
            <a:ext uri="{FF2B5EF4-FFF2-40B4-BE49-F238E27FC236}">
              <a16:creationId xmlns:a16="http://schemas.microsoft.com/office/drawing/2014/main" id="{25FFC028-056B-4E80-87EA-571A74611FE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6" name="AutoShape 2" descr="comedero manual para ponedora en piso">
          <a:extLst>
            <a:ext uri="{FF2B5EF4-FFF2-40B4-BE49-F238E27FC236}">
              <a16:creationId xmlns:a16="http://schemas.microsoft.com/office/drawing/2014/main" id="{DD2412C0-755D-40E9-846C-4A5F63B2A7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7" name="AutoShape 10">
          <a:extLst>
            <a:ext uri="{FF2B5EF4-FFF2-40B4-BE49-F238E27FC236}">
              <a16:creationId xmlns:a16="http://schemas.microsoft.com/office/drawing/2014/main" id="{0159C25A-9E56-42DE-8E06-ADBF903632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8" name="AutoShape 2" descr="comedero manual para ponedora en piso">
          <a:extLst>
            <a:ext uri="{FF2B5EF4-FFF2-40B4-BE49-F238E27FC236}">
              <a16:creationId xmlns:a16="http://schemas.microsoft.com/office/drawing/2014/main" id="{6943486A-5224-4751-AB0E-B12C5F1223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29" name="AutoShape 10">
          <a:extLst>
            <a:ext uri="{FF2B5EF4-FFF2-40B4-BE49-F238E27FC236}">
              <a16:creationId xmlns:a16="http://schemas.microsoft.com/office/drawing/2014/main" id="{0B166DEE-D5E7-4D7F-9D81-F1418F2F9D0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0" name="AutoShape 2" descr="comedero manual para ponedora en piso">
          <a:extLst>
            <a:ext uri="{FF2B5EF4-FFF2-40B4-BE49-F238E27FC236}">
              <a16:creationId xmlns:a16="http://schemas.microsoft.com/office/drawing/2014/main" id="{73CC90DC-E16C-4895-8ED6-13D0042EC6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1" name="AutoShape 10">
          <a:extLst>
            <a:ext uri="{FF2B5EF4-FFF2-40B4-BE49-F238E27FC236}">
              <a16:creationId xmlns:a16="http://schemas.microsoft.com/office/drawing/2014/main" id="{9F067BEA-4611-464A-8F76-49E078AB9DC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2" name="AutoShape 2" descr="comedero manual para ponedora en piso">
          <a:extLst>
            <a:ext uri="{FF2B5EF4-FFF2-40B4-BE49-F238E27FC236}">
              <a16:creationId xmlns:a16="http://schemas.microsoft.com/office/drawing/2014/main" id="{5C542826-2C5A-4549-8A41-965AC8F0056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3" name="AutoShape 10">
          <a:extLst>
            <a:ext uri="{FF2B5EF4-FFF2-40B4-BE49-F238E27FC236}">
              <a16:creationId xmlns:a16="http://schemas.microsoft.com/office/drawing/2014/main" id="{275F8D1C-F031-4ADF-AEEC-CA6EF31D4C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4" name="AutoShape 2" descr="comedero manual para ponedora en piso">
          <a:extLst>
            <a:ext uri="{FF2B5EF4-FFF2-40B4-BE49-F238E27FC236}">
              <a16:creationId xmlns:a16="http://schemas.microsoft.com/office/drawing/2014/main" id="{15483994-EC71-4D9A-AEBF-DB7BCBC7C30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5" name="AutoShape 10">
          <a:extLst>
            <a:ext uri="{FF2B5EF4-FFF2-40B4-BE49-F238E27FC236}">
              <a16:creationId xmlns:a16="http://schemas.microsoft.com/office/drawing/2014/main" id="{41EE1214-FB4A-4BB8-B9A9-5AB279F2DC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6" name="AutoShape 9">
          <a:extLst>
            <a:ext uri="{FF2B5EF4-FFF2-40B4-BE49-F238E27FC236}">
              <a16:creationId xmlns:a16="http://schemas.microsoft.com/office/drawing/2014/main" id="{B5195A0C-7944-4878-BD23-051F5B5321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7" name="AutoShape 2" descr="comedero manual para ponedora en piso">
          <a:extLst>
            <a:ext uri="{FF2B5EF4-FFF2-40B4-BE49-F238E27FC236}">
              <a16:creationId xmlns:a16="http://schemas.microsoft.com/office/drawing/2014/main" id="{2493A845-0A23-4BBB-B1F6-C3AEA9B10C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8" name="AutoShape 10">
          <a:extLst>
            <a:ext uri="{FF2B5EF4-FFF2-40B4-BE49-F238E27FC236}">
              <a16:creationId xmlns:a16="http://schemas.microsoft.com/office/drawing/2014/main" id="{DFF829E3-95C4-424C-8191-7628D15236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39" name="AutoShape 2" descr="comedero manual para ponedora en piso">
          <a:extLst>
            <a:ext uri="{FF2B5EF4-FFF2-40B4-BE49-F238E27FC236}">
              <a16:creationId xmlns:a16="http://schemas.microsoft.com/office/drawing/2014/main" id="{63308AF2-44A8-4B44-AD43-772C05DFFA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0" name="AutoShape 10">
          <a:extLst>
            <a:ext uri="{FF2B5EF4-FFF2-40B4-BE49-F238E27FC236}">
              <a16:creationId xmlns:a16="http://schemas.microsoft.com/office/drawing/2014/main" id="{47DED899-92D9-4B0D-86C2-DFB3CC15CD0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1" name="AutoShape 2" descr="comedero manual para ponedora en piso">
          <a:extLst>
            <a:ext uri="{FF2B5EF4-FFF2-40B4-BE49-F238E27FC236}">
              <a16:creationId xmlns:a16="http://schemas.microsoft.com/office/drawing/2014/main" id="{974193EA-EF84-4932-8FDF-A5339430220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2" name="AutoShape 10">
          <a:extLst>
            <a:ext uri="{FF2B5EF4-FFF2-40B4-BE49-F238E27FC236}">
              <a16:creationId xmlns:a16="http://schemas.microsoft.com/office/drawing/2014/main" id="{B57F4B40-4829-47D8-A64F-A567B9AB37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3" name="AutoShape 2" descr="comedero manual para ponedora en piso">
          <a:extLst>
            <a:ext uri="{FF2B5EF4-FFF2-40B4-BE49-F238E27FC236}">
              <a16:creationId xmlns:a16="http://schemas.microsoft.com/office/drawing/2014/main" id="{CF9D544F-55AB-4948-8E2C-94CB53AA2E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4" name="AutoShape 10">
          <a:extLst>
            <a:ext uri="{FF2B5EF4-FFF2-40B4-BE49-F238E27FC236}">
              <a16:creationId xmlns:a16="http://schemas.microsoft.com/office/drawing/2014/main" id="{3DA222D5-E416-449E-A3F4-8307BC8FB1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5" name="AutoShape 2" descr="comedero manual para ponedora en piso">
          <a:extLst>
            <a:ext uri="{FF2B5EF4-FFF2-40B4-BE49-F238E27FC236}">
              <a16:creationId xmlns:a16="http://schemas.microsoft.com/office/drawing/2014/main" id="{CC92D411-522F-4E76-895A-766DFE7375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6" name="AutoShape 10">
          <a:extLst>
            <a:ext uri="{FF2B5EF4-FFF2-40B4-BE49-F238E27FC236}">
              <a16:creationId xmlns:a16="http://schemas.microsoft.com/office/drawing/2014/main" id="{1CB30E1C-59DF-41EC-B06A-951FCCD630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7" name="AutoShape 2" descr="comedero manual para ponedora en piso">
          <a:extLst>
            <a:ext uri="{FF2B5EF4-FFF2-40B4-BE49-F238E27FC236}">
              <a16:creationId xmlns:a16="http://schemas.microsoft.com/office/drawing/2014/main" id="{D03E71AF-854C-43F6-B998-927D7B02F0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8" name="AutoShape 10">
          <a:extLst>
            <a:ext uri="{FF2B5EF4-FFF2-40B4-BE49-F238E27FC236}">
              <a16:creationId xmlns:a16="http://schemas.microsoft.com/office/drawing/2014/main" id="{CD2284DC-1DAE-4B7C-89D7-24656C6D764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49" name="AutoShape 9">
          <a:extLst>
            <a:ext uri="{FF2B5EF4-FFF2-40B4-BE49-F238E27FC236}">
              <a16:creationId xmlns:a16="http://schemas.microsoft.com/office/drawing/2014/main" id="{52FAE1A5-E8DE-40DA-8E54-EDA22260A9C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0" name="AutoShape 2" descr="comedero manual para ponedora en piso">
          <a:extLst>
            <a:ext uri="{FF2B5EF4-FFF2-40B4-BE49-F238E27FC236}">
              <a16:creationId xmlns:a16="http://schemas.microsoft.com/office/drawing/2014/main" id="{2C9C60BB-5D96-4D7B-96B1-C85B88948A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1" name="AutoShape 10">
          <a:extLst>
            <a:ext uri="{FF2B5EF4-FFF2-40B4-BE49-F238E27FC236}">
              <a16:creationId xmlns:a16="http://schemas.microsoft.com/office/drawing/2014/main" id="{D34DB704-50D6-4F9A-A8DD-8959914302B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2" name="AutoShape 2" descr="comedero manual para ponedora en piso">
          <a:extLst>
            <a:ext uri="{FF2B5EF4-FFF2-40B4-BE49-F238E27FC236}">
              <a16:creationId xmlns:a16="http://schemas.microsoft.com/office/drawing/2014/main" id="{D5A6B14D-8B1F-4818-A3C2-5062C8387F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3" name="AutoShape 10">
          <a:extLst>
            <a:ext uri="{FF2B5EF4-FFF2-40B4-BE49-F238E27FC236}">
              <a16:creationId xmlns:a16="http://schemas.microsoft.com/office/drawing/2014/main" id="{2C03A030-F028-43AA-AC7A-D4B0C91DFE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4" name="AutoShape 2" descr="comedero manual para ponedora en piso">
          <a:extLst>
            <a:ext uri="{FF2B5EF4-FFF2-40B4-BE49-F238E27FC236}">
              <a16:creationId xmlns:a16="http://schemas.microsoft.com/office/drawing/2014/main" id="{B254A296-0BE0-43CE-8F30-4C7024497F9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5" name="AutoShape 10">
          <a:extLst>
            <a:ext uri="{FF2B5EF4-FFF2-40B4-BE49-F238E27FC236}">
              <a16:creationId xmlns:a16="http://schemas.microsoft.com/office/drawing/2014/main" id="{946E4870-6309-4E74-A22A-037A97D8A0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6" name="AutoShape 2" descr="comedero manual para ponedora en piso">
          <a:extLst>
            <a:ext uri="{FF2B5EF4-FFF2-40B4-BE49-F238E27FC236}">
              <a16:creationId xmlns:a16="http://schemas.microsoft.com/office/drawing/2014/main" id="{53DD4375-4973-4856-93FB-8B1F891892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7" name="AutoShape 10">
          <a:extLst>
            <a:ext uri="{FF2B5EF4-FFF2-40B4-BE49-F238E27FC236}">
              <a16:creationId xmlns:a16="http://schemas.microsoft.com/office/drawing/2014/main" id="{56908076-D257-4015-B849-42E9BD73CF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8" name="AutoShape 2" descr="comedero manual para ponedora en piso">
          <a:extLst>
            <a:ext uri="{FF2B5EF4-FFF2-40B4-BE49-F238E27FC236}">
              <a16:creationId xmlns:a16="http://schemas.microsoft.com/office/drawing/2014/main" id="{95E14E38-11E5-4D9A-9C1F-E475ED29ACF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59" name="AutoShape 10">
          <a:extLst>
            <a:ext uri="{FF2B5EF4-FFF2-40B4-BE49-F238E27FC236}">
              <a16:creationId xmlns:a16="http://schemas.microsoft.com/office/drawing/2014/main" id="{2A90AC11-0AAD-474E-8F85-2B09AED889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0" name="AutoShape 2" descr="comedero manual para ponedora en piso">
          <a:extLst>
            <a:ext uri="{FF2B5EF4-FFF2-40B4-BE49-F238E27FC236}">
              <a16:creationId xmlns:a16="http://schemas.microsoft.com/office/drawing/2014/main" id="{2EC8F551-2069-49DD-A3A3-0C437088AB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1" name="AutoShape 10">
          <a:extLst>
            <a:ext uri="{FF2B5EF4-FFF2-40B4-BE49-F238E27FC236}">
              <a16:creationId xmlns:a16="http://schemas.microsoft.com/office/drawing/2014/main" id="{6FC7640C-E757-4CBF-8974-86932E231F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2" name="AutoShape 9">
          <a:extLst>
            <a:ext uri="{FF2B5EF4-FFF2-40B4-BE49-F238E27FC236}">
              <a16:creationId xmlns:a16="http://schemas.microsoft.com/office/drawing/2014/main" id="{FDC97F19-6740-464F-A3D6-933156AE2BB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3" name="AutoShape 2" descr="comedero manual para ponedora en piso">
          <a:extLst>
            <a:ext uri="{FF2B5EF4-FFF2-40B4-BE49-F238E27FC236}">
              <a16:creationId xmlns:a16="http://schemas.microsoft.com/office/drawing/2014/main" id="{ED23D71D-FE45-4517-BD25-C008ED8A4C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4" name="AutoShape 10">
          <a:extLst>
            <a:ext uri="{FF2B5EF4-FFF2-40B4-BE49-F238E27FC236}">
              <a16:creationId xmlns:a16="http://schemas.microsoft.com/office/drawing/2014/main" id="{71DDE25A-9996-472A-A7C2-50BEACF574F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5" name="AutoShape 2" descr="comedero manual para ponedora en piso">
          <a:extLst>
            <a:ext uri="{FF2B5EF4-FFF2-40B4-BE49-F238E27FC236}">
              <a16:creationId xmlns:a16="http://schemas.microsoft.com/office/drawing/2014/main" id="{9BD1E2C7-00D3-4421-8D8B-740D3D4F2D3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6" name="AutoShape 10">
          <a:extLst>
            <a:ext uri="{FF2B5EF4-FFF2-40B4-BE49-F238E27FC236}">
              <a16:creationId xmlns:a16="http://schemas.microsoft.com/office/drawing/2014/main" id="{DDCA85D3-62E7-448E-B34C-8981AD9E10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7" name="AutoShape 2" descr="comedero manual para ponedora en piso">
          <a:extLst>
            <a:ext uri="{FF2B5EF4-FFF2-40B4-BE49-F238E27FC236}">
              <a16:creationId xmlns:a16="http://schemas.microsoft.com/office/drawing/2014/main" id="{4E18F4C9-9EC9-4B9A-9A70-1FDF8E4804F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8" name="AutoShape 10">
          <a:extLst>
            <a:ext uri="{FF2B5EF4-FFF2-40B4-BE49-F238E27FC236}">
              <a16:creationId xmlns:a16="http://schemas.microsoft.com/office/drawing/2014/main" id="{7A934363-F042-47FF-8047-B903C2974E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69" name="AutoShape 2" descr="comedero manual para ponedora en piso">
          <a:extLst>
            <a:ext uri="{FF2B5EF4-FFF2-40B4-BE49-F238E27FC236}">
              <a16:creationId xmlns:a16="http://schemas.microsoft.com/office/drawing/2014/main" id="{5330CA0D-BDEC-4944-91F6-9F0A855949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0" name="AutoShape 10">
          <a:extLst>
            <a:ext uri="{FF2B5EF4-FFF2-40B4-BE49-F238E27FC236}">
              <a16:creationId xmlns:a16="http://schemas.microsoft.com/office/drawing/2014/main" id="{5D210E9D-BD58-4FF6-A3C3-2DC2912903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1" name="AutoShape 2" descr="comedero manual para ponedora en piso">
          <a:extLst>
            <a:ext uri="{FF2B5EF4-FFF2-40B4-BE49-F238E27FC236}">
              <a16:creationId xmlns:a16="http://schemas.microsoft.com/office/drawing/2014/main" id="{D374B817-0521-45D8-A37E-D00396ED9B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2" name="AutoShape 10">
          <a:extLst>
            <a:ext uri="{FF2B5EF4-FFF2-40B4-BE49-F238E27FC236}">
              <a16:creationId xmlns:a16="http://schemas.microsoft.com/office/drawing/2014/main" id="{D16767D3-610D-43B3-8132-3638BED5514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3" name="AutoShape 2" descr="comedero manual para ponedora en piso">
          <a:extLst>
            <a:ext uri="{FF2B5EF4-FFF2-40B4-BE49-F238E27FC236}">
              <a16:creationId xmlns:a16="http://schemas.microsoft.com/office/drawing/2014/main" id="{9816C96C-394F-40C3-BA9E-C85E0C77DE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4" name="AutoShape 10">
          <a:extLst>
            <a:ext uri="{FF2B5EF4-FFF2-40B4-BE49-F238E27FC236}">
              <a16:creationId xmlns:a16="http://schemas.microsoft.com/office/drawing/2014/main" id="{D1276041-9323-4AC5-AE2F-212E6764BB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5" name="AutoShape 9">
          <a:extLst>
            <a:ext uri="{FF2B5EF4-FFF2-40B4-BE49-F238E27FC236}">
              <a16:creationId xmlns:a16="http://schemas.microsoft.com/office/drawing/2014/main" id="{7F82E745-B41A-4C99-8007-F25FE0DBC1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6" name="AutoShape 2" descr="comedero manual para ponedora en piso">
          <a:extLst>
            <a:ext uri="{FF2B5EF4-FFF2-40B4-BE49-F238E27FC236}">
              <a16:creationId xmlns:a16="http://schemas.microsoft.com/office/drawing/2014/main" id="{B7980077-F498-4317-8531-09CE7B0367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7" name="AutoShape 10">
          <a:extLst>
            <a:ext uri="{FF2B5EF4-FFF2-40B4-BE49-F238E27FC236}">
              <a16:creationId xmlns:a16="http://schemas.microsoft.com/office/drawing/2014/main" id="{D4B021F8-CCCF-4464-A8AF-2DE3768D5D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8" name="AutoShape 2" descr="comedero manual para ponedora en piso">
          <a:extLst>
            <a:ext uri="{FF2B5EF4-FFF2-40B4-BE49-F238E27FC236}">
              <a16:creationId xmlns:a16="http://schemas.microsoft.com/office/drawing/2014/main" id="{A7BCCE00-04F5-4F96-A897-C5CB822074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79" name="AutoShape 10">
          <a:extLst>
            <a:ext uri="{FF2B5EF4-FFF2-40B4-BE49-F238E27FC236}">
              <a16:creationId xmlns:a16="http://schemas.microsoft.com/office/drawing/2014/main" id="{056AB82B-AF67-40F3-A3EB-47B4F0D5F6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0" name="AutoShape 2" descr="comedero manual para ponedora en piso">
          <a:extLst>
            <a:ext uri="{FF2B5EF4-FFF2-40B4-BE49-F238E27FC236}">
              <a16:creationId xmlns:a16="http://schemas.microsoft.com/office/drawing/2014/main" id="{8B866967-95F9-47A8-A421-669DCA005F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1" name="AutoShape 10">
          <a:extLst>
            <a:ext uri="{FF2B5EF4-FFF2-40B4-BE49-F238E27FC236}">
              <a16:creationId xmlns:a16="http://schemas.microsoft.com/office/drawing/2014/main" id="{AA85361F-8E0B-4AA5-871A-2C299979A0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2" name="AutoShape 2" descr="comedero manual para ponedora en piso">
          <a:extLst>
            <a:ext uri="{FF2B5EF4-FFF2-40B4-BE49-F238E27FC236}">
              <a16:creationId xmlns:a16="http://schemas.microsoft.com/office/drawing/2014/main" id="{2E9C8C93-3F5B-4150-81B6-9EF061A02D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3" name="AutoShape 10">
          <a:extLst>
            <a:ext uri="{FF2B5EF4-FFF2-40B4-BE49-F238E27FC236}">
              <a16:creationId xmlns:a16="http://schemas.microsoft.com/office/drawing/2014/main" id="{0BB3B11F-5DBD-45F4-9CC0-5B58569A6E8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4" name="AutoShape 2" descr="comedero manual para ponedora en piso">
          <a:extLst>
            <a:ext uri="{FF2B5EF4-FFF2-40B4-BE49-F238E27FC236}">
              <a16:creationId xmlns:a16="http://schemas.microsoft.com/office/drawing/2014/main" id="{F8852202-C232-41A3-9272-723AE2CAEFE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5" name="AutoShape 10">
          <a:extLst>
            <a:ext uri="{FF2B5EF4-FFF2-40B4-BE49-F238E27FC236}">
              <a16:creationId xmlns:a16="http://schemas.microsoft.com/office/drawing/2014/main" id="{258FEA49-EC7E-48AE-B407-570FDAD7C7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6" name="AutoShape 2" descr="comedero manual para ponedora en piso">
          <a:extLst>
            <a:ext uri="{FF2B5EF4-FFF2-40B4-BE49-F238E27FC236}">
              <a16:creationId xmlns:a16="http://schemas.microsoft.com/office/drawing/2014/main" id="{6CE71F66-4F30-441B-B417-7369C881CDA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7" name="AutoShape 10">
          <a:extLst>
            <a:ext uri="{FF2B5EF4-FFF2-40B4-BE49-F238E27FC236}">
              <a16:creationId xmlns:a16="http://schemas.microsoft.com/office/drawing/2014/main" id="{1B4811D1-0C0B-47DC-BB0B-FAC1900981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8" name="AutoShape 9">
          <a:extLst>
            <a:ext uri="{FF2B5EF4-FFF2-40B4-BE49-F238E27FC236}">
              <a16:creationId xmlns:a16="http://schemas.microsoft.com/office/drawing/2014/main" id="{D720C576-0E90-4B21-9E54-CDA3DD1794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89" name="AutoShape 2" descr="comedero manual para ponedora en piso">
          <a:extLst>
            <a:ext uri="{FF2B5EF4-FFF2-40B4-BE49-F238E27FC236}">
              <a16:creationId xmlns:a16="http://schemas.microsoft.com/office/drawing/2014/main" id="{52EF4199-559F-40C2-8FDA-44736D6182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0" name="AutoShape 10">
          <a:extLst>
            <a:ext uri="{FF2B5EF4-FFF2-40B4-BE49-F238E27FC236}">
              <a16:creationId xmlns:a16="http://schemas.microsoft.com/office/drawing/2014/main" id="{C1518BCF-531D-4261-BA54-542EBB1E785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1" name="AutoShape 2" descr="comedero manual para ponedora en piso">
          <a:extLst>
            <a:ext uri="{FF2B5EF4-FFF2-40B4-BE49-F238E27FC236}">
              <a16:creationId xmlns:a16="http://schemas.microsoft.com/office/drawing/2014/main" id="{60157C27-BC2E-4154-A032-F4F9E91EA80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2" name="AutoShape 10">
          <a:extLst>
            <a:ext uri="{FF2B5EF4-FFF2-40B4-BE49-F238E27FC236}">
              <a16:creationId xmlns:a16="http://schemas.microsoft.com/office/drawing/2014/main" id="{409FA590-0507-4D3C-B144-8F4E22D6C3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3" name="AutoShape 2" descr="comedero manual para ponedora en piso">
          <a:extLst>
            <a:ext uri="{FF2B5EF4-FFF2-40B4-BE49-F238E27FC236}">
              <a16:creationId xmlns:a16="http://schemas.microsoft.com/office/drawing/2014/main" id="{51514FB0-547B-4230-9CDE-CCD971A10CF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4" name="AutoShape 10">
          <a:extLst>
            <a:ext uri="{FF2B5EF4-FFF2-40B4-BE49-F238E27FC236}">
              <a16:creationId xmlns:a16="http://schemas.microsoft.com/office/drawing/2014/main" id="{7953EFD0-C9C6-45FE-B6E2-FC842C01E7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5" name="AutoShape 2" descr="comedero manual para ponedora en piso">
          <a:extLst>
            <a:ext uri="{FF2B5EF4-FFF2-40B4-BE49-F238E27FC236}">
              <a16:creationId xmlns:a16="http://schemas.microsoft.com/office/drawing/2014/main" id="{734B4C97-F813-4C34-AE38-F092A1137C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6" name="AutoShape 10">
          <a:extLst>
            <a:ext uri="{FF2B5EF4-FFF2-40B4-BE49-F238E27FC236}">
              <a16:creationId xmlns:a16="http://schemas.microsoft.com/office/drawing/2014/main" id="{EEED30B0-A350-44D4-B386-8377E3B48A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7" name="AutoShape 2" descr="comedero manual para ponedora en piso">
          <a:extLst>
            <a:ext uri="{FF2B5EF4-FFF2-40B4-BE49-F238E27FC236}">
              <a16:creationId xmlns:a16="http://schemas.microsoft.com/office/drawing/2014/main" id="{EB00101B-2DC5-4D72-BC88-447716BAB6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8" name="AutoShape 10">
          <a:extLst>
            <a:ext uri="{FF2B5EF4-FFF2-40B4-BE49-F238E27FC236}">
              <a16:creationId xmlns:a16="http://schemas.microsoft.com/office/drawing/2014/main" id="{86C31104-998A-48A4-894E-3D163F55483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699" name="AutoShape 2" descr="comedero manual para ponedora en piso">
          <a:extLst>
            <a:ext uri="{FF2B5EF4-FFF2-40B4-BE49-F238E27FC236}">
              <a16:creationId xmlns:a16="http://schemas.microsoft.com/office/drawing/2014/main" id="{FC200359-2A0A-4B7D-BC6E-A773D7E345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0" name="AutoShape 10">
          <a:extLst>
            <a:ext uri="{FF2B5EF4-FFF2-40B4-BE49-F238E27FC236}">
              <a16:creationId xmlns:a16="http://schemas.microsoft.com/office/drawing/2014/main" id="{28EC5868-8A1C-43A8-B618-99ADD369532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1" name="AutoShape 9">
          <a:extLst>
            <a:ext uri="{FF2B5EF4-FFF2-40B4-BE49-F238E27FC236}">
              <a16:creationId xmlns:a16="http://schemas.microsoft.com/office/drawing/2014/main" id="{F0087E86-CC82-483B-A1AF-932F6835FB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2" name="AutoShape 2" descr="comedero manual para ponedora en piso">
          <a:extLst>
            <a:ext uri="{FF2B5EF4-FFF2-40B4-BE49-F238E27FC236}">
              <a16:creationId xmlns:a16="http://schemas.microsoft.com/office/drawing/2014/main" id="{7D05C278-9AB9-42B4-9C05-0D88529D631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3" name="AutoShape 10">
          <a:extLst>
            <a:ext uri="{FF2B5EF4-FFF2-40B4-BE49-F238E27FC236}">
              <a16:creationId xmlns:a16="http://schemas.microsoft.com/office/drawing/2014/main" id="{132E6BCC-CD16-4FE2-BFDE-BB43C17052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4" name="AutoShape 2" descr="comedero manual para ponedora en piso">
          <a:extLst>
            <a:ext uri="{FF2B5EF4-FFF2-40B4-BE49-F238E27FC236}">
              <a16:creationId xmlns:a16="http://schemas.microsoft.com/office/drawing/2014/main" id="{5A7FA722-4831-4590-8A5E-9C9A42F096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5" name="AutoShape 10">
          <a:extLst>
            <a:ext uri="{FF2B5EF4-FFF2-40B4-BE49-F238E27FC236}">
              <a16:creationId xmlns:a16="http://schemas.microsoft.com/office/drawing/2014/main" id="{5F06255A-651F-477E-918B-33DED5E77C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6" name="AutoShape 2" descr="comedero manual para ponedora en piso">
          <a:extLst>
            <a:ext uri="{FF2B5EF4-FFF2-40B4-BE49-F238E27FC236}">
              <a16:creationId xmlns:a16="http://schemas.microsoft.com/office/drawing/2014/main" id="{A17EEB51-7A24-42D5-B6B4-7DC575E718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7" name="AutoShape 10">
          <a:extLst>
            <a:ext uri="{FF2B5EF4-FFF2-40B4-BE49-F238E27FC236}">
              <a16:creationId xmlns:a16="http://schemas.microsoft.com/office/drawing/2014/main" id="{42A14BB6-D0E0-42D2-B97E-7ECA0F74A2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8" name="AutoShape 2" descr="comedero manual para ponedora en piso">
          <a:extLst>
            <a:ext uri="{FF2B5EF4-FFF2-40B4-BE49-F238E27FC236}">
              <a16:creationId xmlns:a16="http://schemas.microsoft.com/office/drawing/2014/main" id="{A946EF3F-FC2C-4D02-A00A-E58736A6A3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09" name="AutoShape 10">
          <a:extLst>
            <a:ext uri="{FF2B5EF4-FFF2-40B4-BE49-F238E27FC236}">
              <a16:creationId xmlns:a16="http://schemas.microsoft.com/office/drawing/2014/main" id="{E1284E4C-FBB9-4325-AA96-9702D3DB17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0" name="AutoShape 2" descr="comedero manual para ponedora en piso">
          <a:extLst>
            <a:ext uri="{FF2B5EF4-FFF2-40B4-BE49-F238E27FC236}">
              <a16:creationId xmlns:a16="http://schemas.microsoft.com/office/drawing/2014/main" id="{42B9DF7F-1CD8-4393-941E-3AA2B75C533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1" name="AutoShape 10">
          <a:extLst>
            <a:ext uri="{FF2B5EF4-FFF2-40B4-BE49-F238E27FC236}">
              <a16:creationId xmlns:a16="http://schemas.microsoft.com/office/drawing/2014/main" id="{CCC2F355-7FAF-4A73-A56E-70804E4A40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2" name="AutoShape 2" descr="comedero manual para ponedora en piso">
          <a:extLst>
            <a:ext uri="{FF2B5EF4-FFF2-40B4-BE49-F238E27FC236}">
              <a16:creationId xmlns:a16="http://schemas.microsoft.com/office/drawing/2014/main" id="{D0633191-76AB-4023-92FC-030B633D20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3" name="AutoShape 10">
          <a:extLst>
            <a:ext uri="{FF2B5EF4-FFF2-40B4-BE49-F238E27FC236}">
              <a16:creationId xmlns:a16="http://schemas.microsoft.com/office/drawing/2014/main" id="{D6456686-83A1-4A33-978E-13EA327576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4" name="AutoShape 9">
          <a:extLst>
            <a:ext uri="{FF2B5EF4-FFF2-40B4-BE49-F238E27FC236}">
              <a16:creationId xmlns:a16="http://schemas.microsoft.com/office/drawing/2014/main" id="{B87A8D87-9461-4932-8F54-0E1CA573F5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5" name="AutoShape 2" descr="comedero manual para ponedora en piso">
          <a:extLst>
            <a:ext uri="{FF2B5EF4-FFF2-40B4-BE49-F238E27FC236}">
              <a16:creationId xmlns:a16="http://schemas.microsoft.com/office/drawing/2014/main" id="{27290DCD-5B1E-4947-869F-AFD0A38442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6" name="AutoShape 10">
          <a:extLst>
            <a:ext uri="{FF2B5EF4-FFF2-40B4-BE49-F238E27FC236}">
              <a16:creationId xmlns:a16="http://schemas.microsoft.com/office/drawing/2014/main" id="{8F2B7A40-163A-46D4-BCAC-CB0A45A40C5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7" name="AutoShape 2" descr="comedero manual para ponedora en piso">
          <a:extLst>
            <a:ext uri="{FF2B5EF4-FFF2-40B4-BE49-F238E27FC236}">
              <a16:creationId xmlns:a16="http://schemas.microsoft.com/office/drawing/2014/main" id="{86683F87-E104-40A2-8915-3916583506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8" name="AutoShape 10">
          <a:extLst>
            <a:ext uri="{FF2B5EF4-FFF2-40B4-BE49-F238E27FC236}">
              <a16:creationId xmlns:a16="http://schemas.microsoft.com/office/drawing/2014/main" id="{358E5A81-0466-4A44-B000-D9AFD2D5058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19" name="AutoShape 2" descr="comedero manual para ponedora en piso">
          <a:extLst>
            <a:ext uri="{FF2B5EF4-FFF2-40B4-BE49-F238E27FC236}">
              <a16:creationId xmlns:a16="http://schemas.microsoft.com/office/drawing/2014/main" id="{694D9109-9793-4AE2-B4F3-7E122C7A74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0" name="AutoShape 10">
          <a:extLst>
            <a:ext uri="{FF2B5EF4-FFF2-40B4-BE49-F238E27FC236}">
              <a16:creationId xmlns:a16="http://schemas.microsoft.com/office/drawing/2014/main" id="{8581BD1B-0E9E-49CA-BCFB-106FB0B3F6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1" name="AutoShape 2" descr="comedero manual para ponedora en piso">
          <a:extLst>
            <a:ext uri="{FF2B5EF4-FFF2-40B4-BE49-F238E27FC236}">
              <a16:creationId xmlns:a16="http://schemas.microsoft.com/office/drawing/2014/main" id="{10055745-0606-428A-9705-A3699AEF623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2" name="AutoShape 10">
          <a:extLst>
            <a:ext uri="{FF2B5EF4-FFF2-40B4-BE49-F238E27FC236}">
              <a16:creationId xmlns:a16="http://schemas.microsoft.com/office/drawing/2014/main" id="{C0C8ACE4-DC8C-44E3-8819-BBB768642E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3" name="AutoShape 2" descr="comedero manual para ponedora en piso">
          <a:extLst>
            <a:ext uri="{FF2B5EF4-FFF2-40B4-BE49-F238E27FC236}">
              <a16:creationId xmlns:a16="http://schemas.microsoft.com/office/drawing/2014/main" id="{EC7623B3-297A-419E-99BB-CBBA4E64C29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4" name="AutoShape 10">
          <a:extLst>
            <a:ext uri="{FF2B5EF4-FFF2-40B4-BE49-F238E27FC236}">
              <a16:creationId xmlns:a16="http://schemas.microsoft.com/office/drawing/2014/main" id="{B635BCD8-B1E2-474D-A834-2EC54251610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5" name="AutoShape 2" descr="comedero manual para ponedora en piso">
          <a:extLst>
            <a:ext uri="{FF2B5EF4-FFF2-40B4-BE49-F238E27FC236}">
              <a16:creationId xmlns:a16="http://schemas.microsoft.com/office/drawing/2014/main" id="{4F8EB7D8-57E4-428F-8CC7-DD17FC53EB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6" name="AutoShape 10">
          <a:extLst>
            <a:ext uri="{FF2B5EF4-FFF2-40B4-BE49-F238E27FC236}">
              <a16:creationId xmlns:a16="http://schemas.microsoft.com/office/drawing/2014/main" id="{F07DF7FE-13D2-4BDE-9766-5A8A9A12B2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7" name="AutoShape 9">
          <a:extLst>
            <a:ext uri="{FF2B5EF4-FFF2-40B4-BE49-F238E27FC236}">
              <a16:creationId xmlns:a16="http://schemas.microsoft.com/office/drawing/2014/main" id="{78C92C40-F244-4085-A39A-1C01AF5B50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8" name="AutoShape 2" descr="comedero manual para ponedora en piso">
          <a:extLst>
            <a:ext uri="{FF2B5EF4-FFF2-40B4-BE49-F238E27FC236}">
              <a16:creationId xmlns:a16="http://schemas.microsoft.com/office/drawing/2014/main" id="{73C019BA-DEC5-4FD9-95C9-5BD5ED29DE7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29" name="AutoShape 10">
          <a:extLst>
            <a:ext uri="{FF2B5EF4-FFF2-40B4-BE49-F238E27FC236}">
              <a16:creationId xmlns:a16="http://schemas.microsoft.com/office/drawing/2014/main" id="{44601A9B-C48C-4A88-A5F6-97D35F2710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0" name="AutoShape 2" descr="comedero manual para ponedora en piso">
          <a:extLst>
            <a:ext uri="{FF2B5EF4-FFF2-40B4-BE49-F238E27FC236}">
              <a16:creationId xmlns:a16="http://schemas.microsoft.com/office/drawing/2014/main" id="{8996033F-4F62-4BEF-802A-D4CDA2B23A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1" name="AutoShape 10">
          <a:extLst>
            <a:ext uri="{FF2B5EF4-FFF2-40B4-BE49-F238E27FC236}">
              <a16:creationId xmlns:a16="http://schemas.microsoft.com/office/drawing/2014/main" id="{0E319525-C788-4A9C-A891-8F14B28001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2" name="AutoShape 2" descr="comedero manual para ponedora en piso">
          <a:extLst>
            <a:ext uri="{FF2B5EF4-FFF2-40B4-BE49-F238E27FC236}">
              <a16:creationId xmlns:a16="http://schemas.microsoft.com/office/drawing/2014/main" id="{0964E69D-4DC2-4649-AC4F-198B1A425F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3" name="AutoShape 10">
          <a:extLst>
            <a:ext uri="{FF2B5EF4-FFF2-40B4-BE49-F238E27FC236}">
              <a16:creationId xmlns:a16="http://schemas.microsoft.com/office/drawing/2014/main" id="{4B814D3E-D9CA-4578-BD3B-7ADEB2AB28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4" name="AutoShape 2" descr="comedero manual para ponedora en piso">
          <a:extLst>
            <a:ext uri="{FF2B5EF4-FFF2-40B4-BE49-F238E27FC236}">
              <a16:creationId xmlns:a16="http://schemas.microsoft.com/office/drawing/2014/main" id="{C9398894-A554-4348-9CA8-EB0607A84B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5" name="AutoShape 10">
          <a:extLst>
            <a:ext uri="{FF2B5EF4-FFF2-40B4-BE49-F238E27FC236}">
              <a16:creationId xmlns:a16="http://schemas.microsoft.com/office/drawing/2014/main" id="{15025BEE-A084-435E-BD2B-ABCFEAC73C4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6" name="AutoShape 2" descr="comedero manual para ponedora en piso">
          <a:extLst>
            <a:ext uri="{FF2B5EF4-FFF2-40B4-BE49-F238E27FC236}">
              <a16:creationId xmlns:a16="http://schemas.microsoft.com/office/drawing/2014/main" id="{E7B1681D-20BE-4B31-9C8B-83A6FA9E46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7" name="AutoShape 10">
          <a:extLst>
            <a:ext uri="{FF2B5EF4-FFF2-40B4-BE49-F238E27FC236}">
              <a16:creationId xmlns:a16="http://schemas.microsoft.com/office/drawing/2014/main" id="{E4807B60-7903-4383-B4CA-7B92E6BD3D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8" name="AutoShape 2" descr="comedero manual para ponedora en piso">
          <a:extLst>
            <a:ext uri="{FF2B5EF4-FFF2-40B4-BE49-F238E27FC236}">
              <a16:creationId xmlns:a16="http://schemas.microsoft.com/office/drawing/2014/main" id="{2C0ED4B6-5DA9-4465-9B1D-844BE77FF71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39" name="AutoShape 10">
          <a:extLst>
            <a:ext uri="{FF2B5EF4-FFF2-40B4-BE49-F238E27FC236}">
              <a16:creationId xmlns:a16="http://schemas.microsoft.com/office/drawing/2014/main" id="{83DAE2F2-B98E-4713-9E7A-5234EDD87C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0" name="AutoShape 9">
          <a:extLst>
            <a:ext uri="{FF2B5EF4-FFF2-40B4-BE49-F238E27FC236}">
              <a16:creationId xmlns:a16="http://schemas.microsoft.com/office/drawing/2014/main" id="{F081D75B-9E50-4A03-A52E-04D26458F38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1" name="AutoShape 2" descr="comedero manual para ponedora en piso">
          <a:extLst>
            <a:ext uri="{FF2B5EF4-FFF2-40B4-BE49-F238E27FC236}">
              <a16:creationId xmlns:a16="http://schemas.microsoft.com/office/drawing/2014/main" id="{A40AA6B6-365A-4BA2-8975-EFF1FA1976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2" name="AutoShape 10">
          <a:extLst>
            <a:ext uri="{FF2B5EF4-FFF2-40B4-BE49-F238E27FC236}">
              <a16:creationId xmlns:a16="http://schemas.microsoft.com/office/drawing/2014/main" id="{ED12B687-D300-46AF-9DE1-4257B167BC8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3" name="AutoShape 2" descr="comedero manual para ponedora en piso">
          <a:extLst>
            <a:ext uri="{FF2B5EF4-FFF2-40B4-BE49-F238E27FC236}">
              <a16:creationId xmlns:a16="http://schemas.microsoft.com/office/drawing/2014/main" id="{DCCDF83B-95B4-4D3F-B2EE-072BF113F3D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4" name="AutoShape 10">
          <a:extLst>
            <a:ext uri="{FF2B5EF4-FFF2-40B4-BE49-F238E27FC236}">
              <a16:creationId xmlns:a16="http://schemas.microsoft.com/office/drawing/2014/main" id="{6E74DF3E-FBFF-4EAE-A332-59D3BF1C11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5" name="AutoShape 2" descr="comedero manual para ponedora en piso">
          <a:extLst>
            <a:ext uri="{FF2B5EF4-FFF2-40B4-BE49-F238E27FC236}">
              <a16:creationId xmlns:a16="http://schemas.microsoft.com/office/drawing/2014/main" id="{EC8F3B5D-0160-4A04-BF2E-A6A8B9836B9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6" name="AutoShape 10">
          <a:extLst>
            <a:ext uri="{FF2B5EF4-FFF2-40B4-BE49-F238E27FC236}">
              <a16:creationId xmlns:a16="http://schemas.microsoft.com/office/drawing/2014/main" id="{45931B10-260B-4BA8-8890-FBA425FE29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7" name="AutoShape 2" descr="comedero manual para ponedora en piso">
          <a:extLst>
            <a:ext uri="{FF2B5EF4-FFF2-40B4-BE49-F238E27FC236}">
              <a16:creationId xmlns:a16="http://schemas.microsoft.com/office/drawing/2014/main" id="{22E963A2-4257-4ECE-89E6-4F28765F27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8" name="AutoShape 10">
          <a:extLst>
            <a:ext uri="{FF2B5EF4-FFF2-40B4-BE49-F238E27FC236}">
              <a16:creationId xmlns:a16="http://schemas.microsoft.com/office/drawing/2014/main" id="{D8577467-9DA8-41C7-8EA1-96A79C2ACD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49" name="AutoShape 2" descr="comedero manual para ponedora en piso">
          <a:extLst>
            <a:ext uri="{FF2B5EF4-FFF2-40B4-BE49-F238E27FC236}">
              <a16:creationId xmlns:a16="http://schemas.microsoft.com/office/drawing/2014/main" id="{A950F83C-58AF-4501-90C6-9A34A45A0C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0" name="AutoShape 10">
          <a:extLst>
            <a:ext uri="{FF2B5EF4-FFF2-40B4-BE49-F238E27FC236}">
              <a16:creationId xmlns:a16="http://schemas.microsoft.com/office/drawing/2014/main" id="{3FD0CB63-99B8-4821-8575-CB260E5A3AA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1" name="AutoShape 2" descr="comedero manual para ponedora en piso">
          <a:extLst>
            <a:ext uri="{FF2B5EF4-FFF2-40B4-BE49-F238E27FC236}">
              <a16:creationId xmlns:a16="http://schemas.microsoft.com/office/drawing/2014/main" id="{B7CABFF8-41C2-406D-8D40-8FA7CCF81C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2" name="AutoShape 10">
          <a:extLst>
            <a:ext uri="{FF2B5EF4-FFF2-40B4-BE49-F238E27FC236}">
              <a16:creationId xmlns:a16="http://schemas.microsoft.com/office/drawing/2014/main" id="{5651B6A7-2041-4292-9FE0-7F20D4BE9C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3" name="AutoShape 9">
          <a:extLst>
            <a:ext uri="{FF2B5EF4-FFF2-40B4-BE49-F238E27FC236}">
              <a16:creationId xmlns:a16="http://schemas.microsoft.com/office/drawing/2014/main" id="{C8548B4C-E170-4453-9A37-59A62133F1A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4" name="AutoShape 2" descr="comedero manual para ponedora en piso">
          <a:extLst>
            <a:ext uri="{FF2B5EF4-FFF2-40B4-BE49-F238E27FC236}">
              <a16:creationId xmlns:a16="http://schemas.microsoft.com/office/drawing/2014/main" id="{045DD0AE-C414-4CB8-9A5D-39F6110D42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5" name="AutoShape 10">
          <a:extLst>
            <a:ext uri="{FF2B5EF4-FFF2-40B4-BE49-F238E27FC236}">
              <a16:creationId xmlns:a16="http://schemas.microsoft.com/office/drawing/2014/main" id="{21B8ACBB-D3D8-4032-B2BD-8BFBCAEBA3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6" name="AutoShape 2" descr="comedero manual para ponedora en piso">
          <a:extLst>
            <a:ext uri="{FF2B5EF4-FFF2-40B4-BE49-F238E27FC236}">
              <a16:creationId xmlns:a16="http://schemas.microsoft.com/office/drawing/2014/main" id="{4CCF5F09-145B-43F8-AB7D-05B45ED8E0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7" name="AutoShape 10">
          <a:extLst>
            <a:ext uri="{FF2B5EF4-FFF2-40B4-BE49-F238E27FC236}">
              <a16:creationId xmlns:a16="http://schemas.microsoft.com/office/drawing/2014/main" id="{E70417E2-0C44-42C3-A787-3D51A6FFA6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8" name="AutoShape 2" descr="comedero manual para ponedora en piso">
          <a:extLst>
            <a:ext uri="{FF2B5EF4-FFF2-40B4-BE49-F238E27FC236}">
              <a16:creationId xmlns:a16="http://schemas.microsoft.com/office/drawing/2014/main" id="{F2B8B614-1DB2-48E7-8FA9-3DCA3770D8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59" name="AutoShape 10">
          <a:extLst>
            <a:ext uri="{FF2B5EF4-FFF2-40B4-BE49-F238E27FC236}">
              <a16:creationId xmlns:a16="http://schemas.microsoft.com/office/drawing/2014/main" id="{1BFB7765-D73B-460A-9D3B-E8E5B7BB85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0" name="AutoShape 2" descr="comedero manual para ponedora en piso">
          <a:extLst>
            <a:ext uri="{FF2B5EF4-FFF2-40B4-BE49-F238E27FC236}">
              <a16:creationId xmlns:a16="http://schemas.microsoft.com/office/drawing/2014/main" id="{DDA2177B-E0FE-4B85-97DA-ED958848A4C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1" name="AutoShape 10">
          <a:extLst>
            <a:ext uri="{FF2B5EF4-FFF2-40B4-BE49-F238E27FC236}">
              <a16:creationId xmlns:a16="http://schemas.microsoft.com/office/drawing/2014/main" id="{206101D2-D0FB-4DF6-8AA3-C0863305AD7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2" name="AutoShape 2" descr="comedero manual para ponedora en piso">
          <a:extLst>
            <a:ext uri="{FF2B5EF4-FFF2-40B4-BE49-F238E27FC236}">
              <a16:creationId xmlns:a16="http://schemas.microsoft.com/office/drawing/2014/main" id="{5DE3CA5A-E737-445C-993C-0A046B7A6B4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3" name="AutoShape 10">
          <a:extLst>
            <a:ext uri="{FF2B5EF4-FFF2-40B4-BE49-F238E27FC236}">
              <a16:creationId xmlns:a16="http://schemas.microsoft.com/office/drawing/2014/main" id="{4D9D5A71-7AF9-4293-BED8-A2C71733DE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4" name="AutoShape 2" descr="comedero manual para ponedora en piso">
          <a:extLst>
            <a:ext uri="{FF2B5EF4-FFF2-40B4-BE49-F238E27FC236}">
              <a16:creationId xmlns:a16="http://schemas.microsoft.com/office/drawing/2014/main" id="{61EE6F48-37BC-4D64-8F04-3BA776E107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5" name="AutoShape 10">
          <a:extLst>
            <a:ext uri="{FF2B5EF4-FFF2-40B4-BE49-F238E27FC236}">
              <a16:creationId xmlns:a16="http://schemas.microsoft.com/office/drawing/2014/main" id="{7C8B6376-E0FC-4851-8C75-FCB0BD29847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6" name="AutoShape 9">
          <a:extLst>
            <a:ext uri="{FF2B5EF4-FFF2-40B4-BE49-F238E27FC236}">
              <a16:creationId xmlns:a16="http://schemas.microsoft.com/office/drawing/2014/main" id="{85874111-199F-445B-9F6A-39496F5821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7" name="AutoShape 2" descr="comedero manual para ponedora en piso">
          <a:extLst>
            <a:ext uri="{FF2B5EF4-FFF2-40B4-BE49-F238E27FC236}">
              <a16:creationId xmlns:a16="http://schemas.microsoft.com/office/drawing/2014/main" id="{EF1AAC5C-FBDC-452C-AC2D-21E4ECEAE0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8" name="AutoShape 10">
          <a:extLst>
            <a:ext uri="{FF2B5EF4-FFF2-40B4-BE49-F238E27FC236}">
              <a16:creationId xmlns:a16="http://schemas.microsoft.com/office/drawing/2014/main" id="{A31E7AC7-E7B1-47EF-88BB-DA7A575384F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69" name="AutoShape 2" descr="comedero manual para ponedora en piso">
          <a:extLst>
            <a:ext uri="{FF2B5EF4-FFF2-40B4-BE49-F238E27FC236}">
              <a16:creationId xmlns:a16="http://schemas.microsoft.com/office/drawing/2014/main" id="{E521D8D3-7C04-46CC-BD5C-FA09A4626B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0" name="AutoShape 10">
          <a:extLst>
            <a:ext uri="{FF2B5EF4-FFF2-40B4-BE49-F238E27FC236}">
              <a16:creationId xmlns:a16="http://schemas.microsoft.com/office/drawing/2014/main" id="{037E71D5-7DFF-4E5A-8A91-99277700F45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1" name="AutoShape 2" descr="comedero manual para ponedora en piso">
          <a:extLst>
            <a:ext uri="{FF2B5EF4-FFF2-40B4-BE49-F238E27FC236}">
              <a16:creationId xmlns:a16="http://schemas.microsoft.com/office/drawing/2014/main" id="{6A7A12CD-4371-4359-AB08-D6EAABD3B6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2" name="AutoShape 10">
          <a:extLst>
            <a:ext uri="{FF2B5EF4-FFF2-40B4-BE49-F238E27FC236}">
              <a16:creationId xmlns:a16="http://schemas.microsoft.com/office/drawing/2014/main" id="{ED7F723A-8A00-4496-B6A2-C13CA9008F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3" name="AutoShape 2" descr="comedero manual para ponedora en piso">
          <a:extLst>
            <a:ext uri="{FF2B5EF4-FFF2-40B4-BE49-F238E27FC236}">
              <a16:creationId xmlns:a16="http://schemas.microsoft.com/office/drawing/2014/main" id="{03265E44-894D-43D8-8E24-F25555C3D7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4" name="AutoShape 10">
          <a:extLst>
            <a:ext uri="{FF2B5EF4-FFF2-40B4-BE49-F238E27FC236}">
              <a16:creationId xmlns:a16="http://schemas.microsoft.com/office/drawing/2014/main" id="{8309CD24-149D-4193-B79D-E23A3E3B4C0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5" name="AutoShape 2" descr="comedero manual para ponedora en piso">
          <a:extLst>
            <a:ext uri="{FF2B5EF4-FFF2-40B4-BE49-F238E27FC236}">
              <a16:creationId xmlns:a16="http://schemas.microsoft.com/office/drawing/2014/main" id="{7791E293-9690-4CBB-9505-6088CF0EBE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6" name="AutoShape 10">
          <a:extLst>
            <a:ext uri="{FF2B5EF4-FFF2-40B4-BE49-F238E27FC236}">
              <a16:creationId xmlns:a16="http://schemas.microsoft.com/office/drawing/2014/main" id="{EFDC3EA8-828C-4D4B-8E38-DD958063D6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7" name="AutoShape 2" descr="comedero manual para ponedora en piso">
          <a:extLst>
            <a:ext uri="{FF2B5EF4-FFF2-40B4-BE49-F238E27FC236}">
              <a16:creationId xmlns:a16="http://schemas.microsoft.com/office/drawing/2014/main" id="{E72CDDC7-E8AE-4AEB-A2D3-3C0C5C4CE3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8" name="AutoShape 10">
          <a:extLst>
            <a:ext uri="{FF2B5EF4-FFF2-40B4-BE49-F238E27FC236}">
              <a16:creationId xmlns:a16="http://schemas.microsoft.com/office/drawing/2014/main" id="{5E16C64D-BAA3-4932-A3DF-FD5F32E178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79" name="AutoShape 9">
          <a:extLst>
            <a:ext uri="{FF2B5EF4-FFF2-40B4-BE49-F238E27FC236}">
              <a16:creationId xmlns:a16="http://schemas.microsoft.com/office/drawing/2014/main" id="{E3CC7C34-9495-46DB-99AE-5801245850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0" name="AutoShape 2" descr="comedero manual para ponedora en piso">
          <a:extLst>
            <a:ext uri="{FF2B5EF4-FFF2-40B4-BE49-F238E27FC236}">
              <a16:creationId xmlns:a16="http://schemas.microsoft.com/office/drawing/2014/main" id="{AD49CC2D-F2AC-476C-8021-A1E829E0CC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1" name="AutoShape 10">
          <a:extLst>
            <a:ext uri="{FF2B5EF4-FFF2-40B4-BE49-F238E27FC236}">
              <a16:creationId xmlns:a16="http://schemas.microsoft.com/office/drawing/2014/main" id="{060F01DB-65CF-4499-BB66-C7753BF2CA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2" name="AutoShape 2" descr="comedero manual para ponedora en piso">
          <a:extLst>
            <a:ext uri="{FF2B5EF4-FFF2-40B4-BE49-F238E27FC236}">
              <a16:creationId xmlns:a16="http://schemas.microsoft.com/office/drawing/2014/main" id="{263C9E7C-A9D3-41EA-82FA-6828239071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3" name="AutoShape 10">
          <a:extLst>
            <a:ext uri="{FF2B5EF4-FFF2-40B4-BE49-F238E27FC236}">
              <a16:creationId xmlns:a16="http://schemas.microsoft.com/office/drawing/2014/main" id="{238BF400-269C-4ED2-85D0-FAA787A992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4" name="AutoShape 2" descr="comedero manual para ponedora en piso">
          <a:extLst>
            <a:ext uri="{FF2B5EF4-FFF2-40B4-BE49-F238E27FC236}">
              <a16:creationId xmlns:a16="http://schemas.microsoft.com/office/drawing/2014/main" id="{F5CCE207-E52A-4BA9-8921-2887E6CC249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5" name="AutoShape 10">
          <a:extLst>
            <a:ext uri="{FF2B5EF4-FFF2-40B4-BE49-F238E27FC236}">
              <a16:creationId xmlns:a16="http://schemas.microsoft.com/office/drawing/2014/main" id="{FDD953AA-6523-4B95-ADDD-FAD1199AE5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6" name="AutoShape 2" descr="comedero manual para ponedora en piso">
          <a:extLst>
            <a:ext uri="{FF2B5EF4-FFF2-40B4-BE49-F238E27FC236}">
              <a16:creationId xmlns:a16="http://schemas.microsoft.com/office/drawing/2014/main" id="{A61660F3-45AC-45A9-827A-062CF1E6B3D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7" name="AutoShape 10">
          <a:extLst>
            <a:ext uri="{FF2B5EF4-FFF2-40B4-BE49-F238E27FC236}">
              <a16:creationId xmlns:a16="http://schemas.microsoft.com/office/drawing/2014/main" id="{75C74025-1C3B-4E7F-9CA1-7A57AF7A99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8" name="AutoShape 2" descr="comedero manual para ponedora en piso">
          <a:extLst>
            <a:ext uri="{FF2B5EF4-FFF2-40B4-BE49-F238E27FC236}">
              <a16:creationId xmlns:a16="http://schemas.microsoft.com/office/drawing/2014/main" id="{2DD62C93-EDE0-4CB7-B8E4-DC594DBEEC2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89" name="AutoShape 10">
          <a:extLst>
            <a:ext uri="{FF2B5EF4-FFF2-40B4-BE49-F238E27FC236}">
              <a16:creationId xmlns:a16="http://schemas.microsoft.com/office/drawing/2014/main" id="{9DBB6BAB-ECAE-45C3-8179-D6CA6ECDA59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0" name="AutoShape 2" descr="comedero manual para ponedora en piso">
          <a:extLst>
            <a:ext uri="{FF2B5EF4-FFF2-40B4-BE49-F238E27FC236}">
              <a16:creationId xmlns:a16="http://schemas.microsoft.com/office/drawing/2014/main" id="{85CE6445-2E59-4C85-9852-FEF78956312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1" name="AutoShape 10">
          <a:extLst>
            <a:ext uri="{FF2B5EF4-FFF2-40B4-BE49-F238E27FC236}">
              <a16:creationId xmlns:a16="http://schemas.microsoft.com/office/drawing/2014/main" id="{0C36C849-E991-4971-B813-A2B798639A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2" name="AutoShape 9">
          <a:extLst>
            <a:ext uri="{FF2B5EF4-FFF2-40B4-BE49-F238E27FC236}">
              <a16:creationId xmlns:a16="http://schemas.microsoft.com/office/drawing/2014/main" id="{B7423D7C-9A36-4D0B-8E02-BDBC14D8DBC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3" name="AutoShape 2" descr="comedero manual para ponedora en piso">
          <a:extLst>
            <a:ext uri="{FF2B5EF4-FFF2-40B4-BE49-F238E27FC236}">
              <a16:creationId xmlns:a16="http://schemas.microsoft.com/office/drawing/2014/main" id="{DFC8AFA6-1882-4210-91DB-CD18C560B4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4" name="AutoShape 10">
          <a:extLst>
            <a:ext uri="{FF2B5EF4-FFF2-40B4-BE49-F238E27FC236}">
              <a16:creationId xmlns:a16="http://schemas.microsoft.com/office/drawing/2014/main" id="{1DA6F71E-0848-4EBB-88DD-CD171C3F91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5" name="AutoShape 2" descr="comedero manual para ponedora en piso">
          <a:extLst>
            <a:ext uri="{FF2B5EF4-FFF2-40B4-BE49-F238E27FC236}">
              <a16:creationId xmlns:a16="http://schemas.microsoft.com/office/drawing/2014/main" id="{012DC14C-BFF1-4DFC-8A37-F9A1646156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6" name="AutoShape 10">
          <a:extLst>
            <a:ext uri="{FF2B5EF4-FFF2-40B4-BE49-F238E27FC236}">
              <a16:creationId xmlns:a16="http://schemas.microsoft.com/office/drawing/2014/main" id="{04EEB457-B149-4702-9D5B-67DE82C6AAF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7" name="AutoShape 2" descr="comedero manual para ponedora en piso">
          <a:extLst>
            <a:ext uri="{FF2B5EF4-FFF2-40B4-BE49-F238E27FC236}">
              <a16:creationId xmlns:a16="http://schemas.microsoft.com/office/drawing/2014/main" id="{7201E0D3-7CB2-43C0-B614-6A80C963F5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8" name="AutoShape 10">
          <a:extLst>
            <a:ext uri="{FF2B5EF4-FFF2-40B4-BE49-F238E27FC236}">
              <a16:creationId xmlns:a16="http://schemas.microsoft.com/office/drawing/2014/main" id="{A1D08227-BF10-4D14-9852-5A1514E4E8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799" name="AutoShape 2" descr="comedero manual para ponedora en piso">
          <a:extLst>
            <a:ext uri="{FF2B5EF4-FFF2-40B4-BE49-F238E27FC236}">
              <a16:creationId xmlns:a16="http://schemas.microsoft.com/office/drawing/2014/main" id="{D34F5163-BFE7-4036-9F21-149CDB98E3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0" name="AutoShape 10">
          <a:extLst>
            <a:ext uri="{FF2B5EF4-FFF2-40B4-BE49-F238E27FC236}">
              <a16:creationId xmlns:a16="http://schemas.microsoft.com/office/drawing/2014/main" id="{E6F7EFDA-307F-48B3-9B9B-5AD1E028A21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1" name="AutoShape 2" descr="comedero manual para ponedora en piso">
          <a:extLst>
            <a:ext uri="{FF2B5EF4-FFF2-40B4-BE49-F238E27FC236}">
              <a16:creationId xmlns:a16="http://schemas.microsoft.com/office/drawing/2014/main" id="{A2C67DFA-148E-456D-AC09-95AE61DF8A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2" name="AutoShape 10">
          <a:extLst>
            <a:ext uri="{FF2B5EF4-FFF2-40B4-BE49-F238E27FC236}">
              <a16:creationId xmlns:a16="http://schemas.microsoft.com/office/drawing/2014/main" id="{64E88A1F-152A-42A0-8601-93B8B95FFF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3" name="AutoShape 2" descr="comedero manual para ponedora en piso">
          <a:extLst>
            <a:ext uri="{FF2B5EF4-FFF2-40B4-BE49-F238E27FC236}">
              <a16:creationId xmlns:a16="http://schemas.microsoft.com/office/drawing/2014/main" id="{708D9112-1944-4B3E-AE58-8AEF969942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4" name="AutoShape 10">
          <a:extLst>
            <a:ext uri="{FF2B5EF4-FFF2-40B4-BE49-F238E27FC236}">
              <a16:creationId xmlns:a16="http://schemas.microsoft.com/office/drawing/2014/main" id="{294E4114-0E04-4CD3-B085-C4BBDCE280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5" name="AutoShape 9">
          <a:extLst>
            <a:ext uri="{FF2B5EF4-FFF2-40B4-BE49-F238E27FC236}">
              <a16:creationId xmlns:a16="http://schemas.microsoft.com/office/drawing/2014/main" id="{99F959AB-C3CE-4E91-A919-BFD61FF8EC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6" name="AutoShape 2" descr="comedero manual para ponedora en piso">
          <a:extLst>
            <a:ext uri="{FF2B5EF4-FFF2-40B4-BE49-F238E27FC236}">
              <a16:creationId xmlns:a16="http://schemas.microsoft.com/office/drawing/2014/main" id="{D40902DE-D78B-4467-A1C8-090807BCC19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7" name="AutoShape 10">
          <a:extLst>
            <a:ext uri="{FF2B5EF4-FFF2-40B4-BE49-F238E27FC236}">
              <a16:creationId xmlns:a16="http://schemas.microsoft.com/office/drawing/2014/main" id="{C27213E7-EE3E-490B-A840-297F5B6D9A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8" name="AutoShape 2" descr="comedero manual para ponedora en piso">
          <a:extLst>
            <a:ext uri="{FF2B5EF4-FFF2-40B4-BE49-F238E27FC236}">
              <a16:creationId xmlns:a16="http://schemas.microsoft.com/office/drawing/2014/main" id="{1A595CA2-E95A-47D1-9361-4B51C64268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09" name="AutoShape 10">
          <a:extLst>
            <a:ext uri="{FF2B5EF4-FFF2-40B4-BE49-F238E27FC236}">
              <a16:creationId xmlns:a16="http://schemas.microsoft.com/office/drawing/2014/main" id="{A94A51DC-4B7F-4D4D-825D-56BD977293B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0" name="AutoShape 2" descr="comedero manual para ponedora en piso">
          <a:extLst>
            <a:ext uri="{FF2B5EF4-FFF2-40B4-BE49-F238E27FC236}">
              <a16:creationId xmlns:a16="http://schemas.microsoft.com/office/drawing/2014/main" id="{8BC31D0F-A556-4D5F-8773-8F67D2F8F6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1" name="AutoShape 10">
          <a:extLst>
            <a:ext uri="{FF2B5EF4-FFF2-40B4-BE49-F238E27FC236}">
              <a16:creationId xmlns:a16="http://schemas.microsoft.com/office/drawing/2014/main" id="{7E92529B-BE4D-44A2-A393-8CCB59FD08F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2" name="AutoShape 2" descr="comedero manual para ponedora en piso">
          <a:extLst>
            <a:ext uri="{FF2B5EF4-FFF2-40B4-BE49-F238E27FC236}">
              <a16:creationId xmlns:a16="http://schemas.microsoft.com/office/drawing/2014/main" id="{67FC3535-2118-4EB3-9E76-C4812354828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3" name="AutoShape 10">
          <a:extLst>
            <a:ext uri="{FF2B5EF4-FFF2-40B4-BE49-F238E27FC236}">
              <a16:creationId xmlns:a16="http://schemas.microsoft.com/office/drawing/2014/main" id="{900F2C78-5176-4643-A32A-8688018F9F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4" name="AutoShape 2" descr="comedero manual para ponedora en piso">
          <a:extLst>
            <a:ext uri="{FF2B5EF4-FFF2-40B4-BE49-F238E27FC236}">
              <a16:creationId xmlns:a16="http://schemas.microsoft.com/office/drawing/2014/main" id="{3CB09E3C-E03E-4C4E-8C2D-3CE516FC10A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5" name="AutoShape 10">
          <a:extLst>
            <a:ext uri="{FF2B5EF4-FFF2-40B4-BE49-F238E27FC236}">
              <a16:creationId xmlns:a16="http://schemas.microsoft.com/office/drawing/2014/main" id="{D4030E71-7F4C-49F2-BE78-7C5827DFF5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6" name="AutoShape 2" descr="comedero manual para ponedora en piso">
          <a:extLst>
            <a:ext uri="{FF2B5EF4-FFF2-40B4-BE49-F238E27FC236}">
              <a16:creationId xmlns:a16="http://schemas.microsoft.com/office/drawing/2014/main" id="{908E36AC-6CC1-4222-9926-96C63A71C7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7" name="AutoShape 10">
          <a:extLst>
            <a:ext uri="{FF2B5EF4-FFF2-40B4-BE49-F238E27FC236}">
              <a16:creationId xmlns:a16="http://schemas.microsoft.com/office/drawing/2014/main" id="{CF888AA3-3502-4FAE-98D4-E4A72BBCA4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8" name="AutoShape 9">
          <a:extLst>
            <a:ext uri="{FF2B5EF4-FFF2-40B4-BE49-F238E27FC236}">
              <a16:creationId xmlns:a16="http://schemas.microsoft.com/office/drawing/2014/main" id="{AC21E30D-28DD-457C-8620-4078EA63F05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19" name="AutoShape 2" descr="comedero manual para ponedora en piso">
          <a:extLst>
            <a:ext uri="{FF2B5EF4-FFF2-40B4-BE49-F238E27FC236}">
              <a16:creationId xmlns:a16="http://schemas.microsoft.com/office/drawing/2014/main" id="{161E44F4-427C-4F5B-AAF1-C25F333DD8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0" name="AutoShape 10">
          <a:extLst>
            <a:ext uri="{FF2B5EF4-FFF2-40B4-BE49-F238E27FC236}">
              <a16:creationId xmlns:a16="http://schemas.microsoft.com/office/drawing/2014/main" id="{8B9C719B-4D00-4075-BB15-603043DC20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1" name="AutoShape 2" descr="comedero manual para ponedora en piso">
          <a:extLst>
            <a:ext uri="{FF2B5EF4-FFF2-40B4-BE49-F238E27FC236}">
              <a16:creationId xmlns:a16="http://schemas.microsoft.com/office/drawing/2014/main" id="{9A109B44-DA13-40A6-B36A-6B585AE94D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2" name="AutoShape 10">
          <a:extLst>
            <a:ext uri="{FF2B5EF4-FFF2-40B4-BE49-F238E27FC236}">
              <a16:creationId xmlns:a16="http://schemas.microsoft.com/office/drawing/2014/main" id="{0AFB7B83-0BD7-4C3C-A1F5-C0F22B2DAE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3" name="AutoShape 2" descr="comedero manual para ponedora en piso">
          <a:extLst>
            <a:ext uri="{FF2B5EF4-FFF2-40B4-BE49-F238E27FC236}">
              <a16:creationId xmlns:a16="http://schemas.microsoft.com/office/drawing/2014/main" id="{C528255F-A644-45D1-B9A1-CB1CD6B66D3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4" name="AutoShape 10">
          <a:extLst>
            <a:ext uri="{FF2B5EF4-FFF2-40B4-BE49-F238E27FC236}">
              <a16:creationId xmlns:a16="http://schemas.microsoft.com/office/drawing/2014/main" id="{EEA8E03B-CB4C-4141-A1B6-FF3143F6760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5" name="AutoShape 2" descr="comedero manual para ponedora en piso">
          <a:extLst>
            <a:ext uri="{FF2B5EF4-FFF2-40B4-BE49-F238E27FC236}">
              <a16:creationId xmlns:a16="http://schemas.microsoft.com/office/drawing/2014/main" id="{6E031A34-C5B5-42E1-B947-3FE22126945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6" name="AutoShape 10">
          <a:extLst>
            <a:ext uri="{FF2B5EF4-FFF2-40B4-BE49-F238E27FC236}">
              <a16:creationId xmlns:a16="http://schemas.microsoft.com/office/drawing/2014/main" id="{0F8E0563-1459-4E22-BD7F-1DE8B2C38B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7" name="AutoShape 2" descr="comedero manual para ponedora en piso">
          <a:extLst>
            <a:ext uri="{FF2B5EF4-FFF2-40B4-BE49-F238E27FC236}">
              <a16:creationId xmlns:a16="http://schemas.microsoft.com/office/drawing/2014/main" id="{A446AAA3-6F26-403A-8BB4-9C5BA87B7E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8" name="AutoShape 10">
          <a:extLst>
            <a:ext uri="{FF2B5EF4-FFF2-40B4-BE49-F238E27FC236}">
              <a16:creationId xmlns:a16="http://schemas.microsoft.com/office/drawing/2014/main" id="{7AF9A9B6-7940-4129-8A0E-28D572AC378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29" name="AutoShape 2" descr="comedero manual para ponedora en piso">
          <a:extLst>
            <a:ext uri="{FF2B5EF4-FFF2-40B4-BE49-F238E27FC236}">
              <a16:creationId xmlns:a16="http://schemas.microsoft.com/office/drawing/2014/main" id="{67B7B9FD-8E34-43EB-ABA1-2B9E1673730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0" name="AutoShape 10">
          <a:extLst>
            <a:ext uri="{FF2B5EF4-FFF2-40B4-BE49-F238E27FC236}">
              <a16:creationId xmlns:a16="http://schemas.microsoft.com/office/drawing/2014/main" id="{8F602D17-7FC4-48F9-BE51-62A861E9B7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1" name="AutoShape 9">
          <a:extLst>
            <a:ext uri="{FF2B5EF4-FFF2-40B4-BE49-F238E27FC236}">
              <a16:creationId xmlns:a16="http://schemas.microsoft.com/office/drawing/2014/main" id="{D77FE8E2-B536-4BB1-8184-A8E6EC4855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2" name="AutoShape 2" descr="comedero manual para ponedora en piso">
          <a:extLst>
            <a:ext uri="{FF2B5EF4-FFF2-40B4-BE49-F238E27FC236}">
              <a16:creationId xmlns:a16="http://schemas.microsoft.com/office/drawing/2014/main" id="{6B25CE3F-5E23-4C82-9946-D4E9CC6C3B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3" name="AutoShape 10">
          <a:extLst>
            <a:ext uri="{FF2B5EF4-FFF2-40B4-BE49-F238E27FC236}">
              <a16:creationId xmlns:a16="http://schemas.microsoft.com/office/drawing/2014/main" id="{A5E3CFFD-0565-4651-9FAB-378A04FC36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4" name="AutoShape 2" descr="comedero manual para ponedora en piso">
          <a:extLst>
            <a:ext uri="{FF2B5EF4-FFF2-40B4-BE49-F238E27FC236}">
              <a16:creationId xmlns:a16="http://schemas.microsoft.com/office/drawing/2014/main" id="{EA905948-F213-484C-91A8-1AC6A5A7426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5" name="AutoShape 10">
          <a:extLst>
            <a:ext uri="{FF2B5EF4-FFF2-40B4-BE49-F238E27FC236}">
              <a16:creationId xmlns:a16="http://schemas.microsoft.com/office/drawing/2014/main" id="{65C8B6A1-022B-403D-A1A8-234432F757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6" name="AutoShape 2" descr="comedero manual para ponedora en piso">
          <a:extLst>
            <a:ext uri="{FF2B5EF4-FFF2-40B4-BE49-F238E27FC236}">
              <a16:creationId xmlns:a16="http://schemas.microsoft.com/office/drawing/2014/main" id="{3D107292-9981-4A17-B93E-7773E4F3DE7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7" name="AutoShape 10">
          <a:extLst>
            <a:ext uri="{FF2B5EF4-FFF2-40B4-BE49-F238E27FC236}">
              <a16:creationId xmlns:a16="http://schemas.microsoft.com/office/drawing/2014/main" id="{92A2C13C-5D02-45CC-B72C-A880F0EFAD6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8" name="AutoShape 2" descr="comedero manual para ponedora en piso">
          <a:extLst>
            <a:ext uri="{FF2B5EF4-FFF2-40B4-BE49-F238E27FC236}">
              <a16:creationId xmlns:a16="http://schemas.microsoft.com/office/drawing/2014/main" id="{C30E9E1B-AE91-40B8-BE83-1BFFAD793C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39" name="AutoShape 10">
          <a:extLst>
            <a:ext uri="{FF2B5EF4-FFF2-40B4-BE49-F238E27FC236}">
              <a16:creationId xmlns:a16="http://schemas.microsoft.com/office/drawing/2014/main" id="{3E1C08CA-C32A-418C-93A4-5518630AA4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0" name="AutoShape 2" descr="comedero manual para ponedora en piso">
          <a:extLst>
            <a:ext uri="{FF2B5EF4-FFF2-40B4-BE49-F238E27FC236}">
              <a16:creationId xmlns:a16="http://schemas.microsoft.com/office/drawing/2014/main" id="{3176CEC8-13A6-4D7B-B0EA-9D766844413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1" name="AutoShape 10">
          <a:extLst>
            <a:ext uri="{FF2B5EF4-FFF2-40B4-BE49-F238E27FC236}">
              <a16:creationId xmlns:a16="http://schemas.microsoft.com/office/drawing/2014/main" id="{F8A42840-6C4F-428B-A00A-9DC7CA9D53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2" name="AutoShape 2" descr="comedero manual para ponedora en piso">
          <a:extLst>
            <a:ext uri="{FF2B5EF4-FFF2-40B4-BE49-F238E27FC236}">
              <a16:creationId xmlns:a16="http://schemas.microsoft.com/office/drawing/2014/main" id="{6F530CDC-6D6D-4FF2-93D1-D3011977397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3" name="AutoShape 10">
          <a:extLst>
            <a:ext uri="{FF2B5EF4-FFF2-40B4-BE49-F238E27FC236}">
              <a16:creationId xmlns:a16="http://schemas.microsoft.com/office/drawing/2014/main" id="{AA18D708-22F5-41AA-947D-AC81284D65C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4" name="AutoShape 9">
          <a:extLst>
            <a:ext uri="{FF2B5EF4-FFF2-40B4-BE49-F238E27FC236}">
              <a16:creationId xmlns:a16="http://schemas.microsoft.com/office/drawing/2014/main" id="{B245CF60-7E62-4104-962D-ABCC75C6BF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5" name="AutoShape 2" descr="comedero manual para ponedora en piso">
          <a:extLst>
            <a:ext uri="{FF2B5EF4-FFF2-40B4-BE49-F238E27FC236}">
              <a16:creationId xmlns:a16="http://schemas.microsoft.com/office/drawing/2014/main" id="{90F83060-77E5-4C11-AD9F-C24C3E43BC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6" name="AutoShape 10">
          <a:extLst>
            <a:ext uri="{FF2B5EF4-FFF2-40B4-BE49-F238E27FC236}">
              <a16:creationId xmlns:a16="http://schemas.microsoft.com/office/drawing/2014/main" id="{73F78136-8166-4DE4-8439-F02A42AB72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7" name="AutoShape 2" descr="comedero manual para ponedora en piso">
          <a:extLst>
            <a:ext uri="{FF2B5EF4-FFF2-40B4-BE49-F238E27FC236}">
              <a16:creationId xmlns:a16="http://schemas.microsoft.com/office/drawing/2014/main" id="{00217651-68DD-4CD2-B460-E8771048F5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8" name="AutoShape 10">
          <a:extLst>
            <a:ext uri="{FF2B5EF4-FFF2-40B4-BE49-F238E27FC236}">
              <a16:creationId xmlns:a16="http://schemas.microsoft.com/office/drawing/2014/main" id="{64E9B16D-6CCC-44D7-9D23-90F659DFB68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49" name="AutoShape 2" descr="comedero manual para ponedora en piso">
          <a:extLst>
            <a:ext uri="{FF2B5EF4-FFF2-40B4-BE49-F238E27FC236}">
              <a16:creationId xmlns:a16="http://schemas.microsoft.com/office/drawing/2014/main" id="{C69BF1C6-9470-47CB-823B-4F17CCC90B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50" name="AutoShape 10">
          <a:extLst>
            <a:ext uri="{FF2B5EF4-FFF2-40B4-BE49-F238E27FC236}">
              <a16:creationId xmlns:a16="http://schemas.microsoft.com/office/drawing/2014/main" id="{3AA65024-E760-40F1-90A9-8C1140BB44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51" name="AutoShape 2" descr="comedero manual para ponedora en piso">
          <a:extLst>
            <a:ext uri="{FF2B5EF4-FFF2-40B4-BE49-F238E27FC236}">
              <a16:creationId xmlns:a16="http://schemas.microsoft.com/office/drawing/2014/main" id="{90E3179B-447A-4065-AEC7-7A81192FDD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52" name="AutoShape 10">
          <a:extLst>
            <a:ext uri="{FF2B5EF4-FFF2-40B4-BE49-F238E27FC236}">
              <a16:creationId xmlns:a16="http://schemas.microsoft.com/office/drawing/2014/main" id="{970D6F69-4A39-4A8C-8A23-DD4C65F1127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53" name="AutoShape 2" descr="comedero manual para ponedora en piso">
          <a:extLst>
            <a:ext uri="{FF2B5EF4-FFF2-40B4-BE49-F238E27FC236}">
              <a16:creationId xmlns:a16="http://schemas.microsoft.com/office/drawing/2014/main" id="{80949846-8C77-4807-A83A-1265DBA9964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54" name="AutoShape 10">
          <a:extLst>
            <a:ext uri="{FF2B5EF4-FFF2-40B4-BE49-F238E27FC236}">
              <a16:creationId xmlns:a16="http://schemas.microsoft.com/office/drawing/2014/main" id="{DF6E06E4-37E2-492F-B2C1-EEFDC7D4AB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55" name="AutoShape 9">
          <a:extLst>
            <a:ext uri="{FF2B5EF4-FFF2-40B4-BE49-F238E27FC236}">
              <a16:creationId xmlns:a16="http://schemas.microsoft.com/office/drawing/2014/main" id="{275CA23B-9096-45FB-B057-3CDD82B1DE0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56" name="AutoShape 9">
          <a:extLst>
            <a:ext uri="{FF2B5EF4-FFF2-40B4-BE49-F238E27FC236}">
              <a16:creationId xmlns:a16="http://schemas.microsoft.com/office/drawing/2014/main" id="{3172B41B-8028-42A2-BDBB-CE13947BCC4B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57" name="AutoShape 2" descr="comedero manual para ponedora en piso">
          <a:extLst>
            <a:ext uri="{FF2B5EF4-FFF2-40B4-BE49-F238E27FC236}">
              <a16:creationId xmlns:a16="http://schemas.microsoft.com/office/drawing/2014/main" id="{6970CF52-1C21-4E5F-A073-A3803FEC11C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58" name="AutoShape 10">
          <a:extLst>
            <a:ext uri="{FF2B5EF4-FFF2-40B4-BE49-F238E27FC236}">
              <a16:creationId xmlns:a16="http://schemas.microsoft.com/office/drawing/2014/main" id="{31D8FD48-42F0-4D06-BC19-EBD309169DF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59" name="AutoShape 2" descr="comedero manual para ponedora en piso">
          <a:extLst>
            <a:ext uri="{FF2B5EF4-FFF2-40B4-BE49-F238E27FC236}">
              <a16:creationId xmlns:a16="http://schemas.microsoft.com/office/drawing/2014/main" id="{1DCB023A-023F-47A0-8CCE-ADEA54004BA2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0" name="AutoShape 10">
          <a:extLst>
            <a:ext uri="{FF2B5EF4-FFF2-40B4-BE49-F238E27FC236}">
              <a16:creationId xmlns:a16="http://schemas.microsoft.com/office/drawing/2014/main" id="{BAF39D6C-52EA-4E3A-8F1B-848833E428F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1" name="AutoShape 2" descr="comedero manual para ponedora en piso">
          <a:extLst>
            <a:ext uri="{FF2B5EF4-FFF2-40B4-BE49-F238E27FC236}">
              <a16:creationId xmlns:a16="http://schemas.microsoft.com/office/drawing/2014/main" id="{2DB95062-9992-455F-BCD4-D13C3A6F680F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2" name="AutoShape 10">
          <a:extLst>
            <a:ext uri="{FF2B5EF4-FFF2-40B4-BE49-F238E27FC236}">
              <a16:creationId xmlns:a16="http://schemas.microsoft.com/office/drawing/2014/main" id="{265EEA5C-31F3-470E-9C56-777424BF1A7A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3" name="AutoShape 2" descr="comedero manual para ponedora en piso">
          <a:extLst>
            <a:ext uri="{FF2B5EF4-FFF2-40B4-BE49-F238E27FC236}">
              <a16:creationId xmlns:a16="http://schemas.microsoft.com/office/drawing/2014/main" id="{37128AEE-8839-4521-A776-8BF063ECCBB7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4" name="AutoShape 10">
          <a:extLst>
            <a:ext uri="{FF2B5EF4-FFF2-40B4-BE49-F238E27FC236}">
              <a16:creationId xmlns:a16="http://schemas.microsoft.com/office/drawing/2014/main" id="{F8C31106-2AFA-4BE1-BE4A-2F30E3C4940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5" name="AutoShape 2" descr="comedero manual para ponedora en piso">
          <a:extLst>
            <a:ext uri="{FF2B5EF4-FFF2-40B4-BE49-F238E27FC236}">
              <a16:creationId xmlns:a16="http://schemas.microsoft.com/office/drawing/2014/main" id="{8711F454-4FD9-458D-A8FE-76DE14BC8323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6" name="AutoShape 10">
          <a:extLst>
            <a:ext uri="{FF2B5EF4-FFF2-40B4-BE49-F238E27FC236}">
              <a16:creationId xmlns:a16="http://schemas.microsoft.com/office/drawing/2014/main" id="{C699CC2E-050B-4AB6-BD3C-9FF0E398B222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7" name="AutoShape 9">
          <a:extLst>
            <a:ext uri="{FF2B5EF4-FFF2-40B4-BE49-F238E27FC236}">
              <a16:creationId xmlns:a16="http://schemas.microsoft.com/office/drawing/2014/main" id="{6AA4EB3A-3EAF-4384-B992-2806C1028BD2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8" name="AutoShape 2" descr="comedero manual para ponedora en piso">
          <a:extLst>
            <a:ext uri="{FF2B5EF4-FFF2-40B4-BE49-F238E27FC236}">
              <a16:creationId xmlns:a16="http://schemas.microsoft.com/office/drawing/2014/main" id="{0BC7A8DB-4994-4A5C-BE28-6B7A04AF252E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69" name="AutoShape 10">
          <a:extLst>
            <a:ext uri="{FF2B5EF4-FFF2-40B4-BE49-F238E27FC236}">
              <a16:creationId xmlns:a16="http://schemas.microsoft.com/office/drawing/2014/main" id="{3309F905-DF4E-44CE-82D9-CF4023861326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0" name="AutoShape 2" descr="comedero manual para ponedora en piso">
          <a:extLst>
            <a:ext uri="{FF2B5EF4-FFF2-40B4-BE49-F238E27FC236}">
              <a16:creationId xmlns:a16="http://schemas.microsoft.com/office/drawing/2014/main" id="{FF39652C-32F5-42E0-8F96-51E88E4B89A3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1" name="AutoShape 10">
          <a:extLst>
            <a:ext uri="{FF2B5EF4-FFF2-40B4-BE49-F238E27FC236}">
              <a16:creationId xmlns:a16="http://schemas.microsoft.com/office/drawing/2014/main" id="{AC44464B-70E5-4A8F-B308-271E013C032F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2" name="AutoShape 2" descr="comedero manual para ponedora en piso">
          <a:extLst>
            <a:ext uri="{FF2B5EF4-FFF2-40B4-BE49-F238E27FC236}">
              <a16:creationId xmlns:a16="http://schemas.microsoft.com/office/drawing/2014/main" id="{4D88E25A-836C-4280-9CA5-8985A4C8E8E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3" name="AutoShape 10">
          <a:extLst>
            <a:ext uri="{FF2B5EF4-FFF2-40B4-BE49-F238E27FC236}">
              <a16:creationId xmlns:a16="http://schemas.microsoft.com/office/drawing/2014/main" id="{EF74D5DE-AB31-4EEF-88E5-DCB16CC93A4B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4" name="AutoShape 2" descr="comedero manual para ponedora en piso">
          <a:extLst>
            <a:ext uri="{FF2B5EF4-FFF2-40B4-BE49-F238E27FC236}">
              <a16:creationId xmlns:a16="http://schemas.microsoft.com/office/drawing/2014/main" id="{FB7B41CB-F10E-4FC5-8A3B-04EF143BFB7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5" name="AutoShape 10">
          <a:extLst>
            <a:ext uri="{FF2B5EF4-FFF2-40B4-BE49-F238E27FC236}">
              <a16:creationId xmlns:a16="http://schemas.microsoft.com/office/drawing/2014/main" id="{36974413-8A7E-4644-926E-F68088D86AB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6" name="AutoShape 2" descr="comedero manual para ponedora en piso">
          <a:extLst>
            <a:ext uri="{FF2B5EF4-FFF2-40B4-BE49-F238E27FC236}">
              <a16:creationId xmlns:a16="http://schemas.microsoft.com/office/drawing/2014/main" id="{016625C8-63F8-4514-A358-D7C2C2F3982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7" name="AutoShape 10">
          <a:extLst>
            <a:ext uri="{FF2B5EF4-FFF2-40B4-BE49-F238E27FC236}">
              <a16:creationId xmlns:a16="http://schemas.microsoft.com/office/drawing/2014/main" id="{34F5858D-B85F-4D9F-B3C3-E449BCEB4701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8" name="AutoShape 2" descr="comedero manual para ponedora en piso">
          <a:extLst>
            <a:ext uri="{FF2B5EF4-FFF2-40B4-BE49-F238E27FC236}">
              <a16:creationId xmlns:a16="http://schemas.microsoft.com/office/drawing/2014/main" id="{F69992C8-1233-40CC-B4D1-BEE002DA478F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79" name="AutoShape 10">
          <a:extLst>
            <a:ext uri="{FF2B5EF4-FFF2-40B4-BE49-F238E27FC236}">
              <a16:creationId xmlns:a16="http://schemas.microsoft.com/office/drawing/2014/main" id="{85489B24-E06B-42E8-AAE7-CBC085F3DBA3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0" name="AutoShape 2" descr="comedero manual para ponedora en piso">
          <a:extLst>
            <a:ext uri="{FF2B5EF4-FFF2-40B4-BE49-F238E27FC236}">
              <a16:creationId xmlns:a16="http://schemas.microsoft.com/office/drawing/2014/main" id="{3257E57D-5938-4D35-8AE6-E3139F5269B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1" name="AutoShape 10">
          <a:extLst>
            <a:ext uri="{FF2B5EF4-FFF2-40B4-BE49-F238E27FC236}">
              <a16:creationId xmlns:a16="http://schemas.microsoft.com/office/drawing/2014/main" id="{374E29B5-16AF-439F-B6C9-EAC35F8B12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2" name="AutoShape 2" descr="comedero manual para ponedora en piso">
          <a:extLst>
            <a:ext uri="{FF2B5EF4-FFF2-40B4-BE49-F238E27FC236}">
              <a16:creationId xmlns:a16="http://schemas.microsoft.com/office/drawing/2014/main" id="{154BD56D-F877-46E7-B93B-FA5958DD2A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3" name="AutoShape 10">
          <a:extLst>
            <a:ext uri="{FF2B5EF4-FFF2-40B4-BE49-F238E27FC236}">
              <a16:creationId xmlns:a16="http://schemas.microsoft.com/office/drawing/2014/main" id="{7F7A5EA6-7B5E-4894-A735-57D572F22F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4" name="AutoShape 2" descr="comedero manual para ponedora en piso">
          <a:extLst>
            <a:ext uri="{FF2B5EF4-FFF2-40B4-BE49-F238E27FC236}">
              <a16:creationId xmlns:a16="http://schemas.microsoft.com/office/drawing/2014/main" id="{176BE1CA-09BD-4069-8012-0900843FF8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5" name="AutoShape 10">
          <a:extLst>
            <a:ext uri="{FF2B5EF4-FFF2-40B4-BE49-F238E27FC236}">
              <a16:creationId xmlns:a16="http://schemas.microsoft.com/office/drawing/2014/main" id="{AE910FEB-F0BE-4DEA-9E9B-E06D421B05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6" name="AutoShape 2" descr="comedero manual para ponedora en piso">
          <a:extLst>
            <a:ext uri="{FF2B5EF4-FFF2-40B4-BE49-F238E27FC236}">
              <a16:creationId xmlns:a16="http://schemas.microsoft.com/office/drawing/2014/main" id="{BE83BAC3-0023-4CF1-8F2D-7B69796D63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7" name="AutoShape 10">
          <a:extLst>
            <a:ext uri="{FF2B5EF4-FFF2-40B4-BE49-F238E27FC236}">
              <a16:creationId xmlns:a16="http://schemas.microsoft.com/office/drawing/2014/main" id="{704A3533-9E1E-44D6-92BF-D809D94018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8" name="AutoShape 2" descr="comedero manual para ponedora en piso">
          <a:extLst>
            <a:ext uri="{FF2B5EF4-FFF2-40B4-BE49-F238E27FC236}">
              <a16:creationId xmlns:a16="http://schemas.microsoft.com/office/drawing/2014/main" id="{C7B453F7-6C3F-4653-BA8B-C8D646062D3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889" name="AutoShape 10">
          <a:extLst>
            <a:ext uri="{FF2B5EF4-FFF2-40B4-BE49-F238E27FC236}">
              <a16:creationId xmlns:a16="http://schemas.microsoft.com/office/drawing/2014/main" id="{D4305980-3C79-4EF0-B8A3-84105DFF4F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0" name="AutoShape 2" descr="comedero manual para ponedora en piso">
          <a:extLst>
            <a:ext uri="{FF2B5EF4-FFF2-40B4-BE49-F238E27FC236}">
              <a16:creationId xmlns:a16="http://schemas.microsoft.com/office/drawing/2014/main" id="{20B05BC4-7ABE-4807-9B97-A85D867F263F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1" name="AutoShape 10">
          <a:extLst>
            <a:ext uri="{FF2B5EF4-FFF2-40B4-BE49-F238E27FC236}">
              <a16:creationId xmlns:a16="http://schemas.microsoft.com/office/drawing/2014/main" id="{2E09C832-1CC2-4943-B5EE-922BEC19D5AB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2" name="AutoShape 2" descr="comedero manual para ponedora en piso">
          <a:extLst>
            <a:ext uri="{FF2B5EF4-FFF2-40B4-BE49-F238E27FC236}">
              <a16:creationId xmlns:a16="http://schemas.microsoft.com/office/drawing/2014/main" id="{C7519E16-A0DF-458D-B0B2-4DA8D166C161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3" name="AutoShape 10">
          <a:extLst>
            <a:ext uri="{FF2B5EF4-FFF2-40B4-BE49-F238E27FC236}">
              <a16:creationId xmlns:a16="http://schemas.microsoft.com/office/drawing/2014/main" id="{95FFACBD-6200-49F5-A344-6B41253C8C8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4" name="AutoShape 2" descr="comedero manual para ponedora en piso">
          <a:extLst>
            <a:ext uri="{FF2B5EF4-FFF2-40B4-BE49-F238E27FC236}">
              <a16:creationId xmlns:a16="http://schemas.microsoft.com/office/drawing/2014/main" id="{84901837-686B-41FB-859B-95787B3D9DEE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5" name="AutoShape 10">
          <a:extLst>
            <a:ext uri="{FF2B5EF4-FFF2-40B4-BE49-F238E27FC236}">
              <a16:creationId xmlns:a16="http://schemas.microsoft.com/office/drawing/2014/main" id="{200530E5-C064-4FCB-9884-14322DC5F666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6" name="AutoShape 2" descr="comedero manual para ponedora en piso">
          <a:extLst>
            <a:ext uri="{FF2B5EF4-FFF2-40B4-BE49-F238E27FC236}">
              <a16:creationId xmlns:a16="http://schemas.microsoft.com/office/drawing/2014/main" id="{0A63043B-C2DB-4B78-976D-485C9BCC918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7" name="AutoShape 10">
          <a:extLst>
            <a:ext uri="{FF2B5EF4-FFF2-40B4-BE49-F238E27FC236}">
              <a16:creationId xmlns:a16="http://schemas.microsoft.com/office/drawing/2014/main" id="{D2A35737-4102-4344-8C14-34F20C6A3B15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8" name="AutoShape 2" descr="comedero manual para ponedora en piso">
          <a:extLst>
            <a:ext uri="{FF2B5EF4-FFF2-40B4-BE49-F238E27FC236}">
              <a16:creationId xmlns:a16="http://schemas.microsoft.com/office/drawing/2014/main" id="{A2930640-1E7E-4EF7-B3A0-95595F55479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899" name="AutoShape 10">
          <a:extLst>
            <a:ext uri="{FF2B5EF4-FFF2-40B4-BE49-F238E27FC236}">
              <a16:creationId xmlns:a16="http://schemas.microsoft.com/office/drawing/2014/main" id="{27D7E8DC-CDBF-4C7B-A8B9-F9D97971659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0" name="AutoShape 2" descr="comedero manual para ponedora en piso">
          <a:extLst>
            <a:ext uri="{FF2B5EF4-FFF2-40B4-BE49-F238E27FC236}">
              <a16:creationId xmlns:a16="http://schemas.microsoft.com/office/drawing/2014/main" id="{F0CD6C9B-5E10-49F7-B43D-04011D137670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1" name="AutoShape 10">
          <a:extLst>
            <a:ext uri="{FF2B5EF4-FFF2-40B4-BE49-F238E27FC236}">
              <a16:creationId xmlns:a16="http://schemas.microsoft.com/office/drawing/2014/main" id="{0C90E990-5F94-4948-904C-10287B2ADF8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2" name="AutoShape 2" descr="comedero manual para ponedora en piso">
          <a:extLst>
            <a:ext uri="{FF2B5EF4-FFF2-40B4-BE49-F238E27FC236}">
              <a16:creationId xmlns:a16="http://schemas.microsoft.com/office/drawing/2014/main" id="{8A845789-CE61-4767-BC15-3D36ABEE8DF9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3" name="AutoShape 10">
          <a:extLst>
            <a:ext uri="{FF2B5EF4-FFF2-40B4-BE49-F238E27FC236}">
              <a16:creationId xmlns:a16="http://schemas.microsoft.com/office/drawing/2014/main" id="{A6C375E3-1E9A-4931-9E4A-ADDE78B885C9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4" name="AutoShape 2" descr="comedero manual para ponedora en piso">
          <a:extLst>
            <a:ext uri="{FF2B5EF4-FFF2-40B4-BE49-F238E27FC236}">
              <a16:creationId xmlns:a16="http://schemas.microsoft.com/office/drawing/2014/main" id="{2A66344C-2BDB-47FB-94C6-E6EFFD9E0F67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5" name="AutoShape 10">
          <a:extLst>
            <a:ext uri="{FF2B5EF4-FFF2-40B4-BE49-F238E27FC236}">
              <a16:creationId xmlns:a16="http://schemas.microsoft.com/office/drawing/2014/main" id="{48259E98-7D79-46E3-8BA2-870F49318F8D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6" name="AutoShape 2" descr="comedero manual para ponedora en piso">
          <a:extLst>
            <a:ext uri="{FF2B5EF4-FFF2-40B4-BE49-F238E27FC236}">
              <a16:creationId xmlns:a16="http://schemas.microsoft.com/office/drawing/2014/main" id="{C2001337-C921-4B94-88B7-96E84E9D37D8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7" name="AutoShape 10">
          <a:extLst>
            <a:ext uri="{FF2B5EF4-FFF2-40B4-BE49-F238E27FC236}">
              <a16:creationId xmlns:a16="http://schemas.microsoft.com/office/drawing/2014/main" id="{82D5D4C4-4202-4229-9EB7-99AEBB8226D1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8" name="AutoShape 2" descr="comedero manual para ponedora en piso">
          <a:extLst>
            <a:ext uri="{FF2B5EF4-FFF2-40B4-BE49-F238E27FC236}">
              <a16:creationId xmlns:a16="http://schemas.microsoft.com/office/drawing/2014/main" id="{5D92CA3D-01EF-4735-9FC0-659583133997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09" name="AutoShape 10">
          <a:extLst>
            <a:ext uri="{FF2B5EF4-FFF2-40B4-BE49-F238E27FC236}">
              <a16:creationId xmlns:a16="http://schemas.microsoft.com/office/drawing/2014/main" id="{DCC8C361-648F-438A-956B-A5138AEE11DF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10" name="AutoShape 2" descr="comedero manual para ponedora en piso">
          <a:extLst>
            <a:ext uri="{FF2B5EF4-FFF2-40B4-BE49-F238E27FC236}">
              <a16:creationId xmlns:a16="http://schemas.microsoft.com/office/drawing/2014/main" id="{FA108A37-FD0B-4CD0-A86B-E50C62CBC124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11" name="AutoShape 10">
          <a:extLst>
            <a:ext uri="{FF2B5EF4-FFF2-40B4-BE49-F238E27FC236}">
              <a16:creationId xmlns:a16="http://schemas.microsoft.com/office/drawing/2014/main" id="{3A1BA030-9586-4EAE-BF98-9583BEAC797A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12" name="AutoShape 2" descr="comedero manual para ponedora en piso">
          <a:extLst>
            <a:ext uri="{FF2B5EF4-FFF2-40B4-BE49-F238E27FC236}">
              <a16:creationId xmlns:a16="http://schemas.microsoft.com/office/drawing/2014/main" id="{053F6DD4-760B-402C-A7D9-83437B74DD6C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1913" name="AutoShape 10">
          <a:extLst>
            <a:ext uri="{FF2B5EF4-FFF2-40B4-BE49-F238E27FC236}">
              <a16:creationId xmlns:a16="http://schemas.microsoft.com/office/drawing/2014/main" id="{9C69A8A5-50E6-4F6F-835D-2C525B48EAF1}"/>
            </a:ext>
          </a:extLst>
        </xdr:cNvPr>
        <xdr:cNvSpPr>
          <a:spLocks noChangeAspect="1" noChangeArrowheads="1"/>
        </xdr:cNvSpPr>
      </xdr:nvSpPr>
      <xdr:spPr bwMode="auto">
        <a:xfrm>
          <a:off x="83820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4" name="AutoShape 9">
          <a:extLst>
            <a:ext uri="{FF2B5EF4-FFF2-40B4-BE49-F238E27FC236}">
              <a16:creationId xmlns:a16="http://schemas.microsoft.com/office/drawing/2014/main" id="{07CADCF2-BF5C-4F14-ABB8-E1F32279DD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5" name="AutoShape 2" descr="comedero manual para ponedora en piso">
          <a:extLst>
            <a:ext uri="{FF2B5EF4-FFF2-40B4-BE49-F238E27FC236}">
              <a16:creationId xmlns:a16="http://schemas.microsoft.com/office/drawing/2014/main" id="{9FAE23AD-051D-4103-9DD8-368A65AC11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6" name="AutoShape 10">
          <a:extLst>
            <a:ext uri="{FF2B5EF4-FFF2-40B4-BE49-F238E27FC236}">
              <a16:creationId xmlns:a16="http://schemas.microsoft.com/office/drawing/2014/main" id="{C36C1596-6E40-47FC-9ACA-9B4576BD093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7" name="AutoShape 2" descr="comedero manual para ponedora en piso">
          <a:extLst>
            <a:ext uri="{FF2B5EF4-FFF2-40B4-BE49-F238E27FC236}">
              <a16:creationId xmlns:a16="http://schemas.microsoft.com/office/drawing/2014/main" id="{558DD18D-86E2-4FC6-99FD-2820F61E01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8" name="AutoShape 10">
          <a:extLst>
            <a:ext uri="{FF2B5EF4-FFF2-40B4-BE49-F238E27FC236}">
              <a16:creationId xmlns:a16="http://schemas.microsoft.com/office/drawing/2014/main" id="{3D96714B-1A18-4E5F-AD7C-0D24E86A1D5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19" name="AutoShape 2" descr="comedero manual para ponedora en piso">
          <a:extLst>
            <a:ext uri="{FF2B5EF4-FFF2-40B4-BE49-F238E27FC236}">
              <a16:creationId xmlns:a16="http://schemas.microsoft.com/office/drawing/2014/main" id="{68C0C6C4-E132-432C-BF46-32B933F88B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0" name="AutoShape 10">
          <a:extLst>
            <a:ext uri="{FF2B5EF4-FFF2-40B4-BE49-F238E27FC236}">
              <a16:creationId xmlns:a16="http://schemas.microsoft.com/office/drawing/2014/main" id="{3AC14E1D-04A2-41B4-A192-9A2ECEE653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1" name="AutoShape 2" descr="comedero manual para ponedora en piso">
          <a:extLst>
            <a:ext uri="{FF2B5EF4-FFF2-40B4-BE49-F238E27FC236}">
              <a16:creationId xmlns:a16="http://schemas.microsoft.com/office/drawing/2014/main" id="{34A4EE1D-A003-4B46-9F21-2022C4442C7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2" name="AutoShape 10">
          <a:extLst>
            <a:ext uri="{FF2B5EF4-FFF2-40B4-BE49-F238E27FC236}">
              <a16:creationId xmlns:a16="http://schemas.microsoft.com/office/drawing/2014/main" id="{D932F9A7-B984-4792-ABE2-99D8A71C50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3" name="AutoShape 2" descr="comedero manual para ponedora en piso">
          <a:extLst>
            <a:ext uri="{FF2B5EF4-FFF2-40B4-BE49-F238E27FC236}">
              <a16:creationId xmlns:a16="http://schemas.microsoft.com/office/drawing/2014/main" id="{2454157C-E862-4202-95CC-A45B244E609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4" name="AutoShape 10">
          <a:extLst>
            <a:ext uri="{FF2B5EF4-FFF2-40B4-BE49-F238E27FC236}">
              <a16:creationId xmlns:a16="http://schemas.microsoft.com/office/drawing/2014/main" id="{15F06BF9-DD66-4000-9C0C-A6101931DB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5" name="AutoShape 2" descr="comedero manual para ponedora en piso">
          <a:extLst>
            <a:ext uri="{FF2B5EF4-FFF2-40B4-BE49-F238E27FC236}">
              <a16:creationId xmlns:a16="http://schemas.microsoft.com/office/drawing/2014/main" id="{E16AA187-6221-499F-AA58-F3BEA7EB4DC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6" name="AutoShape 10">
          <a:extLst>
            <a:ext uri="{FF2B5EF4-FFF2-40B4-BE49-F238E27FC236}">
              <a16:creationId xmlns:a16="http://schemas.microsoft.com/office/drawing/2014/main" id="{C06A17B3-B22D-4EE9-AF57-6F72D77087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7" name="AutoShape 9">
          <a:extLst>
            <a:ext uri="{FF2B5EF4-FFF2-40B4-BE49-F238E27FC236}">
              <a16:creationId xmlns:a16="http://schemas.microsoft.com/office/drawing/2014/main" id="{30538AF7-129C-4D49-8F1E-C47195F778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8" name="AutoShape 2" descr="comedero manual para ponedora en piso">
          <a:extLst>
            <a:ext uri="{FF2B5EF4-FFF2-40B4-BE49-F238E27FC236}">
              <a16:creationId xmlns:a16="http://schemas.microsoft.com/office/drawing/2014/main" id="{D40448E6-5F2F-408B-BAD8-ABE5563050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29" name="AutoShape 10">
          <a:extLst>
            <a:ext uri="{FF2B5EF4-FFF2-40B4-BE49-F238E27FC236}">
              <a16:creationId xmlns:a16="http://schemas.microsoft.com/office/drawing/2014/main" id="{A283167C-AA2C-4606-99F0-9A511F9A8B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0" name="AutoShape 2" descr="comedero manual para ponedora en piso">
          <a:extLst>
            <a:ext uri="{FF2B5EF4-FFF2-40B4-BE49-F238E27FC236}">
              <a16:creationId xmlns:a16="http://schemas.microsoft.com/office/drawing/2014/main" id="{E349E210-1F99-4402-9774-7C27FC3F03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1" name="AutoShape 10">
          <a:extLst>
            <a:ext uri="{FF2B5EF4-FFF2-40B4-BE49-F238E27FC236}">
              <a16:creationId xmlns:a16="http://schemas.microsoft.com/office/drawing/2014/main" id="{E541CBD8-E7C1-4837-8966-DF8E9088C1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2" name="AutoShape 2" descr="comedero manual para ponedora en piso">
          <a:extLst>
            <a:ext uri="{FF2B5EF4-FFF2-40B4-BE49-F238E27FC236}">
              <a16:creationId xmlns:a16="http://schemas.microsoft.com/office/drawing/2014/main" id="{825FED7D-3451-464C-9721-00512DCB0A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3" name="AutoShape 10">
          <a:extLst>
            <a:ext uri="{FF2B5EF4-FFF2-40B4-BE49-F238E27FC236}">
              <a16:creationId xmlns:a16="http://schemas.microsoft.com/office/drawing/2014/main" id="{00B887A4-16D7-47E8-966E-D5779811D7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4" name="AutoShape 2" descr="comedero manual para ponedora en piso">
          <a:extLst>
            <a:ext uri="{FF2B5EF4-FFF2-40B4-BE49-F238E27FC236}">
              <a16:creationId xmlns:a16="http://schemas.microsoft.com/office/drawing/2014/main" id="{C931072B-F32D-40A7-9BFE-184EF3AB51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5" name="AutoShape 10">
          <a:extLst>
            <a:ext uri="{FF2B5EF4-FFF2-40B4-BE49-F238E27FC236}">
              <a16:creationId xmlns:a16="http://schemas.microsoft.com/office/drawing/2014/main" id="{E2B03B5D-6E98-4195-A4B4-EBF11E2C9C6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6" name="AutoShape 2" descr="comedero manual para ponedora en piso">
          <a:extLst>
            <a:ext uri="{FF2B5EF4-FFF2-40B4-BE49-F238E27FC236}">
              <a16:creationId xmlns:a16="http://schemas.microsoft.com/office/drawing/2014/main" id="{C4EEC5E7-AE5D-4023-BDD1-DF2EE59B90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7" name="AutoShape 10">
          <a:extLst>
            <a:ext uri="{FF2B5EF4-FFF2-40B4-BE49-F238E27FC236}">
              <a16:creationId xmlns:a16="http://schemas.microsoft.com/office/drawing/2014/main" id="{9695B377-AC62-4376-83F4-91BBE2CC63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8" name="AutoShape 2" descr="comedero manual para ponedora en piso">
          <a:extLst>
            <a:ext uri="{FF2B5EF4-FFF2-40B4-BE49-F238E27FC236}">
              <a16:creationId xmlns:a16="http://schemas.microsoft.com/office/drawing/2014/main" id="{EE070347-DCA4-493C-900D-C7D9A8BED55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39" name="AutoShape 10">
          <a:extLst>
            <a:ext uri="{FF2B5EF4-FFF2-40B4-BE49-F238E27FC236}">
              <a16:creationId xmlns:a16="http://schemas.microsoft.com/office/drawing/2014/main" id="{51C1FF57-ED71-4FEB-B92E-A3D121E75C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0" name="AutoShape 9">
          <a:extLst>
            <a:ext uri="{FF2B5EF4-FFF2-40B4-BE49-F238E27FC236}">
              <a16:creationId xmlns:a16="http://schemas.microsoft.com/office/drawing/2014/main" id="{42A1BB91-42E0-4929-B81D-DC907CFF2F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1" name="AutoShape 2" descr="comedero manual para ponedora en piso">
          <a:extLst>
            <a:ext uri="{FF2B5EF4-FFF2-40B4-BE49-F238E27FC236}">
              <a16:creationId xmlns:a16="http://schemas.microsoft.com/office/drawing/2014/main" id="{892AA702-7F39-49A5-92C0-DA57A7C03EE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2" name="AutoShape 10">
          <a:extLst>
            <a:ext uri="{FF2B5EF4-FFF2-40B4-BE49-F238E27FC236}">
              <a16:creationId xmlns:a16="http://schemas.microsoft.com/office/drawing/2014/main" id="{55FB2998-69EA-4F14-85F6-B58E57EB972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3" name="AutoShape 2" descr="comedero manual para ponedora en piso">
          <a:extLst>
            <a:ext uri="{FF2B5EF4-FFF2-40B4-BE49-F238E27FC236}">
              <a16:creationId xmlns:a16="http://schemas.microsoft.com/office/drawing/2014/main" id="{72510A4E-1024-46B7-8B0E-96A9E4AEF3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4" name="AutoShape 10">
          <a:extLst>
            <a:ext uri="{FF2B5EF4-FFF2-40B4-BE49-F238E27FC236}">
              <a16:creationId xmlns:a16="http://schemas.microsoft.com/office/drawing/2014/main" id="{40D30E9D-EF00-49F9-9E83-063B146F335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5" name="AutoShape 2" descr="comedero manual para ponedora en piso">
          <a:extLst>
            <a:ext uri="{FF2B5EF4-FFF2-40B4-BE49-F238E27FC236}">
              <a16:creationId xmlns:a16="http://schemas.microsoft.com/office/drawing/2014/main" id="{BC4A4825-315A-4BDC-BD52-22859D9B3C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6" name="AutoShape 10">
          <a:extLst>
            <a:ext uri="{FF2B5EF4-FFF2-40B4-BE49-F238E27FC236}">
              <a16:creationId xmlns:a16="http://schemas.microsoft.com/office/drawing/2014/main" id="{0CBBE6E9-DC32-4780-9EA7-0B86EB3024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7" name="AutoShape 2" descr="comedero manual para ponedora en piso">
          <a:extLst>
            <a:ext uri="{FF2B5EF4-FFF2-40B4-BE49-F238E27FC236}">
              <a16:creationId xmlns:a16="http://schemas.microsoft.com/office/drawing/2014/main" id="{9E8C527D-2A97-49F7-A7D3-393874B279F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8" name="AutoShape 10">
          <a:extLst>
            <a:ext uri="{FF2B5EF4-FFF2-40B4-BE49-F238E27FC236}">
              <a16:creationId xmlns:a16="http://schemas.microsoft.com/office/drawing/2014/main" id="{58AB5BBF-F735-436C-AC86-D60A044279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49" name="AutoShape 2" descr="comedero manual para ponedora en piso">
          <a:extLst>
            <a:ext uri="{FF2B5EF4-FFF2-40B4-BE49-F238E27FC236}">
              <a16:creationId xmlns:a16="http://schemas.microsoft.com/office/drawing/2014/main" id="{39B77198-561F-4764-B5B1-1D5DE7C2F36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0" name="AutoShape 10">
          <a:extLst>
            <a:ext uri="{FF2B5EF4-FFF2-40B4-BE49-F238E27FC236}">
              <a16:creationId xmlns:a16="http://schemas.microsoft.com/office/drawing/2014/main" id="{543CC8F4-7BC8-4F21-AAEC-C4794831D0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1" name="AutoShape 2" descr="comedero manual para ponedora en piso">
          <a:extLst>
            <a:ext uri="{FF2B5EF4-FFF2-40B4-BE49-F238E27FC236}">
              <a16:creationId xmlns:a16="http://schemas.microsoft.com/office/drawing/2014/main" id="{E1868DFE-E548-4B0E-A07D-CF73862AA6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2" name="AutoShape 10">
          <a:extLst>
            <a:ext uri="{FF2B5EF4-FFF2-40B4-BE49-F238E27FC236}">
              <a16:creationId xmlns:a16="http://schemas.microsoft.com/office/drawing/2014/main" id="{16DC700D-B831-4811-B7F9-0FC3093609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3" name="AutoShape 9">
          <a:extLst>
            <a:ext uri="{FF2B5EF4-FFF2-40B4-BE49-F238E27FC236}">
              <a16:creationId xmlns:a16="http://schemas.microsoft.com/office/drawing/2014/main" id="{DFE0A967-28E4-4961-869F-6C4902B392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4" name="AutoShape 2" descr="comedero manual para ponedora en piso">
          <a:extLst>
            <a:ext uri="{FF2B5EF4-FFF2-40B4-BE49-F238E27FC236}">
              <a16:creationId xmlns:a16="http://schemas.microsoft.com/office/drawing/2014/main" id="{48296648-4202-43D7-AFE3-BCF9BBDCAC8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5" name="AutoShape 10">
          <a:extLst>
            <a:ext uri="{FF2B5EF4-FFF2-40B4-BE49-F238E27FC236}">
              <a16:creationId xmlns:a16="http://schemas.microsoft.com/office/drawing/2014/main" id="{03951553-8CF2-47B9-8BF1-0ACA194E5BA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6" name="AutoShape 2" descr="comedero manual para ponedora en piso">
          <a:extLst>
            <a:ext uri="{FF2B5EF4-FFF2-40B4-BE49-F238E27FC236}">
              <a16:creationId xmlns:a16="http://schemas.microsoft.com/office/drawing/2014/main" id="{058DC7FB-3A96-4E69-8D20-D3AD2F7B7F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7" name="AutoShape 10">
          <a:extLst>
            <a:ext uri="{FF2B5EF4-FFF2-40B4-BE49-F238E27FC236}">
              <a16:creationId xmlns:a16="http://schemas.microsoft.com/office/drawing/2014/main" id="{3867A020-1F5D-406A-AEBE-6BE8F3D68A0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8" name="AutoShape 2" descr="comedero manual para ponedora en piso">
          <a:extLst>
            <a:ext uri="{FF2B5EF4-FFF2-40B4-BE49-F238E27FC236}">
              <a16:creationId xmlns:a16="http://schemas.microsoft.com/office/drawing/2014/main" id="{41959573-0CDA-404B-A7E3-855016CC22F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59" name="AutoShape 10">
          <a:extLst>
            <a:ext uri="{FF2B5EF4-FFF2-40B4-BE49-F238E27FC236}">
              <a16:creationId xmlns:a16="http://schemas.microsoft.com/office/drawing/2014/main" id="{4CC7A648-44F1-42D8-90DE-6C2E687A1E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0" name="AutoShape 2" descr="comedero manual para ponedora en piso">
          <a:extLst>
            <a:ext uri="{FF2B5EF4-FFF2-40B4-BE49-F238E27FC236}">
              <a16:creationId xmlns:a16="http://schemas.microsoft.com/office/drawing/2014/main" id="{8A4A2ECF-90E4-4708-B180-0A03E392E4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1" name="AutoShape 10">
          <a:extLst>
            <a:ext uri="{FF2B5EF4-FFF2-40B4-BE49-F238E27FC236}">
              <a16:creationId xmlns:a16="http://schemas.microsoft.com/office/drawing/2014/main" id="{B22361F3-0105-452B-8B5F-7E0A9DB175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2" name="AutoShape 2" descr="comedero manual para ponedora en piso">
          <a:extLst>
            <a:ext uri="{FF2B5EF4-FFF2-40B4-BE49-F238E27FC236}">
              <a16:creationId xmlns:a16="http://schemas.microsoft.com/office/drawing/2014/main" id="{CC9320A8-26E8-43E3-B21D-877B8060CE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3" name="AutoShape 10">
          <a:extLst>
            <a:ext uri="{FF2B5EF4-FFF2-40B4-BE49-F238E27FC236}">
              <a16:creationId xmlns:a16="http://schemas.microsoft.com/office/drawing/2014/main" id="{E54FE21B-769E-44CB-92A0-A8AC76C7F4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4" name="AutoShape 2" descr="comedero manual para ponedora en piso">
          <a:extLst>
            <a:ext uri="{FF2B5EF4-FFF2-40B4-BE49-F238E27FC236}">
              <a16:creationId xmlns:a16="http://schemas.microsoft.com/office/drawing/2014/main" id="{1E10B89D-1CBE-4503-83E8-19534243D2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5" name="AutoShape 10">
          <a:extLst>
            <a:ext uri="{FF2B5EF4-FFF2-40B4-BE49-F238E27FC236}">
              <a16:creationId xmlns:a16="http://schemas.microsoft.com/office/drawing/2014/main" id="{6D3E244E-ACA7-432A-9468-13745D7749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6" name="AutoShape 9">
          <a:extLst>
            <a:ext uri="{FF2B5EF4-FFF2-40B4-BE49-F238E27FC236}">
              <a16:creationId xmlns:a16="http://schemas.microsoft.com/office/drawing/2014/main" id="{727A41F9-89FB-43EF-958E-C3455A5FD89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7" name="AutoShape 2" descr="comedero manual para ponedora en piso">
          <a:extLst>
            <a:ext uri="{FF2B5EF4-FFF2-40B4-BE49-F238E27FC236}">
              <a16:creationId xmlns:a16="http://schemas.microsoft.com/office/drawing/2014/main" id="{86B900EB-7D91-446F-9C34-6FBDF75194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8" name="AutoShape 10">
          <a:extLst>
            <a:ext uri="{FF2B5EF4-FFF2-40B4-BE49-F238E27FC236}">
              <a16:creationId xmlns:a16="http://schemas.microsoft.com/office/drawing/2014/main" id="{89AE6D7B-0409-4179-843B-3CC429A0EA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69" name="AutoShape 2" descr="comedero manual para ponedora en piso">
          <a:extLst>
            <a:ext uri="{FF2B5EF4-FFF2-40B4-BE49-F238E27FC236}">
              <a16:creationId xmlns:a16="http://schemas.microsoft.com/office/drawing/2014/main" id="{C96BF466-7616-4A6F-A3B8-47E2FF48195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0" name="AutoShape 10">
          <a:extLst>
            <a:ext uri="{FF2B5EF4-FFF2-40B4-BE49-F238E27FC236}">
              <a16:creationId xmlns:a16="http://schemas.microsoft.com/office/drawing/2014/main" id="{94D73AEF-82E7-4BB9-BF68-6A16881C282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1" name="AutoShape 2" descr="comedero manual para ponedora en piso">
          <a:extLst>
            <a:ext uri="{FF2B5EF4-FFF2-40B4-BE49-F238E27FC236}">
              <a16:creationId xmlns:a16="http://schemas.microsoft.com/office/drawing/2014/main" id="{0338228E-8A6E-4E25-B5F5-1C295FA0E3B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2" name="AutoShape 10">
          <a:extLst>
            <a:ext uri="{FF2B5EF4-FFF2-40B4-BE49-F238E27FC236}">
              <a16:creationId xmlns:a16="http://schemas.microsoft.com/office/drawing/2014/main" id="{0B44EFA8-ABF2-4323-B3BD-AA77E965B00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3" name="AutoShape 2" descr="comedero manual para ponedora en piso">
          <a:extLst>
            <a:ext uri="{FF2B5EF4-FFF2-40B4-BE49-F238E27FC236}">
              <a16:creationId xmlns:a16="http://schemas.microsoft.com/office/drawing/2014/main" id="{A4653A16-E22A-47A7-9654-93D1C52ABC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4" name="AutoShape 10">
          <a:extLst>
            <a:ext uri="{FF2B5EF4-FFF2-40B4-BE49-F238E27FC236}">
              <a16:creationId xmlns:a16="http://schemas.microsoft.com/office/drawing/2014/main" id="{02D91956-7827-431C-A6E1-4323FC24C2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5" name="AutoShape 2" descr="comedero manual para ponedora en piso">
          <a:extLst>
            <a:ext uri="{FF2B5EF4-FFF2-40B4-BE49-F238E27FC236}">
              <a16:creationId xmlns:a16="http://schemas.microsoft.com/office/drawing/2014/main" id="{327B652D-1C3E-4F62-9062-A9B2BFC38E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6" name="AutoShape 10">
          <a:extLst>
            <a:ext uri="{FF2B5EF4-FFF2-40B4-BE49-F238E27FC236}">
              <a16:creationId xmlns:a16="http://schemas.microsoft.com/office/drawing/2014/main" id="{2E45D5EF-B3E7-44E4-AAAC-8EC19D7A170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7" name="AutoShape 2" descr="comedero manual para ponedora en piso">
          <a:extLst>
            <a:ext uri="{FF2B5EF4-FFF2-40B4-BE49-F238E27FC236}">
              <a16:creationId xmlns:a16="http://schemas.microsoft.com/office/drawing/2014/main" id="{F4B7835D-507B-493A-AEA0-DFB97BDCF8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8" name="AutoShape 10">
          <a:extLst>
            <a:ext uri="{FF2B5EF4-FFF2-40B4-BE49-F238E27FC236}">
              <a16:creationId xmlns:a16="http://schemas.microsoft.com/office/drawing/2014/main" id="{D98A6807-2A0E-477E-896B-6E7CC6FD22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79" name="AutoShape 9">
          <a:extLst>
            <a:ext uri="{FF2B5EF4-FFF2-40B4-BE49-F238E27FC236}">
              <a16:creationId xmlns:a16="http://schemas.microsoft.com/office/drawing/2014/main" id="{F29EDAA1-AA97-43B4-A305-EC12265CBC2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0" name="AutoShape 2" descr="comedero manual para ponedora en piso">
          <a:extLst>
            <a:ext uri="{FF2B5EF4-FFF2-40B4-BE49-F238E27FC236}">
              <a16:creationId xmlns:a16="http://schemas.microsoft.com/office/drawing/2014/main" id="{D3D4C2BF-F4BB-4E9C-B6CC-AFE55E5FB7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1" name="AutoShape 10">
          <a:extLst>
            <a:ext uri="{FF2B5EF4-FFF2-40B4-BE49-F238E27FC236}">
              <a16:creationId xmlns:a16="http://schemas.microsoft.com/office/drawing/2014/main" id="{23894EA5-4EB9-4E47-A362-70B6FCEED5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2" name="AutoShape 2" descr="comedero manual para ponedora en piso">
          <a:extLst>
            <a:ext uri="{FF2B5EF4-FFF2-40B4-BE49-F238E27FC236}">
              <a16:creationId xmlns:a16="http://schemas.microsoft.com/office/drawing/2014/main" id="{5BE2DC09-F109-455F-85F3-8B91B2012B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3" name="AutoShape 10">
          <a:extLst>
            <a:ext uri="{FF2B5EF4-FFF2-40B4-BE49-F238E27FC236}">
              <a16:creationId xmlns:a16="http://schemas.microsoft.com/office/drawing/2014/main" id="{1645E7EC-BC7E-46BD-ADC2-8EA8AEE9203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4" name="AutoShape 2" descr="comedero manual para ponedora en piso">
          <a:extLst>
            <a:ext uri="{FF2B5EF4-FFF2-40B4-BE49-F238E27FC236}">
              <a16:creationId xmlns:a16="http://schemas.microsoft.com/office/drawing/2014/main" id="{AA927AF6-45FD-477E-B0EB-086A1202A3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5" name="AutoShape 10">
          <a:extLst>
            <a:ext uri="{FF2B5EF4-FFF2-40B4-BE49-F238E27FC236}">
              <a16:creationId xmlns:a16="http://schemas.microsoft.com/office/drawing/2014/main" id="{E39079D2-15BA-465F-A0EC-A40AB7E586D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6" name="AutoShape 2" descr="comedero manual para ponedora en piso">
          <a:extLst>
            <a:ext uri="{FF2B5EF4-FFF2-40B4-BE49-F238E27FC236}">
              <a16:creationId xmlns:a16="http://schemas.microsoft.com/office/drawing/2014/main" id="{256D554E-03A1-4F46-B484-867FD0043C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7" name="AutoShape 10">
          <a:extLst>
            <a:ext uri="{FF2B5EF4-FFF2-40B4-BE49-F238E27FC236}">
              <a16:creationId xmlns:a16="http://schemas.microsoft.com/office/drawing/2014/main" id="{8AE7CD78-5B3C-4484-B0EE-98B25546A6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8" name="AutoShape 2" descr="comedero manual para ponedora en piso">
          <a:extLst>
            <a:ext uri="{FF2B5EF4-FFF2-40B4-BE49-F238E27FC236}">
              <a16:creationId xmlns:a16="http://schemas.microsoft.com/office/drawing/2014/main" id="{D26C5912-7B83-4C13-8CA2-672DB628703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89" name="AutoShape 10">
          <a:extLst>
            <a:ext uri="{FF2B5EF4-FFF2-40B4-BE49-F238E27FC236}">
              <a16:creationId xmlns:a16="http://schemas.microsoft.com/office/drawing/2014/main" id="{99DFC053-F7AB-4636-8E34-3B4633AEF0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0" name="AutoShape 2" descr="comedero manual para ponedora en piso">
          <a:extLst>
            <a:ext uri="{FF2B5EF4-FFF2-40B4-BE49-F238E27FC236}">
              <a16:creationId xmlns:a16="http://schemas.microsoft.com/office/drawing/2014/main" id="{A7D4D1B4-5CD0-4629-93B2-A77F5694D3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1" name="AutoShape 10">
          <a:extLst>
            <a:ext uri="{FF2B5EF4-FFF2-40B4-BE49-F238E27FC236}">
              <a16:creationId xmlns:a16="http://schemas.microsoft.com/office/drawing/2014/main" id="{78954AE5-0510-4960-885E-6ED0ACC037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2" name="AutoShape 9">
          <a:extLst>
            <a:ext uri="{FF2B5EF4-FFF2-40B4-BE49-F238E27FC236}">
              <a16:creationId xmlns:a16="http://schemas.microsoft.com/office/drawing/2014/main" id="{D078CD39-0FD6-414B-BB1B-BECB46347C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3" name="AutoShape 2" descr="comedero manual para ponedora en piso">
          <a:extLst>
            <a:ext uri="{FF2B5EF4-FFF2-40B4-BE49-F238E27FC236}">
              <a16:creationId xmlns:a16="http://schemas.microsoft.com/office/drawing/2014/main" id="{A8514B37-7354-40FD-8735-1F9F35C433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4" name="AutoShape 10">
          <a:extLst>
            <a:ext uri="{FF2B5EF4-FFF2-40B4-BE49-F238E27FC236}">
              <a16:creationId xmlns:a16="http://schemas.microsoft.com/office/drawing/2014/main" id="{DBE30397-20D9-454F-9215-88711BAF0C7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5" name="AutoShape 2" descr="comedero manual para ponedora en piso">
          <a:extLst>
            <a:ext uri="{FF2B5EF4-FFF2-40B4-BE49-F238E27FC236}">
              <a16:creationId xmlns:a16="http://schemas.microsoft.com/office/drawing/2014/main" id="{BCEDF60D-083A-42B4-8856-77032D5471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6" name="AutoShape 10">
          <a:extLst>
            <a:ext uri="{FF2B5EF4-FFF2-40B4-BE49-F238E27FC236}">
              <a16:creationId xmlns:a16="http://schemas.microsoft.com/office/drawing/2014/main" id="{B8610CE0-DFE3-4704-A3C1-BC02471CDC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7" name="AutoShape 2" descr="comedero manual para ponedora en piso">
          <a:extLst>
            <a:ext uri="{FF2B5EF4-FFF2-40B4-BE49-F238E27FC236}">
              <a16:creationId xmlns:a16="http://schemas.microsoft.com/office/drawing/2014/main" id="{5EB6AC07-37BF-4766-A0D2-7847BDBE34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8" name="AutoShape 10">
          <a:extLst>
            <a:ext uri="{FF2B5EF4-FFF2-40B4-BE49-F238E27FC236}">
              <a16:creationId xmlns:a16="http://schemas.microsoft.com/office/drawing/2014/main" id="{A53890EF-38CC-4F3A-AE8D-7AE8DEC23C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1999" name="AutoShape 2" descr="comedero manual para ponedora en piso">
          <a:extLst>
            <a:ext uri="{FF2B5EF4-FFF2-40B4-BE49-F238E27FC236}">
              <a16:creationId xmlns:a16="http://schemas.microsoft.com/office/drawing/2014/main" id="{2DEECA79-78B5-4703-97CF-08543D646DD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0" name="AutoShape 10">
          <a:extLst>
            <a:ext uri="{FF2B5EF4-FFF2-40B4-BE49-F238E27FC236}">
              <a16:creationId xmlns:a16="http://schemas.microsoft.com/office/drawing/2014/main" id="{C72E8A8F-859B-4B81-AE69-3746A45C33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1" name="AutoShape 2" descr="comedero manual para ponedora en piso">
          <a:extLst>
            <a:ext uri="{FF2B5EF4-FFF2-40B4-BE49-F238E27FC236}">
              <a16:creationId xmlns:a16="http://schemas.microsoft.com/office/drawing/2014/main" id="{4AF3274E-AFFB-4D47-805F-220F24B7DF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2" name="AutoShape 10">
          <a:extLst>
            <a:ext uri="{FF2B5EF4-FFF2-40B4-BE49-F238E27FC236}">
              <a16:creationId xmlns:a16="http://schemas.microsoft.com/office/drawing/2014/main" id="{574589DD-16D9-474F-8983-E1D561FDDE5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3" name="AutoShape 2" descr="comedero manual para ponedora en piso">
          <a:extLst>
            <a:ext uri="{FF2B5EF4-FFF2-40B4-BE49-F238E27FC236}">
              <a16:creationId xmlns:a16="http://schemas.microsoft.com/office/drawing/2014/main" id="{5ECD2970-CB68-4F49-A462-1FC17EB2960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4" name="AutoShape 10">
          <a:extLst>
            <a:ext uri="{FF2B5EF4-FFF2-40B4-BE49-F238E27FC236}">
              <a16:creationId xmlns:a16="http://schemas.microsoft.com/office/drawing/2014/main" id="{AC8E6B3C-013F-4B22-923D-BD0978021D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5" name="AutoShape 9">
          <a:extLst>
            <a:ext uri="{FF2B5EF4-FFF2-40B4-BE49-F238E27FC236}">
              <a16:creationId xmlns:a16="http://schemas.microsoft.com/office/drawing/2014/main" id="{6C1A8DC4-2DD8-4CA2-88B0-B9B0E77F5E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6" name="AutoShape 2" descr="comedero manual para ponedora en piso">
          <a:extLst>
            <a:ext uri="{FF2B5EF4-FFF2-40B4-BE49-F238E27FC236}">
              <a16:creationId xmlns:a16="http://schemas.microsoft.com/office/drawing/2014/main" id="{74CEA235-60B4-4A31-A626-14A5F37C369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7" name="AutoShape 10">
          <a:extLst>
            <a:ext uri="{FF2B5EF4-FFF2-40B4-BE49-F238E27FC236}">
              <a16:creationId xmlns:a16="http://schemas.microsoft.com/office/drawing/2014/main" id="{ED7D4DAF-D8CB-4EF9-873D-A175EF6E64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8" name="AutoShape 2" descr="comedero manual para ponedora en piso">
          <a:extLst>
            <a:ext uri="{FF2B5EF4-FFF2-40B4-BE49-F238E27FC236}">
              <a16:creationId xmlns:a16="http://schemas.microsoft.com/office/drawing/2014/main" id="{3DAEB166-2002-42A8-A96C-767C0DF38E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09" name="AutoShape 10">
          <a:extLst>
            <a:ext uri="{FF2B5EF4-FFF2-40B4-BE49-F238E27FC236}">
              <a16:creationId xmlns:a16="http://schemas.microsoft.com/office/drawing/2014/main" id="{F48757BC-C2D0-44FF-A472-050789E58F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0" name="AutoShape 2" descr="comedero manual para ponedora en piso">
          <a:extLst>
            <a:ext uri="{FF2B5EF4-FFF2-40B4-BE49-F238E27FC236}">
              <a16:creationId xmlns:a16="http://schemas.microsoft.com/office/drawing/2014/main" id="{2F07CF95-5633-4BFC-AF88-DABA07522F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1" name="AutoShape 10">
          <a:extLst>
            <a:ext uri="{FF2B5EF4-FFF2-40B4-BE49-F238E27FC236}">
              <a16:creationId xmlns:a16="http://schemas.microsoft.com/office/drawing/2014/main" id="{DE0517DD-5953-4FE5-932F-5A19983093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2" name="AutoShape 2" descr="comedero manual para ponedora en piso">
          <a:extLst>
            <a:ext uri="{FF2B5EF4-FFF2-40B4-BE49-F238E27FC236}">
              <a16:creationId xmlns:a16="http://schemas.microsoft.com/office/drawing/2014/main" id="{8957890C-16C8-43DD-8127-59C2716B576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3" name="AutoShape 10">
          <a:extLst>
            <a:ext uri="{FF2B5EF4-FFF2-40B4-BE49-F238E27FC236}">
              <a16:creationId xmlns:a16="http://schemas.microsoft.com/office/drawing/2014/main" id="{FC463B75-1A00-4E60-970B-158348FB8C1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4" name="AutoShape 2" descr="comedero manual para ponedora en piso">
          <a:extLst>
            <a:ext uri="{FF2B5EF4-FFF2-40B4-BE49-F238E27FC236}">
              <a16:creationId xmlns:a16="http://schemas.microsoft.com/office/drawing/2014/main" id="{865A4DFF-A538-4E7E-9D33-02A38EBB0E5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5" name="AutoShape 10">
          <a:extLst>
            <a:ext uri="{FF2B5EF4-FFF2-40B4-BE49-F238E27FC236}">
              <a16:creationId xmlns:a16="http://schemas.microsoft.com/office/drawing/2014/main" id="{3CCBFC1C-7B91-4E89-98BA-783CF87682F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6" name="AutoShape 2" descr="comedero manual para ponedora en piso">
          <a:extLst>
            <a:ext uri="{FF2B5EF4-FFF2-40B4-BE49-F238E27FC236}">
              <a16:creationId xmlns:a16="http://schemas.microsoft.com/office/drawing/2014/main" id="{FC1D6DC2-E7CB-417C-9D0D-BD16D9B75B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7" name="AutoShape 10">
          <a:extLst>
            <a:ext uri="{FF2B5EF4-FFF2-40B4-BE49-F238E27FC236}">
              <a16:creationId xmlns:a16="http://schemas.microsoft.com/office/drawing/2014/main" id="{7A54EA33-4ACF-4ACB-880D-A940ECBCF53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8" name="AutoShape 9">
          <a:extLst>
            <a:ext uri="{FF2B5EF4-FFF2-40B4-BE49-F238E27FC236}">
              <a16:creationId xmlns:a16="http://schemas.microsoft.com/office/drawing/2014/main" id="{59ADBF1A-293F-40D7-AEB0-A2C51839855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19" name="AutoShape 2" descr="comedero manual para ponedora en piso">
          <a:extLst>
            <a:ext uri="{FF2B5EF4-FFF2-40B4-BE49-F238E27FC236}">
              <a16:creationId xmlns:a16="http://schemas.microsoft.com/office/drawing/2014/main" id="{9AF54784-36FC-4257-8BCC-85BBF9E8571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0" name="AutoShape 10">
          <a:extLst>
            <a:ext uri="{FF2B5EF4-FFF2-40B4-BE49-F238E27FC236}">
              <a16:creationId xmlns:a16="http://schemas.microsoft.com/office/drawing/2014/main" id="{457F6929-17CA-4B87-85A0-EE61D98123B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1" name="AutoShape 2" descr="comedero manual para ponedora en piso">
          <a:extLst>
            <a:ext uri="{FF2B5EF4-FFF2-40B4-BE49-F238E27FC236}">
              <a16:creationId xmlns:a16="http://schemas.microsoft.com/office/drawing/2014/main" id="{AE133956-210B-4A61-804B-4C6B3B3CA6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2" name="AutoShape 10">
          <a:extLst>
            <a:ext uri="{FF2B5EF4-FFF2-40B4-BE49-F238E27FC236}">
              <a16:creationId xmlns:a16="http://schemas.microsoft.com/office/drawing/2014/main" id="{76C30CC0-08D7-476B-9CAF-E73D1A32E7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3" name="AutoShape 2" descr="comedero manual para ponedora en piso">
          <a:extLst>
            <a:ext uri="{FF2B5EF4-FFF2-40B4-BE49-F238E27FC236}">
              <a16:creationId xmlns:a16="http://schemas.microsoft.com/office/drawing/2014/main" id="{11A8DAD7-B229-4859-9357-F06FA35084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4" name="AutoShape 10">
          <a:extLst>
            <a:ext uri="{FF2B5EF4-FFF2-40B4-BE49-F238E27FC236}">
              <a16:creationId xmlns:a16="http://schemas.microsoft.com/office/drawing/2014/main" id="{2D8728C1-8576-4E4D-86B1-A9252151810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5" name="AutoShape 2" descr="comedero manual para ponedora en piso">
          <a:extLst>
            <a:ext uri="{FF2B5EF4-FFF2-40B4-BE49-F238E27FC236}">
              <a16:creationId xmlns:a16="http://schemas.microsoft.com/office/drawing/2014/main" id="{0173B466-842F-4817-BA5C-0B4F9DCB77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6" name="AutoShape 10">
          <a:extLst>
            <a:ext uri="{FF2B5EF4-FFF2-40B4-BE49-F238E27FC236}">
              <a16:creationId xmlns:a16="http://schemas.microsoft.com/office/drawing/2014/main" id="{61641CBF-ED32-4A60-8C46-A0132C19AD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7" name="AutoShape 2" descr="comedero manual para ponedora en piso">
          <a:extLst>
            <a:ext uri="{FF2B5EF4-FFF2-40B4-BE49-F238E27FC236}">
              <a16:creationId xmlns:a16="http://schemas.microsoft.com/office/drawing/2014/main" id="{D59BBC82-72D8-4D16-A482-9259A9A3728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8" name="AutoShape 10">
          <a:extLst>
            <a:ext uri="{FF2B5EF4-FFF2-40B4-BE49-F238E27FC236}">
              <a16:creationId xmlns:a16="http://schemas.microsoft.com/office/drawing/2014/main" id="{8C2C4874-6F95-4E9C-8994-C91FB875E1E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29" name="AutoShape 2" descr="comedero manual para ponedora en piso">
          <a:extLst>
            <a:ext uri="{FF2B5EF4-FFF2-40B4-BE49-F238E27FC236}">
              <a16:creationId xmlns:a16="http://schemas.microsoft.com/office/drawing/2014/main" id="{E54ED252-203D-4DB4-A61A-4CE23C89C85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0" name="AutoShape 10">
          <a:extLst>
            <a:ext uri="{FF2B5EF4-FFF2-40B4-BE49-F238E27FC236}">
              <a16:creationId xmlns:a16="http://schemas.microsoft.com/office/drawing/2014/main" id="{C7B2B1B0-A395-489D-94F7-5116EDD44A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1" name="AutoShape 9">
          <a:extLst>
            <a:ext uri="{FF2B5EF4-FFF2-40B4-BE49-F238E27FC236}">
              <a16:creationId xmlns:a16="http://schemas.microsoft.com/office/drawing/2014/main" id="{951FA9F8-8077-458E-9343-9E722EA9FA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2" name="AutoShape 2" descr="comedero manual para ponedora en piso">
          <a:extLst>
            <a:ext uri="{FF2B5EF4-FFF2-40B4-BE49-F238E27FC236}">
              <a16:creationId xmlns:a16="http://schemas.microsoft.com/office/drawing/2014/main" id="{280AEFD4-06C3-466A-A7D0-062BBBB070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3" name="AutoShape 10">
          <a:extLst>
            <a:ext uri="{FF2B5EF4-FFF2-40B4-BE49-F238E27FC236}">
              <a16:creationId xmlns:a16="http://schemas.microsoft.com/office/drawing/2014/main" id="{03EC3263-1442-4979-9EFB-28ADC2B3A5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4" name="AutoShape 2" descr="comedero manual para ponedora en piso">
          <a:extLst>
            <a:ext uri="{FF2B5EF4-FFF2-40B4-BE49-F238E27FC236}">
              <a16:creationId xmlns:a16="http://schemas.microsoft.com/office/drawing/2014/main" id="{6273C08F-09E2-44D2-86DA-EC97F38C65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5" name="AutoShape 10">
          <a:extLst>
            <a:ext uri="{FF2B5EF4-FFF2-40B4-BE49-F238E27FC236}">
              <a16:creationId xmlns:a16="http://schemas.microsoft.com/office/drawing/2014/main" id="{0E780E06-76EF-4E63-BEAA-C6876E04A2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6" name="AutoShape 2" descr="comedero manual para ponedora en piso">
          <a:extLst>
            <a:ext uri="{FF2B5EF4-FFF2-40B4-BE49-F238E27FC236}">
              <a16:creationId xmlns:a16="http://schemas.microsoft.com/office/drawing/2014/main" id="{76328539-DA2D-400B-BEE2-673210632C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7" name="AutoShape 10">
          <a:extLst>
            <a:ext uri="{FF2B5EF4-FFF2-40B4-BE49-F238E27FC236}">
              <a16:creationId xmlns:a16="http://schemas.microsoft.com/office/drawing/2014/main" id="{67C4B5CA-1DB6-47E9-9A01-73A92C7085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8" name="AutoShape 2" descr="comedero manual para ponedora en piso">
          <a:extLst>
            <a:ext uri="{FF2B5EF4-FFF2-40B4-BE49-F238E27FC236}">
              <a16:creationId xmlns:a16="http://schemas.microsoft.com/office/drawing/2014/main" id="{74D26AD6-95BA-484E-BF14-F2252C6FD4A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39" name="AutoShape 10">
          <a:extLst>
            <a:ext uri="{FF2B5EF4-FFF2-40B4-BE49-F238E27FC236}">
              <a16:creationId xmlns:a16="http://schemas.microsoft.com/office/drawing/2014/main" id="{B3F234BE-0DCD-4E4B-B137-FF11F03C0C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0" name="AutoShape 2" descr="comedero manual para ponedora en piso">
          <a:extLst>
            <a:ext uri="{FF2B5EF4-FFF2-40B4-BE49-F238E27FC236}">
              <a16:creationId xmlns:a16="http://schemas.microsoft.com/office/drawing/2014/main" id="{ABDF31C3-BEB6-477E-9431-913BE106E5E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1" name="AutoShape 10">
          <a:extLst>
            <a:ext uri="{FF2B5EF4-FFF2-40B4-BE49-F238E27FC236}">
              <a16:creationId xmlns:a16="http://schemas.microsoft.com/office/drawing/2014/main" id="{4BDD1CC5-4BEB-47DB-90B2-EB6A2ACBA4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2" name="AutoShape 2" descr="comedero manual para ponedora en piso">
          <a:extLst>
            <a:ext uri="{FF2B5EF4-FFF2-40B4-BE49-F238E27FC236}">
              <a16:creationId xmlns:a16="http://schemas.microsoft.com/office/drawing/2014/main" id="{1122D9F8-B336-4988-84E2-BBD96323B9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3" name="AutoShape 10">
          <a:extLst>
            <a:ext uri="{FF2B5EF4-FFF2-40B4-BE49-F238E27FC236}">
              <a16:creationId xmlns:a16="http://schemas.microsoft.com/office/drawing/2014/main" id="{3331F680-EF7A-4D66-A895-5C0AE433F1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4" name="AutoShape 9">
          <a:extLst>
            <a:ext uri="{FF2B5EF4-FFF2-40B4-BE49-F238E27FC236}">
              <a16:creationId xmlns:a16="http://schemas.microsoft.com/office/drawing/2014/main" id="{9D5E5512-9D8D-49FF-9690-A8EEEBA788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5" name="AutoShape 2" descr="comedero manual para ponedora en piso">
          <a:extLst>
            <a:ext uri="{FF2B5EF4-FFF2-40B4-BE49-F238E27FC236}">
              <a16:creationId xmlns:a16="http://schemas.microsoft.com/office/drawing/2014/main" id="{2609D24B-6A43-4204-A969-AF2FF0197C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6" name="AutoShape 10">
          <a:extLst>
            <a:ext uri="{FF2B5EF4-FFF2-40B4-BE49-F238E27FC236}">
              <a16:creationId xmlns:a16="http://schemas.microsoft.com/office/drawing/2014/main" id="{3C036BB3-71A3-450D-A852-FF494A37E0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7" name="AutoShape 2" descr="comedero manual para ponedora en piso">
          <a:extLst>
            <a:ext uri="{FF2B5EF4-FFF2-40B4-BE49-F238E27FC236}">
              <a16:creationId xmlns:a16="http://schemas.microsoft.com/office/drawing/2014/main" id="{88309AB8-DAFB-4ADD-92B2-F84E0307C7B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8" name="AutoShape 10">
          <a:extLst>
            <a:ext uri="{FF2B5EF4-FFF2-40B4-BE49-F238E27FC236}">
              <a16:creationId xmlns:a16="http://schemas.microsoft.com/office/drawing/2014/main" id="{F4C506AB-EA93-4525-814C-B7C83177DB6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49" name="AutoShape 2" descr="comedero manual para ponedora en piso">
          <a:extLst>
            <a:ext uri="{FF2B5EF4-FFF2-40B4-BE49-F238E27FC236}">
              <a16:creationId xmlns:a16="http://schemas.microsoft.com/office/drawing/2014/main" id="{C21129B6-5A88-4CBD-A9C9-6C9975A166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0" name="AutoShape 10">
          <a:extLst>
            <a:ext uri="{FF2B5EF4-FFF2-40B4-BE49-F238E27FC236}">
              <a16:creationId xmlns:a16="http://schemas.microsoft.com/office/drawing/2014/main" id="{EB35A52B-38D0-4D5C-BCC6-8A416F580E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1" name="AutoShape 2" descr="comedero manual para ponedora en piso">
          <a:extLst>
            <a:ext uri="{FF2B5EF4-FFF2-40B4-BE49-F238E27FC236}">
              <a16:creationId xmlns:a16="http://schemas.microsoft.com/office/drawing/2014/main" id="{5064FB70-AA5F-480D-81D7-30A56DF2890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2" name="AutoShape 10">
          <a:extLst>
            <a:ext uri="{FF2B5EF4-FFF2-40B4-BE49-F238E27FC236}">
              <a16:creationId xmlns:a16="http://schemas.microsoft.com/office/drawing/2014/main" id="{C2FD929D-A019-4738-A427-1A4169AA45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3" name="AutoShape 2" descr="comedero manual para ponedora en piso">
          <a:extLst>
            <a:ext uri="{FF2B5EF4-FFF2-40B4-BE49-F238E27FC236}">
              <a16:creationId xmlns:a16="http://schemas.microsoft.com/office/drawing/2014/main" id="{FF90DADB-BA23-4454-996D-255FA77419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4" name="AutoShape 10">
          <a:extLst>
            <a:ext uri="{FF2B5EF4-FFF2-40B4-BE49-F238E27FC236}">
              <a16:creationId xmlns:a16="http://schemas.microsoft.com/office/drawing/2014/main" id="{D4A3537A-CD52-465F-A912-7A22AD4D93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5" name="AutoShape 2" descr="comedero manual para ponedora en piso">
          <a:extLst>
            <a:ext uri="{FF2B5EF4-FFF2-40B4-BE49-F238E27FC236}">
              <a16:creationId xmlns:a16="http://schemas.microsoft.com/office/drawing/2014/main" id="{3A50D4CB-D60D-4CA2-9D45-DBA16641DBA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6" name="AutoShape 10">
          <a:extLst>
            <a:ext uri="{FF2B5EF4-FFF2-40B4-BE49-F238E27FC236}">
              <a16:creationId xmlns:a16="http://schemas.microsoft.com/office/drawing/2014/main" id="{F2B9942D-F7A6-4473-9732-71E83A6E7B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7B29B8AB-0A54-463F-9EB9-9788CFF1820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8" name="AutoShape 2" descr="comedero manual para ponedora en piso">
          <a:extLst>
            <a:ext uri="{FF2B5EF4-FFF2-40B4-BE49-F238E27FC236}">
              <a16:creationId xmlns:a16="http://schemas.microsoft.com/office/drawing/2014/main" id="{BC6FB538-C0C6-4A20-BA64-E6007E1D4B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59" name="AutoShape 10">
          <a:extLst>
            <a:ext uri="{FF2B5EF4-FFF2-40B4-BE49-F238E27FC236}">
              <a16:creationId xmlns:a16="http://schemas.microsoft.com/office/drawing/2014/main" id="{FC515099-27F2-4FE9-BE88-60170B1B1F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0" name="AutoShape 2" descr="comedero manual para ponedora en piso">
          <a:extLst>
            <a:ext uri="{FF2B5EF4-FFF2-40B4-BE49-F238E27FC236}">
              <a16:creationId xmlns:a16="http://schemas.microsoft.com/office/drawing/2014/main" id="{79A7ACEA-096A-48CD-958A-724863DA70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1" name="AutoShape 10">
          <a:extLst>
            <a:ext uri="{FF2B5EF4-FFF2-40B4-BE49-F238E27FC236}">
              <a16:creationId xmlns:a16="http://schemas.microsoft.com/office/drawing/2014/main" id="{47C9B254-63DF-4E37-B3B5-C3184FF08D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2" name="AutoShape 2" descr="comedero manual para ponedora en piso">
          <a:extLst>
            <a:ext uri="{FF2B5EF4-FFF2-40B4-BE49-F238E27FC236}">
              <a16:creationId xmlns:a16="http://schemas.microsoft.com/office/drawing/2014/main" id="{174D784C-FB99-4A54-B790-43B744F4B2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3" name="AutoShape 10">
          <a:extLst>
            <a:ext uri="{FF2B5EF4-FFF2-40B4-BE49-F238E27FC236}">
              <a16:creationId xmlns:a16="http://schemas.microsoft.com/office/drawing/2014/main" id="{B79C47B0-9F9E-4649-98EA-F34619DE8DF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4" name="AutoShape 2" descr="comedero manual para ponedora en piso">
          <a:extLst>
            <a:ext uri="{FF2B5EF4-FFF2-40B4-BE49-F238E27FC236}">
              <a16:creationId xmlns:a16="http://schemas.microsoft.com/office/drawing/2014/main" id="{40847506-EAD9-4FDC-A076-3D351556D8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5" name="AutoShape 10">
          <a:extLst>
            <a:ext uri="{FF2B5EF4-FFF2-40B4-BE49-F238E27FC236}">
              <a16:creationId xmlns:a16="http://schemas.microsoft.com/office/drawing/2014/main" id="{65861F87-F643-42B4-806B-5BB2FE387C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6" name="AutoShape 2" descr="comedero manual para ponedora en piso">
          <a:extLst>
            <a:ext uri="{FF2B5EF4-FFF2-40B4-BE49-F238E27FC236}">
              <a16:creationId xmlns:a16="http://schemas.microsoft.com/office/drawing/2014/main" id="{32D0E18A-EE59-46C7-9AA4-86390053DDE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7" name="AutoShape 10">
          <a:extLst>
            <a:ext uri="{FF2B5EF4-FFF2-40B4-BE49-F238E27FC236}">
              <a16:creationId xmlns:a16="http://schemas.microsoft.com/office/drawing/2014/main" id="{EB9C4714-FBED-4AE2-821D-84034516D45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8" name="AutoShape 2" descr="comedero manual para ponedora en piso">
          <a:extLst>
            <a:ext uri="{FF2B5EF4-FFF2-40B4-BE49-F238E27FC236}">
              <a16:creationId xmlns:a16="http://schemas.microsoft.com/office/drawing/2014/main" id="{9C5FC31E-7BFE-4193-9DC9-3116981EAB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69" name="AutoShape 10">
          <a:extLst>
            <a:ext uri="{FF2B5EF4-FFF2-40B4-BE49-F238E27FC236}">
              <a16:creationId xmlns:a16="http://schemas.microsoft.com/office/drawing/2014/main" id="{AA966F20-A838-4ED0-85CB-01F1F5C9B4E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0" name="AutoShape 9">
          <a:extLst>
            <a:ext uri="{FF2B5EF4-FFF2-40B4-BE49-F238E27FC236}">
              <a16:creationId xmlns:a16="http://schemas.microsoft.com/office/drawing/2014/main" id="{0C446171-46DB-47DF-93CE-6C33A92AB03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1" name="AutoShape 2" descr="comedero manual para ponedora en piso">
          <a:extLst>
            <a:ext uri="{FF2B5EF4-FFF2-40B4-BE49-F238E27FC236}">
              <a16:creationId xmlns:a16="http://schemas.microsoft.com/office/drawing/2014/main" id="{87F1974A-8ACA-4AEC-A439-D6842254990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2" name="AutoShape 10">
          <a:extLst>
            <a:ext uri="{FF2B5EF4-FFF2-40B4-BE49-F238E27FC236}">
              <a16:creationId xmlns:a16="http://schemas.microsoft.com/office/drawing/2014/main" id="{FD8FF045-58D1-4894-8A2E-DBD0CF14A3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3" name="AutoShape 2" descr="comedero manual para ponedora en piso">
          <a:extLst>
            <a:ext uri="{FF2B5EF4-FFF2-40B4-BE49-F238E27FC236}">
              <a16:creationId xmlns:a16="http://schemas.microsoft.com/office/drawing/2014/main" id="{3B7D71E9-5844-45C0-A590-CB667A9AF4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4" name="AutoShape 10">
          <a:extLst>
            <a:ext uri="{FF2B5EF4-FFF2-40B4-BE49-F238E27FC236}">
              <a16:creationId xmlns:a16="http://schemas.microsoft.com/office/drawing/2014/main" id="{641D5013-DCC5-4949-A5AB-BE50BE1CD9E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5" name="AutoShape 2" descr="comedero manual para ponedora en piso">
          <a:extLst>
            <a:ext uri="{FF2B5EF4-FFF2-40B4-BE49-F238E27FC236}">
              <a16:creationId xmlns:a16="http://schemas.microsoft.com/office/drawing/2014/main" id="{C1A81A5B-B445-4F5D-96EF-1B27ECBA2F0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6" name="AutoShape 10">
          <a:extLst>
            <a:ext uri="{FF2B5EF4-FFF2-40B4-BE49-F238E27FC236}">
              <a16:creationId xmlns:a16="http://schemas.microsoft.com/office/drawing/2014/main" id="{7D41D6F1-0188-4D3A-892B-D3B551F10EE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7" name="AutoShape 2" descr="comedero manual para ponedora en piso">
          <a:extLst>
            <a:ext uri="{FF2B5EF4-FFF2-40B4-BE49-F238E27FC236}">
              <a16:creationId xmlns:a16="http://schemas.microsoft.com/office/drawing/2014/main" id="{35BEEED4-F97A-4DD8-A837-FC6C44B1D6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8" name="AutoShape 10">
          <a:extLst>
            <a:ext uri="{FF2B5EF4-FFF2-40B4-BE49-F238E27FC236}">
              <a16:creationId xmlns:a16="http://schemas.microsoft.com/office/drawing/2014/main" id="{5DAA7E30-D7B8-49C9-B7A8-FEE96C0872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79" name="AutoShape 2" descr="comedero manual para ponedora en piso">
          <a:extLst>
            <a:ext uri="{FF2B5EF4-FFF2-40B4-BE49-F238E27FC236}">
              <a16:creationId xmlns:a16="http://schemas.microsoft.com/office/drawing/2014/main" id="{83CCFBEB-299A-45EF-A4BC-6E23AD3246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0" name="AutoShape 10">
          <a:extLst>
            <a:ext uri="{FF2B5EF4-FFF2-40B4-BE49-F238E27FC236}">
              <a16:creationId xmlns:a16="http://schemas.microsoft.com/office/drawing/2014/main" id="{504E5CB1-F3B4-426A-B297-8ABF9CD829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1" name="AutoShape 2" descr="comedero manual para ponedora en piso">
          <a:extLst>
            <a:ext uri="{FF2B5EF4-FFF2-40B4-BE49-F238E27FC236}">
              <a16:creationId xmlns:a16="http://schemas.microsoft.com/office/drawing/2014/main" id="{AFEA9642-FDA0-4854-BB8F-2BACC6A6F48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2" name="AutoShape 10">
          <a:extLst>
            <a:ext uri="{FF2B5EF4-FFF2-40B4-BE49-F238E27FC236}">
              <a16:creationId xmlns:a16="http://schemas.microsoft.com/office/drawing/2014/main" id="{6957AB3B-CC07-41BA-898D-6300ED34EB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3" name="AutoShape 9">
          <a:extLst>
            <a:ext uri="{FF2B5EF4-FFF2-40B4-BE49-F238E27FC236}">
              <a16:creationId xmlns:a16="http://schemas.microsoft.com/office/drawing/2014/main" id="{C283B0BA-8689-4376-91A6-C60642BCA1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4" name="AutoShape 2" descr="comedero manual para ponedora en piso">
          <a:extLst>
            <a:ext uri="{FF2B5EF4-FFF2-40B4-BE49-F238E27FC236}">
              <a16:creationId xmlns:a16="http://schemas.microsoft.com/office/drawing/2014/main" id="{9F1BCE54-4130-49AE-8B17-110AB71ADE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5" name="AutoShape 10">
          <a:extLst>
            <a:ext uri="{FF2B5EF4-FFF2-40B4-BE49-F238E27FC236}">
              <a16:creationId xmlns:a16="http://schemas.microsoft.com/office/drawing/2014/main" id="{DAD7DECA-5F65-4D8B-8CD4-032FC9D985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6" name="AutoShape 2" descr="comedero manual para ponedora en piso">
          <a:extLst>
            <a:ext uri="{FF2B5EF4-FFF2-40B4-BE49-F238E27FC236}">
              <a16:creationId xmlns:a16="http://schemas.microsoft.com/office/drawing/2014/main" id="{2576431F-E518-4958-BC0A-E11A88608F5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7" name="AutoShape 10">
          <a:extLst>
            <a:ext uri="{FF2B5EF4-FFF2-40B4-BE49-F238E27FC236}">
              <a16:creationId xmlns:a16="http://schemas.microsoft.com/office/drawing/2014/main" id="{41487D63-30B2-459C-8BAB-776F2BFC25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8" name="AutoShape 2" descr="comedero manual para ponedora en piso">
          <a:extLst>
            <a:ext uri="{FF2B5EF4-FFF2-40B4-BE49-F238E27FC236}">
              <a16:creationId xmlns:a16="http://schemas.microsoft.com/office/drawing/2014/main" id="{E21B294B-12F3-4005-A6B3-2B4399AE22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89" name="AutoShape 10">
          <a:extLst>
            <a:ext uri="{FF2B5EF4-FFF2-40B4-BE49-F238E27FC236}">
              <a16:creationId xmlns:a16="http://schemas.microsoft.com/office/drawing/2014/main" id="{887B134A-B7B0-470F-B9C6-4BFB8A05B7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0" name="AutoShape 2" descr="comedero manual para ponedora en piso">
          <a:extLst>
            <a:ext uri="{FF2B5EF4-FFF2-40B4-BE49-F238E27FC236}">
              <a16:creationId xmlns:a16="http://schemas.microsoft.com/office/drawing/2014/main" id="{458246A6-56CF-4E35-BB81-CE61A1C4FA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1" name="AutoShape 10">
          <a:extLst>
            <a:ext uri="{FF2B5EF4-FFF2-40B4-BE49-F238E27FC236}">
              <a16:creationId xmlns:a16="http://schemas.microsoft.com/office/drawing/2014/main" id="{C8F5D245-F60E-4F80-8CAA-DB1258AA22B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2" name="AutoShape 2" descr="comedero manual para ponedora en piso">
          <a:extLst>
            <a:ext uri="{FF2B5EF4-FFF2-40B4-BE49-F238E27FC236}">
              <a16:creationId xmlns:a16="http://schemas.microsoft.com/office/drawing/2014/main" id="{EB1D7FC1-F3AB-4740-BEBE-499351F2D69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3" name="AutoShape 10">
          <a:extLst>
            <a:ext uri="{FF2B5EF4-FFF2-40B4-BE49-F238E27FC236}">
              <a16:creationId xmlns:a16="http://schemas.microsoft.com/office/drawing/2014/main" id="{F11C5788-A0F1-4682-81DC-54F636B39F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4" name="AutoShape 2" descr="comedero manual para ponedora en piso">
          <a:extLst>
            <a:ext uri="{FF2B5EF4-FFF2-40B4-BE49-F238E27FC236}">
              <a16:creationId xmlns:a16="http://schemas.microsoft.com/office/drawing/2014/main" id="{040E6514-C4B7-475E-8ED2-17EE482A52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5" name="AutoShape 10">
          <a:extLst>
            <a:ext uri="{FF2B5EF4-FFF2-40B4-BE49-F238E27FC236}">
              <a16:creationId xmlns:a16="http://schemas.microsoft.com/office/drawing/2014/main" id="{3D0025FC-48B8-459A-939D-C71440071C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6" name="AutoShape 9">
          <a:extLst>
            <a:ext uri="{FF2B5EF4-FFF2-40B4-BE49-F238E27FC236}">
              <a16:creationId xmlns:a16="http://schemas.microsoft.com/office/drawing/2014/main" id="{76745C6F-12A1-4B28-BFCE-BFF286E6C5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7" name="AutoShape 2" descr="comedero manual para ponedora en piso">
          <a:extLst>
            <a:ext uri="{FF2B5EF4-FFF2-40B4-BE49-F238E27FC236}">
              <a16:creationId xmlns:a16="http://schemas.microsoft.com/office/drawing/2014/main" id="{7A740BB9-CDA0-4887-81C0-AE92694853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8" name="AutoShape 10">
          <a:extLst>
            <a:ext uri="{FF2B5EF4-FFF2-40B4-BE49-F238E27FC236}">
              <a16:creationId xmlns:a16="http://schemas.microsoft.com/office/drawing/2014/main" id="{AFAC7A81-E97F-4E79-8138-B2B2DF326F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099" name="AutoShape 2" descr="comedero manual para ponedora en piso">
          <a:extLst>
            <a:ext uri="{FF2B5EF4-FFF2-40B4-BE49-F238E27FC236}">
              <a16:creationId xmlns:a16="http://schemas.microsoft.com/office/drawing/2014/main" id="{81CDABF0-A657-4D89-8DBE-01F5AE7E8FC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0" name="AutoShape 10">
          <a:extLst>
            <a:ext uri="{FF2B5EF4-FFF2-40B4-BE49-F238E27FC236}">
              <a16:creationId xmlns:a16="http://schemas.microsoft.com/office/drawing/2014/main" id="{1D23DA0F-F1EF-4C2F-8A4F-FF1DC5F2B7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1" name="AutoShape 2" descr="comedero manual para ponedora en piso">
          <a:extLst>
            <a:ext uri="{FF2B5EF4-FFF2-40B4-BE49-F238E27FC236}">
              <a16:creationId xmlns:a16="http://schemas.microsoft.com/office/drawing/2014/main" id="{F9CAAD80-3479-4298-86FD-44A086ACB02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2" name="AutoShape 10">
          <a:extLst>
            <a:ext uri="{FF2B5EF4-FFF2-40B4-BE49-F238E27FC236}">
              <a16:creationId xmlns:a16="http://schemas.microsoft.com/office/drawing/2014/main" id="{E8F1520E-7D46-4C26-971A-9CD69C5E8F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3" name="AutoShape 2" descr="comedero manual para ponedora en piso">
          <a:extLst>
            <a:ext uri="{FF2B5EF4-FFF2-40B4-BE49-F238E27FC236}">
              <a16:creationId xmlns:a16="http://schemas.microsoft.com/office/drawing/2014/main" id="{1FCBBAD9-EBBE-437C-AC52-64E041FB8FB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4" name="AutoShape 10">
          <a:extLst>
            <a:ext uri="{FF2B5EF4-FFF2-40B4-BE49-F238E27FC236}">
              <a16:creationId xmlns:a16="http://schemas.microsoft.com/office/drawing/2014/main" id="{E84D14E8-D624-47EB-9AE4-E9E5AE290C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5" name="AutoShape 2" descr="comedero manual para ponedora en piso">
          <a:extLst>
            <a:ext uri="{FF2B5EF4-FFF2-40B4-BE49-F238E27FC236}">
              <a16:creationId xmlns:a16="http://schemas.microsoft.com/office/drawing/2014/main" id="{DFED318E-48E4-4C4A-BEE4-DB12F0D41E1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6" name="AutoShape 10">
          <a:extLst>
            <a:ext uri="{FF2B5EF4-FFF2-40B4-BE49-F238E27FC236}">
              <a16:creationId xmlns:a16="http://schemas.microsoft.com/office/drawing/2014/main" id="{A6380901-56F9-44FA-9D28-F21D6591806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7" name="AutoShape 2" descr="comedero manual para ponedora en piso">
          <a:extLst>
            <a:ext uri="{FF2B5EF4-FFF2-40B4-BE49-F238E27FC236}">
              <a16:creationId xmlns:a16="http://schemas.microsoft.com/office/drawing/2014/main" id="{BD7ABFC6-0FF0-49C9-A463-AED980F88A3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8" name="AutoShape 10">
          <a:extLst>
            <a:ext uri="{FF2B5EF4-FFF2-40B4-BE49-F238E27FC236}">
              <a16:creationId xmlns:a16="http://schemas.microsoft.com/office/drawing/2014/main" id="{7CD116AC-94B5-4CFA-BA1A-88EA22718BB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09" name="AutoShape 9">
          <a:extLst>
            <a:ext uri="{FF2B5EF4-FFF2-40B4-BE49-F238E27FC236}">
              <a16:creationId xmlns:a16="http://schemas.microsoft.com/office/drawing/2014/main" id="{CCFD94F1-3A68-4A97-AAE4-2EC766E8D4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0" name="AutoShape 2" descr="comedero manual para ponedora en piso">
          <a:extLst>
            <a:ext uri="{FF2B5EF4-FFF2-40B4-BE49-F238E27FC236}">
              <a16:creationId xmlns:a16="http://schemas.microsoft.com/office/drawing/2014/main" id="{8A46E706-05B2-4970-BDCD-E86F70C7135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1" name="AutoShape 10">
          <a:extLst>
            <a:ext uri="{FF2B5EF4-FFF2-40B4-BE49-F238E27FC236}">
              <a16:creationId xmlns:a16="http://schemas.microsoft.com/office/drawing/2014/main" id="{F730AA44-521F-41B4-BDD8-DF4CA982F9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2" name="AutoShape 2" descr="comedero manual para ponedora en piso">
          <a:extLst>
            <a:ext uri="{FF2B5EF4-FFF2-40B4-BE49-F238E27FC236}">
              <a16:creationId xmlns:a16="http://schemas.microsoft.com/office/drawing/2014/main" id="{F709F95A-CA61-4EEE-A06A-9B67D4744BD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3" name="AutoShape 10">
          <a:extLst>
            <a:ext uri="{FF2B5EF4-FFF2-40B4-BE49-F238E27FC236}">
              <a16:creationId xmlns:a16="http://schemas.microsoft.com/office/drawing/2014/main" id="{4F8014B0-2B43-430C-8511-93C362FD3E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4" name="AutoShape 2" descr="comedero manual para ponedora en piso">
          <a:extLst>
            <a:ext uri="{FF2B5EF4-FFF2-40B4-BE49-F238E27FC236}">
              <a16:creationId xmlns:a16="http://schemas.microsoft.com/office/drawing/2014/main" id="{ECA0A667-1441-4CAD-9D59-8CB7BC63D0B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5" name="AutoShape 10">
          <a:extLst>
            <a:ext uri="{FF2B5EF4-FFF2-40B4-BE49-F238E27FC236}">
              <a16:creationId xmlns:a16="http://schemas.microsoft.com/office/drawing/2014/main" id="{84EF70DC-4612-4DDD-B951-F187CA50505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6" name="AutoShape 2" descr="comedero manual para ponedora en piso">
          <a:extLst>
            <a:ext uri="{FF2B5EF4-FFF2-40B4-BE49-F238E27FC236}">
              <a16:creationId xmlns:a16="http://schemas.microsoft.com/office/drawing/2014/main" id="{2B936B31-6B12-4B85-9939-EA319FC457B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7" name="AutoShape 10">
          <a:extLst>
            <a:ext uri="{FF2B5EF4-FFF2-40B4-BE49-F238E27FC236}">
              <a16:creationId xmlns:a16="http://schemas.microsoft.com/office/drawing/2014/main" id="{90AFAF4E-0823-4949-80F0-7FF9399522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8" name="AutoShape 2" descr="comedero manual para ponedora en piso">
          <a:extLst>
            <a:ext uri="{FF2B5EF4-FFF2-40B4-BE49-F238E27FC236}">
              <a16:creationId xmlns:a16="http://schemas.microsoft.com/office/drawing/2014/main" id="{4A598B05-9304-4B0C-939E-89E9B76EAC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19" name="AutoShape 10">
          <a:extLst>
            <a:ext uri="{FF2B5EF4-FFF2-40B4-BE49-F238E27FC236}">
              <a16:creationId xmlns:a16="http://schemas.microsoft.com/office/drawing/2014/main" id="{63146E12-4A06-4A53-B292-82C1418A358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0" name="AutoShape 2" descr="comedero manual para ponedora en piso">
          <a:extLst>
            <a:ext uri="{FF2B5EF4-FFF2-40B4-BE49-F238E27FC236}">
              <a16:creationId xmlns:a16="http://schemas.microsoft.com/office/drawing/2014/main" id="{641618EB-4F27-4DC7-A9DE-921A9432BC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1" name="AutoShape 10">
          <a:extLst>
            <a:ext uri="{FF2B5EF4-FFF2-40B4-BE49-F238E27FC236}">
              <a16:creationId xmlns:a16="http://schemas.microsoft.com/office/drawing/2014/main" id="{A251A1DA-DDA5-482F-AE19-5CA5589475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2" name="AutoShape 9">
          <a:extLst>
            <a:ext uri="{FF2B5EF4-FFF2-40B4-BE49-F238E27FC236}">
              <a16:creationId xmlns:a16="http://schemas.microsoft.com/office/drawing/2014/main" id="{264B02E0-6188-4401-B666-B8CCF37F313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3" name="AutoShape 2" descr="comedero manual para ponedora en piso">
          <a:extLst>
            <a:ext uri="{FF2B5EF4-FFF2-40B4-BE49-F238E27FC236}">
              <a16:creationId xmlns:a16="http://schemas.microsoft.com/office/drawing/2014/main" id="{91670550-AABF-4475-A6A8-9A05E666BE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4" name="AutoShape 10">
          <a:extLst>
            <a:ext uri="{FF2B5EF4-FFF2-40B4-BE49-F238E27FC236}">
              <a16:creationId xmlns:a16="http://schemas.microsoft.com/office/drawing/2014/main" id="{3EBC47CE-5A6C-464A-B437-A66D174F37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5" name="AutoShape 2" descr="comedero manual para ponedora en piso">
          <a:extLst>
            <a:ext uri="{FF2B5EF4-FFF2-40B4-BE49-F238E27FC236}">
              <a16:creationId xmlns:a16="http://schemas.microsoft.com/office/drawing/2014/main" id="{185B93E1-8D2E-4C35-87CD-7B9F768FFB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6" name="AutoShape 10">
          <a:extLst>
            <a:ext uri="{FF2B5EF4-FFF2-40B4-BE49-F238E27FC236}">
              <a16:creationId xmlns:a16="http://schemas.microsoft.com/office/drawing/2014/main" id="{DD970D6C-EDFB-4306-9EDC-536494F419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7" name="AutoShape 2" descr="comedero manual para ponedora en piso">
          <a:extLst>
            <a:ext uri="{FF2B5EF4-FFF2-40B4-BE49-F238E27FC236}">
              <a16:creationId xmlns:a16="http://schemas.microsoft.com/office/drawing/2014/main" id="{DC02F715-0D15-4F7D-B92B-25333852BE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8" name="AutoShape 10">
          <a:extLst>
            <a:ext uri="{FF2B5EF4-FFF2-40B4-BE49-F238E27FC236}">
              <a16:creationId xmlns:a16="http://schemas.microsoft.com/office/drawing/2014/main" id="{4BB05DA2-0BA6-4CC1-9A2F-C09FC6767C3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29" name="AutoShape 2" descr="comedero manual para ponedora en piso">
          <a:extLst>
            <a:ext uri="{FF2B5EF4-FFF2-40B4-BE49-F238E27FC236}">
              <a16:creationId xmlns:a16="http://schemas.microsoft.com/office/drawing/2014/main" id="{DC50D198-24F8-4276-A9D5-C6C6147693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0" name="AutoShape 10">
          <a:extLst>
            <a:ext uri="{FF2B5EF4-FFF2-40B4-BE49-F238E27FC236}">
              <a16:creationId xmlns:a16="http://schemas.microsoft.com/office/drawing/2014/main" id="{87185DAA-83AE-4B3B-AF0E-5A804AA09B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1" name="AutoShape 2" descr="comedero manual para ponedora en piso">
          <a:extLst>
            <a:ext uri="{FF2B5EF4-FFF2-40B4-BE49-F238E27FC236}">
              <a16:creationId xmlns:a16="http://schemas.microsoft.com/office/drawing/2014/main" id="{AB031AA3-2E9B-469A-BD10-4D439AE508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2" name="AutoShape 10">
          <a:extLst>
            <a:ext uri="{FF2B5EF4-FFF2-40B4-BE49-F238E27FC236}">
              <a16:creationId xmlns:a16="http://schemas.microsoft.com/office/drawing/2014/main" id="{A7E59CE0-08E9-4197-A286-A0D8EBF941E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3" name="AutoShape 2" descr="comedero manual para ponedora en piso">
          <a:extLst>
            <a:ext uri="{FF2B5EF4-FFF2-40B4-BE49-F238E27FC236}">
              <a16:creationId xmlns:a16="http://schemas.microsoft.com/office/drawing/2014/main" id="{26994F84-6812-456F-B918-13811098ED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4" name="AutoShape 10">
          <a:extLst>
            <a:ext uri="{FF2B5EF4-FFF2-40B4-BE49-F238E27FC236}">
              <a16:creationId xmlns:a16="http://schemas.microsoft.com/office/drawing/2014/main" id="{C5D3196C-5107-4927-8685-0EB3988C5E0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5" name="AutoShape 9">
          <a:extLst>
            <a:ext uri="{FF2B5EF4-FFF2-40B4-BE49-F238E27FC236}">
              <a16:creationId xmlns:a16="http://schemas.microsoft.com/office/drawing/2014/main" id="{E4033F22-8BC7-4A11-8CED-A6A70D0C38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6" name="AutoShape 2" descr="comedero manual para ponedora en piso">
          <a:extLst>
            <a:ext uri="{FF2B5EF4-FFF2-40B4-BE49-F238E27FC236}">
              <a16:creationId xmlns:a16="http://schemas.microsoft.com/office/drawing/2014/main" id="{6BA8A97E-DA95-4F39-9174-F9A65386CC0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7" name="AutoShape 10">
          <a:extLst>
            <a:ext uri="{FF2B5EF4-FFF2-40B4-BE49-F238E27FC236}">
              <a16:creationId xmlns:a16="http://schemas.microsoft.com/office/drawing/2014/main" id="{8C88673C-9C8C-4516-9E60-76F1F72A74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8" name="AutoShape 2" descr="comedero manual para ponedora en piso">
          <a:extLst>
            <a:ext uri="{FF2B5EF4-FFF2-40B4-BE49-F238E27FC236}">
              <a16:creationId xmlns:a16="http://schemas.microsoft.com/office/drawing/2014/main" id="{83AC8701-2F60-4946-AB2D-F36CE7656C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39" name="AutoShape 10">
          <a:extLst>
            <a:ext uri="{FF2B5EF4-FFF2-40B4-BE49-F238E27FC236}">
              <a16:creationId xmlns:a16="http://schemas.microsoft.com/office/drawing/2014/main" id="{A6263D19-C3E0-47B1-B6DC-DAF27AAFA7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0" name="AutoShape 2" descr="comedero manual para ponedora en piso">
          <a:extLst>
            <a:ext uri="{FF2B5EF4-FFF2-40B4-BE49-F238E27FC236}">
              <a16:creationId xmlns:a16="http://schemas.microsoft.com/office/drawing/2014/main" id="{01050275-BC22-4E90-864D-EECFF2CD77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1" name="AutoShape 10">
          <a:extLst>
            <a:ext uri="{FF2B5EF4-FFF2-40B4-BE49-F238E27FC236}">
              <a16:creationId xmlns:a16="http://schemas.microsoft.com/office/drawing/2014/main" id="{23AF01E8-B718-4A8C-8F51-3E4327E689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2" name="AutoShape 2" descr="comedero manual para ponedora en piso">
          <a:extLst>
            <a:ext uri="{FF2B5EF4-FFF2-40B4-BE49-F238E27FC236}">
              <a16:creationId xmlns:a16="http://schemas.microsoft.com/office/drawing/2014/main" id="{B3F56909-910D-448A-A60F-0C987746C7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3" name="AutoShape 10">
          <a:extLst>
            <a:ext uri="{FF2B5EF4-FFF2-40B4-BE49-F238E27FC236}">
              <a16:creationId xmlns:a16="http://schemas.microsoft.com/office/drawing/2014/main" id="{FCC39345-81F4-4C9D-84AD-49945B280F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4" name="AutoShape 2" descr="comedero manual para ponedora en piso">
          <a:extLst>
            <a:ext uri="{FF2B5EF4-FFF2-40B4-BE49-F238E27FC236}">
              <a16:creationId xmlns:a16="http://schemas.microsoft.com/office/drawing/2014/main" id="{E6C8FB5A-771B-4CC6-B7F9-59C40A32714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5" name="AutoShape 10">
          <a:extLst>
            <a:ext uri="{FF2B5EF4-FFF2-40B4-BE49-F238E27FC236}">
              <a16:creationId xmlns:a16="http://schemas.microsoft.com/office/drawing/2014/main" id="{8D237685-B615-4956-9544-F69B67A145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6" name="AutoShape 2" descr="comedero manual para ponedora en piso">
          <a:extLst>
            <a:ext uri="{FF2B5EF4-FFF2-40B4-BE49-F238E27FC236}">
              <a16:creationId xmlns:a16="http://schemas.microsoft.com/office/drawing/2014/main" id="{76BE956E-638E-46CC-8623-E562A6341C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7" name="AutoShape 10">
          <a:extLst>
            <a:ext uri="{FF2B5EF4-FFF2-40B4-BE49-F238E27FC236}">
              <a16:creationId xmlns:a16="http://schemas.microsoft.com/office/drawing/2014/main" id="{7A3FE273-F648-4946-B653-992ECEC6A48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8" name="AutoShape 9">
          <a:extLst>
            <a:ext uri="{FF2B5EF4-FFF2-40B4-BE49-F238E27FC236}">
              <a16:creationId xmlns:a16="http://schemas.microsoft.com/office/drawing/2014/main" id="{1C43F8DC-A363-4CB6-A4C8-F7C7E5CC3D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49" name="AutoShape 2" descr="comedero manual para ponedora en piso">
          <a:extLst>
            <a:ext uri="{FF2B5EF4-FFF2-40B4-BE49-F238E27FC236}">
              <a16:creationId xmlns:a16="http://schemas.microsoft.com/office/drawing/2014/main" id="{FE76B56C-E12A-4AB8-A26E-0657D1D5EC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0" name="AutoShape 10">
          <a:extLst>
            <a:ext uri="{FF2B5EF4-FFF2-40B4-BE49-F238E27FC236}">
              <a16:creationId xmlns:a16="http://schemas.microsoft.com/office/drawing/2014/main" id="{35C47642-EC9B-42A7-B265-871E45AB689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1" name="AutoShape 2" descr="comedero manual para ponedora en piso">
          <a:extLst>
            <a:ext uri="{FF2B5EF4-FFF2-40B4-BE49-F238E27FC236}">
              <a16:creationId xmlns:a16="http://schemas.microsoft.com/office/drawing/2014/main" id="{5969FB0E-FE3E-4C1B-AE2A-5E930741A7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2" name="AutoShape 10">
          <a:extLst>
            <a:ext uri="{FF2B5EF4-FFF2-40B4-BE49-F238E27FC236}">
              <a16:creationId xmlns:a16="http://schemas.microsoft.com/office/drawing/2014/main" id="{9DFF387F-0619-4A97-A9A3-5B8DB2EF49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3" name="AutoShape 2" descr="comedero manual para ponedora en piso">
          <a:extLst>
            <a:ext uri="{FF2B5EF4-FFF2-40B4-BE49-F238E27FC236}">
              <a16:creationId xmlns:a16="http://schemas.microsoft.com/office/drawing/2014/main" id="{AE9C9AF5-70A1-4CDF-A113-BD5A27CC7B7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4" name="AutoShape 10">
          <a:extLst>
            <a:ext uri="{FF2B5EF4-FFF2-40B4-BE49-F238E27FC236}">
              <a16:creationId xmlns:a16="http://schemas.microsoft.com/office/drawing/2014/main" id="{C8B5B249-762F-4A74-971A-406FC99B586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5" name="AutoShape 2" descr="comedero manual para ponedora en piso">
          <a:extLst>
            <a:ext uri="{FF2B5EF4-FFF2-40B4-BE49-F238E27FC236}">
              <a16:creationId xmlns:a16="http://schemas.microsoft.com/office/drawing/2014/main" id="{1796924A-A358-444B-9F0C-FAFC91963E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6" name="AutoShape 10">
          <a:extLst>
            <a:ext uri="{FF2B5EF4-FFF2-40B4-BE49-F238E27FC236}">
              <a16:creationId xmlns:a16="http://schemas.microsoft.com/office/drawing/2014/main" id="{D7E2E920-5589-4B70-BFA9-96666DBE90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7" name="AutoShape 2" descr="comedero manual para ponedora en piso">
          <a:extLst>
            <a:ext uri="{FF2B5EF4-FFF2-40B4-BE49-F238E27FC236}">
              <a16:creationId xmlns:a16="http://schemas.microsoft.com/office/drawing/2014/main" id="{14163108-D4A7-4419-8F07-D9EABDF1478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8" name="AutoShape 10">
          <a:extLst>
            <a:ext uri="{FF2B5EF4-FFF2-40B4-BE49-F238E27FC236}">
              <a16:creationId xmlns:a16="http://schemas.microsoft.com/office/drawing/2014/main" id="{B92412BB-AA97-4A9F-BD16-66C79B8E138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59" name="AutoShape 2" descr="comedero manual para ponedora en piso">
          <a:extLst>
            <a:ext uri="{FF2B5EF4-FFF2-40B4-BE49-F238E27FC236}">
              <a16:creationId xmlns:a16="http://schemas.microsoft.com/office/drawing/2014/main" id="{1C3845FE-A435-4D47-B4E4-54630C49EA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0" name="AutoShape 10">
          <a:extLst>
            <a:ext uri="{FF2B5EF4-FFF2-40B4-BE49-F238E27FC236}">
              <a16:creationId xmlns:a16="http://schemas.microsoft.com/office/drawing/2014/main" id="{9D1FB701-B006-4F6A-AFA1-377671DB4A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1" name="AutoShape 9">
          <a:extLst>
            <a:ext uri="{FF2B5EF4-FFF2-40B4-BE49-F238E27FC236}">
              <a16:creationId xmlns:a16="http://schemas.microsoft.com/office/drawing/2014/main" id="{3DD20126-D4A2-432A-A9D1-41CB2B8B4F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2" name="AutoShape 2" descr="comedero manual para ponedora en piso">
          <a:extLst>
            <a:ext uri="{FF2B5EF4-FFF2-40B4-BE49-F238E27FC236}">
              <a16:creationId xmlns:a16="http://schemas.microsoft.com/office/drawing/2014/main" id="{6D39FEC9-ECF4-4709-836D-C433F16BF2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3" name="AutoShape 10">
          <a:extLst>
            <a:ext uri="{FF2B5EF4-FFF2-40B4-BE49-F238E27FC236}">
              <a16:creationId xmlns:a16="http://schemas.microsoft.com/office/drawing/2014/main" id="{BC37F83E-6214-4647-BC45-A20C3D333D3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4" name="AutoShape 2" descr="comedero manual para ponedora en piso">
          <a:extLst>
            <a:ext uri="{FF2B5EF4-FFF2-40B4-BE49-F238E27FC236}">
              <a16:creationId xmlns:a16="http://schemas.microsoft.com/office/drawing/2014/main" id="{75EBC6B1-7693-4C0A-A1CE-727B8ECDC4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5" name="AutoShape 10">
          <a:extLst>
            <a:ext uri="{FF2B5EF4-FFF2-40B4-BE49-F238E27FC236}">
              <a16:creationId xmlns:a16="http://schemas.microsoft.com/office/drawing/2014/main" id="{6C0D1160-447C-41E7-B7B9-F4E6DFA0A5E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6" name="AutoShape 2" descr="comedero manual para ponedora en piso">
          <a:extLst>
            <a:ext uri="{FF2B5EF4-FFF2-40B4-BE49-F238E27FC236}">
              <a16:creationId xmlns:a16="http://schemas.microsoft.com/office/drawing/2014/main" id="{8ACCCA4B-693D-4E82-A42D-9524EF2EDF1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7" name="AutoShape 10">
          <a:extLst>
            <a:ext uri="{FF2B5EF4-FFF2-40B4-BE49-F238E27FC236}">
              <a16:creationId xmlns:a16="http://schemas.microsoft.com/office/drawing/2014/main" id="{EB60F8C7-BE13-44C0-BC6F-726C87D31BE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8" name="AutoShape 2" descr="comedero manual para ponedora en piso">
          <a:extLst>
            <a:ext uri="{FF2B5EF4-FFF2-40B4-BE49-F238E27FC236}">
              <a16:creationId xmlns:a16="http://schemas.microsoft.com/office/drawing/2014/main" id="{F9D3BE8F-C153-41FA-A93B-350F55C48B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69" name="AutoShape 10">
          <a:extLst>
            <a:ext uri="{FF2B5EF4-FFF2-40B4-BE49-F238E27FC236}">
              <a16:creationId xmlns:a16="http://schemas.microsoft.com/office/drawing/2014/main" id="{DC19EAC9-46E8-4AF4-9F8B-49296F127E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0" name="AutoShape 2" descr="comedero manual para ponedora en piso">
          <a:extLst>
            <a:ext uri="{FF2B5EF4-FFF2-40B4-BE49-F238E27FC236}">
              <a16:creationId xmlns:a16="http://schemas.microsoft.com/office/drawing/2014/main" id="{EB3DE942-3712-4F92-A98D-D3E6A456A6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1" name="AutoShape 10">
          <a:extLst>
            <a:ext uri="{FF2B5EF4-FFF2-40B4-BE49-F238E27FC236}">
              <a16:creationId xmlns:a16="http://schemas.microsoft.com/office/drawing/2014/main" id="{F3D19D62-5150-490D-9586-48376CF918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2" name="AutoShape 2" descr="comedero manual para ponedora en piso">
          <a:extLst>
            <a:ext uri="{FF2B5EF4-FFF2-40B4-BE49-F238E27FC236}">
              <a16:creationId xmlns:a16="http://schemas.microsoft.com/office/drawing/2014/main" id="{FD35005A-23A4-40A5-8EB7-6B8AF4F2F3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3" name="AutoShape 10">
          <a:extLst>
            <a:ext uri="{FF2B5EF4-FFF2-40B4-BE49-F238E27FC236}">
              <a16:creationId xmlns:a16="http://schemas.microsoft.com/office/drawing/2014/main" id="{DD84EFAC-B820-4FC0-A111-56BD8F1754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4" name="AutoShape 9">
          <a:extLst>
            <a:ext uri="{FF2B5EF4-FFF2-40B4-BE49-F238E27FC236}">
              <a16:creationId xmlns:a16="http://schemas.microsoft.com/office/drawing/2014/main" id="{F69758CE-A294-452B-8EED-E75C00650A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5" name="AutoShape 2" descr="comedero manual para ponedora en piso">
          <a:extLst>
            <a:ext uri="{FF2B5EF4-FFF2-40B4-BE49-F238E27FC236}">
              <a16:creationId xmlns:a16="http://schemas.microsoft.com/office/drawing/2014/main" id="{AFF079F9-57D7-459C-9664-886229A4A7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6" name="AutoShape 10">
          <a:extLst>
            <a:ext uri="{FF2B5EF4-FFF2-40B4-BE49-F238E27FC236}">
              <a16:creationId xmlns:a16="http://schemas.microsoft.com/office/drawing/2014/main" id="{FE32F955-C749-47E5-8B65-418ACB92FD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7" name="AutoShape 2" descr="comedero manual para ponedora en piso">
          <a:extLst>
            <a:ext uri="{FF2B5EF4-FFF2-40B4-BE49-F238E27FC236}">
              <a16:creationId xmlns:a16="http://schemas.microsoft.com/office/drawing/2014/main" id="{7438D95C-BA90-4449-A80D-F8DA25D28B3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8" name="AutoShape 10">
          <a:extLst>
            <a:ext uri="{FF2B5EF4-FFF2-40B4-BE49-F238E27FC236}">
              <a16:creationId xmlns:a16="http://schemas.microsoft.com/office/drawing/2014/main" id="{55927304-8840-4A8E-80E6-FAB20F6E6E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79" name="AutoShape 2" descr="comedero manual para ponedora en piso">
          <a:extLst>
            <a:ext uri="{FF2B5EF4-FFF2-40B4-BE49-F238E27FC236}">
              <a16:creationId xmlns:a16="http://schemas.microsoft.com/office/drawing/2014/main" id="{6D1B9A32-735A-419B-8532-3860D52785C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0" name="AutoShape 10">
          <a:extLst>
            <a:ext uri="{FF2B5EF4-FFF2-40B4-BE49-F238E27FC236}">
              <a16:creationId xmlns:a16="http://schemas.microsoft.com/office/drawing/2014/main" id="{B3385885-25E9-442F-BEE9-E921AD08A5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1" name="AutoShape 2" descr="comedero manual para ponedora en piso">
          <a:extLst>
            <a:ext uri="{FF2B5EF4-FFF2-40B4-BE49-F238E27FC236}">
              <a16:creationId xmlns:a16="http://schemas.microsoft.com/office/drawing/2014/main" id="{4898AC08-F299-4A17-948D-56328F68AF5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2" name="AutoShape 10">
          <a:extLst>
            <a:ext uri="{FF2B5EF4-FFF2-40B4-BE49-F238E27FC236}">
              <a16:creationId xmlns:a16="http://schemas.microsoft.com/office/drawing/2014/main" id="{8DC727BC-D6D2-4830-A7CE-AEA6C35660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3" name="AutoShape 2" descr="comedero manual para ponedora en piso">
          <a:extLst>
            <a:ext uri="{FF2B5EF4-FFF2-40B4-BE49-F238E27FC236}">
              <a16:creationId xmlns:a16="http://schemas.microsoft.com/office/drawing/2014/main" id="{8E7E3A77-4DA1-4A5B-A4B0-2B9B415801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4" name="AutoShape 10">
          <a:extLst>
            <a:ext uri="{FF2B5EF4-FFF2-40B4-BE49-F238E27FC236}">
              <a16:creationId xmlns:a16="http://schemas.microsoft.com/office/drawing/2014/main" id="{2D965168-063D-4BE6-BAA9-5E3004298F7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5" name="AutoShape 2" descr="comedero manual para ponedora en piso">
          <a:extLst>
            <a:ext uri="{FF2B5EF4-FFF2-40B4-BE49-F238E27FC236}">
              <a16:creationId xmlns:a16="http://schemas.microsoft.com/office/drawing/2014/main" id="{41D53CD5-2C10-4296-9EE4-4A8DE71A14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6" name="AutoShape 10">
          <a:extLst>
            <a:ext uri="{FF2B5EF4-FFF2-40B4-BE49-F238E27FC236}">
              <a16:creationId xmlns:a16="http://schemas.microsoft.com/office/drawing/2014/main" id="{5FBC5247-20AE-437F-B7CB-5CA3833B485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7" name="AutoShape 9">
          <a:extLst>
            <a:ext uri="{FF2B5EF4-FFF2-40B4-BE49-F238E27FC236}">
              <a16:creationId xmlns:a16="http://schemas.microsoft.com/office/drawing/2014/main" id="{369620E9-0AF7-4E4F-9DE2-39D97FBDD6D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8" name="AutoShape 2" descr="comedero manual para ponedora en piso">
          <a:extLst>
            <a:ext uri="{FF2B5EF4-FFF2-40B4-BE49-F238E27FC236}">
              <a16:creationId xmlns:a16="http://schemas.microsoft.com/office/drawing/2014/main" id="{2BA653B2-B4B0-46C6-9D20-713F5919D8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89" name="AutoShape 10">
          <a:extLst>
            <a:ext uri="{FF2B5EF4-FFF2-40B4-BE49-F238E27FC236}">
              <a16:creationId xmlns:a16="http://schemas.microsoft.com/office/drawing/2014/main" id="{A168DA83-C8EA-44EB-BE39-E0636F9F8F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0" name="AutoShape 2" descr="comedero manual para ponedora en piso">
          <a:extLst>
            <a:ext uri="{FF2B5EF4-FFF2-40B4-BE49-F238E27FC236}">
              <a16:creationId xmlns:a16="http://schemas.microsoft.com/office/drawing/2014/main" id="{99949E3D-898D-45F0-9F67-5CD232DBCC6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1" name="AutoShape 10">
          <a:extLst>
            <a:ext uri="{FF2B5EF4-FFF2-40B4-BE49-F238E27FC236}">
              <a16:creationId xmlns:a16="http://schemas.microsoft.com/office/drawing/2014/main" id="{07D3A0D0-3011-4A78-ABDE-CE72E3FF01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2" name="AutoShape 2" descr="comedero manual para ponedora en piso">
          <a:extLst>
            <a:ext uri="{FF2B5EF4-FFF2-40B4-BE49-F238E27FC236}">
              <a16:creationId xmlns:a16="http://schemas.microsoft.com/office/drawing/2014/main" id="{2AA16D33-D9F0-4F72-972B-2D30D511E8B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3" name="AutoShape 10">
          <a:extLst>
            <a:ext uri="{FF2B5EF4-FFF2-40B4-BE49-F238E27FC236}">
              <a16:creationId xmlns:a16="http://schemas.microsoft.com/office/drawing/2014/main" id="{00754FE7-CC6F-4AA8-8205-52CDC115E3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4" name="AutoShape 2" descr="comedero manual para ponedora en piso">
          <a:extLst>
            <a:ext uri="{FF2B5EF4-FFF2-40B4-BE49-F238E27FC236}">
              <a16:creationId xmlns:a16="http://schemas.microsoft.com/office/drawing/2014/main" id="{7B4E84AF-C3CD-4CD3-B1B7-BAF734DCA5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5" name="AutoShape 10">
          <a:extLst>
            <a:ext uri="{FF2B5EF4-FFF2-40B4-BE49-F238E27FC236}">
              <a16:creationId xmlns:a16="http://schemas.microsoft.com/office/drawing/2014/main" id="{6DBC8ED3-F225-4046-A215-66890FE255F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6" name="AutoShape 2" descr="comedero manual para ponedora en piso">
          <a:extLst>
            <a:ext uri="{FF2B5EF4-FFF2-40B4-BE49-F238E27FC236}">
              <a16:creationId xmlns:a16="http://schemas.microsoft.com/office/drawing/2014/main" id="{43C6EA23-DA3B-4010-A3C5-EBB655FA0B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7" name="AutoShape 10">
          <a:extLst>
            <a:ext uri="{FF2B5EF4-FFF2-40B4-BE49-F238E27FC236}">
              <a16:creationId xmlns:a16="http://schemas.microsoft.com/office/drawing/2014/main" id="{C8197DEB-59C4-4D9D-9A44-38A1F212120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8" name="AutoShape 2" descr="comedero manual para ponedora en piso">
          <a:extLst>
            <a:ext uri="{FF2B5EF4-FFF2-40B4-BE49-F238E27FC236}">
              <a16:creationId xmlns:a16="http://schemas.microsoft.com/office/drawing/2014/main" id="{1F97A6AE-F5FC-4644-B9C3-18B43411F8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199" name="AutoShape 10">
          <a:extLst>
            <a:ext uri="{FF2B5EF4-FFF2-40B4-BE49-F238E27FC236}">
              <a16:creationId xmlns:a16="http://schemas.microsoft.com/office/drawing/2014/main" id="{BA2E1C3E-1CB2-4983-B055-E8299F650D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0" name="AutoShape 9">
          <a:extLst>
            <a:ext uri="{FF2B5EF4-FFF2-40B4-BE49-F238E27FC236}">
              <a16:creationId xmlns:a16="http://schemas.microsoft.com/office/drawing/2014/main" id="{ECED1604-316B-4DA1-BDFA-1CD3D3F4C78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1" name="AutoShape 2" descr="comedero manual para ponedora en piso">
          <a:extLst>
            <a:ext uri="{FF2B5EF4-FFF2-40B4-BE49-F238E27FC236}">
              <a16:creationId xmlns:a16="http://schemas.microsoft.com/office/drawing/2014/main" id="{1F782E42-E6BC-4627-9B3A-E614A68BFF2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2" name="AutoShape 10">
          <a:extLst>
            <a:ext uri="{FF2B5EF4-FFF2-40B4-BE49-F238E27FC236}">
              <a16:creationId xmlns:a16="http://schemas.microsoft.com/office/drawing/2014/main" id="{DD7CC2C2-D1E3-4A31-9074-0FA7B4D63B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3" name="AutoShape 2" descr="comedero manual para ponedora en piso">
          <a:extLst>
            <a:ext uri="{FF2B5EF4-FFF2-40B4-BE49-F238E27FC236}">
              <a16:creationId xmlns:a16="http://schemas.microsoft.com/office/drawing/2014/main" id="{F6B5860A-0F61-496E-848C-5E8AD2D98B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4" name="AutoShape 10">
          <a:extLst>
            <a:ext uri="{FF2B5EF4-FFF2-40B4-BE49-F238E27FC236}">
              <a16:creationId xmlns:a16="http://schemas.microsoft.com/office/drawing/2014/main" id="{A7B2E4A3-1079-4160-B790-6C223A7AC20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5" name="AutoShape 2" descr="comedero manual para ponedora en piso">
          <a:extLst>
            <a:ext uri="{FF2B5EF4-FFF2-40B4-BE49-F238E27FC236}">
              <a16:creationId xmlns:a16="http://schemas.microsoft.com/office/drawing/2014/main" id="{9BA17F3F-9B30-445A-819D-7E324A1760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6" name="AutoShape 10">
          <a:extLst>
            <a:ext uri="{FF2B5EF4-FFF2-40B4-BE49-F238E27FC236}">
              <a16:creationId xmlns:a16="http://schemas.microsoft.com/office/drawing/2014/main" id="{D2F145C6-74B4-4E60-AB82-A7BEB77181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7" name="AutoShape 2" descr="comedero manual para ponedora en piso">
          <a:extLst>
            <a:ext uri="{FF2B5EF4-FFF2-40B4-BE49-F238E27FC236}">
              <a16:creationId xmlns:a16="http://schemas.microsoft.com/office/drawing/2014/main" id="{8BB970F6-E218-429C-A2AC-658F49F80D4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8" name="AutoShape 10">
          <a:extLst>
            <a:ext uri="{FF2B5EF4-FFF2-40B4-BE49-F238E27FC236}">
              <a16:creationId xmlns:a16="http://schemas.microsoft.com/office/drawing/2014/main" id="{18B52B99-0D02-4C12-8750-3D84AD740B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09" name="AutoShape 2" descr="comedero manual para ponedora en piso">
          <a:extLst>
            <a:ext uri="{FF2B5EF4-FFF2-40B4-BE49-F238E27FC236}">
              <a16:creationId xmlns:a16="http://schemas.microsoft.com/office/drawing/2014/main" id="{01FF60AB-6598-493B-AFA9-A523A0FEE6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0" name="AutoShape 10">
          <a:extLst>
            <a:ext uri="{FF2B5EF4-FFF2-40B4-BE49-F238E27FC236}">
              <a16:creationId xmlns:a16="http://schemas.microsoft.com/office/drawing/2014/main" id="{4235C7AA-88C7-4ADB-BF0D-9D89892C97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1" name="AutoShape 2" descr="comedero manual para ponedora en piso">
          <a:extLst>
            <a:ext uri="{FF2B5EF4-FFF2-40B4-BE49-F238E27FC236}">
              <a16:creationId xmlns:a16="http://schemas.microsoft.com/office/drawing/2014/main" id="{58B4D8E7-FE4F-4E77-BF52-07B8B1C812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2" name="AutoShape 10">
          <a:extLst>
            <a:ext uri="{FF2B5EF4-FFF2-40B4-BE49-F238E27FC236}">
              <a16:creationId xmlns:a16="http://schemas.microsoft.com/office/drawing/2014/main" id="{B366CF1A-CD31-4BCE-B9B2-52A4195518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3" name="AutoShape 9">
          <a:extLst>
            <a:ext uri="{FF2B5EF4-FFF2-40B4-BE49-F238E27FC236}">
              <a16:creationId xmlns:a16="http://schemas.microsoft.com/office/drawing/2014/main" id="{C4389DAB-06C8-48B1-80F3-3C3E3BE54E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4" name="AutoShape 2" descr="comedero manual para ponedora en piso">
          <a:extLst>
            <a:ext uri="{FF2B5EF4-FFF2-40B4-BE49-F238E27FC236}">
              <a16:creationId xmlns:a16="http://schemas.microsoft.com/office/drawing/2014/main" id="{B2E9CACD-A51C-4A48-9AC7-BBE880183F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5" name="AutoShape 10">
          <a:extLst>
            <a:ext uri="{FF2B5EF4-FFF2-40B4-BE49-F238E27FC236}">
              <a16:creationId xmlns:a16="http://schemas.microsoft.com/office/drawing/2014/main" id="{C6E3E555-9BDB-45A0-BC67-0A8D824CD1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6" name="AutoShape 2" descr="comedero manual para ponedora en piso">
          <a:extLst>
            <a:ext uri="{FF2B5EF4-FFF2-40B4-BE49-F238E27FC236}">
              <a16:creationId xmlns:a16="http://schemas.microsoft.com/office/drawing/2014/main" id="{0B77566A-ED42-4D16-BEDF-08CA05491D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7" name="AutoShape 10">
          <a:extLst>
            <a:ext uri="{FF2B5EF4-FFF2-40B4-BE49-F238E27FC236}">
              <a16:creationId xmlns:a16="http://schemas.microsoft.com/office/drawing/2014/main" id="{BCE0DAB4-F662-48B8-8494-BA9FDCDAD0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8" name="AutoShape 2" descr="comedero manual para ponedora en piso">
          <a:extLst>
            <a:ext uri="{FF2B5EF4-FFF2-40B4-BE49-F238E27FC236}">
              <a16:creationId xmlns:a16="http://schemas.microsoft.com/office/drawing/2014/main" id="{7ECD68E1-5A5C-453F-A38F-136A3F34C78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19" name="AutoShape 10">
          <a:extLst>
            <a:ext uri="{FF2B5EF4-FFF2-40B4-BE49-F238E27FC236}">
              <a16:creationId xmlns:a16="http://schemas.microsoft.com/office/drawing/2014/main" id="{DB13EDE0-D06F-444A-912D-1AC851C559B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0" name="AutoShape 2" descr="comedero manual para ponedora en piso">
          <a:extLst>
            <a:ext uri="{FF2B5EF4-FFF2-40B4-BE49-F238E27FC236}">
              <a16:creationId xmlns:a16="http://schemas.microsoft.com/office/drawing/2014/main" id="{4AAEBD65-8FDB-4570-9D6C-7D13CA2048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1" name="AutoShape 10">
          <a:extLst>
            <a:ext uri="{FF2B5EF4-FFF2-40B4-BE49-F238E27FC236}">
              <a16:creationId xmlns:a16="http://schemas.microsoft.com/office/drawing/2014/main" id="{17C132CB-AB36-457B-93FC-15F57B8102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2" name="AutoShape 2" descr="comedero manual para ponedora en piso">
          <a:extLst>
            <a:ext uri="{FF2B5EF4-FFF2-40B4-BE49-F238E27FC236}">
              <a16:creationId xmlns:a16="http://schemas.microsoft.com/office/drawing/2014/main" id="{1B971A79-69E0-474A-9199-F5F331BC5B7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3" name="AutoShape 10">
          <a:extLst>
            <a:ext uri="{FF2B5EF4-FFF2-40B4-BE49-F238E27FC236}">
              <a16:creationId xmlns:a16="http://schemas.microsoft.com/office/drawing/2014/main" id="{67DFA9F5-27E7-4B16-A69D-B00CD1D1EE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4" name="AutoShape 2" descr="comedero manual para ponedora en piso">
          <a:extLst>
            <a:ext uri="{FF2B5EF4-FFF2-40B4-BE49-F238E27FC236}">
              <a16:creationId xmlns:a16="http://schemas.microsoft.com/office/drawing/2014/main" id="{759BA7A5-DAEE-4B8C-B8DA-1FEDA2FD92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5" name="AutoShape 10">
          <a:extLst>
            <a:ext uri="{FF2B5EF4-FFF2-40B4-BE49-F238E27FC236}">
              <a16:creationId xmlns:a16="http://schemas.microsoft.com/office/drawing/2014/main" id="{12CBACB9-8050-4779-85B1-5032E37B5BE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6" name="AutoShape 9">
          <a:extLst>
            <a:ext uri="{FF2B5EF4-FFF2-40B4-BE49-F238E27FC236}">
              <a16:creationId xmlns:a16="http://schemas.microsoft.com/office/drawing/2014/main" id="{F03894F8-9BA2-41D3-8447-64B81366D1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7" name="AutoShape 2" descr="comedero manual para ponedora en piso">
          <a:extLst>
            <a:ext uri="{FF2B5EF4-FFF2-40B4-BE49-F238E27FC236}">
              <a16:creationId xmlns:a16="http://schemas.microsoft.com/office/drawing/2014/main" id="{5B389C08-7D18-46E7-866B-A9F3677F0D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8" name="AutoShape 10">
          <a:extLst>
            <a:ext uri="{FF2B5EF4-FFF2-40B4-BE49-F238E27FC236}">
              <a16:creationId xmlns:a16="http://schemas.microsoft.com/office/drawing/2014/main" id="{56E310DA-14F9-4CCD-8051-0B0851217D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29" name="AutoShape 2" descr="comedero manual para ponedora en piso">
          <a:extLst>
            <a:ext uri="{FF2B5EF4-FFF2-40B4-BE49-F238E27FC236}">
              <a16:creationId xmlns:a16="http://schemas.microsoft.com/office/drawing/2014/main" id="{687A9618-0F31-43F1-AB04-A40D9CF44B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0" name="AutoShape 10">
          <a:extLst>
            <a:ext uri="{FF2B5EF4-FFF2-40B4-BE49-F238E27FC236}">
              <a16:creationId xmlns:a16="http://schemas.microsoft.com/office/drawing/2014/main" id="{28AE51C0-4CED-4E50-A83C-75AF776BB8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1" name="AutoShape 2" descr="comedero manual para ponedora en piso">
          <a:extLst>
            <a:ext uri="{FF2B5EF4-FFF2-40B4-BE49-F238E27FC236}">
              <a16:creationId xmlns:a16="http://schemas.microsoft.com/office/drawing/2014/main" id="{1ED90960-C95F-4E29-A6B1-B3374ED4F94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2" name="AutoShape 10">
          <a:extLst>
            <a:ext uri="{FF2B5EF4-FFF2-40B4-BE49-F238E27FC236}">
              <a16:creationId xmlns:a16="http://schemas.microsoft.com/office/drawing/2014/main" id="{8DC4F577-A39E-4096-9397-6F6C72BF647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3" name="AutoShape 2" descr="comedero manual para ponedora en piso">
          <a:extLst>
            <a:ext uri="{FF2B5EF4-FFF2-40B4-BE49-F238E27FC236}">
              <a16:creationId xmlns:a16="http://schemas.microsoft.com/office/drawing/2014/main" id="{EC97527B-E4AA-4249-9ACF-3042703C01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4" name="AutoShape 10">
          <a:extLst>
            <a:ext uri="{FF2B5EF4-FFF2-40B4-BE49-F238E27FC236}">
              <a16:creationId xmlns:a16="http://schemas.microsoft.com/office/drawing/2014/main" id="{AFB9F81A-CD61-4A35-AF13-023D6938C4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5" name="AutoShape 2" descr="comedero manual para ponedora en piso">
          <a:extLst>
            <a:ext uri="{FF2B5EF4-FFF2-40B4-BE49-F238E27FC236}">
              <a16:creationId xmlns:a16="http://schemas.microsoft.com/office/drawing/2014/main" id="{C640FADF-F0B4-4720-BDE3-E126D3DCA9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6" name="AutoShape 10">
          <a:extLst>
            <a:ext uri="{FF2B5EF4-FFF2-40B4-BE49-F238E27FC236}">
              <a16:creationId xmlns:a16="http://schemas.microsoft.com/office/drawing/2014/main" id="{528B4412-3D4B-4FFD-BC6E-CAE22AE14A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7" name="AutoShape 2" descr="comedero manual para ponedora en piso">
          <a:extLst>
            <a:ext uri="{FF2B5EF4-FFF2-40B4-BE49-F238E27FC236}">
              <a16:creationId xmlns:a16="http://schemas.microsoft.com/office/drawing/2014/main" id="{3277536B-E772-4B27-980B-DCD2518637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8" name="AutoShape 10">
          <a:extLst>
            <a:ext uri="{FF2B5EF4-FFF2-40B4-BE49-F238E27FC236}">
              <a16:creationId xmlns:a16="http://schemas.microsoft.com/office/drawing/2014/main" id="{50AEC3B0-17EE-4A3B-9EDD-E7C6B73A475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39" name="AutoShape 9">
          <a:extLst>
            <a:ext uri="{FF2B5EF4-FFF2-40B4-BE49-F238E27FC236}">
              <a16:creationId xmlns:a16="http://schemas.microsoft.com/office/drawing/2014/main" id="{AC0A4957-B143-41CD-971D-D76604454C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0" name="AutoShape 2" descr="comedero manual para ponedora en piso">
          <a:extLst>
            <a:ext uri="{FF2B5EF4-FFF2-40B4-BE49-F238E27FC236}">
              <a16:creationId xmlns:a16="http://schemas.microsoft.com/office/drawing/2014/main" id="{735B621F-C54E-44E0-9B2A-751C3DF06B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1" name="AutoShape 10">
          <a:extLst>
            <a:ext uri="{FF2B5EF4-FFF2-40B4-BE49-F238E27FC236}">
              <a16:creationId xmlns:a16="http://schemas.microsoft.com/office/drawing/2014/main" id="{5062A9E2-903E-4765-BC11-433DD932B5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2" name="AutoShape 2" descr="comedero manual para ponedora en piso">
          <a:extLst>
            <a:ext uri="{FF2B5EF4-FFF2-40B4-BE49-F238E27FC236}">
              <a16:creationId xmlns:a16="http://schemas.microsoft.com/office/drawing/2014/main" id="{D24F8C71-5607-40B9-9A0C-725A6A8EE85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3" name="AutoShape 10">
          <a:extLst>
            <a:ext uri="{FF2B5EF4-FFF2-40B4-BE49-F238E27FC236}">
              <a16:creationId xmlns:a16="http://schemas.microsoft.com/office/drawing/2014/main" id="{3F8FDF36-319C-4ED2-9DF2-02DDE9A375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4" name="AutoShape 2" descr="comedero manual para ponedora en piso">
          <a:extLst>
            <a:ext uri="{FF2B5EF4-FFF2-40B4-BE49-F238E27FC236}">
              <a16:creationId xmlns:a16="http://schemas.microsoft.com/office/drawing/2014/main" id="{9ED5FBC2-ABE3-4FB3-AB5E-88FC3FEFD3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5" name="AutoShape 10">
          <a:extLst>
            <a:ext uri="{FF2B5EF4-FFF2-40B4-BE49-F238E27FC236}">
              <a16:creationId xmlns:a16="http://schemas.microsoft.com/office/drawing/2014/main" id="{3E01218C-0623-4FBC-B7D7-DDF55E063E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6" name="AutoShape 2" descr="comedero manual para ponedora en piso">
          <a:extLst>
            <a:ext uri="{FF2B5EF4-FFF2-40B4-BE49-F238E27FC236}">
              <a16:creationId xmlns:a16="http://schemas.microsoft.com/office/drawing/2014/main" id="{0CDC090B-E4B4-4033-8245-A0B6C4AA93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7" name="AutoShape 10">
          <a:extLst>
            <a:ext uri="{FF2B5EF4-FFF2-40B4-BE49-F238E27FC236}">
              <a16:creationId xmlns:a16="http://schemas.microsoft.com/office/drawing/2014/main" id="{91A5241A-27ED-49CC-91F3-7A0B99BA3C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8" name="AutoShape 2" descr="comedero manual para ponedora en piso">
          <a:extLst>
            <a:ext uri="{FF2B5EF4-FFF2-40B4-BE49-F238E27FC236}">
              <a16:creationId xmlns:a16="http://schemas.microsoft.com/office/drawing/2014/main" id="{E886BE02-43F2-4750-8A60-DE32B4BFFE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49" name="AutoShape 10">
          <a:extLst>
            <a:ext uri="{FF2B5EF4-FFF2-40B4-BE49-F238E27FC236}">
              <a16:creationId xmlns:a16="http://schemas.microsoft.com/office/drawing/2014/main" id="{FB6634A7-9B27-42D1-BC98-41840BE9A53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0" name="AutoShape 2" descr="comedero manual para ponedora en piso">
          <a:extLst>
            <a:ext uri="{FF2B5EF4-FFF2-40B4-BE49-F238E27FC236}">
              <a16:creationId xmlns:a16="http://schemas.microsoft.com/office/drawing/2014/main" id="{E965FE61-FD94-4055-9A70-B0D0C1036E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1" name="AutoShape 10">
          <a:extLst>
            <a:ext uri="{FF2B5EF4-FFF2-40B4-BE49-F238E27FC236}">
              <a16:creationId xmlns:a16="http://schemas.microsoft.com/office/drawing/2014/main" id="{612DB679-2B7D-4FF8-97F0-1C54AF7A1FB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2" name="AutoShape 9">
          <a:extLst>
            <a:ext uri="{FF2B5EF4-FFF2-40B4-BE49-F238E27FC236}">
              <a16:creationId xmlns:a16="http://schemas.microsoft.com/office/drawing/2014/main" id="{BF5EC61C-2219-462A-8A3E-451E0F029A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3" name="AutoShape 2" descr="comedero manual para ponedora en piso">
          <a:extLst>
            <a:ext uri="{FF2B5EF4-FFF2-40B4-BE49-F238E27FC236}">
              <a16:creationId xmlns:a16="http://schemas.microsoft.com/office/drawing/2014/main" id="{DBDC3402-1C3F-426E-AC55-CD9EDA89E54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4" name="AutoShape 10">
          <a:extLst>
            <a:ext uri="{FF2B5EF4-FFF2-40B4-BE49-F238E27FC236}">
              <a16:creationId xmlns:a16="http://schemas.microsoft.com/office/drawing/2014/main" id="{9292AEA8-C671-4545-A0FB-5BA3DC065A5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5" name="AutoShape 2" descr="comedero manual para ponedora en piso">
          <a:extLst>
            <a:ext uri="{FF2B5EF4-FFF2-40B4-BE49-F238E27FC236}">
              <a16:creationId xmlns:a16="http://schemas.microsoft.com/office/drawing/2014/main" id="{220EBEAE-82EF-4A9B-AC14-680B7EDCF2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6" name="AutoShape 10">
          <a:extLst>
            <a:ext uri="{FF2B5EF4-FFF2-40B4-BE49-F238E27FC236}">
              <a16:creationId xmlns:a16="http://schemas.microsoft.com/office/drawing/2014/main" id="{1E0F4F4B-86C4-4341-8E6B-DE090A18721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7" name="AutoShape 2" descr="comedero manual para ponedora en piso">
          <a:extLst>
            <a:ext uri="{FF2B5EF4-FFF2-40B4-BE49-F238E27FC236}">
              <a16:creationId xmlns:a16="http://schemas.microsoft.com/office/drawing/2014/main" id="{00A41306-3898-4645-949D-BE245E0F93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8" name="AutoShape 10">
          <a:extLst>
            <a:ext uri="{FF2B5EF4-FFF2-40B4-BE49-F238E27FC236}">
              <a16:creationId xmlns:a16="http://schemas.microsoft.com/office/drawing/2014/main" id="{52E98D15-DF38-4C74-B413-2467BE385A8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59" name="AutoShape 2" descr="comedero manual para ponedora en piso">
          <a:extLst>
            <a:ext uri="{FF2B5EF4-FFF2-40B4-BE49-F238E27FC236}">
              <a16:creationId xmlns:a16="http://schemas.microsoft.com/office/drawing/2014/main" id="{C3351D00-302F-423F-9566-315B128A3F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0" name="AutoShape 10">
          <a:extLst>
            <a:ext uri="{FF2B5EF4-FFF2-40B4-BE49-F238E27FC236}">
              <a16:creationId xmlns:a16="http://schemas.microsoft.com/office/drawing/2014/main" id="{19D0BC72-E042-42E5-8687-8E03B00B5E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1" name="AutoShape 2" descr="comedero manual para ponedora en piso">
          <a:extLst>
            <a:ext uri="{FF2B5EF4-FFF2-40B4-BE49-F238E27FC236}">
              <a16:creationId xmlns:a16="http://schemas.microsoft.com/office/drawing/2014/main" id="{62BEA092-75B5-4B26-9B3E-FE0E09AC22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2" name="AutoShape 10">
          <a:extLst>
            <a:ext uri="{FF2B5EF4-FFF2-40B4-BE49-F238E27FC236}">
              <a16:creationId xmlns:a16="http://schemas.microsoft.com/office/drawing/2014/main" id="{B8C68FAC-6826-40FF-AA4B-2D259F0D87D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3" name="AutoShape 2" descr="comedero manual para ponedora en piso">
          <a:extLst>
            <a:ext uri="{FF2B5EF4-FFF2-40B4-BE49-F238E27FC236}">
              <a16:creationId xmlns:a16="http://schemas.microsoft.com/office/drawing/2014/main" id="{6106A551-C672-40E1-8CE2-5E2B3D5A4D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4" name="AutoShape 10">
          <a:extLst>
            <a:ext uri="{FF2B5EF4-FFF2-40B4-BE49-F238E27FC236}">
              <a16:creationId xmlns:a16="http://schemas.microsoft.com/office/drawing/2014/main" id="{6EF76041-27F3-42F8-A1AB-862187F40D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5" name="AutoShape 9">
          <a:extLst>
            <a:ext uri="{FF2B5EF4-FFF2-40B4-BE49-F238E27FC236}">
              <a16:creationId xmlns:a16="http://schemas.microsoft.com/office/drawing/2014/main" id="{A0A57BC6-014D-4BF2-90D9-80AB021467A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6" name="AutoShape 2" descr="comedero manual para ponedora en piso">
          <a:extLst>
            <a:ext uri="{FF2B5EF4-FFF2-40B4-BE49-F238E27FC236}">
              <a16:creationId xmlns:a16="http://schemas.microsoft.com/office/drawing/2014/main" id="{8BDF2254-A2B3-4801-B667-A672650875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7" name="AutoShape 10">
          <a:extLst>
            <a:ext uri="{FF2B5EF4-FFF2-40B4-BE49-F238E27FC236}">
              <a16:creationId xmlns:a16="http://schemas.microsoft.com/office/drawing/2014/main" id="{E8557735-7022-4B21-B5D2-A85B8B9043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8" name="AutoShape 2" descr="comedero manual para ponedora en piso">
          <a:extLst>
            <a:ext uri="{FF2B5EF4-FFF2-40B4-BE49-F238E27FC236}">
              <a16:creationId xmlns:a16="http://schemas.microsoft.com/office/drawing/2014/main" id="{5C624BC0-0DEE-4499-BFF4-E1003AB023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69" name="AutoShape 10">
          <a:extLst>
            <a:ext uri="{FF2B5EF4-FFF2-40B4-BE49-F238E27FC236}">
              <a16:creationId xmlns:a16="http://schemas.microsoft.com/office/drawing/2014/main" id="{837FE55E-7EA6-4AEB-A57B-D0C48CB629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0" name="AutoShape 2" descr="comedero manual para ponedora en piso">
          <a:extLst>
            <a:ext uri="{FF2B5EF4-FFF2-40B4-BE49-F238E27FC236}">
              <a16:creationId xmlns:a16="http://schemas.microsoft.com/office/drawing/2014/main" id="{76607FDB-3334-41F8-B8CF-2C7505ED6A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1" name="AutoShape 10">
          <a:extLst>
            <a:ext uri="{FF2B5EF4-FFF2-40B4-BE49-F238E27FC236}">
              <a16:creationId xmlns:a16="http://schemas.microsoft.com/office/drawing/2014/main" id="{0B631A7E-ACBF-47EF-AD08-72F5741BB5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2" name="AutoShape 2" descr="comedero manual para ponedora en piso">
          <a:extLst>
            <a:ext uri="{FF2B5EF4-FFF2-40B4-BE49-F238E27FC236}">
              <a16:creationId xmlns:a16="http://schemas.microsoft.com/office/drawing/2014/main" id="{EF8FE5DC-BB99-4807-B1B4-1E74FFB7168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3" name="AutoShape 10">
          <a:extLst>
            <a:ext uri="{FF2B5EF4-FFF2-40B4-BE49-F238E27FC236}">
              <a16:creationId xmlns:a16="http://schemas.microsoft.com/office/drawing/2014/main" id="{ECA284A0-08A3-4261-A53F-7F83C3FED1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4" name="AutoShape 2" descr="comedero manual para ponedora en piso">
          <a:extLst>
            <a:ext uri="{FF2B5EF4-FFF2-40B4-BE49-F238E27FC236}">
              <a16:creationId xmlns:a16="http://schemas.microsoft.com/office/drawing/2014/main" id="{3D3B0B2D-0B12-4BC1-AD27-42E0FB9BA9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5" name="AutoShape 10">
          <a:extLst>
            <a:ext uri="{FF2B5EF4-FFF2-40B4-BE49-F238E27FC236}">
              <a16:creationId xmlns:a16="http://schemas.microsoft.com/office/drawing/2014/main" id="{EF2B6C71-A158-4A04-98F2-7A61564E2E1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6" name="AutoShape 2" descr="comedero manual para ponedora en piso">
          <a:extLst>
            <a:ext uri="{FF2B5EF4-FFF2-40B4-BE49-F238E27FC236}">
              <a16:creationId xmlns:a16="http://schemas.microsoft.com/office/drawing/2014/main" id="{93D7C6D6-DF96-43FD-8739-7C045BE391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7" name="AutoShape 10">
          <a:extLst>
            <a:ext uri="{FF2B5EF4-FFF2-40B4-BE49-F238E27FC236}">
              <a16:creationId xmlns:a16="http://schemas.microsoft.com/office/drawing/2014/main" id="{3D80565A-8ED6-42A9-AA12-A2AC020EDB6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8" name="AutoShape 9">
          <a:extLst>
            <a:ext uri="{FF2B5EF4-FFF2-40B4-BE49-F238E27FC236}">
              <a16:creationId xmlns:a16="http://schemas.microsoft.com/office/drawing/2014/main" id="{3B26BBD3-7A59-4E5E-98E6-FD2CA5F2DD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79" name="AutoShape 2" descr="comedero manual para ponedora en piso">
          <a:extLst>
            <a:ext uri="{FF2B5EF4-FFF2-40B4-BE49-F238E27FC236}">
              <a16:creationId xmlns:a16="http://schemas.microsoft.com/office/drawing/2014/main" id="{9B13CDEE-A296-45C5-9970-8B486F85A3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0" name="AutoShape 10">
          <a:extLst>
            <a:ext uri="{FF2B5EF4-FFF2-40B4-BE49-F238E27FC236}">
              <a16:creationId xmlns:a16="http://schemas.microsoft.com/office/drawing/2014/main" id="{0E0819B7-63FE-4652-ACEA-30541562A37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1" name="AutoShape 2" descr="comedero manual para ponedora en piso">
          <a:extLst>
            <a:ext uri="{FF2B5EF4-FFF2-40B4-BE49-F238E27FC236}">
              <a16:creationId xmlns:a16="http://schemas.microsoft.com/office/drawing/2014/main" id="{4D3C8B81-7689-45D1-BC1C-AA0ABEC729E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2" name="AutoShape 10">
          <a:extLst>
            <a:ext uri="{FF2B5EF4-FFF2-40B4-BE49-F238E27FC236}">
              <a16:creationId xmlns:a16="http://schemas.microsoft.com/office/drawing/2014/main" id="{7D15D5F1-4526-4E67-80D3-ECE86D6E23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3" name="AutoShape 2" descr="comedero manual para ponedora en piso">
          <a:extLst>
            <a:ext uri="{FF2B5EF4-FFF2-40B4-BE49-F238E27FC236}">
              <a16:creationId xmlns:a16="http://schemas.microsoft.com/office/drawing/2014/main" id="{C29E2A76-373F-49BD-A299-F0423C8051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4" name="AutoShape 10">
          <a:extLst>
            <a:ext uri="{FF2B5EF4-FFF2-40B4-BE49-F238E27FC236}">
              <a16:creationId xmlns:a16="http://schemas.microsoft.com/office/drawing/2014/main" id="{29520521-9E7D-4C7C-ACB1-235861E79C1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5" name="AutoShape 2" descr="comedero manual para ponedora en piso">
          <a:extLst>
            <a:ext uri="{FF2B5EF4-FFF2-40B4-BE49-F238E27FC236}">
              <a16:creationId xmlns:a16="http://schemas.microsoft.com/office/drawing/2014/main" id="{7AA4F2EA-4DCD-43A2-86AB-F1DDA7DBB6F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6" name="AutoShape 10">
          <a:extLst>
            <a:ext uri="{FF2B5EF4-FFF2-40B4-BE49-F238E27FC236}">
              <a16:creationId xmlns:a16="http://schemas.microsoft.com/office/drawing/2014/main" id="{558BAF1B-897F-41D8-A92C-1EAA2122B30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7" name="AutoShape 2" descr="comedero manual para ponedora en piso">
          <a:extLst>
            <a:ext uri="{FF2B5EF4-FFF2-40B4-BE49-F238E27FC236}">
              <a16:creationId xmlns:a16="http://schemas.microsoft.com/office/drawing/2014/main" id="{BEC2B4C0-06A4-4A0D-9A6E-E31410721D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8" name="AutoShape 10">
          <a:extLst>
            <a:ext uri="{FF2B5EF4-FFF2-40B4-BE49-F238E27FC236}">
              <a16:creationId xmlns:a16="http://schemas.microsoft.com/office/drawing/2014/main" id="{6F64CD71-AF63-4430-B493-B89F284E1DC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89" name="AutoShape 2" descr="comedero manual para ponedora en piso">
          <a:extLst>
            <a:ext uri="{FF2B5EF4-FFF2-40B4-BE49-F238E27FC236}">
              <a16:creationId xmlns:a16="http://schemas.microsoft.com/office/drawing/2014/main" id="{0E6A23CA-E0E5-4B09-B340-FCEACD68A1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0" name="AutoShape 10">
          <a:extLst>
            <a:ext uri="{FF2B5EF4-FFF2-40B4-BE49-F238E27FC236}">
              <a16:creationId xmlns:a16="http://schemas.microsoft.com/office/drawing/2014/main" id="{17BC4AF7-B7EB-45BF-8C84-B50220040F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1" name="AutoShape 9">
          <a:extLst>
            <a:ext uri="{FF2B5EF4-FFF2-40B4-BE49-F238E27FC236}">
              <a16:creationId xmlns:a16="http://schemas.microsoft.com/office/drawing/2014/main" id="{D929DB12-CB46-4897-9D90-4B75BC323A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2" name="AutoShape 2" descr="comedero manual para ponedora en piso">
          <a:extLst>
            <a:ext uri="{FF2B5EF4-FFF2-40B4-BE49-F238E27FC236}">
              <a16:creationId xmlns:a16="http://schemas.microsoft.com/office/drawing/2014/main" id="{7BEB3918-AE80-4ADE-B20A-BBC4F7256E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3" name="AutoShape 10">
          <a:extLst>
            <a:ext uri="{FF2B5EF4-FFF2-40B4-BE49-F238E27FC236}">
              <a16:creationId xmlns:a16="http://schemas.microsoft.com/office/drawing/2014/main" id="{8DE71F37-1104-43AD-B808-C44A45CF1D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4" name="AutoShape 2" descr="comedero manual para ponedora en piso">
          <a:extLst>
            <a:ext uri="{FF2B5EF4-FFF2-40B4-BE49-F238E27FC236}">
              <a16:creationId xmlns:a16="http://schemas.microsoft.com/office/drawing/2014/main" id="{7E16AC8C-F066-454B-875C-66D740CD71B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5" name="AutoShape 10">
          <a:extLst>
            <a:ext uri="{FF2B5EF4-FFF2-40B4-BE49-F238E27FC236}">
              <a16:creationId xmlns:a16="http://schemas.microsoft.com/office/drawing/2014/main" id="{8D25BF02-0AFD-4B56-BF12-A7E9E8CCC01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6" name="AutoShape 2" descr="comedero manual para ponedora en piso">
          <a:extLst>
            <a:ext uri="{FF2B5EF4-FFF2-40B4-BE49-F238E27FC236}">
              <a16:creationId xmlns:a16="http://schemas.microsoft.com/office/drawing/2014/main" id="{22BC811A-19FA-4361-9DE1-C25CB15272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7" name="AutoShape 10">
          <a:extLst>
            <a:ext uri="{FF2B5EF4-FFF2-40B4-BE49-F238E27FC236}">
              <a16:creationId xmlns:a16="http://schemas.microsoft.com/office/drawing/2014/main" id="{6C695F72-7736-46F7-BDB3-F559615221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8" name="AutoShape 2" descr="comedero manual para ponedora en piso">
          <a:extLst>
            <a:ext uri="{FF2B5EF4-FFF2-40B4-BE49-F238E27FC236}">
              <a16:creationId xmlns:a16="http://schemas.microsoft.com/office/drawing/2014/main" id="{75652D63-38ED-438D-AF77-29FB3A0B25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299" name="AutoShape 10">
          <a:extLst>
            <a:ext uri="{FF2B5EF4-FFF2-40B4-BE49-F238E27FC236}">
              <a16:creationId xmlns:a16="http://schemas.microsoft.com/office/drawing/2014/main" id="{E879A076-B3AF-4BC0-8576-7C7A1CA5BF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0" name="AutoShape 2" descr="comedero manual para ponedora en piso">
          <a:extLst>
            <a:ext uri="{FF2B5EF4-FFF2-40B4-BE49-F238E27FC236}">
              <a16:creationId xmlns:a16="http://schemas.microsoft.com/office/drawing/2014/main" id="{B68907C9-3916-4260-AE66-5EDB9231BF2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1" name="AutoShape 10">
          <a:extLst>
            <a:ext uri="{FF2B5EF4-FFF2-40B4-BE49-F238E27FC236}">
              <a16:creationId xmlns:a16="http://schemas.microsoft.com/office/drawing/2014/main" id="{D7262387-5C6A-4E44-8470-FB51C3B07F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2" name="AutoShape 2" descr="comedero manual para ponedora en piso">
          <a:extLst>
            <a:ext uri="{FF2B5EF4-FFF2-40B4-BE49-F238E27FC236}">
              <a16:creationId xmlns:a16="http://schemas.microsoft.com/office/drawing/2014/main" id="{FE4D4F9E-58E8-473C-97E5-6D25A5D7BA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3" name="AutoShape 10">
          <a:extLst>
            <a:ext uri="{FF2B5EF4-FFF2-40B4-BE49-F238E27FC236}">
              <a16:creationId xmlns:a16="http://schemas.microsoft.com/office/drawing/2014/main" id="{5B4B6CCC-F941-448D-8369-BEDFD955FA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4" name="AutoShape 9">
          <a:extLst>
            <a:ext uri="{FF2B5EF4-FFF2-40B4-BE49-F238E27FC236}">
              <a16:creationId xmlns:a16="http://schemas.microsoft.com/office/drawing/2014/main" id="{F5FD6D4C-A3AF-490A-B320-1AD761F01C5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5" name="AutoShape 2" descr="comedero manual para ponedora en piso">
          <a:extLst>
            <a:ext uri="{FF2B5EF4-FFF2-40B4-BE49-F238E27FC236}">
              <a16:creationId xmlns:a16="http://schemas.microsoft.com/office/drawing/2014/main" id="{DD1F6360-7AA9-4841-94A6-ED11E56C794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6" name="AutoShape 10">
          <a:extLst>
            <a:ext uri="{FF2B5EF4-FFF2-40B4-BE49-F238E27FC236}">
              <a16:creationId xmlns:a16="http://schemas.microsoft.com/office/drawing/2014/main" id="{35EE3F26-BA93-484B-B198-DD80DAA1838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7" name="AutoShape 2" descr="comedero manual para ponedora en piso">
          <a:extLst>
            <a:ext uri="{FF2B5EF4-FFF2-40B4-BE49-F238E27FC236}">
              <a16:creationId xmlns:a16="http://schemas.microsoft.com/office/drawing/2014/main" id="{9740E164-96C4-4CD2-9CE1-DB9F989A852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8" name="AutoShape 10">
          <a:extLst>
            <a:ext uri="{FF2B5EF4-FFF2-40B4-BE49-F238E27FC236}">
              <a16:creationId xmlns:a16="http://schemas.microsoft.com/office/drawing/2014/main" id="{2F046474-83A4-4BED-99E6-761926E17D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09" name="AutoShape 2" descr="comedero manual para ponedora en piso">
          <a:extLst>
            <a:ext uri="{FF2B5EF4-FFF2-40B4-BE49-F238E27FC236}">
              <a16:creationId xmlns:a16="http://schemas.microsoft.com/office/drawing/2014/main" id="{53A325B2-4854-44E8-838A-113E9764F6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0" name="AutoShape 10">
          <a:extLst>
            <a:ext uri="{FF2B5EF4-FFF2-40B4-BE49-F238E27FC236}">
              <a16:creationId xmlns:a16="http://schemas.microsoft.com/office/drawing/2014/main" id="{A383FB54-193F-4860-9A37-96C274A2EF4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1" name="AutoShape 2" descr="comedero manual para ponedora en piso">
          <a:extLst>
            <a:ext uri="{FF2B5EF4-FFF2-40B4-BE49-F238E27FC236}">
              <a16:creationId xmlns:a16="http://schemas.microsoft.com/office/drawing/2014/main" id="{363094A0-CDA5-4DDD-A334-53FE039178A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2" name="AutoShape 10">
          <a:extLst>
            <a:ext uri="{FF2B5EF4-FFF2-40B4-BE49-F238E27FC236}">
              <a16:creationId xmlns:a16="http://schemas.microsoft.com/office/drawing/2014/main" id="{7597DDEB-9443-415E-9A02-DE8F983577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3" name="AutoShape 2" descr="comedero manual para ponedora en piso">
          <a:extLst>
            <a:ext uri="{FF2B5EF4-FFF2-40B4-BE49-F238E27FC236}">
              <a16:creationId xmlns:a16="http://schemas.microsoft.com/office/drawing/2014/main" id="{732FD225-70FB-42FF-9A2B-564246E8D88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4" name="AutoShape 10">
          <a:extLst>
            <a:ext uri="{FF2B5EF4-FFF2-40B4-BE49-F238E27FC236}">
              <a16:creationId xmlns:a16="http://schemas.microsoft.com/office/drawing/2014/main" id="{9157B99C-7CB0-4FCF-9887-5A646F5EC0E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5" name="AutoShape 2" descr="comedero manual para ponedora en piso">
          <a:extLst>
            <a:ext uri="{FF2B5EF4-FFF2-40B4-BE49-F238E27FC236}">
              <a16:creationId xmlns:a16="http://schemas.microsoft.com/office/drawing/2014/main" id="{0AAFD5C0-6252-4D1F-ACF3-B701B47797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6" name="AutoShape 10">
          <a:extLst>
            <a:ext uri="{FF2B5EF4-FFF2-40B4-BE49-F238E27FC236}">
              <a16:creationId xmlns:a16="http://schemas.microsoft.com/office/drawing/2014/main" id="{35467F6B-2B6A-46A0-B11B-FFFB8952FE2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7" name="AutoShape 9">
          <a:extLst>
            <a:ext uri="{FF2B5EF4-FFF2-40B4-BE49-F238E27FC236}">
              <a16:creationId xmlns:a16="http://schemas.microsoft.com/office/drawing/2014/main" id="{73C0033B-5D6E-44A2-AE17-9207F01DFC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8" name="AutoShape 2" descr="comedero manual para ponedora en piso">
          <a:extLst>
            <a:ext uri="{FF2B5EF4-FFF2-40B4-BE49-F238E27FC236}">
              <a16:creationId xmlns:a16="http://schemas.microsoft.com/office/drawing/2014/main" id="{3814C941-B338-4555-ADA2-4C38155E2AF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19" name="AutoShape 10">
          <a:extLst>
            <a:ext uri="{FF2B5EF4-FFF2-40B4-BE49-F238E27FC236}">
              <a16:creationId xmlns:a16="http://schemas.microsoft.com/office/drawing/2014/main" id="{796BF4B2-594F-421D-8991-44BA567D0E4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0" name="AutoShape 2" descr="comedero manual para ponedora en piso">
          <a:extLst>
            <a:ext uri="{FF2B5EF4-FFF2-40B4-BE49-F238E27FC236}">
              <a16:creationId xmlns:a16="http://schemas.microsoft.com/office/drawing/2014/main" id="{98C2C197-7C6E-4EB7-8431-A08FB3776E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1" name="AutoShape 10">
          <a:extLst>
            <a:ext uri="{FF2B5EF4-FFF2-40B4-BE49-F238E27FC236}">
              <a16:creationId xmlns:a16="http://schemas.microsoft.com/office/drawing/2014/main" id="{4D520BF4-2C39-4707-9317-F4EF6C5B627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2" name="AutoShape 2" descr="comedero manual para ponedora en piso">
          <a:extLst>
            <a:ext uri="{FF2B5EF4-FFF2-40B4-BE49-F238E27FC236}">
              <a16:creationId xmlns:a16="http://schemas.microsoft.com/office/drawing/2014/main" id="{680C4C22-00F4-469E-9EE1-B634EC5815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3" name="AutoShape 10">
          <a:extLst>
            <a:ext uri="{FF2B5EF4-FFF2-40B4-BE49-F238E27FC236}">
              <a16:creationId xmlns:a16="http://schemas.microsoft.com/office/drawing/2014/main" id="{457D2E82-2938-4CD4-A7D2-5A7DBA4B12A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4" name="AutoShape 2" descr="comedero manual para ponedora en piso">
          <a:extLst>
            <a:ext uri="{FF2B5EF4-FFF2-40B4-BE49-F238E27FC236}">
              <a16:creationId xmlns:a16="http://schemas.microsoft.com/office/drawing/2014/main" id="{6AF1D1B9-80C4-482A-82C2-5BE5097933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5" name="AutoShape 10">
          <a:extLst>
            <a:ext uri="{FF2B5EF4-FFF2-40B4-BE49-F238E27FC236}">
              <a16:creationId xmlns:a16="http://schemas.microsoft.com/office/drawing/2014/main" id="{C1F647F3-0011-4639-9421-6020D41475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6" name="AutoShape 2" descr="comedero manual para ponedora en piso">
          <a:extLst>
            <a:ext uri="{FF2B5EF4-FFF2-40B4-BE49-F238E27FC236}">
              <a16:creationId xmlns:a16="http://schemas.microsoft.com/office/drawing/2014/main" id="{79715C4D-D968-4707-8BE4-3874A80ABCD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7" name="AutoShape 10">
          <a:extLst>
            <a:ext uri="{FF2B5EF4-FFF2-40B4-BE49-F238E27FC236}">
              <a16:creationId xmlns:a16="http://schemas.microsoft.com/office/drawing/2014/main" id="{131EC8B7-FA9A-4B30-A149-B5B6BE13E8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8" name="AutoShape 2" descr="comedero manual para ponedora en piso">
          <a:extLst>
            <a:ext uri="{FF2B5EF4-FFF2-40B4-BE49-F238E27FC236}">
              <a16:creationId xmlns:a16="http://schemas.microsoft.com/office/drawing/2014/main" id="{6FEC8CE8-D5FC-4610-BA76-B330421C27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29" name="AutoShape 10">
          <a:extLst>
            <a:ext uri="{FF2B5EF4-FFF2-40B4-BE49-F238E27FC236}">
              <a16:creationId xmlns:a16="http://schemas.microsoft.com/office/drawing/2014/main" id="{3E1863A4-355F-43D0-A5AD-7F6260119C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0" name="AutoShape 9">
          <a:extLst>
            <a:ext uri="{FF2B5EF4-FFF2-40B4-BE49-F238E27FC236}">
              <a16:creationId xmlns:a16="http://schemas.microsoft.com/office/drawing/2014/main" id="{05F9E4BC-8BE7-4B6D-A824-DA7B9F413AF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1" name="AutoShape 2" descr="comedero manual para ponedora en piso">
          <a:extLst>
            <a:ext uri="{FF2B5EF4-FFF2-40B4-BE49-F238E27FC236}">
              <a16:creationId xmlns:a16="http://schemas.microsoft.com/office/drawing/2014/main" id="{D475C133-281C-4BBD-A189-EB195B0DA6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2" name="AutoShape 10">
          <a:extLst>
            <a:ext uri="{FF2B5EF4-FFF2-40B4-BE49-F238E27FC236}">
              <a16:creationId xmlns:a16="http://schemas.microsoft.com/office/drawing/2014/main" id="{A14AAEAA-C1C0-4CE4-AEF7-40EA606EA4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3" name="AutoShape 2" descr="comedero manual para ponedora en piso">
          <a:extLst>
            <a:ext uri="{FF2B5EF4-FFF2-40B4-BE49-F238E27FC236}">
              <a16:creationId xmlns:a16="http://schemas.microsoft.com/office/drawing/2014/main" id="{45645D8C-FA46-4FC4-B1A1-5972217986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4" name="AutoShape 10">
          <a:extLst>
            <a:ext uri="{FF2B5EF4-FFF2-40B4-BE49-F238E27FC236}">
              <a16:creationId xmlns:a16="http://schemas.microsoft.com/office/drawing/2014/main" id="{6337818A-21F3-440E-A9BF-60EB963B89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5" name="AutoShape 2" descr="comedero manual para ponedora en piso">
          <a:extLst>
            <a:ext uri="{FF2B5EF4-FFF2-40B4-BE49-F238E27FC236}">
              <a16:creationId xmlns:a16="http://schemas.microsoft.com/office/drawing/2014/main" id="{1A999DF9-194D-4D73-B653-D92B14D5999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6" name="AutoShape 10">
          <a:extLst>
            <a:ext uri="{FF2B5EF4-FFF2-40B4-BE49-F238E27FC236}">
              <a16:creationId xmlns:a16="http://schemas.microsoft.com/office/drawing/2014/main" id="{0488F565-A4BA-4D31-867C-91244EBCC5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7" name="AutoShape 2" descr="comedero manual para ponedora en piso">
          <a:extLst>
            <a:ext uri="{FF2B5EF4-FFF2-40B4-BE49-F238E27FC236}">
              <a16:creationId xmlns:a16="http://schemas.microsoft.com/office/drawing/2014/main" id="{D9856C68-4820-4A4D-BA76-597C610701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8" name="AutoShape 10">
          <a:extLst>
            <a:ext uri="{FF2B5EF4-FFF2-40B4-BE49-F238E27FC236}">
              <a16:creationId xmlns:a16="http://schemas.microsoft.com/office/drawing/2014/main" id="{BD07E295-4870-4088-B7B5-23EA9D88FF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39" name="AutoShape 2" descr="comedero manual para ponedora en piso">
          <a:extLst>
            <a:ext uri="{FF2B5EF4-FFF2-40B4-BE49-F238E27FC236}">
              <a16:creationId xmlns:a16="http://schemas.microsoft.com/office/drawing/2014/main" id="{5707346F-7D10-4801-A176-4E6DB25E3F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0" name="AutoShape 10">
          <a:extLst>
            <a:ext uri="{FF2B5EF4-FFF2-40B4-BE49-F238E27FC236}">
              <a16:creationId xmlns:a16="http://schemas.microsoft.com/office/drawing/2014/main" id="{CC046373-0A45-40AE-A3A3-A7EE249D792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1" name="AutoShape 2" descr="comedero manual para ponedora en piso">
          <a:extLst>
            <a:ext uri="{FF2B5EF4-FFF2-40B4-BE49-F238E27FC236}">
              <a16:creationId xmlns:a16="http://schemas.microsoft.com/office/drawing/2014/main" id="{0993F0C4-59C9-413C-A376-BF785010FE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2" name="AutoShape 10">
          <a:extLst>
            <a:ext uri="{FF2B5EF4-FFF2-40B4-BE49-F238E27FC236}">
              <a16:creationId xmlns:a16="http://schemas.microsoft.com/office/drawing/2014/main" id="{A19BAA51-13E5-4EF1-ABAC-2475EA60AB5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3" name="AutoShape 9">
          <a:extLst>
            <a:ext uri="{FF2B5EF4-FFF2-40B4-BE49-F238E27FC236}">
              <a16:creationId xmlns:a16="http://schemas.microsoft.com/office/drawing/2014/main" id="{D47C3C34-ADE0-45F5-894C-3C5BFA6050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4" name="AutoShape 2" descr="comedero manual para ponedora en piso">
          <a:extLst>
            <a:ext uri="{FF2B5EF4-FFF2-40B4-BE49-F238E27FC236}">
              <a16:creationId xmlns:a16="http://schemas.microsoft.com/office/drawing/2014/main" id="{215796CC-AD53-4F5E-9BB0-4B18175172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5" name="AutoShape 10">
          <a:extLst>
            <a:ext uri="{FF2B5EF4-FFF2-40B4-BE49-F238E27FC236}">
              <a16:creationId xmlns:a16="http://schemas.microsoft.com/office/drawing/2014/main" id="{7DC08422-C510-4A3C-8836-4C26FDF966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6" name="AutoShape 2" descr="comedero manual para ponedora en piso">
          <a:extLst>
            <a:ext uri="{FF2B5EF4-FFF2-40B4-BE49-F238E27FC236}">
              <a16:creationId xmlns:a16="http://schemas.microsoft.com/office/drawing/2014/main" id="{CBFD4E29-B977-4ABE-B0A0-5E4E2D3B8BB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7" name="AutoShape 10">
          <a:extLst>
            <a:ext uri="{FF2B5EF4-FFF2-40B4-BE49-F238E27FC236}">
              <a16:creationId xmlns:a16="http://schemas.microsoft.com/office/drawing/2014/main" id="{64D6770A-94FF-4C93-8CC9-2679F7BDF0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8" name="AutoShape 2" descr="comedero manual para ponedora en piso">
          <a:extLst>
            <a:ext uri="{FF2B5EF4-FFF2-40B4-BE49-F238E27FC236}">
              <a16:creationId xmlns:a16="http://schemas.microsoft.com/office/drawing/2014/main" id="{9DBF1DBC-E2FC-4BF9-8EBD-457F0A85A0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49" name="AutoShape 10">
          <a:extLst>
            <a:ext uri="{FF2B5EF4-FFF2-40B4-BE49-F238E27FC236}">
              <a16:creationId xmlns:a16="http://schemas.microsoft.com/office/drawing/2014/main" id="{4FCE8305-C9AF-412A-9007-1980FBB213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0" name="AutoShape 2" descr="comedero manual para ponedora en piso">
          <a:extLst>
            <a:ext uri="{FF2B5EF4-FFF2-40B4-BE49-F238E27FC236}">
              <a16:creationId xmlns:a16="http://schemas.microsoft.com/office/drawing/2014/main" id="{97E01900-5931-4D1F-91F9-223C6B9BC8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1" name="AutoShape 10">
          <a:extLst>
            <a:ext uri="{FF2B5EF4-FFF2-40B4-BE49-F238E27FC236}">
              <a16:creationId xmlns:a16="http://schemas.microsoft.com/office/drawing/2014/main" id="{0914DD59-9D05-4A32-9B0B-0B9E3236A41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2" name="AutoShape 2" descr="comedero manual para ponedora en piso">
          <a:extLst>
            <a:ext uri="{FF2B5EF4-FFF2-40B4-BE49-F238E27FC236}">
              <a16:creationId xmlns:a16="http://schemas.microsoft.com/office/drawing/2014/main" id="{74F8810B-4527-448D-AC87-089B815113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3" name="AutoShape 10">
          <a:extLst>
            <a:ext uri="{FF2B5EF4-FFF2-40B4-BE49-F238E27FC236}">
              <a16:creationId xmlns:a16="http://schemas.microsoft.com/office/drawing/2014/main" id="{CB191EF8-8EA4-4EDC-814B-0CF5317A235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4" name="AutoShape 2" descr="comedero manual para ponedora en piso">
          <a:extLst>
            <a:ext uri="{FF2B5EF4-FFF2-40B4-BE49-F238E27FC236}">
              <a16:creationId xmlns:a16="http://schemas.microsoft.com/office/drawing/2014/main" id="{347FA97F-9127-4B45-B0F2-723A3A8834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5" name="AutoShape 10">
          <a:extLst>
            <a:ext uri="{FF2B5EF4-FFF2-40B4-BE49-F238E27FC236}">
              <a16:creationId xmlns:a16="http://schemas.microsoft.com/office/drawing/2014/main" id="{096B773F-5883-46ED-BC38-FF6B8760CE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6" name="AutoShape 9">
          <a:extLst>
            <a:ext uri="{FF2B5EF4-FFF2-40B4-BE49-F238E27FC236}">
              <a16:creationId xmlns:a16="http://schemas.microsoft.com/office/drawing/2014/main" id="{A9A64033-3908-442E-9C54-ABD008C0F8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7" name="AutoShape 2" descr="comedero manual para ponedora en piso">
          <a:extLst>
            <a:ext uri="{FF2B5EF4-FFF2-40B4-BE49-F238E27FC236}">
              <a16:creationId xmlns:a16="http://schemas.microsoft.com/office/drawing/2014/main" id="{AFA96D1D-053A-446B-BDE0-A3762B08C5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8" name="AutoShape 10">
          <a:extLst>
            <a:ext uri="{FF2B5EF4-FFF2-40B4-BE49-F238E27FC236}">
              <a16:creationId xmlns:a16="http://schemas.microsoft.com/office/drawing/2014/main" id="{A6AE1147-31F3-454E-8AB6-BC791FD5118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59" name="AutoShape 2" descr="comedero manual para ponedora en piso">
          <a:extLst>
            <a:ext uri="{FF2B5EF4-FFF2-40B4-BE49-F238E27FC236}">
              <a16:creationId xmlns:a16="http://schemas.microsoft.com/office/drawing/2014/main" id="{0397843A-9425-4DC6-B221-84B2494A0EE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0" name="AutoShape 10">
          <a:extLst>
            <a:ext uri="{FF2B5EF4-FFF2-40B4-BE49-F238E27FC236}">
              <a16:creationId xmlns:a16="http://schemas.microsoft.com/office/drawing/2014/main" id="{14C3B98D-2DE6-4CF3-91DE-0D0EFDA39C7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1" name="AutoShape 2" descr="comedero manual para ponedora en piso">
          <a:extLst>
            <a:ext uri="{FF2B5EF4-FFF2-40B4-BE49-F238E27FC236}">
              <a16:creationId xmlns:a16="http://schemas.microsoft.com/office/drawing/2014/main" id="{FD91F481-1042-4DD9-B3F3-18B5112484C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2" name="AutoShape 10">
          <a:extLst>
            <a:ext uri="{FF2B5EF4-FFF2-40B4-BE49-F238E27FC236}">
              <a16:creationId xmlns:a16="http://schemas.microsoft.com/office/drawing/2014/main" id="{0B0AAD2E-621B-41C3-95A5-1F859CDA00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3" name="AutoShape 2" descr="comedero manual para ponedora en piso">
          <a:extLst>
            <a:ext uri="{FF2B5EF4-FFF2-40B4-BE49-F238E27FC236}">
              <a16:creationId xmlns:a16="http://schemas.microsoft.com/office/drawing/2014/main" id="{514660DF-25C2-47A5-802B-3DD603CDA28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4" name="AutoShape 10">
          <a:extLst>
            <a:ext uri="{FF2B5EF4-FFF2-40B4-BE49-F238E27FC236}">
              <a16:creationId xmlns:a16="http://schemas.microsoft.com/office/drawing/2014/main" id="{C54CF05C-B653-4209-AFC1-044E620C9BA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5" name="AutoShape 2" descr="comedero manual para ponedora en piso">
          <a:extLst>
            <a:ext uri="{FF2B5EF4-FFF2-40B4-BE49-F238E27FC236}">
              <a16:creationId xmlns:a16="http://schemas.microsoft.com/office/drawing/2014/main" id="{780E8270-F6C4-4AE9-8CE5-B8302004EA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6" name="AutoShape 10">
          <a:extLst>
            <a:ext uri="{FF2B5EF4-FFF2-40B4-BE49-F238E27FC236}">
              <a16:creationId xmlns:a16="http://schemas.microsoft.com/office/drawing/2014/main" id="{854E3783-4622-49FD-9B5D-3C604056F57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7" name="AutoShape 2" descr="comedero manual para ponedora en piso">
          <a:extLst>
            <a:ext uri="{FF2B5EF4-FFF2-40B4-BE49-F238E27FC236}">
              <a16:creationId xmlns:a16="http://schemas.microsoft.com/office/drawing/2014/main" id="{47A38F6B-42ED-42A4-B5A1-832D68BF37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8" name="AutoShape 10">
          <a:extLst>
            <a:ext uri="{FF2B5EF4-FFF2-40B4-BE49-F238E27FC236}">
              <a16:creationId xmlns:a16="http://schemas.microsoft.com/office/drawing/2014/main" id="{14E32EA7-D9FB-4170-BC1E-609AF44E835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69" name="AutoShape 9">
          <a:extLst>
            <a:ext uri="{FF2B5EF4-FFF2-40B4-BE49-F238E27FC236}">
              <a16:creationId xmlns:a16="http://schemas.microsoft.com/office/drawing/2014/main" id="{7F38E092-EA1F-49E2-84CE-156ED282EA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0" name="AutoShape 2" descr="comedero manual para ponedora en piso">
          <a:extLst>
            <a:ext uri="{FF2B5EF4-FFF2-40B4-BE49-F238E27FC236}">
              <a16:creationId xmlns:a16="http://schemas.microsoft.com/office/drawing/2014/main" id="{49D9389B-1DE2-4F9B-8A89-AB634B32B2A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1" name="AutoShape 10">
          <a:extLst>
            <a:ext uri="{FF2B5EF4-FFF2-40B4-BE49-F238E27FC236}">
              <a16:creationId xmlns:a16="http://schemas.microsoft.com/office/drawing/2014/main" id="{13986CB3-029F-4542-82FA-144F88BD6F0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2" name="AutoShape 2" descr="comedero manual para ponedora en piso">
          <a:extLst>
            <a:ext uri="{FF2B5EF4-FFF2-40B4-BE49-F238E27FC236}">
              <a16:creationId xmlns:a16="http://schemas.microsoft.com/office/drawing/2014/main" id="{351703B4-23F7-4D67-8B67-E163094F55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3" name="AutoShape 10">
          <a:extLst>
            <a:ext uri="{FF2B5EF4-FFF2-40B4-BE49-F238E27FC236}">
              <a16:creationId xmlns:a16="http://schemas.microsoft.com/office/drawing/2014/main" id="{3EFCA843-BAD4-4E65-AECD-9A0EA0CC0EC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4" name="AutoShape 2" descr="comedero manual para ponedora en piso">
          <a:extLst>
            <a:ext uri="{FF2B5EF4-FFF2-40B4-BE49-F238E27FC236}">
              <a16:creationId xmlns:a16="http://schemas.microsoft.com/office/drawing/2014/main" id="{29010C8B-DC64-4786-8555-EEE9EDE393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5" name="AutoShape 10">
          <a:extLst>
            <a:ext uri="{FF2B5EF4-FFF2-40B4-BE49-F238E27FC236}">
              <a16:creationId xmlns:a16="http://schemas.microsoft.com/office/drawing/2014/main" id="{046EA33E-1813-4D6D-9C60-3DCCBD9D5AE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6" name="AutoShape 2" descr="comedero manual para ponedora en piso">
          <a:extLst>
            <a:ext uri="{FF2B5EF4-FFF2-40B4-BE49-F238E27FC236}">
              <a16:creationId xmlns:a16="http://schemas.microsoft.com/office/drawing/2014/main" id="{A3D1C149-3D76-4436-B4A9-8B55C4715D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7" name="AutoShape 10">
          <a:extLst>
            <a:ext uri="{FF2B5EF4-FFF2-40B4-BE49-F238E27FC236}">
              <a16:creationId xmlns:a16="http://schemas.microsoft.com/office/drawing/2014/main" id="{5ED83B36-B4E3-4EE9-AA65-2D2001A2DD7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8" name="AutoShape 2" descr="comedero manual para ponedora en piso">
          <a:extLst>
            <a:ext uri="{FF2B5EF4-FFF2-40B4-BE49-F238E27FC236}">
              <a16:creationId xmlns:a16="http://schemas.microsoft.com/office/drawing/2014/main" id="{BEA3A09C-72B4-4F98-AB75-6E12F5B7517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79" name="AutoShape 10">
          <a:extLst>
            <a:ext uri="{FF2B5EF4-FFF2-40B4-BE49-F238E27FC236}">
              <a16:creationId xmlns:a16="http://schemas.microsoft.com/office/drawing/2014/main" id="{F0F61321-D46A-4FEF-987C-DBDAA1794E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0" name="AutoShape 2" descr="comedero manual para ponedora en piso">
          <a:extLst>
            <a:ext uri="{FF2B5EF4-FFF2-40B4-BE49-F238E27FC236}">
              <a16:creationId xmlns:a16="http://schemas.microsoft.com/office/drawing/2014/main" id="{0F3DECFB-2E8B-4777-A2C8-9FDD48094B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1" name="AutoShape 10">
          <a:extLst>
            <a:ext uri="{FF2B5EF4-FFF2-40B4-BE49-F238E27FC236}">
              <a16:creationId xmlns:a16="http://schemas.microsoft.com/office/drawing/2014/main" id="{AF8BCF03-9199-4D8E-B543-65D6ECBDB6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2" name="AutoShape 9">
          <a:extLst>
            <a:ext uri="{FF2B5EF4-FFF2-40B4-BE49-F238E27FC236}">
              <a16:creationId xmlns:a16="http://schemas.microsoft.com/office/drawing/2014/main" id="{9EE64076-940A-40A0-B74F-DBEC2EC610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3" name="AutoShape 2" descr="comedero manual para ponedora en piso">
          <a:extLst>
            <a:ext uri="{FF2B5EF4-FFF2-40B4-BE49-F238E27FC236}">
              <a16:creationId xmlns:a16="http://schemas.microsoft.com/office/drawing/2014/main" id="{92FAC845-FC20-4CC4-9D73-EB08B17807B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4" name="AutoShape 10">
          <a:extLst>
            <a:ext uri="{FF2B5EF4-FFF2-40B4-BE49-F238E27FC236}">
              <a16:creationId xmlns:a16="http://schemas.microsoft.com/office/drawing/2014/main" id="{343AAAF0-4510-4448-8941-3418D8B01F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5" name="AutoShape 2" descr="comedero manual para ponedora en piso">
          <a:extLst>
            <a:ext uri="{FF2B5EF4-FFF2-40B4-BE49-F238E27FC236}">
              <a16:creationId xmlns:a16="http://schemas.microsoft.com/office/drawing/2014/main" id="{A2674CCE-8675-4124-A556-1A05252D122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6" name="AutoShape 10">
          <a:extLst>
            <a:ext uri="{FF2B5EF4-FFF2-40B4-BE49-F238E27FC236}">
              <a16:creationId xmlns:a16="http://schemas.microsoft.com/office/drawing/2014/main" id="{5D76AC69-21E5-4E97-ACA9-E7F1F4A74CA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7" name="AutoShape 2" descr="comedero manual para ponedora en piso">
          <a:extLst>
            <a:ext uri="{FF2B5EF4-FFF2-40B4-BE49-F238E27FC236}">
              <a16:creationId xmlns:a16="http://schemas.microsoft.com/office/drawing/2014/main" id="{DAF5479A-1936-4C7E-8DCE-16A8C26754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8" name="AutoShape 10">
          <a:extLst>
            <a:ext uri="{FF2B5EF4-FFF2-40B4-BE49-F238E27FC236}">
              <a16:creationId xmlns:a16="http://schemas.microsoft.com/office/drawing/2014/main" id="{383099D6-4625-4C0E-8AD6-15E34E948AD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89" name="AutoShape 2" descr="comedero manual para ponedora en piso">
          <a:extLst>
            <a:ext uri="{FF2B5EF4-FFF2-40B4-BE49-F238E27FC236}">
              <a16:creationId xmlns:a16="http://schemas.microsoft.com/office/drawing/2014/main" id="{06DB9903-1A69-4493-B687-521F036E34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0" name="AutoShape 10">
          <a:extLst>
            <a:ext uri="{FF2B5EF4-FFF2-40B4-BE49-F238E27FC236}">
              <a16:creationId xmlns:a16="http://schemas.microsoft.com/office/drawing/2014/main" id="{43B460A3-9FE6-433E-AA19-239EFD04E22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1" name="AutoShape 2" descr="comedero manual para ponedora en piso">
          <a:extLst>
            <a:ext uri="{FF2B5EF4-FFF2-40B4-BE49-F238E27FC236}">
              <a16:creationId xmlns:a16="http://schemas.microsoft.com/office/drawing/2014/main" id="{FF1D00D5-A068-433A-9D31-195A57D522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2" name="AutoShape 10">
          <a:extLst>
            <a:ext uri="{FF2B5EF4-FFF2-40B4-BE49-F238E27FC236}">
              <a16:creationId xmlns:a16="http://schemas.microsoft.com/office/drawing/2014/main" id="{7AF1FBE1-0C34-4FAE-9FDA-4C2EE9A98F6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3" name="AutoShape 2" descr="comedero manual para ponedora en piso">
          <a:extLst>
            <a:ext uri="{FF2B5EF4-FFF2-40B4-BE49-F238E27FC236}">
              <a16:creationId xmlns:a16="http://schemas.microsoft.com/office/drawing/2014/main" id="{E140160A-9551-4442-A068-ABFB07C62B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4" name="AutoShape 10">
          <a:extLst>
            <a:ext uri="{FF2B5EF4-FFF2-40B4-BE49-F238E27FC236}">
              <a16:creationId xmlns:a16="http://schemas.microsoft.com/office/drawing/2014/main" id="{F3CA85D6-4CAF-4417-96AA-12D9FC28DA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5" name="AutoShape 9">
          <a:extLst>
            <a:ext uri="{FF2B5EF4-FFF2-40B4-BE49-F238E27FC236}">
              <a16:creationId xmlns:a16="http://schemas.microsoft.com/office/drawing/2014/main" id="{696775AA-0B8F-4E55-BC45-0E75C906AA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6" name="AutoShape 2" descr="comedero manual para ponedora en piso">
          <a:extLst>
            <a:ext uri="{FF2B5EF4-FFF2-40B4-BE49-F238E27FC236}">
              <a16:creationId xmlns:a16="http://schemas.microsoft.com/office/drawing/2014/main" id="{84C46319-4003-4598-BAE8-76A6F3AE46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7" name="AutoShape 10">
          <a:extLst>
            <a:ext uri="{FF2B5EF4-FFF2-40B4-BE49-F238E27FC236}">
              <a16:creationId xmlns:a16="http://schemas.microsoft.com/office/drawing/2014/main" id="{BC407ACB-A4F9-4316-BAD5-8E8211C0D2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8" name="AutoShape 2" descr="comedero manual para ponedora en piso">
          <a:extLst>
            <a:ext uri="{FF2B5EF4-FFF2-40B4-BE49-F238E27FC236}">
              <a16:creationId xmlns:a16="http://schemas.microsoft.com/office/drawing/2014/main" id="{9BFF5CE9-1C92-4641-872F-DB9D87B3A9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399" name="AutoShape 10">
          <a:extLst>
            <a:ext uri="{FF2B5EF4-FFF2-40B4-BE49-F238E27FC236}">
              <a16:creationId xmlns:a16="http://schemas.microsoft.com/office/drawing/2014/main" id="{DA90468E-21A6-4A3A-B4A6-EB84A194C0C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0" name="AutoShape 2" descr="comedero manual para ponedora en piso">
          <a:extLst>
            <a:ext uri="{FF2B5EF4-FFF2-40B4-BE49-F238E27FC236}">
              <a16:creationId xmlns:a16="http://schemas.microsoft.com/office/drawing/2014/main" id="{BED1731A-5C2B-429E-9B32-42D7D4B65B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1" name="AutoShape 10">
          <a:extLst>
            <a:ext uri="{FF2B5EF4-FFF2-40B4-BE49-F238E27FC236}">
              <a16:creationId xmlns:a16="http://schemas.microsoft.com/office/drawing/2014/main" id="{1C211261-D7AF-4BDC-85CB-C262FC1AE13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2" name="AutoShape 2" descr="comedero manual para ponedora en piso">
          <a:extLst>
            <a:ext uri="{FF2B5EF4-FFF2-40B4-BE49-F238E27FC236}">
              <a16:creationId xmlns:a16="http://schemas.microsoft.com/office/drawing/2014/main" id="{AEBB633B-EDE1-439C-A122-C7BF3E1DDC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3" name="AutoShape 10">
          <a:extLst>
            <a:ext uri="{FF2B5EF4-FFF2-40B4-BE49-F238E27FC236}">
              <a16:creationId xmlns:a16="http://schemas.microsoft.com/office/drawing/2014/main" id="{3ACA10F2-29DD-41F3-81A5-2E1994D1D16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4" name="AutoShape 2" descr="comedero manual para ponedora en piso">
          <a:extLst>
            <a:ext uri="{FF2B5EF4-FFF2-40B4-BE49-F238E27FC236}">
              <a16:creationId xmlns:a16="http://schemas.microsoft.com/office/drawing/2014/main" id="{5C22B964-EDED-4300-AFD6-EE47BAAB9E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5" name="AutoShape 10">
          <a:extLst>
            <a:ext uri="{FF2B5EF4-FFF2-40B4-BE49-F238E27FC236}">
              <a16:creationId xmlns:a16="http://schemas.microsoft.com/office/drawing/2014/main" id="{BAD10C49-6A21-48FF-AF2D-E440F1D9A3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6" name="AutoShape 2" descr="comedero manual para ponedora en piso">
          <a:extLst>
            <a:ext uri="{FF2B5EF4-FFF2-40B4-BE49-F238E27FC236}">
              <a16:creationId xmlns:a16="http://schemas.microsoft.com/office/drawing/2014/main" id="{40DB9FCE-B348-4827-9656-8979A3915B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7" name="AutoShape 10">
          <a:extLst>
            <a:ext uri="{FF2B5EF4-FFF2-40B4-BE49-F238E27FC236}">
              <a16:creationId xmlns:a16="http://schemas.microsoft.com/office/drawing/2014/main" id="{EA6951DC-1498-48DA-94CF-836C87B5BCF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8" name="AutoShape 9">
          <a:extLst>
            <a:ext uri="{FF2B5EF4-FFF2-40B4-BE49-F238E27FC236}">
              <a16:creationId xmlns:a16="http://schemas.microsoft.com/office/drawing/2014/main" id="{3F1DC905-C2AF-4513-A4A8-B3FDDB64C0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09" name="AutoShape 2" descr="comedero manual para ponedora en piso">
          <a:extLst>
            <a:ext uri="{FF2B5EF4-FFF2-40B4-BE49-F238E27FC236}">
              <a16:creationId xmlns:a16="http://schemas.microsoft.com/office/drawing/2014/main" id="{21EF5984-4E6F-49D6-AB4E-D6BAAF7DCF4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0" name="AutoShape 10">
          <a:extLst>
            <a:ext uri="{FF2B5EF4-FFF2-40B4-BE49-F238E27FC236}">
              <a16:creationId xmlns:a16="http://schemas.microsoft.com/office/drawing/2014/main" id="{7E0E85A5-F7FB-4B46-961C-57864D80A22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1" name="AutoShape 2" descr="comedero manual para ponedora en piso">
          <a:extLst>
            <a:ext uri="{FF2B5EF4-FFF2-40B4-BE49-F238E27FC236}">
              <a16:creationId xmlns:a16="http://schemas.microsoft.com/office/drawing/2014/main" id="{AC1AE60A-29A3-482F-BD70-12A4551783B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2" name="AutoShape 10">
          <a:extLst>
            <a:ext uri="{FF2B5EF4-FFF2-40B4-BE49-F238E27FC236}">
              <a16:creationId xmlns:a16="http://schemas.microsoft.com/office/drawing/2014/main" id="{A5E13930-24B3-4A81-BD49-349A1290D6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3" name="AutoShape 2" descr="comedero manual para ponedora en piso">
          <a:extLst>
            <a:ext uri="{FF2B5EF4-FFF2-40B4-BE49-F238E27FC236}">
              <a16:creationId xmlns:a16="http://schemas.microsoft.com/office/drawing/2014/main" id="{26565127-E34A-4AD7-A276-47CC1300721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4" name="AutoShape 10">
          <a:extLst>
            <a:ext uri="{FF2B5EF4-FFF2-40B4-BE49-F238E27FC236}">
              <a16:creationId xmlns:a16="http://schemas.microsoft.com/office/drawing/2014/main" id="{70FA3565-7FF6-41A8-93F6-69F8B9C5023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5" name="AutoShape 2" descr="comedero manual para ponedora en piso">
          <a:extLst>
            <a:ext uri="{FF2B5EF4-FFF2-40B4-BE49-F238E27FC236}">
              <a16:creationId xmlns:a16="http://schemas.microsoft.com/office/drawing/2014/main" id="{ECD2F9EA-649D-4154-8401-36FD8131A2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6" name="AutoShape 10">
          <a:extLst>
            <a:ext uri="{FF2B5EF4-FFF2-40B4-BE49-F238E27FC236}">
              <a16:creationId xmlns:a16="http://schemas.microsoft.com/office/drawing/2014/main" id="{772A18FB-DE45-42FD-8BB2-A10105B768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7" name="AutoShape 2" descr="comedero manual para ponedora en piso">
          <a:extLst>
            <a:ext uri="{FF2B5EF4-FFF2-40B4-BE49-F238E27FC236}">
              <a16:creationId xmlns:a16="http://schemas.microsoft.com/office/drawing/2014/main" id="{9E4F4FDC-9ADD-4EC4-BDC1-45D21F6098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8" name="AutoShape 10">
          <a:extLst>
            <a:ext uri="{FF2B5EF4-FFF2-40B4-BE49-F238E27FC236}">
              <a16:creationId xmlns:a16="http://schemas.microsoft.com/office/drawing/2014/main" id="{3287DC05-4FEF-41E8-8BC7-FE77B89AEA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19" name="AutoShape 2" descr="comedero manual para ponedora en piso">
          <a:extLst>
            <a:ext uri="{FF2B5EF4-FFF2-40B4-BE49-F238E27FC236}">
              <a16:creationId xmlns:a16="http://schemas.microsoft.com/office/drawing/2014/main" id="{1227AB4C-5913-4AA8-B9F7-7EB3DC9CF9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0" name="AutoShape 10">
          <a:extLst>
            <a:ext uri="{FF2B5EF4-FFF2-40B4-BE49-F238E27FC236}">
              <a16:creationId xmlns:a16="http://schemas.microsoft.com/office/drawing/2014/main" id="{9A4F5B63-382E-4A75-8140-008EE5FC46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1" name="AutoShape 9">
          <a:extLst>
            <a:ext uri="{FF2B5EF4-FFF2-40B4-BE49-F238E27FC236}">
              <a16:creationId xmlns:a16="http://schemas.microsoft.com/office/drawing/2014/main" id="{57A5CE1F-66D4-4586-97E8-98CD250345E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2" name="AutoShape 2" descr="comedero manual para ponedora en piso">
          <a:extLst>
            <a:ext uri="{FF2B5EF4-FFF2-40B4-BE49-F238E27FC236}">
              <a16:creationId xmlns:a16="http://schemas.microsoft.com/office/drawing/2014/main" id="{4DC4701B-7C20-4560-93F0-43984D0FBE0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3" name="AutoShape 10">
          <a:extLst>
            <a:ext uri="{FF2B5EF4-FFF2-40B4-BE49-F238E27FC236}">
              <a16:creationId xmlns:a16="http://schemas.microsoft.com/office/drawing/2014/main" id="{933DB3F3-E06A-4E96-BB9D-42D2FAD230C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4" name="AutoShape 2" descr="comedero manual para ponedora en piso">
          <a:extLst>
            <a:ext uri="{FF2B5EF4-FFF2-40B4-BE49-F238E27FC236}">
              <a16:creationId xmlns:a16="http://schemas.microsoft.com/office/drawing/2014/main" id="{F64CF387-9B52-4BA0-ADA5-7723935838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5" name="AutoShape 10">
          <a:extLst>
            <a:ext uri="{FF2B5EF4-FFF2-40B4-BE49-F238E27FC236}">
              <a16:creationId xmlns:a16="http://schemas.microsoft.com/office/drawing/2014/main" id="{E467D994-C7D0-4EE0-AD25-B630232125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6" name="AutoShape 2" descr="comedero manual para ponedora en piso">
          <a:extLst>
            <a:ext uri="{FF2B5EF4-FFF2-40B4-BE49-F238E27FC236}">
              <a16:creationId xmlns:a16="http://schemas.microsoft.com/office/drawing/2014/main" id="{3CF8CA18-4C7A-4B90-A09E-068E3112271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7" name="AutoShape 10">
          <a:extLst>
            <a:ext uri="{FF2B5EF4-FFF2-40B4-BE49-F238E27FC236}">
              <a16:creationId xmlns:a16="http://schemas.microsoft.com/office/drawing/2014/main" id="{A0D2580C-D5AC-4F43-A5AD-72772BC3D8C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8" name="AutoShape 2" descr="comedero manual para ponedora en piso">
          <a:extLst>
            <a:ext uri="{FF2B5EF4-FFF2-40B4-BE49-F238E27FC236}">
              <a16:creationId xmlns:a16="http://schemas.microsoft.com/office/drawing/2014/main" id="{B8E921C5-25A5-48FE-8D23-4DC352064E6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29" name="AutoShape 10">
          <a:extLst>
            <a:ext uri="{FF2B5EF4-FFF2-40B4-BE49-F238E27FC236}">
              <a16:creationId xmlns:a16="http://schemas.microsoft.com/office/drawing/2014/main" id="{E88E89F3-5B36-4400-9A18-58FAF9E0AF5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0" name="AutoShape 2" descr="comedero manual para ponedora en piso">
          <a:extLst>
            <a:ext uri="{FF2B5EF4-FFF2-40B4-BE49-F238E27FC236}">
              <a16:creationId xmlns:a16="http://schemas.microsoft.com/office/drawing/2014/main" id="{7DDD99E9-666C-4765-9A12-E21EF37112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1" name="AutoShape 10">
          <a:extLst>
            <a:ext uri="{FF2B5EF4-FFF2-40B4-BE49-F238E27FC236}">
              <a16:creationId xmlns:a16="http://schemas.microsoft.com/office/drawing/2014/main" id="{140BEE32-00A3-4236-9D07-13C2460626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2" name="AutoShape 2" descr="comedero manual para ponedora en piso">
          <a:extLst>
            <a:ext uri="{FF2B5EF4-FFF2-40B4-BE49-F238E27FC236}">
              <a16:creationId xmlns:a16="http://schemas.microsoft.com/office/drawing/2014/main" id="{38588402-CA04-46A3-8BE6-76764A15F6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3" name="AutoShape 10">
          <a:extLst>
            <a:ext uri="{FF2B5EF4-FFF2-40B4-BE49-F238E27FC236}">
              <a16:creationId xmlns:a16="http://schemas.microsoft.com/office/drawing/2014/main" id="{097082C8-B469-40EB-9427-F12AED91C8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4" name="AutoShape 9">
          <a:extLst>
            <a:ext uri="{FF2B5EF4-FFF2-40B4-BE49-F238E27FC236}">
              <a16:creationId xmlns:a16="http://schemas.microsoft.com/office/drawing/2014/main" id="{BA5AAA5E-77C4-49D2-8166-59DFD5D2AE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5" name="AutoShape 2" descr="comedero manual para ponedora en piso">
          <a:extLst>
            <a:ext uri="{FF2B5EF4-FFF2-40B4-BE49-F238E27FC236}">
              <a16:creationId xmlns:a16="http://schemas.microsoft.com/office/drawing/2014/main" id="{DB294AC1-2CC3-42D3-AF6A-BA768A4155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6" name="AutoShape 10">
          <a:extLst>
            <a:ext uri="{FF2B5EF4-FFF2-40B4-BE49-F238E27FC236}">
              <a16:creationId xmlns:a16="http://schemas.microsoft.com/office/drawing/2014/main" id="{ADB60AB2-9F3E-4CA0-B14D-9F15A7A81EE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7" name="AutoShape 2" descr="comedero manual para ponedora en piso">
          <a:extLst>
            <a:ext uri="{FF2B5EF4-FFF2-40B4-BE49-F238E27FC236}">
              <a16:creationId xmlns:a16="http://schemas.microsoft.com/office/drawing/2014/main" id="{3B92A0FB-86B3-47E7-B51A-75211C24D00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8" name="AutoShape 10">
          <a:extLst>
            <a:ext uri="{FF2B5EF4-FFF2-40B4-BE49-F238E27FC236}">
              <a16:creationId xmlns:a16="http://schemas.microsoft.com/office/drawing/2014/main" id="{29A839EA-2014-4079-91E8-3D367E6E02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39" name="AutoShape 2" descr="comedero manual para ponedora en piso">
          <a:extLst>
            <a:ext uri="{FF2B5EF4-FFF2-40B4-BE49-F238E27FC236}">
              <a16:creationId xmlns:a16="http://schemas.microsoft.com/office/drawing/2014/main" id="{D321C9A0-8324-418B-AEB9-CD300FEC253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0" name="AutoShape 10">
          <a:extLst>
            <a:ext uri="{FF2B5EF4-FFF2-40B4-BE49-F238E27FC236}">
              <a16:creationId xmlns:a16="http://schemas.microsoft.com/office/drawing/2014/main" id="{8B441D73-CFD5-4E7C-B8D6-75CA297A9CD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1" name="AutoShape 2" descr="comedero manual para ponedora en piso">
          <a:extLst>
            <a:ext uri="{FF2B5EF4-FFF2-40B4-BE49-F238E27FC236}">
              <a16:creationId xmlns:a16="http://schemas.microsoft.com/office/drawing/2014/main" id="{A8B4AAC7-7744-4BC1-AE4D-992090D2A2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2" name="AutoShape 10">
          <a:extLst>
            <a:ext uri="{FF2B5EF4-FFF2-40B4-BE49-F238E27FC236}">
              <a16:creationId xmlns:a16="http://schemas.microsoft.com/office/drawing/2014/main" id="{12087D99-95F4-491C-94DC-0AF17EEB0C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3" name="AutoShape 2" descr="comedero manual para ponedora en piso">
          <a:extLst>
            <a:ext uri="{FF2B5EF4-FFF2-40B4-BE49-F238E27FC236}">
              <a16:creationId xmlns:a16="http://schemas.microsoft.com/office/drawing/2014/main" id="{FC418544-0534-44AC-A46D-F6645247B0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4" name="AutoShape 10">
          <a:extLst>
            <a:ext uri="{FF2B5EF4-FFF2-40B4-BE49-F238E27FC236}">
              <a16:creationId xmlns:a16="http://schemas.microsoft.com/office/drawing/2014/main" id="{35B21E27-EF95-414A-8FF1-B87603BE3C3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5" name="AutoShape 2" descr="comedero manual para ponedora en piso">
          <a:extLst>
            <a:ext uri="{FF2B5EF4-FFF2-40B4-BE49-F238E27FC236}">
              <a16:creationId xmlns:a16="http://schemas.microsoft.com/office/drawing/2014/main" id="{55A085E0-BEF8-4024-ADAD-6BCA55B4FF8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6" name="AutoShape 10">
          <a:extLst>
            <a:ext uri="{FF2B5EF4-FFF2-40B4-BE49-F238E27FC236}">
              <a16:creationId xmlns:a16="http://schemas.microsoft.com/office/drawing/2014/main" id="{8CD91DC4-59D7-4D61-827D-45CE3ABA2F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7" name="AutoShape 9">
          <a:extLst>
            <a:ext uri="{FF2B5EF4-FFF2-40B4-BE49-F238E27FC236}">
              <a16:creationId xmlns:a16="http://schemas.microsoft.com/office/drawing/2014/main" id="{D4F05265-E135-4BAE-8317-EF6F523205E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8" name="AutoShape 2" descr="comedero manual para ponedora en piso">
          <a:extLst>
            <a:ext uri="{FF2B5EF4-FFF2-40B4-BE49-F238E27FC236}">
              <a16:creationId xmlns:a16="http://schemas.microsoft.com/office/drawing/2014/main" id="{6788F155-53F0-4361-8A9A-1EE31ABE1CF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49" name="AutoShape 10">
          <a:extLst>
            <a:ext uri="{FF2B5EF4-FFF2-40B4-BE49-F238E27FC236}">
              <a16:creationId xmlns:a16="http://schemas.microsoft.com/office/drawing/2014/main" id="{7422A91C-D6E6-4BE8-ABB7-E36C9682834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0" name="AutoShape 2" descr="comedero manual para ponedora en piso">
          <a:extLst>
            <a:ext uri="{FF2B5EF4-FFF2-40B4-BE49-F238E27FC236}">
              <a16:creationId xmlns:a16="http://schemas.microsoft.com/office/drawing/2014/main" id="{466635A6-4AFC-4C6F-B66F-2A030CD3A0F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1" name="AutoShape 10">
          <a:extLst>
            <a:ext uri="{FF2B5EF4-FFF2-40B4-BE49-F238E27FC236}">
              <a16:creationId xmlns:a16="http://schemas.microsoft.com/office/drawing/2014/main" id="{E70EA028-EDE7-4616-BF82-17EDB92552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2" name="AutoShape 2" descr="comedero manual para ponedora en piso">
          <a:extLst>
            <a:ext uri="{FF2B5EF4-FFF2-40B4-BE49-F238E27FC236}">
              <a16:creationId xmlns:a16="http://schemas.microsoft.com/office/drawing/2014/main" id="{9CAAF593-49A1-4538-B386-E162116DA3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3" name="AutoShape 10">
          <a:extLst>
            <a:ext uri="{FF2B5EF4-FFF2-40B4-BE49-F238E27FC236}">
              <a16:creationId xmlns:a16="http://schemas.microsoft.com/office/drawing/2014/main" id="{EDF2267D-CEAB-4FF9-AF95-A6C491AA59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4" name="AutoShape 2" descr="comedero manual para ponedora en piso">
          <a:extLst>
            <a:ext uri="{FF2B5EF4-FFF2-40B4-BE49-F238E27FC236}">
              <a16:creationId xmlns:a16="http://schemas.microsoft.com/office/drawing/2014/main" id="{5023F745-5364-4ACF-9C90-C8F1DF7CC6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5" name="AutoShape 10">
          <a:extLst>
            <a:ext uri="{FF2B5EF4-FFF2-40B4-BE49-F238E27FC236}">
              <a16:creationId xmlns:a16="http://schemas.microsoft.com/office/drawing/2014/main" id="{7FD60FDD-3A23-448A-9977-200806F0C3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6" name="AutoShape 2" descr="comedero manual para ponedora en piso">
          <a:extLst>
            <a:ext uri="{FF2B5EF4-FFF2-40B4-BE49-F238E27FC236}">
              <a16:creationId xmlns:a16="http://schemas.microsoft.com/office/drawing/2014/main" id="{B7EE2229-0199-445D-B073-CC554473E4E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7" name="AutoShape 10">
          <a:extLst>
            <a:ext uri="{FF2B5EF4-FFF2-40B4-BE49-F238E27FC236}">
              <a16:creationId xmlns:a16="http://schemas.microsoft.com/office/drawing/2014/main" id="{E5DA61B6-2FC7-441B-89C3-B2A014EE184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8" name="AutoShape 2" descr="comedero manual para ponedora en piso">
          <a:extLst>
            <a:ext uri="{FF2B5EF4-FFF2-40B4-BE49-F238E27FC236}">
              <a16:creationId xmlns:a16="http://schemas.microsoft.com/office/drawing/2014/main" id="{502E2E0C-1037-4F47-B063-E4334AC135C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59" name="AutoShape 10">
          <a:extLst>
            <a:ext uri="{FF2B5EF4-FFF2-40B4-BE49-F238E27FC236}">
              <a16:creationId xmlns:a16="http://schemas.microsoft.com/office/drawing/2014/main" id="{6C152253-0EF4-4B30-85A2-791B39A2673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0" name="AutoShape 9">
          <a:extLst>
            <a:ext uri="{FF2B5EF4-FFF2-40B4-BE49-F238E27FC236}">
              <a16:creationId xmlns:a16="http://schemas.microsoft.com/office/drawing/2014/main" id="{AD0AA7D4-DEB7-4241-B31C-108C3F26F7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1" name="AutoShape 2" descr="comedero manual para ponedora en piso">
          <a:extLst>
            <a:ext uri="{FF2B5EF4-FFF2-40B4-BE49-F238E27FC236}">
              <a16:creationId xmlns:a16="http://schemas.microsoft.com/office/drawing/2014/main" id="{F0C9838B-ABD6-4C11-8F33-36DFC1F5A41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2" name="AutoShape 10">
          <a:extLst>
            <a:ext uri="{FF2B5EF4-FFF2-40B4-BE49-F238E27FC236}">
              <a16:creationId xmlns:a16="http://schemas.microsoft.com/office/drawing/2014/main" id="{34A2CF38-2698-43F9-B455-BA667007EE5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3" name="AutoShape 2" descr="comedero manual para ponedora en piso">
          <a:extLst>
            <a:ext uri="{FF2B5EF4-FFF2-40B4-BE49-F238E27FC236}">
              <a16:creationId xmlns:a16="http://schemas.microsoft.com/office/drawing/2014/main" id="{90434DA0-CCB1-4A0E-A1AF-62747C6B99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4" name="AutoShape 10">
          <a:extLst>
            <a:ext uri="{FF2B5EF4-FFF2-40B4-BE49-F238E27FC236}">
              <a16:creationId xmlns:a16="http://schemas.microsoft.com/office/drawing/2014/main" id="{5674D805-D713-4B83-8B22-9B30DA4A54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5" name="AutoShape 2" descr="comedero manual para ponedora en piso">
          <a:extLst>
            <a:ext uri="{FF2B5EF4-FFF2-40B4-BE49-F238E27FC236}">
              <a16:creationId xmlns:a16="http://schemas.microsoft.com/office/drawing/2014/main" id="{4D3FF475-D190-40F7-8346-50322ED566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6" name="AutoShape 10">
          <a:extLst>
            <a:ext uri="{FF2B5EF4-FFF2-40B4-BE49-F238E27FC236}">
              <a16:creationId xmlns:a16="http://schemas.microsoft.com/office/drawing/2014/main" id="{9909EEA3-FBB9-46D9-BF12-9AB220148E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7" name="AutoShape 2" descr="comedero manual para ponedora en piso">
          <a:extLst>
            <a:ext uri="{FF2B5EF4-FFF2-40B4-BE49-F238E27FC236}">
              <a16:creationId xmlns:a16="http://schemas.microsoft.com/office/drawing/2014/main" id="{A83B47A6-C9BA-40CA-B21F-325C1F335A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8" name="AutoShape 10">
          <a:extLst>
            <a:ext uri="{FF2B5EF4-FFF2-40B4-BE49-F238E27FC236}">
              <a16:creationId xmlns:a16="http://schemas.microsoft.com/office/drawing/2014/main" id="{DD68F891-668D-4248-AAF2-461CFDCF2D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69" name="AutoShape 2" descr="comedero manual para ponedora en piso">
          <a:extLst>
            <a:ext uri="{FF2B5EF4-FFF2-40B4-BE49-F238E27FC236}">
              <a16:creationId xmlns:a16="http://schemas.microsoft.com/office/drawing/2014/main" id="{4D717685-6982-4A93-981F-17D5892D1F3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0" name="AutoShape 10">
          <a:extLst>
            <a:ext uri="{FF2B5EF4-FFF2-40B4-BE49-F238E27FC236}">
              <a16:creationId xmlns:a16="http://schemas.microsoft.com/office/drawing/2014/main" id="{DFA29AC9-F5E2-41E8-94D7-E486A73D5E4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1" name="AutoShape 2" descr="comedero manual para ponedora en piso">
          <a:extLst>
            <a:ext uri="{FF2B5EF4-FFF2-40B4-BE49-F238E27FC236}">
              <a16:creationId xmlns:a16="http://schemas.microsoft.com/office/drawing/2014/main" id="{9954696F-1679-44A1-903D-C06FF1DB14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2" name="AutoShape 10">
          <a:extLst>
            <a:ext uri="{FF2B5EF4-FFF2-40B4-BE49-F238E27FC236}">
              <a16:creationId xmlns:a16="http://schemas.microsoft.com/office/drawing/2014/main" id="{6364A5B3-E292-492E-945E-C2B9075E36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3" name="AutoShape 9">
          <a:extLst>
            <a:ext uri="{FF2B5EF4-FFF2-40B4-BE49-F238E27FC236}">
              <a16:creationId xmlns:a16="http://schemas.microsoft.com/office/drawing/2014/main" id="{6D12CDD7-7492-4EB3-8DB0-7F867E3D8A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4" name="AutoShape 2" descr="comedero manual para ponedora en piso">
          <a:extLst>
            <a:ext uri="{FF2B5EF4-FFF2-40B4-BE49-F238E27FC236}">
              <a16:creationId xmlns:a16="http://schemas.microsoft.com/office/drawing/2014/main" id="{958BEDA2-639F-42A2-B380-3A0D26A918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5" name="AutoShape 10">
          <a:extLst>
            <a:ext uri="{FF2B5EF4-FFF2-40B4-BE49-F238E27FC236}">
              <a16:creationId xmlns:a16="http://schemas.microsoft.com/office/drawing/2014/main" id="{5F78EF71-2B78-4610-8F42-5A2A6522C30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6" name="AutoShape 2" descr="comedero manual para ponedora en piso">
          <a:extLst>
            <a:ext uri="{FF2B5EF4-FFF2-40B4-BE49-F238E27FC236}">
              <a16:creationId xmlns:a16="http://schemas.microsoft.com/office/drawing/2014/main" id="{56E102F2-0CA0-40B1-AEC5-7D59882509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7" name="AutoShape 10">
          <a:extLst>
            <a:ext uri="{FF2B5EF4-FFF2-40B4-BE49-F238E27FC236}">
              <a16:creationId xmlns:a16="http://schemas.microsoft.com/office/drawing/2014/main" id="{E89D7FA5-8231-4F63-9124-066F47A48EA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8" name="AutoShape 2" descr="comedero manual para ponedora en piso">
          <a:extLst>
            <a:ext uri="{FF2B5EF4-FFF2-40B4-BE49-F238E27FC236}">
              <a16:creationId xmlns:a16="http://schemas.microsoft.com/office/drawing/2014/main" id="{95F50AD1-3790-4E79-A5DD-633987DACE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79" name="AutoShape 10">
          <a:extLst>
            <a:ext uri="{FF2B5EF4-FFF2-40B4-BE49-F238E27FC236}">
              <a16:creationId xmlns:a16="http://schemas.microsoft.com/office/drawing/2014/main" id="{91D25B17-7546-4491-9E1A-39F82961AF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0" name="AutoShape 2" descr="comedero manual para ponedora en piso">
          <a:extLst>
            <a:ext uri="{FF2B5EF4-FFF2-40B4-BE49-F238E27FC236}">
              <a16:creationId xmlns:a16="http://schemas.microsoft.com/office/drawing/2014/main" id="{A397811E-8304-49E4-B1DC-76C8D3D3BA5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1" name="AutoShape 10">
          <a:extLst>
            <a:ext uri="{FF2B5EF4-FFF2-40B4-BE49-F238E27FC236}">
              <a16:creationId xmlns:a16="http://schemas.microsoft.com/office/drawing/2014/main" id="{C4E2F688-9DBA-48FD-8B2A-4F0CDEEC8DC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2" name="AutoShape 2" descr="comedero manual para ponedora en piso">
          <a:extLst>
            <a:ext uri="{FF2B5EF4-FFF2-40B4-BE49-F238E27FC236}">
              <a16:creationId xmlns:a16="http://schemas.microsoft.com/office/drawing/2014/main" id="{9E37620B-FEFD-4F3D-B716-54DDD4E1B78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3" name="AutoShape 10">
          <a:extLst>
            <a:ext uri="{FF2B5EF4-FFF2-40B4-BE49-F238E27FC236}">
              <a16:creationId xmlns:a16="http://schemas.microsoft.com/office/drawing/2014/main" id="{CA8D07AB-D813-4F40-A76B-B5DD7B1D31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4" name="AutoShape 2" descr="comedero manual para ponedora en piso">
          <a:extLst>
            <a:ext uri="{FF2B5EF4-FFF2-40B4-BE49-F238E27FC236}">
              <a16:creationId xmlns:a16="http://schemas.microsoft.com/office/drawing/2014/main" id="{A7A31D12-092F-48BF-834C-F07791F220D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5" name="AutoShape 10">
          <a:extLst>
            <a:ext uri="{FF2B5EF4-FFF2-40B4-BE49-F238E27FC236}">
              <a16:creationId xmlns:a16="http://schemas.microsoft.com/office/drawing/2014/main" id="{42A0B64A-ECDC-43A3-9DDD-BCEF246F8D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6" name="AutoShape 9">
          <a:extLst>
            <a:ext uri="{FF2B5EF4-FFF2-40B4-BE49-F238E27FC236}">
              <a16:creationId xmlns:a16="http://schemas.microsoft.com/office/drawing/2014/main" id="{DB5888F4-7834-4CF3-AD83-7B2C2F5597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7" name="AutoShape 2" descr="comedero manual para ponedora en piso">
          <a:extLst>
            <a:ext uri="{FF2B5EF4-FFF2-40B4-BE49-F238E27FC236}">
              <a16:creationId xmlns:a16="http://schemas.microsoft.com/office/drawing/2014/main" id="{356B129E-CFF8-4960-B4A4-6030B6FB2A2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8" name="AutoShape 10">
          <a:extLst>
            <a:ext uri="{FF2B5EF4-FFF2-40B4-BE49-F238E27FC236}">
              <a16:creationId xmlns:a16="http://schemas.microsoft.com/office/drawing/2014/main" id="{E28165A0-767B-4C39-AD39-4274A48ED62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89" name="AutoShape 2" descr="comedero manual para ponedora en piso">
          <a:extLst>
            <a:ext uri="{FF2B5EF4-FFF2-40B4-BE49-F238E27FC236}">
              <a16:creationId xmlns:a16="http://schemas.microsoft.com/office/drawing/2014/main" id="{3B390D48-802A-4ABD-BBC1-5F8B4E609D7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0" name="AutoShape 10">
          <a:extLst>
            <a:ext uri="{FF2B5EF4-FFF2-40B4-BE49-F238E27FC236}">
              <a16:creationId xmlns:a16="http://schemas.microsoft.com/office/drawing/2014/main" id="{C4960BC6-DE88-42EF-965A-C187BBCB61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1" name="AutoShape 2" descr="comedero manual para ponedora en piso">
          <a:extLst>
            <a:ext uri="{FF2B5EF4-FFF2-40B4-BE49-F238E27FC236}">
              <a16:creationId xmlns:a16="http://schemas.microsoft.com/office/drawing/2014/main" id="{F6424B32-4476-4A1E-BC3A-D89D72074FB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2" name="AutoShape 10">
          <a:extLst>
            <a:ext uri="{FF2B5EF4-FFF2-40B4-BE49-F238E27FC236}">
              <a16:creationId xmlns:a16="http://schemas.microsoft.com/office/drawing/2014/main" id="{D65C0852-74F6-461A-8B53-96B12DAE71E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3" name="AutoShape 2" descr="comedero manual para ponedora en piso">
          <a:extLst>
            <a:ext uri="{FF2B5EF4-FFF2-40B4-BE49-F238E27FC236}">
              <a16:creationId xmlns:a16="http://schemas.microsoft.com/office/drawing/2014/main" id="{98AB1640-08A8-4B72-99A9-06CB27B9E06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4" name="AutoShape 10">
          <a:extLst>
            <a:ext uri="{FF2B5EF4-FFF2-40B4-BE49-F238E27FC236}">
              <a16:creationId xmlns:a16="http://schemas.microsoft.com/office/drawing/2014/main" id="{F77C9EB4-7734-4870-8480-F7E3B3DF158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5" name="AutoShape 2" descr="comedero manual para ponedora en piso">
          <a:extLst>
            <a:ext uri="{FF2B5EF4-FFF2-40B4-BE49-F238E27FC236}">
              <a16:creationId xmlns:a16="http://schemas.microsoft.com/office/drawing/2014/main" id="{3F504E43-163F-4DFA-AE79-95B6C521CA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6" name="AutoShape 10">
          <a:extLst>
            <a:ext uri="{FF2B5EF4-FFF2-40B4-BE49-F238E27FC236}">
              <a16:creationId xmlns:a16="http://schemas.microsoft.com/office/drawing/2014/main" id="{30393737-894C-4E04-8F64-B6D36797215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7" name="AutoShape 2" descr="comedero manual para ponedora en piso">
          <a:extLst>
            <a:ext uri="{FF2B5EF4-FFF2-40B4-BE49-F238E27FC236}">
              <a16:creationId xmlns:a16="http://schemas.microsoft.com/office/drawing/2014/main" id="{6386D337-58F8-42D9-B98C-F5280C26A5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8" name="AutoShape 10">
          <a:extLst>
            <a:ext uri="{FF2B5EF4-FFF2-40B4-BE49-F238E27FC236}">
              <a16:creationId xmlns:a16="http://schemas.microsoft.com/office/drawing/2014/main" id="{D4860ABE-2AD1-4202-9ED6-BD1825ADE92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499" name="AutoShape 9">
          <a:extLst>
            <a:ext uri="{FF2B5EF4-FFF2-40B4-BE49-F238E27FC236}">
              <a16:creationId xmlns:a16="http://schemas.microsoft.com/office/drawing/2014/main" id="{4B62D3BA-1729-4B58-A1C9-23BE274A399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0" name="AutoShape 2" descr="comedero manual para ponedora en piso">
          <a:extLst>
            <a:ext uri="{FF2B5EF4-FFF2-40B4-BE49-F238E27FC236}">
              <a16:creationId xmlns:a16="http://schemas.microsoft.com/office/drawing/2014/main" id="{82CDAA2F-23B3-4933-810E-9A5B9540A98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1" name="AutoShape 10">
          <a:extLst>
            <a:ext uri="{FF2B5EF4-FFF2-40B4-BE49-F238E27FC236}">
              <a16:creationId xmlns:a16="http://schemas.microsoft.com/office/drawing/2014/main" id="{5E52D6C4-3EE1-4A70-B79E-4450460127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2" name="AutoShape 2" descr="comedero manual para ponedora en piso">
          <a:extLst>
            <a:ext uri="{FF2B5EF4-FFF2-40B4-BE49-F238E27FC236}">
              <a16:creationId xmlns:a16="http://schemas.microsoft.com/office/drawing/2014/main" id="{97F456F8-526C-4689-A6A3-01C47EA0FDA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3" name="AutoShape 10">
          <a:extLst>
            <a:ext uri="{FF2B5EF4-FFF2-40B4-BE49-F238E27FC236}">
              <a16:creationId xmlns:a16="http://schemas.microsoft.com/office/drawing/2014/main" id="{B44CC198-A577-4B9F-A1D4-183A785BB88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4" name="AutoShape 2" descr="comedero manual para ponedora en piso">
          <a:extLst>
            <a:ext uri="{FF2B5EF4-FFF2-40B4-BE49-F238E27FC236}">
              <a16:creationId xmlns:a16="http://schemas.microsoft.com/office/drawing/2014/main" id="{43F586EE-61F7-4013-AF11-26309D1309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5" name="AutoShape 10">
          <a:extLst>
            <a:ext uri="{FF2B5EF4-FFF2-40B4-BE49-F238E27FC236}">
              <a16:creationId xmlns:a16="http://schemas.microsoft.com/office/drawing/2014/main" id="{7EE732F9-F13F-4082-A27E-87CE4987FE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6" name="AutoShape 2" descr="comedero manual para ponedora en piso">
          <a:extLst>
            <a:ext uri="{FF2B5EF4-FFF2-40B4-BE49-F238E27FC236}">
              <a16:creationId xmlns:a16="http://schemas.microsoft.com/office/drawing/2014/main" id="{5E66C2FD-BE4A-463A-AFC3-1AB2B1EE02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7" name="AutoShape 10">
          <a:extLst>
            <a:ext uri="{FF2B5EF4-FFF2-40B4-BE49-F238E27FC236}">
              <a16:creationId xmlns:a16="http://schemas.microsoft.com/office/drawing/2014/main" id="{9D1FADB0-7DC8-4241-9527-0D75E45C9C1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8" name="AutoShape 2" descr="comedero manual para ponedora en piso">
          <a:extLst>
            <a:ext uri="{FF2B5EF4-FFF2-40B4-BE49-F238E27FC236}">
              <a16:creationId xmlns:a16="http://schemas.microsoft.com/office/drawing/2014/main" id="{AE7582C7-B1D5-4629-B2FE-D46A6FCF091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09" name="AutoShape 10">
          <a:extLst>
            <a:ext uri="{FF2B5EF4-FFF2-40B4-BE49-F238E27FC236}">
              <a16:creationId xmlns:a16="http://schemas.microsoft.com/office/drawing/2014/main" id="{279D1D49-1B6D-4081-8782-0FA7792E52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0" name="AutoShape 2" descr="comedero manual para ponedora en piso">
          <a:extLst>
            <a:ext uri="{FF2B5EF4-FFF2-40B4-BE49-F238E27FC236}">
              <a16:creationId xmlns:a16="http://schemas.microsoft.com/office/drawing/2014/main" id="{034D201A-E712-41A2-8F30-6E2F96906D8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1" name="AutoShape 10">
          <a:extLst>
            <a:ext uri="{FF2B5EF4-FFF2-40B4-BE49-F238E27FC236}">
              <a16:creationId xmlns:a16="http://schemas.microsoft.com/office/drawing/2014/main" id="{E1386D1F-FCBE-4EA6-A1B8-EB473AD471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2" name="AutoShape 9">
          <a:extLst>
            <a:ext uri="{FF2B5EF4-FFF2-40B4-BE49-F238E27FC236}">
              <a16:creationId xmlns:a16="http://schemas.microsoft.com/office/drawing/2014/main" id="{111AD73B-48AB-464E-9EE0-51EC55BC7B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3" name="AutoShape 2" descr="comedero manual para ponedora en piso">
          <a:extLst>
            <a:ext uri="{FF2B5EF4-FFF2-40B4-BE49-F238E27FC236}">
              <a16:creationId xmlns:a16="http://schemas.microsoft.com/office/drawing/2014/main" id="{74B1813F-C11A-4208-80B6-55A979E7E45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4" name="AutoShape 10">
          <a:extLst>
            <a:ext uri="{FF2B5EF4-FFF2-40B4-BE49-F238E27FC236}">
              <a16:creationId xmlns:a16="http://schemas.microsoft.com/office/drawing/2014/main" id="{B4952519-A09C-438C-8771-0A9355C6C11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5" name="AutoShape 2" descr="comedero manual para ponedora en piso">
          <a:extLst>
            <a:ext uri="{FF2B5EF4-FFF2-40B4-BE49-F238E27FC236}">
              <a16:creationId xmlns:a16="http://schemas.microsoft.com/office/drawing/2014/main" id="{15CC819C-42D6-4EDC-A31C-D586F48F9AD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6" name="AutoShape 10">
          <a:extLst>
            <a:ext uri="{FF2B5EF4-FFF2-40B4-BE49-F238E27FC236}">
              <a16:creationId xmlns:a16="http://schemas.microsoft.com/office/drawing/2014/main" id="{3A38402C-F6A6-48CA-AE1C-7584C5570FC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7" name="AutoShape 2" descr="comedero manual para ponedora en piso">
          <a:extLst>
            <a:ext uri="{FF2B5EF4-FFF2-40B4-BE49-F238E27FC236}">
              <a16:creationId xmlns:a16="http://schemas.microsoft.com/office/drawing/2014/main" id="{002B3A19-113B-4F30-B48D-B6EADE10C86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8" name="AutoShape 10">
          <a:extLst>
            <a:ext uri="{FF2B5EF4-FFF2-40B4-BE49-F238E27FC236}">
              <a16:creationId xmlns:a16="http://schemas.microsoft.com/office/drawing/2014/main" id="{5977E570-592D-457C-B5B4-9ED0DF93F4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19" name="AutoShape 2" descr="comedero manual para ponedora en piso">
          <a:extLst>
            <a:ext uri="{FF2B5EF4-FFF2-40B4-BE49-F238E27FC236}">
              <a16:creationId xmlns:a16="http://schemas.microsoft.com/office/drawing/2014/main" id="{99C72E0E-EF60-4FA9-925F-FB8B4E1125B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0" name="AutoShape 10">
          <a:extLst>
            <a:ext uri="{FF2B5EF4-FFF2-40B4-BE49-F238E27FC236}">
              <a16:creationId xmlns:a16="http://schemas.microsoft.com/office/drawing/2014/main" id="{13496E7C-5A57-4BB0-86C6-2DF25A7CB31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1" name="AutoShape 2" descr="comedero manual para ponedora en piso">
          <a:extLst>
            <a:ext uri="{FF2B5EF4-FFF2-40B4-BE49-F238E27FC236}">
              <a16:creationId xmlns:a16="http://schemas.microsoft.com/office/drawing/2014/main" id="{75422AFF-E811-4D13-8027-84E06C0D815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2" name="AutoShape 10">
          <a:extLst>
            <a:ext uri="{FF2B5EF4-FFF2-40B4-BE49-F238E27FC236}">
              <a16:creationId xmlns:a16="http://schemas.microsoft.com/office/drawing/2014/main" id="{53602A8F-4574-41A0-A90B-DF7995519C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3" name="AutoShape 2" descr="comedero manual para ponedora en piso">
          <a:extLst>
            <a:ext uri="{FF2B5EF4-FFF2-40B4-BE49-F238E27FC236}">
              <a16:creationId xmlns:a16="http://schemas.microsoft.com/office/drawing/2014/main" id="{1AA43B89-54A0-43DC-8242-AE634DB801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4" name="AutoShape 10">
          <a:extLst>
            <a:ext uri="{FF2B5EF4-FFF2-40B4-BE49-F238E27FC236}">
              <a16:creationId xmlns:a16="http://schemas.microsoft.com/office/drawing/2014/main" id="{906814E9-BC0D-4342-807B-2B4E287F61E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5" name="AutoShape 9">
          <a:extLst>
            <a:ext uri="{FF2B5EF4-FFF2-40B4-BE49-F238E27FC236}">
              <a16:creationId xmlns:a16="http://schemas.microsoft.com/office/drawing/2014/main" id="{50DE04DD-3F76-4C9B-91F6-997830EDBBE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6" name="AutoShape 2" descr="comedero manual para ponedora en piso">
          <a:extLst>
            <a:ext uri="{FF2B5EF4-FFF2-40B4-BE49-F238E27FC236}">
              <a16:creationId xmlns:a16="http://schemas.microsoft.com/office/drawing/2014/main" id="{50A90DBB-1BEB-404E-BE0C-3A6FE42776B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7" name="AutoShape 10">
          <a:extLst>
            <a:ext uri="{FF2B5EF4-FFF2-40B4-BE49-F238E27FC236}">
              <a16:creationId xmlns:a16="http://schemas.microsoft.com/office/drawing/2014/main" id="{E44F070C-B511-4A08-9308-EA757681E52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8" name="AutoShape 2" descr="comedero manual para ponedora en piso">
          <a:extLst>
            <a:ext uri="{FF2B5EF4-FFF2-40B4-BE49-F238E27FC236}">
              <a16:creationId xmlns:a16="http://schemas.microsoft.com/office/drawing/2014/main" id="{1D9777D3-470B-4F26-9EC0-4EF8BFE1D8A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29" name="AutoShape 10">
          <a:extLst>
            <a:ext uri="{FF2B5EF4-FFF2-40B4-BE49-F238E27FC236}">
              <a16:creationId xmlns:a16="http://schemas.microsoft.com/office/drawing/2014/main" id="{AB75A239-0E5D-4ED9-B25D-9ACCE0E6D27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0" name="AutoShape 2" descr="comedero manual para ponedora en piso">
          <a:extLst>
            <a:ext uri="{FF2B5EF4-FFF2-40B4-BE49-F238E27FC236}">
              <a16:creationId xmlns:a16="http://schemas.microsoft.com/office/drawing/2014/main" id="{D8E3F026-F6BC-4483-B92C-AAD752CCCD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1" name="AutoShape 10">
          <a:extLst>
            <a:ext uri="{FF2B5EF4-FFF2-40B4-BE49-F238E27FC236}">
              <a16:creationId xmlns:a16="http://schemas.microsoft.com/office/drawing/2014/main" id="{24230B86-5BCE-43DD-9753-99468CAECEF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2" name="AutoShape 2" descr="comedero manual para ponedora en piso">
          <a:extLst>
            <a:ext uri="{FF2B5EF4-FFF2-40B4-BE49-F238E27FC236}">
              <a16:creationId xmlns:a16="http://schemas.microsoft.com/office/drawing/2014/main" id="{A4F72582-0BAB-421D-9B17-312AAA8078A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3" name="AutoShape 10">
          <a:extLst>
            <a:ext uri="{FF2B5EF4-FFF2-40B4-BE49-F238E27FC236}">
              <a16:creationId xmlns:a16="http://schemas.microsoft.com/office/drawing/2014/main" id="{D10B93B7-4E17-4A30-8934-1D33F1028D1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4" name="AutoShape 2" descr="comedero manual para ponedora en piso">
          <a:extLst>
            <a:ext uri="{FF2B5EF4-FFF2-40B4-BE49-F238E27FC236}">
              <a16:creationId xmlns:a16="http://schemas.microsoft.com/office/drawing/2014/main" id="{3642379C-52E9-4227-AE97-7E79A0658A0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5" name="AutoShape 10">
          <a:extLst>
            <a:ext uri="{FF2B5EF4-FFF2-40B4-BE49-F238E27FC236}">
              <a16:creationId xmlns:a16="http://schemas.microsoft.com/office/drawing/2014/main" id="{3C38AF4A-1E58-4E14-8D59-CD4A328BCC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6" name="AutoShape 2" descr="comedero manual para ponedora en piso">
          <a:extLst>
            <a:ext uri="{FF2B5EF4-FFF2-40B4-BE49-F238E27FC236}">
              <a16:creationId xmlns:a16="http://schemas.microsoft.com/office/drawing/2014/main" id="{C77813FC-7E16-4181-A468-C3A0A7D43C9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7" name="AutoShape 10">
          <a:extLst>
            <a:ext uri="{FF2B5EF4-FFF2-40B4-BE49-F238E27FC236}">
              <a16:creationId xmlns:a16="http://schemas.microsoft.com/office/drawing/2014/main" id="{1B5B7111-BA5C-40C2-9DB1-EDF6E00FC72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8" name="AutoShape 9">
          <a:extLst>
            <a:ext uri="{FF2B5EF4-FFF2-40B4-BE49-F238E27FC236}">
              <a16:creationId xmlns:a16="http://schemas.microsoft.com/office/drawing/2014/main" id="{17E31A8F-BCDF-473F-B8D0-4D22FF63252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39" name="AutoShape 2" descr="comedero manual para ponedora en piso">
          <a:extLst>
            <a:ext uri="{FF2B5EF4-FFF2-40B4-BE49-F238E27FC236}">
              <a16:creationId xmlns:a16="http://schemas.microsoft.com/office/drawing/2014/main" id="{42391D18-617A-4600-A106-16A85847790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0" name="AutoShape 10">
          <a:extLst>
            <a:ext uri="{FF2B5EF4-FFF2-40B4-BE49-F238E27FC236}">
              <a16:creationId xmlns:a16="http://schemas.microsoft.com/office/drawing/2014/main" id="{44597D52-0879-4D47-8987-1DF75223463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1" name="AutoShape 2" descr="comedero manual para ponedora en piso">
          <a:extLst>
            <a:ext uri="{FF2B5EF4-FFF2-40B4-BE49-F238E27FC236}">
              <a16:creationId xmlns:a16="http://schemas.microsoft.com/office/drawing/2014/main" id="{656C9F20-4F72-43F3-83EC-C7C93ED3CD7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2" name="AutoShape 10">
          <a:extLst>
            <a:ext uri="{FF2B5EF4-FFF2-40B4-BE49-F238E27FC236}">
              <a16:creationId xmlns:a16="http://schemas.microsoft.com/office/drawing/2014/main" id="{BC4FC491-ECAD-4884-A6ED-327464D649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3" name="AutoShape 2" descr="comedero manual para ponedora en piso">
          <a:extLst>
            <a:ext uri="{FF2B5EF4-FFF2-40B4-BE49-F238E27FC236}">
              <a16:creationId xmlns:a16="http://schemas.microsoft.com/office/drawing/2014/main" id="{4638262D-6A44-4330-8C67-62097B378E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4" name="AutoShape 10">
          <a:extLst>
            <a:ext uri="{FF2B5EF4-FFF2-40B4-BE49-F238E27FC236}">
              <a16:creationId xmlns:a16="http://schemas.microsoft.com/office/drawing/2014/main" id="{4BE0FDFB-FA2E-4559-84E2-6D630AE5F7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5" name="AutoShape 2" descr="comedero manual para ponedora en piso">
          <a:extLst>
            <a:ext uri="{FF2B5EF4-FFF2-40B4-BE49-F238E27FC236}">
              <a16:creationId xmlns:a16="http://schemas.microsoft.com/office/drawing/2014/main" id="{971027E8-3494-4B30-89DD-F6440859AD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6" name="AutoShape 10">
          <a:extLst>
            <a:ext uri="{FF2B5EF4-FFF2-40B4-BE49-F238E27FC236}">
              <a16:creationId xmlns:a16="http://schemas.microsoft.com/office/drawing/2014/main" id="{04B11193-63F3-4155-AD9F-90EF153BA08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7" name="AutoShape 2" descr="comedero manual para ponedora en piso">
          <a:extLst>
            <a:ext uri="{FF2B5EF4-FFF2-40B4-BE49-F238E27FC236}">
              <a16:creationId xmlns:a16="http://schemas.microsoft.com/office/drawing/2014/main" id="{6CB49CC2-6C0C-48D8-98AE-0A154690B0E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8" name="AutoShape 10">
          <a:extLst>
            <a:ext uri="{FF2B5EF4-FFF2-40B4-BE49-F238E27FC236}">
              <a16:creationId xmlns:a16="http://schemas.microsoft.com/office/drawing/2014/main" id="{A30E83AE-55B9-4A26-88AF-6C1DEE5AFE3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49" name="AutoShape 2" descr="comedero manual para ponedora en piso">
          <a:extLst>
            <a:ext uri="{FF2B5EF4-FFF2-40B4-BE49-F238E27FC236}">
              <a16:creationId xmlns:a16="http://schemas.microsoft.com/office/drawing/2014/main" id="{469B39F4-14B2-4901-8856-F365A147F74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0" name="AutoShape 10">
          <a:extLst>
            <a:ext uri="{FF2B5EF4-FFF2-40B4-BE49-F238E27FC236}">
              <a16:creationId xmlns:a16="http://schemas.microsoft.com/office/drawing/2014/main" id="{1424480E-E4EC-4EFE-9BA7-CC078027105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1" name="AutoShape 9">
          <a:extLst>
            <a:ext uri="{FF2B5EF4-FFF2-40B4-BE49-F238E27FC236}">
              <a16:creationId xmlns:a16="http://schemas.microsoft.com/office/drawing/2014/main" id="{B9798921-A3E0-4948-9044-BF5314DA2A2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2" name="AutoShape 2" descr="comedero manual para ponedora en piso">
          <a:extLst>
            <a:ext uri="{FF2B5EF4-FFF2-40B4-BE49-F238E27FC236}">
              <a16:creationId xmlns:a16="http://schemas.microsoft.com/office/drawing/2014/main" id="{41376F55-C3BB-45E5-B7DB-4A8699B797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3" name="AutoShape 10">
          <a:extLst>
            <a:ext uri="{FF2B5EF4-FFF2-40B4-BE49-F238E27FC236}">
              <a16:creationId xmlns:a16="http://schemas.microsoft.com/office/drawing/2014/main" id="{B119A18E-0272-4F1D-825E-8444BDF57A2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4" name="AutoShape 2" descr="comedero manual para ponedora en piso">
          <a:extLst>
            <a:ext uri="{FF2B5EF4-FFF2-40B4-BE49-F238E27FC236}">
              <a16:creationId xmlns:a16="http://schemas.microsoft.com/office/drawing/2014/main" id="{4DE88F7D-B9FF-49F8-B111-8BFFDE0D013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5" name="AutoShape 10">
          <a:extLst>
            <a:ext uri="{FF2B5EF4-FFF2-40B4-BE49-F238E27FC236}">
              <a16:creationId xmlns:a16="http://schemas.microsoft.com/office/drawing/2014/main" id="{1241BDD7-3F3C-4FF2-ADA9-17144876322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6" name="AutoShape 2" descr="comedero manual para ponedora en piso">
          <a:extLst>
            <a:ext uri="{FF2B5EF4-FFF2-40B4-BE49-F238E27FC236}">
              <a16:creationId xmlns:a16="http://schemas.microsoft.com/office/drawing/2014/main" id="{4938EF06-0DC3-41DD-B58D-1455A439AE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7" name="AutoShape 10">
          <a:extLst>
            <a:ext uri="{FF2B5EF4-FFF2-40B4-BE49-F238E27FC236}">
              <a16:creationId xmlns:a16="http://schemas.microsoft.com/office/drawing/2014/main" id="{850BEBAA-2944-424C-9141-0CAB232A4F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8" name="AutoShape 2" descr="comedero manual para ponedora en piso">
          <a:extLst>
            <a:ext uri="{FF2B5EF4-FFF2-40B4-BE49-F238E27FC236}">
              <a16:creationId xmlns:a16="http://schemas.microsoft.com/office/drawing/2014/main" id="{5BF3F4E3-6BD1-4317-B576-655BC305685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59" name="AutoShape 10">
          <a:extLst>
            <a:ext uri="{FF2B5EF4-FFF2-40B4-BE49-F238E27FC236}">
              <a16:creationId xmlns:a16="http://schemas.microsoft.com/office/drawing/2014/main" id="{B30EB225-7B54-457C-B461-0902E65D4A3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0" name="AutoShape 2" descr="comedero manual para ponedora en piso">
          <a:extLst>
            <a:ext uri="{FF2B5EF4-FFF2-40B4-BE49-F238E27FC236}">
              <a16:creationId xmlns:a16="http://schemas.microsoft.com/office/drawing/2014/main" id="{3A0998EB-D17F-4073-84C6-F6892A2E4B5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1" name="AutoShape 10">
          <a:extLst>
            <a:ext uri="{FF2B5EF4-FFF2-40B4-BE49-F238E27FC236}">
              <a16:creationId xmlns:a16="http://schemas.microsoft.com/office/drawing/2014/main" id="{9BC2B508-BA77-4A2B-B80C-DBEFB19B84C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2" name="AutoShape 2" descr="comedero manual para ponedora en piso">
          <a:extLst>
            <a:ext uri="{FF2B5EF4-FFF2-40B4-BE49-F238E27FC236}">
              <a16:creationId xmlns:a16="http://schemas.microsoft.com/office/drawing/2014/main" id="{269F7BC4-E6A0-480D-8FEE-4017C55398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3" name="AutoShape 10">
          <a:extLst>
            <a:ext uri="{FF2B5EF4-FFF2-40B4-BE49-F238E27FC236}">
              <a16:creationId xmlns:a16="http://schemas.microsoft.com/office/drawing/2014/main" id="{5AA52E7E-CDB2-409C-A216-3F7CBA0536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4" name="AutoShape 9">
          <a:extLst>
            <a:ext uri="{FF2B5EF4-FFF2-40B4-BE49-F238E27FC236}">
              <a16:creationId xmlns:a16="http://schemas.microsoft.com/office/drawing/2014/main" id="{FABE4EB1-C218-453B-B28E-F96FBBFA5DB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5" name="AutoShape 2" descr="comedero manual para ponedora en piso">
          <a:extLst>
            <a:ext uri="{FF2B5EF4-FFF2-40B4-BE49-F238E27FC236}">
              <a16:creationId xmlns:a16="http://schemas.microsoft.com/office/drawing/2014/main" id="{47750AA5-1F5D-4FFE-A88D-3E08130F3BA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6" name="AutoShape 10">
          <a:extLst>
            <a:ext uri="{FF2B5EF4-FFF2-40B4-BE49-F238E27FC236}">
              <a16:creationId xmlns:a16="http://schemas.microsoft.com/office/drawing/2014/main" id="{CE629325-3073-44BB-8AF9-B8158B4E05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7" name="AutoShape 2" descr="comedero manual para ponedora en piso">
          <a:extLst>
            <a:ext uri="{FF2B5EF4-FFF2-40B4-BE49-F238E27FC236}">
              <a16:creationId xmlns:a16="http://schemas.microsoft.com/office/drawing/2014/main" id="{8874DF19-0ABB-45DF-A334-8FE84733E4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8" name="AutoShape 10">
          <a:extLst>
            <a:ext uri="{FF2B5EF4-FFF2-40B4-BE49-F238E27FC236}">
              <a16:creationId xmlns:a16="http://schemas.microsoft.com/office/drawing/2014/main" id="{621A7EAC-B1D8-41E3-81F9-8F9EDD4855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69" name="AutoShape 2" descr="comedero manual para ponedora en piso">
          <a:extLst>
            <a:ext uri="{FF2B5EF4-FFF2-40B4-BE49-F238E27FC236}">
              <a16:creationId xmlns:a16="http://schemas.microsoft.com/office/drawing/2014/main" id="{56D987D0-FD6F-4557-907A-EB0F0F68986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0" name="AutoShape 10">
          <a:extLst>
            <a:ext uri="{FF2B5EF4-FFF2-40B4-BE49-F238E27FC236}">
              <a16:creationId xmlns:a16="http://schemas.microsoft.com/office/drawing/2014/main" id="{60434149-F5A0-4FF2-9866-97F35F25986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1" name="AutoShape 2" descr="comedero manual para ponedora en piso">
          <a:extLst>
            <a:ext uri="{FF2B5EF4-FFF2-40B4-BE49-F238E27FC236}">
              <a16:creationId xmlns:a16="http://schemas.microsoft.com/office/drawing/2014/main" id="{59002B79-20F6-4236-BBB5-68828B4DD6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2" name="AutoShape 10">
          <a:extLst>
            <a:ext uri="{FF2B5EF4-FFF2-40B4-BE49-F238E27FC236}">
              <a16:creationId xmlns:a16="http://schemas.microsoft.com/office/drawing/2014/main" id="{FBDDCF69-182E-41FC-BDF4-655D896B51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3" name="AutoShape 2" descr="comedero manual para ponedora en piso">
          <a:extLst>
            <a:ext uri="{FF2B5EF4-FFF2-40B4-BE49-F238E27FC236}">
              <a16:creationId xmlns:a16="http://schemas.microsoft.com/office/drawing/2014/main" id="{A4F3496A-FB3C-4C2D-9539-A4F254F4BEF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4" name="AutoShape 10">
          <a:extLst>
            <a:ext uri="{FF2B5EF4-FFF2-40B4-BE49-F238E27FC236}">
              <a16:creationId xmlns:a16="http://schemas.microsoft.com/office/drawing/2014/main" id="{DA7E7229-F056-4DB2-8C82-BCE80F49C9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5" name="AutoShape 2" descr="comedero manual para ponedora en piso">
          <a:extLst>
            <a:ext uri="{FF2B5EF4-FFF2-40B4-BE49-F238E27FC236}">
              <a16:creationId xmlns:a16="http://schemas.microsoft.com/office/drawing/2014/main" id="{AF69BE80-A4AB-4090-B523-ED708D10DFF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6" name="AutoShape 10">
          <a:extLst>
            <a:ext uri="{FF2B5EF4-FFF2-40B4-BE49-F238E27FC236}">
              <a16:creationId xmlns:a16="http://schemas.microsoft.com/office/drawing/2014/main" id="{6E3E7FEF-4E91-4E88-AB77-72DAD6EC4E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7" name="AutoShape 9">
          <a:extLst>
            <a:ext uri="{FF2B5EF4-FFF2-40B4-BE49-F238E27FC236}">
              <a16:creationId xmlns:a16="http://schemas.microsoft.com/office/drawing/2014/main" id="{E9DC3E22-D11E-4D20-AA19-2675894701F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8" name="AutoShape 2" descr="comedero manual para ponedora en piso">
          <a:extLst>
            <a:ext uri="{FF2B5EF4-FFF2-40B4-BE49-F238E27FC236}">
              <a16:creationId xmlns:a16="http://schemas.microsoft.com/office/drawing/2014/main" id="{44B9BC9B-CB7E-4851-AECA-F436A8C6F6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79" name="AutoShape 10">
          <a:extLst>
            <a:ext uri="{FF2B5EF4-FFF2-40B4-BE49-F238E27FC236}">
              <a16:creationId xmlns:a16="http://schemas.microsoft.com/office/drawing/2014/main" id="{2A4A183D-5BE1-4A47-B884-CEDE6CD9B1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0" name="AutoShape 2" descr="comedero manual para ponedora en piso">
          <a:extLst>
            <a:ext uri="{FF2B5EF4-FFF2-40B4-BE49-F238E27FC236}">
              <a16:creationId xmlns:a16="http://schemas.microsoft.com/office/drawing/2014/main" id="{24FD0E31-4947-4ECC-B821-A3E5A6B9CA8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1" name="AutoShape 10">
          <a:extLst>
            <a:ext uri="{FF2B5EF4-FFF2-40B4-BE49-F238E27FC236}">
              <a16:creationId xmlns:a16="http://schemas.microsoft.com/office/drawing/2014/main" id="{36A18BD4-C82D-437B-89A5-43C282FC50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2" name="AutoShape 2" descr="comedero manual para ponedora en piso">
          <a:extLst>
            <a:ext uri="{FF2B5EF4-FFF2-40B4-BE49-F238E27FC236}">
              <a16:creationId xmlns:a16="http://schemas.microsoft.com/office/drawing/2014/main" id="{DC25C6AE-2C67-4864-BE78-8150394EA2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3" name="AutoShape 10">
          <a:extLst>
            <a:ext uri="{FF2B5EF4-FFF2-40B4-BE49-F238E27FC236}">
              <a16:creationId xmlns:a16="http://schemas.microsoft.com/office/drawing/2014/main" id="{875A5FA9-AA4A-4D31-9F59-5E03BBDB4A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4" name="AutoShape 2" descr="comedero manual para ponedora en piso">
          <a:extLst>
            <a:ext uri="{FF2B5EF4-FFF2-40B4-BE49-F238E27FC236}">
              <a16:creationId xmlns:a16="http://schemas.microsoft.com/office/drawing/2014/main" id="{39F9B787-8509-49FA-B4C3-D4F236F4F93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5" name="AutoShape 10">
          <a:extLst>
            <a:ext uri="{FF2B5EF4-FFF2-40B4-BE49-F238E27FC236}">
              <a16:creationId xmlns:a16="http://schemas.microsoft.com/office/drawing/2014/main" id="{A899959D-6DE3-43D0-84CC-E372CB642D4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6" name="AutoShape 2" descr="comedero manual para ponedora en piso">
          <a:extLst>
            <a:ext uri="{FF2B5EF4-FFF2-40B4-BE49-F238E27FC236}">
              <a16:creationId xmlns:a16="http://schemas.microsoft.com/office/drawing/2014/main" id="{5CEB317F-2E34-48B1-860A-0BA6678923B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7" name="AutoShape 10">
          <a:extLst>
            <a:ext uri="{FF2B5EF4-FFF2-40B4-BE49-F238E27FC236}">
              <a16:creationId xmlns:a16="http://schemas.microsoft.com/office/drawing/2014/main" id="{BB863291-24E9-4861-85E1-AEBFF0BC50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8" name="AutoShape 2" descr="comedero manual para ponedora en piso">
          <a:extLst>
            <a:ext uri="{FF2B5EF4-FFF2-40B4-BE49-F238E27FC236}">
              <a16:creationId xmlns:a16="http://schemas.microsoft.com/office/drawing/2014/main" id="{81F4E35A-DB50-40A6-B192-4FAF1EFBBFA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89" name="AutoShape 10">
          <a:extLst>
            <a:ext uri="{FF2B5EF4-FFF2-40B4-BE49-F238E27FC236}">
              <a16:creationId xmlns:a16="http://schemas.microsoft.com/office/drawing/2014/main" id="{1BFE87E4-4E11-4817-BCCF-36036AD37A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0" name="AutoShape 9">
          <a:extLst>
            <a:ext uri="{FF2B5EF4-FFF2-40B4-BE49-F238E27FC236}">
              <a16:creationId xmlns:a16="http://schemas.microsoft.com/office/drawing/2014/main" id="{24E25B5A-864E-4B5A-A094-53A5BC84B9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1" name="AutoShape 2" descr="comedero manual para ponedora en piso">
          <a:extLst>
            <a:ext uri="{FF2B5EF4-FFF2-40B4-BE49-F238E27FC236}">
              <a16:creationId xmlns:a16="http://schemas.microsoft.com/office/drawing/2014/main" id="{5D63FF88-832E-4B73-9A45-C88CA43E0DA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2" name="AutoShape 10">
          <a:extLst>
            <a:ext uri="{FF2B5EF4-FFF2-40B4-BE49-F238E27FC236}">
              <a16:creationId xmlns:a16="http://schemas.microsoft.com/office/drawing/2014/main" id="{F72AF8CD-528B-4E03-AEC3-FFB9545683D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3" name="AutoShape 2" descr="comedero manual para ponedora en piso">
          <a:extLst>
            <a:ext uri="{FF2B5EF4-FFF2-40B4-BE49-F238E27FC236}">
              <a16:creationId xmlns:a16="http://schemas.microsoft.com/office/drawing/2014/main" id="{132B7F25-2058-48AC-B7FA-9AA37153B5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4" name="AutoShape 10">
          <a:extLst>
            <a:ext uri="{FF2B5EF4-FFF2-40B4-BE49-F238E27FC236}">
              <a16:creationId xmlns:a16="http://schemas.microsoft.com/office/drawing/2014/main" id="{53BBCA9D-08FD-477B-AA21-C8ED57121EE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5" name="AutoShape 2" descr="comedero manual para ponedora en piso">
          <a:extLst>
            <a:ext uri="{FF2B5EF4-FFF2-40B4-BE49-F238E27FC236}">
              <a16:creationId xmlns:a16="http://schemas.microsoft.com/office/drawing/2014/main" id="{C78FC4C6-23E1-4496-B225-806252ED3A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6" name="AutoShape 10">
          <a:extLst>
            <a:ext uri="{FF2B5EF4-FFF2-40B4-BE49-F238E27FC236}">
              <a16:creationId xmlns:a16="http://schemas.microsoft.com/office/drawing/2014/main" id="{0FFD1280-D924-497C-B6F3-BFAC82E326A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7" name="AutoShape 2" descr="comedero manual para ponedora en piso">
          <a:extLst>
            <a:ext uri="{FF2B5EF4-FFF2-40B4-BE49-F238E27FC236}">
              <a16:creationId xmlns:a16="http://schemas.microsoft.com/office/drawing/2014/main" id="{5F5C88B3-8078-4BD2-9B1B-BF2F1A7803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8" name="AutoShape 10">
          <a:extLst>
            <a:ext uri="{FF2B5EF4-FFF2-40B4-BE49-F238E27FC236}">
              <a16:creationId xmlns:a16="http://schemas.microsoft.com/office/drawing/2014/main" id="{8A320D3C-8CED-448B-A242-0DBC1201EA6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599" name="AutoShape 2" descr="comedero manual para ponedora en piso">
          <a:extLst>
            <a:ext uri="{FF2B5EF4-FFF2-40B4-BE49-F238E27FC236}">
              <a16:creationId xmlns:a16="http://schemas.microsoft.com/office/drawing/2014/main" id="{C83EFB4E-30B3-408C-9404-C32E340CD16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0" name="AutoShape 10">
          <a:extLst>
            <a:ext uri="{FF2B5EF4-FFF2-40B4-BE49-F238E27FC236}">
              <a16:creationId xmlns:a16="http://schemas.microsoft.com/office/drawing/2014/main" id="{B240E36E-5207-4103-AAF6-8B26DD25897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1" name="AutoShape 2" descr="comedero manual para ponedora en piso">
          <a:extLst>
            <a:ext uri="{FF2B5EF4-FFF2-40B4-BE49-F238E27FC236}">
              <a16:creationId xmlns:a16="http://schemas.microsoft.com/office/drawing/2014/main" id="{D1F33A23-E476-4577-9731-4FBB8AFE029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2" name="AutoShape 10">
          <a:extLst>
            <a:ext uri="{FF2B5EF4-FFF2-40B4-BE49-F238E27FC236}">
              <a16:creationId xmlns:a16="http://schemas.microsoft.com/office/drawing/2014/main" id="{956D06AE-D1D9-4311-B90E-C7400F6260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3" name="AutoShape 9">
          <a:extLst>
            <a:ext uri="{FF2B5EF4-FFF2-40B4-BE49-F238E27FC236}">
              <a16:creationId xmlns:a16="http://schemas.microsoft.com/office/drawing/2014/main" id="{0EEFBEC5-416F-453D-B286-23C9ABA853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4" name="AutoShape 2" descr="comedero manual para ponedora en piso">
          <a:extLst>
            <a:ext uri="{FF2B5EF4-FFF2-40B4-BE49-F238E27FC236}">
              <a16:creationId xmlns:a16="http://schemas.microsoft.com/office/drawing/2014/main" id="{FED32AF0-4B88-4C27-9502-3D43C0CAA7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5" name="AutoShape 10">
          <a:extLst>
            <a:ext uri="{FF2B5EF4-FFF2-40B4-BE49-F238E27FC236}">
              <a16:creationId xmlns:a16="http://schemas.microsoft.com/office/drawing/2014/main" id="{061FA3DD-7471-48DA-8D75-F957C229D75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6" name="AutoShape 2" descr="comedero manual para ponedora en piso">
          <a:extLst>
            <a:ext uri="{FF2B5EF4-FFF2-40B4-BE49-F238E27FC236}">
              <a16:creationId xmlns:a16="http://schemas.microsoft.com/office/drawing/2014/main" id="{FEE4E56A-AF0B-46C7-A0A8-45B68E6FE4E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7" name="AutoShape 10">
          <a:extLst>
            <a:ext uri="{FF2B5EF4-FFF2-40B4-BE49-F238E27FC236}">
              <a16:creationId xmlns:a16="http://schemas.microsoft.com/office/drawing/2014/main" id="{F9201B12-4A18-4662-BAF0-F51B1160568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8" name="AutoShape 2" descr="comedero manual para ponedora en piso">
          <a:extLst>
            <a:ext uri="{FF2B5EF4-FFF2-40B4-BE49-F238E27FC236}">
              <a16:creationId xmlns:a16="http://schemas.microsoft.com/office/drawing/2014/main" id="{6841284E-7393-4DD8-879A-C3107938B0A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09" name="AutoShape 10">
          <a:extLst>
            <a:ext uri="{FF2B5EF4-FFF2-40B4-BE49-F238E27FC236}">
              <a16:creationId xmlns:a16="http://schemas.microsoft.com/office/drawing/2014/main" id="{A92FF336-62A2-4725-9D3F-FCA6F6FE82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0" name="AutoShape 2" descr="comedero manual para ponedora en piso">
          <a:extLst>
            <a:ext uri="{FF2B5EF4-FFF2-40B4-BE49-F238E27FC236}">
              <a16:creationId xmlns:a16="http://schemas.microsoft.com/office/drawing/2014/main" id="{B1DE05F7-C61A-405C-9ECA-EA6A8D527B2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1" name="AutoShape 10">
          <a:extLst>
            <a:ext uri="{FF2B5EF4-FFF2-40B4-BE49-F238E27FC236}">
              <a16:creationId xmlns:a16="http://schemas.microsoft.com/office/drawing/2014/main" id="{4D10A5C5-B14C-4422-A4E9-6650B09643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2" name="AutoShape 2" descr="comedero manual para ponedora en piso">
          <a:extLst>
            <a:ext uri="{FF2B5EF4-FFF2-40B4-BE49-F238E27FC236}">
              <a16:creationId xmlns:a16="http://schemas.microsoft.com/office/drawing/2014/main" id="{5F64516A-EA71-44D4-AE02-C8909FC053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3" name="AutoShape 10">
          <a:extLst>
            <a:ext uri="{FF2B5EF4-FFF2-40B4-BE49-F238E27FC236}">
              <a16:creationId xmlns:a16="http://schemas.microsoft.com/office/drawing/2014/main" id="{463596E2-3FCB-42A3-9A28-2BDD2487A21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4" name="AutoShape 2" descr="comedero manual para ponedora en piso">
          <a:extLst>
            <a:ext uri="{FF2B5EF4-FFF2-40B4-BE49-F238E27FC236}">
              <a16:creationId xmlns:a16="http://schemas.microsoft.com/office/drawing/2014/main" id="{ADF7D4D5-6FF2-48BA-B650-F3806FE13A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5" name="AutoShape 10">
          <a:extLst>
            <a:ext uri="{FF2B5EF4-FFF2-40B4-BE49-F238E27FC236}">
              <a16:creationId xmlns:a16="http://schemas.microsoft.com/office/drawing/2014/main" id="{A8859EAF-9914-46E2-95AA-BBFFF2BD96B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6" name="AutoShape 9">
          <a:extLst>
            <a:ext uri="{FF2B5EF4-FFF2-40B4-BE49-F238E27FC236}">
              <a16:creationId xmlns:a16="http://schemas.microsoft.com/office/drawing/2014/main" id="{B28C8864-8E0F-476A-9D6D-D09C8A535BD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7" name="AutoShape 2" descr="comedero manual para ponedora en piso">
          <a:extLst>
            <a:ext uri="{FF2B5EF4-FFF2-40B4-BE49-F238E27FC236}">
              <a16:creationId xmlns:a16="http://schemas.microsoft.com/office/drawing/2014/main" id="{1DBDD32D-6576-4BBD-B32A-438661CD4BC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8" name="AutoShape 10">
          <a:extLst>
            <a:ext uri="{FF2B5EF4-FFF2-40B4-BE49-F238E27FC236}">
              <a16:creationId xmlns:a16="http://schemas.microsoft.com/office/drawing/2014/main" id="{EA1AFED8-96B4-4437-B6D7-52528D78BE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19" name="AutoShape 2" descr="comedero manual para ponedora en piso">
          <a:extLst>
            <a:ext uri="{FF2B5EF4-FFF2-40B4-BE49-F238E27FC236}">
              <a16:creationId xmlns:a16="http://schemas.microsoft.com/office/drawing/2014/main" id="{F1788C08-1E84-43C9-8000-158AB9DB49F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0" name="AutoShape 10">
          <a:extLst>
            <a:ext uri="{FF2B5EF4-FFF2-40B4-BE49-F238E27FC236}">
              <a16:creationId xmlns:a16="http://schemas.microsoft.com/office/drawing/2014/main" id="{FE862F27-EF5D-4C74-ACC1-D68324EF82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1" name="AutoShape 2" descr="comedero manual para ponedora en piso">
          <a:extLst>
            <a:ext uri="{FF2B5EF4-FFF2-40B4-BE49-F238E27FC236}">
              <a16:creationId xmlns:a16="http://schemas.microsoft.com/office/drawing/2014/main" id="{0026DA4E-D791-4C35-85BD-EF567096236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2" name="AutoShape 10">
          <a:extLst>
            <a:ext uri="{FF2B5EF4-FFF2-40B4-BE49-F238E27FC236}">
              <a16:creationId xmlns:a16="http://schemas.microsoft.com/office/drawing/2014/main" id="{FBFFA919-3AF3-4840-A409-08672EBC5A0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3" name="AutoShape 2" descr="comedero manual para ponedora en piso">
          <a:extLst>
            <a:ext uri="{FF2B5EF4-FFF2-40B4-BE49-F238E27FC236}">
              <a16:creationId xmlns:a16="http://schemas.microsoft.com/office/drawing/2014/main" id="{B82A7873-C35F-493A-BBAA-2BFAD5F97E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4" name="AutoShape 10">
          <a:extLst>
            <a:ext uri="{FF2B5EF4-FFF2-40B4-BE49-F238E27FC236}">
              <a16:creationId xmlns:a16="http://schemas.microsoft.com/office/drawing/2014/main" id="{13C1708B-5260-465B-A469-706EBC4BECF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5" name="AutoShape 2" descr="comedero manual para ponedora en piso">
          <a:extLst>
            <a:ext uri="{FF2B5EF4-FFF2-40B4-BE49-F238E27FC236}">
              <a16:creationId xmlns:a16="http://schemas.microsoft.com/office/drawing/2014/main" id="{0B63D422-256B-43E6-B243-769F5A8F3F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6" name="AutoShape 10">
          <a:extLst>
            <a:ext uri="{FF2B5EF4-FFF2-40B4-BE49-F238E27FC236}">
              <a16:creationId xmlns:a16="http://schemas.microsoft.com/office/drawing/2014/main" id="{428E0048-C039-4875-8ED9-5F071B26458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7" name="AutoShape 2" descr="comedero manual para ponedora en piso">
          <a:extLst>
            <a:ext uri="{FF2B5EF4-FFF2-40B4-BE49-F238E27FC236}">
              <a16:creationId xmlns:a16="http://schemas.microsoft.com/office/drawing/2014/main" id="{843E5B8F-D94A-4A05-AC3A-AA2D9B2683B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8" name="AutoShape 10">
          <a:extLst>
            <a:ext uri="{FF2B5EF4-FFF2-40B4-BE49-F238E27FC236}">
              <a16:creationId xmlns:a16="http://schemas.microsoft.com/office/drawing/2014/main" id="{9806E9EB-50B9-41B0-8790-FF40D6D8177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29" name="AutoShape 9">
          <a:extLst>
            <a:ext uri="{FF2B5EF4-FFF2-40B4-BE49-F238E27FC236}">
              <a16:creationId xmlns:a16="http://schemas.microsoft.com/office/drawing/2014/main" id="{E5274457-8B0C-4777-A885-0EA2BB7B333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0" name="AutoShape 2" descr="comedero manual para ponedora en piso">
          <a:extLst>
            <a:ext uri="{FF2B5EF4-FFF2-40B4-BE49-F238E27FC236}">
              <a16:creationId xmlns:a16="http://schemas.microsoft.com/office/drawing/2014/main" id="{9FFCE601-E9E2-4090-AF40-AAB99881869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1" name="AutoShape 10">
          <a:extLst>
            <a:ext uri="{FF2B5EF4-FFF2-40B4-BE49-F238E27FC236}">
              <a16:creationId xmlns:a16="http://schemas.microsoft.com/office/drawing/2014/main" id="{ECFB2401-0C84-427C-A097-7FC16AB5FDB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2" name="AutoShape 2" descr="comedero manual para ponedora en piso">
          <a:extLst>
            <a:ext uri="{FF2B5EF4-FFF2-40B4-BE49-F238E27FC236}">
              <a16:creationId xmlns:a16="http://schemas.microsoft.com/office/drawing/2014/main" id="{48F5C975-EBCA-4AFF-B461-1FE9F3BF31B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3" name="AutoShape 10">
          <a:extLst>
            <a:ext uri="{FF2B5EF4-FFF2-40B4-BE49-F238E27FC236}">
              <a16:creationId xmlns:a16="http://schemas.microsoft.com/office/drawing/2014/main" id="{CF0A91F7-2836-4846-8904-C4BA35AE87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4" name="AutoShape 2" descr="comedero manual para ponedora en piso">
          <a:extLst>
            <a:ext uri="{FF2B5EF4-FFF2-40B4-BE49-F238E27FC236}">
              <a16:creationId xmlns:a16="http://schemas.microsoft.com/office/drawing/2014/main" id="{71C95642-5A7D-44A0-936C-3045D8FFE5A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5" name="AutoShape 10">
          <a:extLst>
            <a:ext uri="{FF2B5EF4-FFF2-40B4-BE49-F238E27FC236}">
              <a16:creationId xmlns:a16="http://schemas.microsoft.com/office/drawing/2014/main" id="{D840E6FE-75BD-4A0E-A483-0ECE4C03CC8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6" name="AutoShape 2" descr="comedero manual para ponedora en piso">
          <a:extLst>
            <a:ext uri="{FF2B5EF4-FFF2-40B4-BE49-F238E27FC236}">
              <a16:creationId xmlns:a16="http://schemas.microsoft.com/office/drawing/2014/main" id="{AF08DCE1-CC09-4BA3-8FFE-1279061EFD7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7" name="AutoShape 10">
          <a:extLst>
            <a:ext uri="{FF2B5EF4-FFF2-40B4-BE49-F238E27FC236}">
              <a16:creationId xmlns:a16="http://schemas.microsoft.com/office/drawing/2014/main" id="{953EE828-C286-44F5-AFF6-5814522786F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8" name="AutoShape 2" descr="comedero manual para ponedora en piso">
          <a:extLst>
            <a:ext uri="{FF2B5EF4-FFF2-40B4-BE49-F238E27FC236}">
              <a16:creationId xmlns:a16="http://schemas.microsoft.com/office/drawing/2014/main" id="{EF3B2E5B-93C0-4275-B20B-9C6E6FF801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39" name="AutoShape 10">
          <a:extLst>
            <a:ext uri="{FF2B5EF4-FFF2-40B4-BE49-F238E27FC236}">
              <a16:creationId xmlns:a16="http://schemas.microsoft.com/office/drawing/2014/main" id="{0C7DBA22-AE51-4B77-A3AB-2883EFAC6B7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0" name="AutoShape 2" descr="comedero manual para ponedora en piso">
          <a:extLst>
            <a:ext uri="{FF2B5EF4-FFF2-40B4-BE49-F238E27FC236}">
              <a16:creationId xmlns:a16="http://schemas.microsoft.com/office/drawing/2014/main" id="{2F74FF2F-1CF5-4BD6-B165-AF89B47D46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1" name="AutoShape 10">
          <a:extLst>
            <a:ext uri="{FF2B5EF4-FFF2-40B4-BE49-F238E27FC236}">
              <a16:creationId xmlns:a16="http://schemas.microsoft.com/office/drawing/2014/main" id="{AEE959C2-A57D-42CB-A43E-20C5FFC58CF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2" name="AutoShape 9">
          <a:extLst>
            <a:ext uri="{FF2B5EF4-FFF2-40B4-BE49-F238E27FC236}">
              <a16:creationId xmlns:a16="http://schemas.microsoft.com/office/drawing/2014/main" id="{7E741352-D00D-47BF-82AC-41D2637DDAD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3" name="AutoShape 2" descr="comedero manual para ponedora en piso">
          <a:extLst>
            <a:ext uri="{FF2B5EF4-FFF2-40B4-BE49-F238E27FC236}">
              <a16:creationId xmlns:a16="http://schemas.microsoft.com/office/drawing/2014/main" id="{CB2E9E00-C1EF-43DB-A119-5D712231F6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4" name="AutoShape 10">
          <a:extLst>
            <a:ext uri="{FF2B5EF4-FFF2-40B4-BE49-F238E27FC236}">
              <a16:creationId xmlns:a16="http://schemas.microsoft.com/office/drawing/2014/main" id="{81E3A6A5-8355-46B8-85FE-2491D686C2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5" name="AutoShape 2" descr="comedero manual para ponedora en piso">
          <a:extLst>
            <a:ext uri="{FF2B5EF4-FFF2-40B4-BE49-F238E27FC236}">
              <a16:creationId xmlns:a16="http://schemas.microsoft.com/office/drawing/2014/main" id="{649C55FF-9BC0-45CE-A725-FD07C80EC81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6" name="AutoShape 10">
          <a:extLst>
            <a:ext uri="{FF2B5EF4-FFF2-40B4-BE49-F238E27FC236}">
              <a16:creationId xmlns:a16="http://schemas.microsoft.com/office/drawing/2014/main" id="{FD6E6B91-BC20-46F2-A847-8D381836557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7" name="AutoShape 2" descr="comedero manual para ponedora en piso">
          <a:extLst>
            <a:ext uri="{FF2B5EF4-FFF2-40B4-BE49-F238E27FC236}">
              <a16:creationId xmlns:a16="http://schemas.microsoft.com/office/drawing/2014/main" id="{F6F3956E-3697-4883-9963-A1E840247C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8" name="AutoShape 10">
          <a:extLst>
            <a:ext uri="{FF2B5EF4-FFF2-40B4-BE49-F238E27FC236}">
              <a16:creationId xmlns:a16="http://schemas.microsoft.com/office/drawing/2014/main" id="{BCE93AEF-5E3E-4752-A86D-56C469B1147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49" name="AutoShape 2" descr="comedero manual para ponedora en piso">
          <a:extLst>
            <a:ext uri="{FF2B5EF4-FFF2-40B4-BE49-F238E27FC236}">
              <a16:creationId xmlns:a16="http://schemas.microsoft.com/office/drawing/2014/main" id="{4AA893A9-DDAF-4585-AC70-2B6238FB0B5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0" name="AutoShape 10">
          <a:extLst>
            <a:ext uri="{FF2B5EF4-FFF2-40B4-BE49-F238E27FC236}">
              <a16:creationId xmlns:a16="http://schemas.microsoft.com/office/drawing/2014/main" id="{111749B9-953C-4F34-89A6-143D623BD0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1" name="AutoShape 2" descr="comedero manual para ponedora en piso">
          <a:extLst>
            <a:ext uri="{FF2B5EF4-FFF2-40B4-BE49-F238E27FC236}">
              <a16:creationId xmlns:a16="http://schemas.microsoft.com/office/drawing/2014/main" id="{71A9214D-D09A-49B2-AFA7-19749338E2C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2" name="AutoShape 10">
          <a:extLst>
            <a:ext uri="{FF2B5EF4-FFF2-40B4-BE49-F238E27FC236}">
              <a16:creationId xmlns:a16="http://schemas.microsoft.com/office/drawing/2014/main" id="{67A5E0FF-CD37-4CBF-B7EA-83C7E585CD5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3" name="AutoShape 2" descr="comedero manual para ponedora en piso">
          <a:extLst>
            <a:ext uri="{FF2B5EF4-FFF2-40B4-BE49-F238E27FC236}">
              <a16:creationId xmlns:a16="http://schemas.microsoft.com/office/drawing/2014/main" id="{99A35E2C-2750-4460-AE03-2FC6E49D6CE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4" name="AutoShape 10">
          <a:extLst>
            <a:ext uri="{FF2B5EF4-FFF2-40B4-BE49-F238E27FC236}">
              <a16:creationId xmlns:a16="http://schemas.microsoft.com/office/drawing/2014/main" id="{E430217D-820C-4E3E-B79B-C922BDB6EE4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5" name="AutoShape 9">
          <a:extLst>
            <a:ext uri="{FF2B5EF4-FFF2-40B4-BE49-F238E27FC236}">
              <a16:creationId xmlns:a16="http://schemas.microsoft.com/office/drawing/2014/main" id="{A855FF36-5D21-4320-B5A5-F5F8D11DFD8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6" name="AutoShape 2" descr="comedero manual para ponedora en piso">
          <a:extLst>
            <a:ext uri="{FF2B5EF4-FFF2-40B4-BE49-F238E27FC236}">
              <a16:creationId xmlns:a16="http://schemas.microsoft.com/office/drawing/2014/main" id="{A2A33F94-5996-40D3-9FD6-DC4681085D9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7" name="AutoShape 10">
          <a:extLst>
            <a:ext uri="{FF2B5EF4-FFF2-40B4-BE49-F238E27FC236}">
              <a16:creationId xmlns:a16="http://schemas.microsoft.com/office/drawing/2014/main" id="{BC66D900-B15D-40C1-A690-2D38E4EDE9F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8" name="AutoShape 2" descr="comedero manual para ponedora en piso">
          <a:extLst>
            <a:ext uri="{FF2B5EF4-FFF2-40B4-BE49-F238E27FC236}">
              <a16:creationId xmlns:a16="http://schemas.microsoft.com/office/drawing/2014/main" id="{F3E73CD2-345A-4575-AC96-C2489810C4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59" name="AutoShape 10">
          <a:extLst>
            <a:ext uri="{FF2B5EF4-FFF2-40B4-BE49-F238E27FC236}">
              <a16:creationId xmlns:a16="http://schemas.microsoft.com/office/drawing/2014/main" id="{176544D7-08DF-4FB1-833A-B86B7D8F3A8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0" name="AutoShape 2" descr="comedero manual para ponedora en piso">
          <a:extLst>
            <a:ext uri="{FF2B5EF4-FFF2-40B4-BE49-F238E27FC236}">
              <a16:creationId xmlns:a16="http://schemas.microsoft.com/office/drawing/2014/main" id="{1FA00B07-7886-4254-9533-BCB9E649329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1" name="AutoShape 10">
          <a:extLst>
            <a:ext uri="{FF2B5EF4-FFF2-40B4-BE49-F238E27FC236}">
              <a16:creationId xmlns:a16="http://schemas.microsoft.com/office/drawing/2014/main" id="{97754B5C-8665-41D5-AC8A-64A3D83B046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2" name="AutoShape 2" descr="comedero manual para ponedora en piso">
          <a:extLst>
            <a:ext uri="{FF2B5EF4-FFF2-40B4-BE49-F238E27FC236}">
              <a16:creationId xmlns:a16="http://schemas.microsoft.com/office/drawing/2014/main" id="{C4780687-B157-4B12-96CB-4A3A4FD6724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3" name="AutoShape 10">
          <a:extLst>
            <a:ext uri="{FF2B5EF4-FFF2-40B4-BE49-F238E27FC236}">
              <a16:creationId xmlns:a16="http://schemas.microsoft.com/office/drawing/2014/main" id="{39055E83-649C-4D4C-BC90-D5EAFFD4AE9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4" name="AutoShape 2" descr="comedero manual para ponedora en piso">
          <a:extLst>
            <a:ext uri="{FF2B5EF4-FFF2-40B4-BE49-F238E27FC236}">
              <a16:creationId xmlns:a16="http://schemas.microsoft.com/office/drawing/2014/main" id="{01584536-CD2F-481B-9970-FD88D17AE8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5" name="AutoShape 10">
          <a:extLst>
            <a:ext uri="{FF2B5EF4-FFF2-40B4-BE49-F238E27FC236}">
              <a16:creationId xmlns:a16="http://schemas.microsoft.com/office/drawing/2014/main" id="{D94D0040-04CA-4492-9610-26C51329490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6" name="AutoShape 2" descr="comedero manual para ponedora en piso">
          <a:extLst>
            <a:ext uri="{FF2B5EF4-FFF2-40B4-BE49-F238E27FC236}">
              <a16:creationId xmlns:a16="http://schemas.microsoft.com/office/drawing/2014/main" id="{003DF81B-A246-474B-8A2A-80C664E711D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7" name="AutoShape 10">
          <a:extLst>
            <a:ext uri="{FF2B5EF4-FFF2-40B4-BE49-F238E27FC236}">
              <a16:creationId xmlns:a16="http://schemas.microsoft.com/office/drawing/2014/main" id="{306B390C-1C28-4165-B735-175DB0E4B2A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8" name="AutoShape 9">
          <a:extLst>
            <a:ext uri="{FF2B5EF4-FFF2-40B4-BE49-F238E27FC236}">
              <a16:creationId xmlns:a16="http://schemas.microsoft.com/office/drawing/2014/main" id="{A17DFD62-E3BA-4970-96BD-5B458E364F6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69" name="AutoShape 2" descr="comedero manual para ponedora en piso">
          <a:extLst>
            <a:ext uri="{FF2B5EF4-FFF2-40B4-BE49-F238E27FC236}">
              <a16:creationId xmlns:a16="http://schemas.microsoft.com/office/drawing/2014/main" id="{B8C87928-BAAF-4993-BE76-0A44FEBBF4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0" name="AutoShape 10">
          <a:extLst>
            <a:ext uri="{FF2B5EF4-FFF2-40B4-BE49-F238E27FC236}">
              <a16:creationId xmlns:a16="http://schemas.microsoft.com/office/drawing/2014/main" id="{7EAE6169-76EA-4F08-A57D-BFF0268EF69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1" name="AutoShape 2" descr="comedero manual para ponedora en piso">
          <a:extLst>
            <a:ext uri="{FF2B5EF4-FFF2-40B4-BE49-F238E27FC236}">
              <a16:creationId xmlns:a16="http://schemas.microsoft.com/office/drawing/2014/main" id="{0E20744E-838B-432B-B9E2-3CBD213A6C6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2" name="AutoShape 10">
          <a:extLst>
            <a:ext uri="{FF2B5EF4-FFF2-40B4-BE49-F238E27FC236}">
              <a16:creationId xmlns:a16="http://schemas.microsoft.com/office/drawing/2014/main" id="{A69D4CB6-EAF9-4B24-BA14-D38E2875FA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3" name="AutoShape 2" descr="comedero manual para ponedora en piso">
          <a:extLst>
            <a:ext uri="{FF2B5EF4-FFF2-40B4-BE49-F238E27FC236}">
              <a16:creationId xmlns:a16="http://schemas.microsoft.com/office/drawing/2014/main" id="{67A1F493-9C48-47F2-B52E-450CEFE671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4" name="AutoShape 10">
          <a:extLst>
            <a:ext uri="{FF2B5EF4-FFF2-40B4-BE49-F238E27FC236}">
              <a16:creationId xmlns:a16="http://schemas.microsoft.com/office/drawing/2014/main" id="{777F18BD-69EC-45F2-8943-5BB1ECBCDC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5" name="AutoShape 2" descr="comedero manual para ponedora en piso">
          <a:extLst>
            <a:ext uri="{FF2B5EF4-FFF2-40B4-BE49-F238E27FC236}">
              <a16:creationId xmlns:a16="http://schemas.microsoft.com/office/drawing/2014/main" id="{C65EBE01-3D7D-409C-8A48-D8AE590A3A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6" name="AutoShape 10">
          <a:extLst>
            <a:ext uri="{FF2B5EF4-FFF2-40B4-BE49-F238E27FC236}">
              <a16:creationId xmlns:a16="http://schemas.microsoft.com/office/drawing/2014/main" id="{47B44816-B5E3-4238-9015-ED99C80370B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7" name="AutoShape 2" descr="comedero manual para ponedora en piso">
          <a:extLst>
            <a:ext uri="{FF2B5EF4-FFF2-40B4-BE49-F238E27FC236}">
              <a16:creationId xmlns:a16="http://schemas.microsoft.com/office/drawing/2014/main" id="{7C370C41-434A-4269-A0BC-83D3E942610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8" name="AutoShape 10">
          <a:extLst>
            <a:ext uri="{FF2B5EF4-FFF2-40B4-BE49-F238E27FC236}">
              <a16:creationId xmlns:a16="http://schemas.microsoft.com/office/drawing/2014/main" id="{36960C4A-8D21-41BD-9CD4-FB6D4B73E9F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79" name="AutoShape 2" descr="comedero manual para ponedora en piso">
          <a:extLst>
            <a:ext uri="{FF2B5EF4-FFF2-40B4-BE49-F238E27FC236}">
              <a16:creationId xmlns:a16="http://schemas.microsoft.com/office/drawing/2014/main" id="{D90776C9-77DE-49DD-87B1-F9DE09ADF2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0" name="AutoShape 10">
          <a:extLst>
            <a:ext uri="{FF2B5EF4-FFF2-40B4-BE49-F238E27FC236}">
              <a16:creationId xmlns:a16="http://schemas.microsoft.com/office/drawing/2014/main" id="{B9DF737B-95D6-4B29-96A6-817A730A4EE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1" name="AutoShape 9">
          <a:extLst>
            <a:ext uri="{FF2B5EF4-FFF2-40B4-BE49-F238E27FC236}">
              <a16:creationId xmlns:a16="http://schemas.microsoft.com/office/drawing/2014/main" id="{E9B15852-F1B4-40C1-8B47-99CA1EB11A6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2" name="AutoShape 2" descr="comedero manual para ponedora en piso">
          <a:extLst>
            <a:ext uri="{FF2B5EF4-FFF2-40B4-BE49-F238E27FC236}">
              <a16:creationId xmlns:a16="http://schemas.microsoft.com/office/drawing/2014/main" id="{4A5B418D-2376-4A04-B736-17EEC397179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3" name="AutoShape 10">
          <a:extLst>
            <a:ext uri="{FF2B5EF4-FFF2-40B4-BE49-F238E27FC236}">
              <a16:creationId xmlns:a16="http://schemas.microsoft.com/office/drawing/2014/main" id="{9F45F6AB-58D7-4282-9337-712E60BFDC9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4" name="AutoShape 2" descr="comedero manual para ponedora en piso">
          <a:extLst>
            <a:ext uri="{FF2B5EF4-FFF2-40B4-BE49-F238E27FC236}">
              <a16:creationId xmlns:a16="http://schemas.microsoft.com/office/drawing/2014/main" id="{695F9003-6B9D-4FE8-A382-6D8BAA7560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5" name="AutoShape 10">
          <a:extLst>
            <a:ext uri="{FF2B5EF4-FFF2-40B4-BE49-F238E27FC236}">
              <a16:creationId xmlns:a16="http://schemas.microsoft.com/office/drawing/2014/main" id="{06B84485-7AD2-412C-9D89-666A3D9A03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6" name="AutoShape 2" descr="comedero manual para ponedora en piso">
          <a:extLst>
            <a:ext uri="{FF2B5EF4-FFF2-40B4-BE49-F238E27FC236}">
              <a16:creationId xmlns:a16="http://schemas.microsoft.com/office/drawing/2014/main" id="{AD78801E-3DC2-4092-8246-0CFB690F6C6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7" name="AutoShape 10">
          <a:extLst>
            <a:ext uri="{FF2B5EF4-FFF2-40B4-BE49-F238E27FC236}">
              <a16:creationId xmlns:a16="http://schemas.microsoft.com/office/drawing/2014/main" id="{D2FC65C1-A30F-44EA-AA22-C8420D6C64B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8" name="AutoShape 2" descr="comedero manual para ponedora en piso">
          <a:extLst>
            <a:ext uri="{FF2B5EF4-FFF2-40B4-BE49-F238E27FC236}">
              <a16:creationId xmlns:a16="http://schemas.microsoft.com/office/drawing/2014/main" id="{525B079A-307C-4FF7-98D4-B7E22D74F1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89" name="AutoShape 10">
          <a:extLst>
            <a:ext uri="{FF2B5EF4-FFF2-40B4-BE49-F238E27FC236}">
              <a16:creationId xmlns:a16="http://schemas.microsoft.com/office/drawing/2014/main" id="{F03D747A-07CA-4C18-B906-5CCD9907F8A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0" name="AutoShape 2" descr="comedero manual para ponedora en piso">
          <a:extLst>
            <a:ext uri="{FF2B5EF4-FFF2-40B4-BE49-F238E27FC236}">
              <a16:creationId xmlns:a16="http://schemas.microsoft.com/office/drawing/2014/main" id="{20981BA5-8867-47B5-9D5A-AE563818EE8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1" name="AutoShape 10">
          <a:extLst>
            <a:ext uri="{FF2B5EF4-FFF2-40B4-BE49-F238E27FC236}">
              <a16:creationId xmlns:a16="http://schemas.microsoft.com/office/drawing/2014/main" id="{3050E7D6-F3BF-406A-B7EA-708D5A9CFE4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2" name="AutoShape 2" descr="comedero manual para ponedora en piso">
          <a:extLst>
            <a:ext uri="{FF2B5EF4-FFF2-40B4-BE49-F238E27FC236}">
              <a16:creationId xmlns:a16="http://schemas.microsoft.com/office/drawing/2014/main" id="{33F72480-1CFE-4643-88DC-AF732F1780A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3" name="AutoShape 10">
          <a:extLst>
            <a:ext uri="{FF2B5EF4-FFF2-40B4-BE49-F238E27FC236}">
              <a16:creationId xmlns:a16="http://schemas.microsoft.com/office/drawing/2014/main" id="{A9653C04-E758-4C95-A0C1-0DBAEA1E2F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4" name="AutoShape 9">
          <a:extLst>
            <a:ext uri="{FF2B5EF4-FFF2-40B4-BE49-F238E27FC236}">
              <a16:creationId xmlns:a16="http://schemas.microsoft.com/office/drawing/2014/main" id="{B38C64F1-CEA5-48A1-BF1A-556F1D74405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5" name="AutoShape 2" descr="comedero manual para ponedora en piso">
          <a:extLst>
            <a:ext uri="{FF2B5EF4-FFF2-40B4-BE49-F238E27FC236}">
              <a16:creationId xmlns:a16="http://schemas.microsoft.com/office/drawing/2014/main" id="{5BA2277B-F48B-43EB-B865-F499AF5390B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6" name="AutoShape 10">
          <a:extLst>
            <a:ext uri="{FF2B5EF4-FFF2-40B4-BE49-F238E27FC236}">
              <a16:creationId xmlns:a16="http://schemas.microsoft.com/office/drawing/2014/main" id="{0D43F9D3-FE68-4693-A335-FE3528B18B8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7" name="AutoShape 2" descr="comedero manual para ponedora en piso">
          <a:extLst>
            <a:ext uri="{FF2B5EF4-FFF2-40B4-BE49-F238E27FC236}">
              <a16:creationId xmlns:a16="http://schemas.microsoft.com/office/drawing/2014/main" id="{72D09F72-8324-43F5-80B6-A9A7A3F281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8" name="AutoShape 10">
          <a:extLst>
            <a:ext uri="{FF2B5EF4-FFF2-40B4-BE49-F238E27FC236}">
              <a16:creationId xmlns:a16="http://schemas.microsoft.com/office/drawing/2014/main" id="{EF469878-9B56-4F24-B150-E204759A3B3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699" name="AutoShape 2" descr="comedero manual para ponedora en piso">
          <a:extLst>
            <a:ext uri="{FF2B5EF4-FFF2-40B4-BE49-F238E27FC236}">
              <a16:creationId xmlns:a16="http://schemas.microsoft.com/office/drawing/2014/main" id="{BE55B299-670B-4ACE-98D7-A03E88E0450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0" name="AutoShape 10">
          <a:extLst>
            <a:ext uri="{FF2B5EF4-FFF2-40B4-BE49-F238E27FC236}">
              <a16:creationId xmlns:a16="http://schemas.microsoft.com/office/drawing/2014/main" id="{5B142106-F2E9-4979-97AD-85F6D33361F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1" name="AutoShape 2" descr="comedero manual para ponedora en piso">
          <a:extLst>
            <a:ext uri="{FF2B5EF4-FFF2-40B4-BE49-F238E27FC236}">
              <a16:creationId xmlns:a16="http://schemas.microsoft.com/office/drawing/2014/main" id="{72F5C210-CF56-498A-9143-4F0BF7C36DB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2" name="AutoShape 10">
          <a:extLst>
            <a:ext uri="{FF2B5EF4-FFF2-40B4-BE49-F238E27FC236}">
              <a16:creationId xmlns:a16="http://schemas.microsoft.com/office/drawing/2014/main" id="{183BFAB6-DE95-4C0D-8633-909E91B621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3" name="AutoShape 2" descr="comedero manual para ponedora en piso">
          <a:extLst>
            <a:ext uri="{FF2B5EF4-FFF2-40B4-BE49-F238E27FC236}">
              <a16:creationId xmlns:a16="http://schemas.microsoft.com/office/drawing/2014/main" id="{7035DD2D-5259-47EF-BA8B-C0FDD23BD7C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4" name="AutoShape 10">
          <a:extLst>
            <a:ext uri="{FF2B5EF4-FFF2-40B4-BE49-F238E27FC236}">
              <a16:creationId xmlns:a16="http://schemas.microsoft.com/office/drawing/2014/main" id="{C4171A84-4FEC-4D54-B775-4471B2C9D62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5" name="AutoShape 2" descr="comedero manual para ponedora en piso">
          <a:extLst>
            <a:ext uri="{FF2B5EF4-FFF2-40B4-BE49-F238E27FC236}">
              <a16:creationId xmlns:a16="http://schemas.microsoft.com/office/drawing/2014/main" id="{523EB0FE-3D18-4AB1-8C7A-771DF89CECD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6" name="AutoShape 10">
          <a:extLst>
            <a:ext uri="{FF2B5EF4-FFF2-40B4-BE49-F238E27FC236}">
              <a16:creationId xmlns:a16="http://schemas.microsoft.com/office/drawing/2014/main" id="{E85D1E66-AC43-4EEC-932F-C019D534C80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7" name="AutoShape 9">
          <a:extLst>
            <a:ext uri="{FF2B5EF4-FFF2-40B4-BE49-F238E27FC236}">
              <a16:creationId xmlns:a16="http://schemas.microsoft.com/office/drawing/2014/main" id="{D1FEA289-7375-4FB3-A79B-BAFDEFC9D3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8" name="AutoShape 2" descr="comedero manual para ponedora en piso">
          <a:extLst>
            <a:ext uri="{FF2B5EF4-FFF2-40B4-BE49-F238E27FC236}">
              <a16:creationId xmlns:a16="http://schemas.microsoft.com/office/drawing/2014/main" id="{1A507FCF-82D2-4D4F-B9BE-C49D927E6BE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09" name="AutoShape 10">
          <a:extLst>
            <a:ext uri="{FF2B5EF4-FFF2-40B4-BE49-F238E27FC236}">
              <a16:creationId xmlns:a16="http://schemas.microsoft.com/office/drawing/2014/main" id="{BD7B85A6-8F0B-49BC-8DF0-DB9C0C8F5E3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0" name="AutoShape 2" descr="comedero manual para ponedora en piso">
          <a:extLst>
            <a:ext uri="{FF2B5EF4-FFF2-40B4-BE49-F238E27FC236}">
              <a16:creationId xmlns:a16="http://schemas.microsoft.com/office/drawing/2014/main" id="{C62F2333-6D07-44E3-9275-DF123EFDCA4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1" name="AutoShape 10">
          <a:extLst>
            <a:ext uri="{FF2B5EF4-FFF2-40B4-BE49-F238E27FC236}">
              <a16:creationId xmlns:a16="http://schemas.microsoft.com/office/drawing/2014/main" id="{B4828212-2E34-4F66-885D-A6E0C2F8DEC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2" name="AutoShape 2" descr="comedero manual para ponedora en piso">
          <a:extLst>
            <a:ext uri="{FF2B5EF4-FFF2-40B4-BE49-F238E27FC236}">
              <a16:creationId xmlns:a16="http://schemas.microsoft.com/office/drawing/2014/main" id="{FB0FDE29-3CA4-4FEF-A140-4650E85712A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3" name="AutoShape 10">
          <a:extLst>
            <a:ext uri="{FF2B5EF4-FFF2-40B4-BE49-F238E27FC236}">
              <a16:creationId xmlns:a16="http://schemas.microsoft.com/office/drawing/2014/main" id="{C1E318FA-7805-488B-BDD4-6AEBDB63E2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4" name="AutoShape 2" descr="comedero manual para ponedora en piso">
          <a:extLst>
            <a:ext uri="{FF2B5EF4-FFF2-40B4-BE49-F238E27FC236}">
              <a16:creationId xmlns:a16="http://schemas.microsoft.com/office/drawing/2014/main" id="{AE506F03-09E1-40BD-9E09-B575C52BCAD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5" name="AutoShape 10">
          <a:extLst>
            <a:ext uri="{FF2B5EF4-FFF2-40B4-BE49-F238E27FC236}">
              <a16:creationId xmlns:a16="http://schemas.microsoft.com/office/drawing/2014/main" id="{13E81D64-1144-4627-AD60-878550FC606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6" name="AutoShape 2" descr="comedero manual para ponedora en piso">
          <a:extLst>
            <a:ext uri="{FF2B5EF4-FFF2-40B4-BE49-F238E27FC236}">
              <a16:creationId xmlns:a16="http://schemas.microsoft.com/office/drawing/2014/main" id="{68EF2FED-4A68-495E-BCE9-01A12B66EC2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7" name="AutoShape 10">
          <a:extLst>
            <a:ext uri="{FF2B5EF4-FFF2-40B4-BE49-F238E27FC236}">
              <a16:creationId xmlns:a16="http://schemas.microsoft.com/office/drawing/2014/main" id="{71CAB2CA-3FA5-4520-BCD4-9591407CC06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8" name="AutoShape 2" descr="comedero manual para ponedora en piso">
          <a:extLst>
            <a:ext uri="{FF2B5EF4-FFF2-40B4-BE49-F238E27FC236}">
              <a16:creationId xmlns:a16="http://schemas.microsoft.com/office/drawing/2014/main" id="{EC693918-4B0A-459E-9A06-DFE27BE2F36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19" name="AutoShape 10">
          <a:extLst>
            <a:ext uri="{FF2B5EF4-FFF2-40B4-BE49-F238E27FC236}">
              <a16:creationId xmlns:a16="http://schemas.microsoft.com/office/drawing/2014/main" id="{EA3A69F6-16AF-4EE0-8393-B071B9DACD1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0" name="AutoShape 9">
          <a:extLst>
            <a:ext uri="{FF2B5EF4-FFF2-40B4-BE49-F238E27FC236}">
              <a16:creationId xmlns:a16="http://schemas.microsoft.com/office/drawing/2014/main" id="{083001C2-EDAC-46D9-B0D0-780EC156C55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1" name="AutoShape 2" descr="comedero manual para ponedora en piso">
          <a:extLst>
            <a:ext uri="{FF2B5EF4-FFF2-40B4-BE49-F238E27FC236}">
              <a16:creationId xmlns:a16="http://schemas.microsoft.com/office/drawing/2014/main" id="{6B9D00C2-EC36-4E90-A9A0-148B04CEA7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2" name="AutoShape 10">
          <a:extLst>
            <a:ext uri="{FF2B5EF4-FFF2-40B4-BE49-F238E27FC236}">
              <a16:creationId xmlns:a16="http://schemas.microsoft.com/office/drawing/2014/main" id="{0AE1DDDC-265F-4667-85F8-2024FEBCBC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3" name="AutoShape 2" descr="comedero manual para ponedora en piso">
          <a:extLst>
            <a:ext uri="{FF2B5EF4-FFF2-40B4-BE49-F238E27FC236}">
              <a16:creationId xmlns:a16="http://schemas.microsoft.com/office/drawing/2014/main" id="{15E3116F-1844-4869-A7A4-8328023B58C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4" name="AutoShape 10">
          <a:extLst>
            <a:ext uri="{FF2B5EF4-FFF2-40B4-BE49-F238E27FC236}">
              <a16:creationId xmlns:a16="http://schemas.microsoft.com/office/drawing/2014/main" id="{0955FE2E-4895-45A5-9994-CD8007F8869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5" name="AutoShape 2" descr="comedero manual para ponedora en piso">
          <a:extLst>
            <a:ext uri="{FF2B5EF4-FFF2-40B4-BE49-F238E27FC236}">
              <a16:creationId xmlns:a16="http://schemas.microsoft.com/office/drawing/2014/main" id="{2CB6449B-10CE-41C2-8419-FCFD92BF738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6" name="AutoShape 10">
          <a:extLst>
            <a:ext uri="{FF2B5EF4-FFF2-40B4-BE49-F238E27FC236}">
              <a16:creationId xmlns:a16="http://schemas.microsoft.com/office/drawing/2014/main" id="{DC88C82D-E78B-405B-BC02-9DEF1DFE83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7" name="AutoShape 2" descr="comedero manual para ponedora en piso">
          <a:extLst>
            <a:ext uri="{FF2B5EF4-FFF2-40B4-BE49-F238E27FC236}">
              <a16:creationId xmlns:a16="http://schemas.microsoft.com/office/drawing/2014/main" id="{59D74C76-4AB9-44AF-A6F6-4B6686C8F25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8" name="AutoShape 10">
          <a:extLst>
            <a:ext uri="{FF2B5EF4-FFF2-40B4-BE49-F238E27FC236}">
              <a16:creationId xmlns:a16="http://schemas.microsoft.com/office/drawing/2014/main" id="{5F07BA31-62C8-4B36-B92F-7BB638D0582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29" name="AutoShape 2" descr="comedero manual para ponedora en piso">
          <a:extLst>
            <a:ext uri="{FF2B5EF4-FFF2-40B4-BE49-F238E27FC236}">
              <a16:creationId xmlns:a16="http://schemas.microsoft.com/office/drawing/2014/main" id="{488908A4-A74C-419B-A296-9BA12405B9B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0" name="AutoShape 10">
          <a:extLst>
            <a:ext uri="{FF2B5EF4-FFF2-40B4-BE49-F238E27FC236}">
              <a16:creationId xmlns:a16="http://schemas.microsoft.com/office/drawing/2014/main" id="{894997FA-21B0-4CEA-9DC1-ACC088625F7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1" name="AutoShape 2" descr="comedero manual para ponedora en piso">
          <a:extLst>
            <a:ext uri="{FF2B5EF4-FFF2-40B4-BE49-F238E27FC236}">
              <a16:creationId xmlns:a16="http://schemas.microsoft.com/office/drawing/2014/main" id="{7FB04E55-EAB3-493B-8A63-C84131FA433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2" name="AutoShape 10">
          <a:extLst>
            <a:ext uri="{FF2B5EF4-FFF2-40B4-BE49-F238E27FC236}">
              <a16:creationId xmlns:a16="http://schemas.microsoft.com/office/drawing/2014/main" id="{26F40A01-3119-451D-A7C6-693EFA260E1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3" name="AutoShape 9">
          <a:extLst>
            <a:ext uri="{FF2B5EF4-FFF2-40B4-BE49-F238E27FC236}">
              <a16:creationId xmlns:a16="http://schemas.microsoft.com/office/drawing/2014/main" id="{4CDF8CD3-CF35-4846-AFE1-4EDD3E8465A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4" name="AutoShape 2" descr="comedero manual para ponedora en piso">
          <a:extLst>
            <a:ext uri="{FF2B5EF4-FFF2-40B4-BE49-F238E27FC236}">
              <a16:creationId xmlns:a16="http://schemas.microsoft.com/office/drawing/2014/main" id="{92B79C35-422F-4669-937B-EB14D3B2DE8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5" name="AutoShape 10">
          <a:extLst>
            <a:ext uri="{FF2B5EF4-FFF2-40B4-BE49-F238E27FC236}">
              <a16:creationId xmlns:a16="http://schemas.microsoft.com/office/drawing/2014/main" id="{604712C9-7DB3-461A-B6CF-0BB62EEFCA9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6" name="AutoShape 2" descr="comedero manual para ponedora en piso">
          <a:extLst>
            <a:ext uri="{FF2B5EF4-FFF2-40B4-BE49-F238E27FC236}">
              <a16:creationId xmlns:a16="http://schemas.microsoft.com/office/drawing/2014/main" id="{084C3BEA-C45E-4C4F-B356-656B268CF7E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7" name="AutoShape 10">
          <a:extLst>
            <a:ext uri="{FF2B5EF4-FFF2-40B4-BE49-F238E27FC236}">
              <a16:creationId xmlns:a16="http://schemas.microsoft.com/office/drawing/2014/main" id="{AB7B5D71-29E9-48DC-AB85-91A9A16D3D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8" name="AutoShape 2" descr="comedero manual para ponedora en piso">
          <a:extLst>
            <a:ext uri="{FF2B5EF4-FFF2-40B4-BE49-F238E27FC236}">
              <a16:creationId xmlns:a16="http://schemas.microsoft.com/office/drawing/2014/main" id="{7D7B71DE-BAEC-4B5C-B75D-9FE06E45EB8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39" name="AutoShape 10">
          <a:extLst>
            <a:ext uri="{FF2B5EF4-FFF2-40B4-BE49-F238E27FC236}">
              <a16:creationId xmlns:a16="http://schemas.microsoft.com/office/drawing/2014/main" id="{C8F679FC-91CA-4FAA-8BFB-A83C10C2A14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0" name="AutoShape 2" descr="comedero manual para ponedora en piso">
          <a:extLst>
            <a:ext uri="{FF2B5EF4-FFF2-40B4-BE49-F238E27FC236}">
              <a16:creationId xmlns:a16="http://schemas.microsoft.com/office/drawing/2014/main" id="{F5626F12-312C-4917-B88E-ECEA399CA30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1" name="AutoShape 10">
          <a:extLst>
            <a:ext uri="{FF2B5EF4-FFF2-40B4-BE49-F238E27FC236}">
              <a16:creationId xmlns:a16="http://schemas.microsoft.com/office/drawing/2014/main" id="{8D5BE1D5-EC23-4C37-BD82-42D539EA75E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2" name="AutoShape 2" descr="comedero manual para ponedora en piso">
          <a:extLst>
            <a:ext uri="{FF2B5EF4-FFF2-40B4-BE49-F238E27FC236}">
              <a16:creationId xmlns:a16="http://schemas.microsoft.com/office/drawing/2014/main" id="{403468D4-40C5-4ABA-AD34-57F3DAD9E09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3" name="AutoShape 10">
          <a:extLst>
            <a:ext uri="{FF2B5EF4-FFF2-40B4-BE49-F238E27FC236}">
              <a16:creationId xmlns:a16="http://schemas.microsoft.com/office/drawing/2014/main" id="{6AD4C8B9-56FC-4566-A404-0B95DFFDE52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4" name="AutoShape 2" descr="comedero manual para ponedora en piso">
          <a:extLst>
            <a:ext uri="{FF2B5EF4-FFF2-40B4-BE49-F238E27FC236}">
              <a16:creationId xmlns:a16="http://schemas.microsoft.com/office/drawing/2014/main" id="{6EC785E7-29D8-4C76-A54B-A188BE3DEA5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5" name="AutoShape 10">
          <a:extLst>
            <a:ext uri="{FF2B5EF4-FFF2-40B4-BE49-F238E27FC236}">
              <a16:creationId xmlns:a16="http://schemas.microsoft.com/office/drawing/2014/main" id="{B55A54C4-685F-4EE1-A96F-58C7BF144E95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6" name="AutoShape 9">
          <a:extLst>
            <a:ext uri="{FF2B5EF4-FFF2-40B4-BE49-F238E27FC236}">
              <a16:creationId xmlns:a16="http://schemas.microsoft.com/office/drawing/2014/main" id="{C84989FD-7D8C-4D26-9D4F-AC5593173FB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7" name="AutoShape 2" descr="comedero manual para ponedora en piso">
          <a:extLst>
            <a:ext uri="{FF2B5EF4-FFF2-40B4-BE49-F238E27FC236}">
              <a16:creationId xmlns:a16="http://schemas.microsoft.com/office/drawing/2014/main" id="{1D8FC41C-71C2-4F89-B822-35CB42CC634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8" name="AutoShape 10">
          <a:extLst>
            <a:ext uri="{FF2B5EF4-FFF2-40B4-BE49-F238E27FC236}">
              <a16:creationId xmlns:a16="http://schemas.microsoft.com/office/drawing/2014/main" id="{E33F911E-FBBC-4AD7-98FD-997C8AA3E43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49" name="AutoShape 2" descr="comedero manual para ponedora en piso">
          <a:extLst>
            <a:ext uri="{FF2B5EF4-FFF2-40B4-BE49-F238E27FC236}">
              <a16:creationId xmlns:a16="http://schemas.microsoft.com/office/drawing/2014/main" id="{542866AE-4535-4E72-AFED-37679FE1FCF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0" name="AutoShape 10">
          <a:extLst>
            <a:ext uri="{FF2B5EF4-FFF2-40B4-BE49-F238E27FC236}">
              <a16:creationId xmlns:a16="http://schemas.microsoft.com/office/drawing/2014/main" id="{1D6F84D6-2416-4386-8688-46645B1B065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1" name="AutoShape 2" descr="comedero manual para ponedora en piso">
          <a:extLst>
            <a:ext uri="{FF2B5EF4-FFF2-40B4-BE49-F238E27FC236}">
              <a16:creationId xmlns:a16="http://schemas.microsoft.com/office/drawing/2014/main" id="{CCA0A612-129F-4697-860E-0D6DA29422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2" name="AutoShape 10">
          <a:extLst>
            <a:ext uri="{FF2B5EF4-FFF2-40B4-BE49-F238E27FC236}">
              <a16:creationId xmlns:a16="http://schemas.microsoft.com/office/drawing/2014/main" id="{02C09FEB-1197-479A-A5AB-3E1BFFAAE8D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3" name="AutoShape 2" descr="comedero manual para ponedora en piso">
          <a:extLst>
            <a:ext uri="{FF2B5EF4-FFF2-40B4-BE49-F238E27FC236}">
              <a16:creationId xmlns:a16="http://schemas.microsoft.com/office/drawing/2014/main" id="{03E4AD85-2E25-4B24-93EF-DD0957ED03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4" name="AutoShape 10">
          <a:extLst>
            <a:ext uri="{FF2B5EF4-FFF2-40B4-BE49-F238E27FC236}">
              <a16:creationId xmlns:a16="http://schemas.microsoft.com/office/drawing/2014/main" id="{C6B44272-9A35-419E-B6B1-9318D275081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5" name="AutoShape 2" descr="comedero manual para ponedora en piso">
          <a:extLst>
            <a:ext uri="{FF2B5EF4-FFF2-40B4-BE49-F238E27FC236}">
              <a16:creationId xmlns:a16="http://schemas.microsoft.com/office/drawing/2014/main" id="{11E37E26-5131-498B-9314-9166AD063CCF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6" name="AutoShape 10">
          <a:extLst>
            <a:ext uri="{FF2B5EF4-FFF2-40B4-BE49-F238E27FC236}">
              <a16:creationId xmlns:a16="http://schemas.microsoft.com/office/drawing/2014/main" id="{2205CC83-CD68-4AE4-A6BD-CA807C1BE6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7" name="AutoShape 2" descr="comedero manual para ponedora en piso">
          <a:extLst>
            <a:ext uri="{FF2B5EF4-FFF2-40B4-BE49-F238E27FC236}">
              <a16:creationId xmlns:a16="http://schemas.microsoft.com/office/drawing/2014/main" id="{71B53824-96E0-4BBD-9808-607CFBD53CA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8" name="AutoShape 10">
          <a:extLst>
            <a:ext uri="{FF2B5EF4-FFF2-40B4-BE49-F238E27FC236}">
              <a16:creationId xmlns:a16="http://schemas.microsoft.com/office/drawing/2014/main" id="{65838796-6A9D-4C15-9850-BD59CD487DD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59" name="AutoShape 9">
          <a:extLst>
            <a:ext uri="{FF2B5EF4-FFF2-40B4-BE49-F238E27FC236}">
              <a16:creationId xmlns:a16="http://schemas.microsoft.com/office/drawing/2014/main" id="{6EE0140D-3B83-4DDA-82D6-8CB961392FD4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0" name="AutoShape 2" descr="comedero manual para ponedora en piso">
          <a:extLst>
            <a:ext uri="{FF2B5EF4-FFF2-40B4-BE49-F238E27FC236}">
              <a16:creationId xmlns:a16="http://schemas.microsoft.com/office/drawing/2014/main" id="{4BE43295-6011-4D77-B200-5BF9653CC7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1" name="AutoShape 10">
          <a:extLst>
            <a:ext uri="{FF2B5EF4-FFF2-40B4-BE49-F238E27FC236}">
              <a16:creationId xmlns:a16="http://schemas.microsoft.com/office/drawing/2014/main" id="{EB16D151-4B88-4EEF-AF06-5BD1F82F979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2" name="AutoShape 2" descr="comedero manual para ponedora en piso">
          <a:extLst>
            <a:ext uri="{FF2B5EF4-FFF2-40B4-BE49-F238E27FC236}">
              <a16:creationId xmlns:a16="http://schemas.microsoft.com/office/drawing/2014/main" id="{717BAFE0-C7D9-4101-8B8C-6CD4DA08EFA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3" name="AutoShape 10">
          <a:extLst>
            <a:ext uri="{FF2B5EF4-FFF2-40B4-BE49-F238E27FC236}">
              <a16:creationId xmlns:a16="http://schemas.microsoft.com/office/drawing/2014/main" id="{5CF4ACA1-2634-443B-AA9E-BB3DD3D99F21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4" name="AutoShape 2" descr="comedero manual para ponedora en piso">
          <a:extLst>
            <a:ext uri="{FF2B5EF4-FFF2-40B4-BE49-F238E27FC236}">
              <a16:creationId xmlns:a16="http://schemas.microsoft.com/office/drawing/2014/main" id="{356D8D9D-F8F2-4299-ADBF-5C6DF7F7BAD3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5" name="AutoShape 10">
          <a:extLst>
            <a:ext uri="{FF2B5EF4-FFF2-40B4-BE49-F238E27FC236}">
              <a16:creationId xmlns:a16="http://schemas.microsoft.com/office/drawing/2014/main" id="{5C66C2EC-3E70-46F8-9016-E09D070D35B2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6" name="AutoShape 2" descr="comedero manual para ponedora en piso">
          <a:extLst>
            <a:ext uri="{FF2B5EF4-FFF2-40B4-BE49-F238E27FC236}">
              <a16:creationId xmlns:a16="http://schemas.microsoft.com/office/drawing/2014/main" id="{C214BF3C-0642-469D-8D00-D13887CF2BD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7" name="AutoShape 10">
          <a:extLst>
            <a:ext uri="{FF2B5EF4-FFF2-40B4-BE49-F238E27FC236}">
              <a16:creationId xmlns:a16="http://schemas.microsoft.com/office/drawing/2014/main" id="{4EB92CCA-A4B4-47E9-B9D4-15E4DEAB9F5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8" name="AutoShape 2" descr="comedero manual para ponedora en piso">
          <a:extLst>
            <a:ext uri="{FF2B5EF4-FFF2-40B4-BE49-F238E27FC236}">
              <a16:creationId xmlns:a16="http://schemas.microsoft.com/office/drawing/2014/main" id="{66DC6C1F-293D-47D8-8374-96888151C84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69" name="AutoShape 10">
          <a:extLst>
            <a:ext uri="{FF2B5EF4-FFF2-40B4-BE49-F238E27FC236}">
              <a16:creationId xmlns:a16="http://schemas.microsoft.com/office/drawing/2014/main" id="{9C68E132-5678-4FA3-917D-F5B8E92C16C0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0" name="AutoShape 2" descr="comedero manual para ponedora en piso">
          <a:extLst>
            <a:ext uri="{FF2B5EF4-FFF2-40B4-BE49-F238E27FC236}">
              <a16:creationId xmlns:a16="http://schemas.microsoft.com/office/drawing/2014/main" id="{FF109380-DFE1-4C2A-B579-D0C57711EE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1" name="AutoShape 10">
          <a:extLst>
            <a:ext uri="{FF2B5EF4-FFF2-40B4-BE49-F238E27FC236}">
              <a16:creationId xmlns:a16="http://schemas.microsoft.com/office/drawing/2014/main" id="{48E7FC26-8559-4B86-80E2-6206E7A53D0A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2" name="AutoShape 9">
          <a:extLst>
            <a:ext uri="{FF2B5EF4-FFF2-40B4-BE49-F238E27FC236}">
              <a16:creationId xmlns:a16="http://schemas.microsoft.com/office/drawing/2014/main" id="{3A888DED-C96D-4E41-850C-CED34FCAFB3B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3" name="AutoShape 2" descr="comedero manual para ponedora en piso">
          <a:extLst>
            <a:ext uri="{FF2B5EF4-FFF2-40B4-BE49-F238E27FC236}">
              <a16:creationId xmlns:a16="http://schemas.microsoft.com/office/drawing/2014/main" id="{6B64A87F-ABD9-4CA9-B57F-9510FFDEFC2E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4" name="AutoShape 10">
          <a:extLst>
            <a:ext uri="{FF2B5EF4-FFF2-40B4-BE49-F238E27FC236}">
              <a16:creationId xmlns:a16="http://schemas.microsoft.com/office/drawing/2014/main" id="{B5129319-4D3E-4ED8-86F9-78C54DE81939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5" name="AutoShape 2" descr="comedero manual para ponedora en piso">
          <a:extLst>
            <a:ext uri="{FF2B5EF4-FFF2-40B4-BE49-F238E27FC236}">
              <a16:creationId xmlns:a16="http://schemas.microsoft.com/office/drawing/2014/main" id="{41157668-D96D-43C9-9F50-D439C296AB7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6" name="AutoShape 10">
          <a:extLst>
            <a:ext uri="{FF2B5EF4-FFF2-40B4-BE49-F238E27FC236}">
              <a16:creationId xmlns:a16="http://schemas.microsoft.com/office/drawing/2014/main" id="{68096796-8CCE-418B-BBD6-D24759BD8447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7" name="AutoShape 2" descr="comedero manual para ponedora en piso">
          <a:extLst>
            <a:ext uri="{FF2B5EF4-FFF2-40B4-BE49-F238E27FC236}">
              <a16:creationId xmlns:a16="http://schemas.microsoft.com/office/drawing/2014/main" id="{0E350D1A-2795-44FD-B158-2A9554B1732C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8" name="AutoShape 10">
          <a:extLst>
            <a:ext uri="{FF2B5EF4-FFF2-40B4-BE49-F238E27FC236}">
              <a16:creationId xmlns:a16="http://schemas.microsoft.com/office/drawing/2014/main" id="{6A086CB2-E68C-4FCB-B196-D2BD2B83C9A6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79" name="AutoShape 2" descr="comedero manual para ponedora en piso">
          <a:extLst>
            <a:ext uri="{FF2B5EF4-FFF2-40B4-BE49-F238E27FC236}">
              <a16:creationId xmlns:a16="http://schemas.microsoft.com/office/drawing/2014/main" id="{8417974F-520C-45B0-A305-00EEC23B9018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04800" cy="304800"/>
    <xdr:sp macro="" textlink="">
      <xdr:nvSpPr>
        <xdr:cNvPr id="2780" name="AutoShape 10">
          <a:extLst>
            <a:ext uri="{FF2B5EF4-FFF2-40B4-BE49-F238E27FC236}">
              <a16:creationId xmlns:a16="http://schemas.microsoft.com/office/drawing/2014/main" id="{AFA00482-DA23-4168-A327-8643652B38CD}"/>
            </a:ext>
          </a:extLst>
        </xdr:cNvPr>
        <xdr:cNvSpPr>
          <a:spLocks noChangeAspect="1" noChangeArrowheads="1"/>
        </xdr:cNvSpPr>
      </xdr:nvSpPr>
      <xdr:spPr bwMode="auto">
        <a:xfrm>
          <a:off x="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327660</xdr:colOff>
      <xdr:row>0</xdr:row>
      <xdr:rowOff>0</xdr:rowOff>
    </xdr:from>
    <xdr:ext cx="304800" cy="304800"/>
    <xdr:sp macro="" textlink="">
      <xdr:nvSpPr>
        <xdr:cNvPr id="2781" name="AutoShape 2" descr="comedero manual para ponedora en piso">
          <a:extLst>
            <a:ext uri="{FF2B5EF4-FFF2-40B4-BE49-F238E27FC236}">
              <a16:creationId xmlns:a16="http://schemas.microsoft.com/office/drawing/2014/main" id="{D57EF451-6B1A-4002-970A-2886D5E81489}"/>
            </a:ext>
          </a:extLst>
        </xdr:cNvPr>
        <xdr:cNvSpPr>
          <a:spLocks noChangeAspect="1" noChangeArrowheads="1"/>
        </xdr:cNvSpPr>
      </xdr:nvSpPr>
      <xdr:spPr bwMode="auto">
        <a:xfrm>
          <a:off x="11973560" y="36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2\VF%20Dotaci&#243;n\104.amp-materialpedagogicov2-21-07-2021_Simulador%20DP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/VF%20Dotaci&#243;n/104.amp-materialpedagogicov2-21-07-2021_Simulador%20DP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Evaluar"/>
      <sheetName val="ProveedorCSV"/>
      <sheetName val="csv"/>
      <sheetName val="csvTemp"/>
      <sheetName val="Cotizacion"/>
      <sheetName val="Version"/>
      <sheetName val="Consolidado"/>
      <sheetName val="Hoja1"/>
      <sheetName val="Hoja2"/>
      <sheetName val="TempCalculos"/>
      <sheetName val="Listas"/>
      <sheetName val="DatosCCE"/>
      <sheetName val="Parametros"/>
      <sheetName val="ConsolidadoEva"/>
      <sheetName val="Empates"/>
      <sheetName val="CalculosEva"/>
      <sheetName val="ListasEmpates"/>
      <sheetName val="ListasAutomaticas"/>
      <sheetName val="ListaProveedores"/>
      <sheetName val="Cuadro Totales"/>
      <sheetName val="TablaDinamicaMinimos"/>
      <sheetName val="TempMini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PAPELERÍA</v>
          </cell>
        </row>
        <row r="3">
          <cell r="A3" t="str">
            <v>ARTÍCULOS DEPORTIVOS</v>
          </cell>
        </row>
        <row r="4">
          <cell r="A4" t="str">
            <v>FERRETERÍA</v>
          </cell>
        </row>
        <row r="5">
          <cell r="A5" t="str">
            <v>JUGUETERÍA</v>
          </cell>
        </row>
        <row r="6">
          <cell r="A6" t="str">
            <v>Artículos eléctricos y electrónicos</v>
          </cell>
        </row>
        <row r="7">
          <cell r="A7" t="str">
            <v>AGRICOLA O AGROINDUSTRIAL</v>
          </cell>
        </row>
        <row r="8">
          <cell r="A8" t="str">
            <v>INSUMOS DE LABORATORIO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Evaluar"/>
      <sheetName val="ProveedorCSV"/>
      <sheetName val="csv"/>
      <sheetName val="csvTemp"/>
      <sheetName val="Cotizacion"/>
      <sheetName val="Version"/>
      <sheetName val="Consolidado"/>
      <sheetName val="Hoja1"/>
      <sheetName val="Hoja2"/>
      <sheetName val="TempCalculos"/>
      <sheetName val="Listas"/>
      <sheetName val="DatosCCE"/>
      <sheetName val="Parametros"/>
      <sheetName val="ConsolidadoEva"/>
      <sheetName val="Empates"/>
      <sheetName val="CalculosEva"/>
      <sheetName val="ListasEmpates"/>
      <sheetName val="ListasAutomaticas"/>
      <sheetName val="ListaProveedores"/>
      <sheetName val="Cuadro Totales"/>
      <sheetName val="TablaDinamicaMinimos"/>
      <sheetName val="TempMini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PAPELERÍA</v>
          </cell>
        </row>
        <row r="3">
          <cell r="A3" t="str">
            <v>ARTÍCULOS DEPORTIVOS</v>
          </cell>
        </row>
        <row r="4">
          <cell r="A4" t="str">
            <v>FERRETERÍA</v>
          </cell>
        </row>
        <row r="5">
          <cell r="A5" t="str">
            <v>JUGUETERÍA</v>
          </cell>
        </row>
        <row r="6">
          <cell r="A6" t="str">
            <v>Artículos eléctricos y electrónicos</v>
          </cell>
        </row>
        <row r="7">
          <cell r="A7" t="str">
            <v>AGRICOLA O AGROINDUSTRIAL</v>
          </cell>
        </row>
        <row r="8">
          <cell r="A8" t="str">
            <v>INSUMOS DE LABORATORIO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6AC81-7954-4FA8-8B2B-E99A0B52D0DE}">
  <dimension ref="A1:P82"/>
  <sheetViews>
    <sheetView topLeftCell="A11" zoomScaleNormal="100" workbookViewId="0">
      <selection activeCell="K31" sqref="K31"/>
    </sheetView>
  </sheetViews>
  <sheetFormatPr baseColWidth="10" defaultRowHeight="14.5" x14ac:dyDescent="0.35"/>
  <cols>
    <col min="1" max="1" width="19.26953125" customWidth="1"/>
    <col min="2" max="2" width="20.26953125" bestFit="1" customWidth="1"/>
    <col min="3" max="3" width="19.26953125" customWidth="1"/>
    <col min="4" max="4" width="20.1796875" customWidth="1"/>
    <col min="5" max="5" width="18.26953125" bestFit="1" customWidth="1"/>
    <col min="6" max="10" width="17.54296875" customWidth="1"/>
    <col min="11" max="11" width="19.453125" customWidth="1"/>
    <col min="12" max="12" width="17.54296875" customWidth="1"/>
    <col min="13" max="13" width="16.54296875" customWidth="1"/>
    <col min="14" max="14" width="18.26953125" bestFit="1" customWidth="1"/>
    <col min="15" max="15" width="19.26953125" bestFit="1" customWidth="1"/>
    <col min="16" max="16" width="15.81640625" bestFit="1" customWidth="1"/>
  </cols>
  <sheetData>
    <row r="1" spans="1:14" s="201" customFormat="1" x14ac:dyDescent="0.35">
      <c r="B1" s="203"/>
      <c r="C1" s="222" t="s">
        <v>9247</v>
      </c>
      <c r="D1" s="222" t="s">
        <v>9248</v>
      </c>
      <c r="E1" s="222" t="s">
        <v>4</v>
      </c>
      <c r="F1" s="249" t="s">
        <v>9196</v>
      </c>
      <c r="G1" s="249" t="s">
        <v>9196</v>
      </c>
    </row>
    <row r="2" spans="1:14" ht="29" x14ac:dyDescent="0.35">
      <c r="A2" s="219"/>
      <c r="B2" s="177" t="s">
        <v>9213</v>
      </c>
      <c r="C2" s="36">
        <v>8.2425705996171147E-2</v>
      </c>
      <c r="D2" s="36">
        <v>0.12493329774613908</v>
      </c>
      <c r="E2" s="217">
        <v>0.19</v>
      </c>
      <c r="F2" s="249"/>
      <c r="G2" s="249"/>
      <c r="H2" s="177" t="s">
        <v>9210</v>
      </c>
      <c r="I2" s="177" t="s">
        <v>9219</v>
      </c>
      <c r="J2" s="177" t="s">
        <v>9220</v>
      </c>
      <c r="K2" s="177" t="s">
        <v>9221</v>
      </c>
      <c r="L2" s="177" t="s">
        <v>9222</v>
      </c>
    </row>
    <row r="3" spans="1:14" x14ac:dyDescent="0.35">
      <c r="A3" s="220" t="s">
        <v>9210</v>
      </c>
      <c r="B3" s="207" t="e">
        <f>#REF!+#REF!+#REF!+#REF!+#REF!+#REF!</f>
        <v>#REF!</v>
      </c>
      <c r="C3" s="218" t="e">
        <f t="shared" ref="C3:E6" si="0">C$2*$B3</f>
        <v>#REF!</v>
      </c>
      <c r="D3" s="218" t="e">
        <f t="shared" si="0"/>
        <v>#REF!</v>
      </c>
      <c r="E3" s="218" t="e">
        <f t="shared" si="0"/>
        <v>#REF!</v>
      </c>
      <c r="F3" s="218" t="e">
        <f>SUM(B3:E3)</f>
        <v>#REF!</v>
      </c>
      <c r="G3" s="218" t="e">
        <f>SUM(B3:E3)+(C3+D3)*19%</f>
        <v>#REF!</v>
      </c>
      <c r="H3" s="218" t="e">
        <f>B3</f>
        <v>#REF!</v>
      </c>
      <c r="I3" s="36"/>
      <c r="J3" s="36"/>
      <c r="K3" s="36"/>
      <c r="L3" s="36"/>
      <c r="M3" s="175"/>
    </row>
    <row r="4" spans="1:14" x14ac:dyDescent="0.35">
      <c r="A4" s="220" t="s">
        <v>9211</v>
      </c>
      <c r="B4" s="208" t="e">
        <f>#REF!</f>
        <v>#REF!</v>
      </c>
      <c r="C4" s="218" t="e">
        <f t="shared" si="0"/>
        <v>#REF!</v>
      </c>
      <c r="D4" s="218" t="e">
        <f t="shared" si="0"/>
        <v>#REF!</v>
      </c>
      <c r="E4" s="218" t="e">
        <f t="shared" si="0"/>
        <v>#REF!</v>
      </c>
      <c r="F4" s="218" t="e">
        <f t="shared" ref="F4:F6" si="1">SUM(B4:E4)</f>
        <v>#REF!</v>
      </c>
      <c r="G4" s="218" t="e">
        <f t="shared" ref="G4:G6" si="2">SUM(B4:E4)+(C4+D4)*19%</f>
        <v>#REF!</v>
      </c>
      <c r="H4" s="36">
        <v>0</v>
      </c>
      <c r="I4" s="188" t="e">
        <f>F76</f>
        <v>#REF!</v>
      </c>
      <c r="J4" s="188" t="e">
        <f>F55</f>
        <v>#REF!</v>
      </c>
      <c r="K4" s="188" t="e">
        <f>F48</f>
        <v>#REF!</v>
      </c>
      <c r="L4" s="188" t="e">
        <f>F62+F69</f>
        <v>#REF!</v>
      </c>
      <c r="M4" s="175"/>
      <c r="N4" s="176"/>
    </row>
    <row r="5" spans="1:14" x14ac:dyDescent="0.35">
      <c r="A5" s="220" t="s">
        <v>9212</v>
      </c>
      <c r="B5" s="208" t="e">
        <f>#REF!</f>
        <v>#REF!</v>
      </c>
      <c r="C5" s="218" t="e">
        <f t="shared" si="0"/>
        <v>#REF!</v>
      </c>
      <c r="D5" s="218" t="e">
        <f t="shared" si="0"/>
        <v>#REF!</v>
      </c>
      <c r="E5" s="218" t="e">
        <f t="shared" si="0"/>
        <v>#REF!</v>
      </c>
      <c r="F5" s="218" t="e">
        <f t="shared" si="1"/>
        <v>#REF!</v>
      </c>
      <c r="G5" s="218" t="e">
        <f t="shared" si="2"/>
        <v>#REF!</v>
      </c>
      <c r="H5" s="36">
        <v>0</v>
      </c>
      <c r="I5" s="188" t="e">
        <f>G76</f>
        <v>#REF!</v>
      </c>
      <c r="J5" s="188" t="e">
        <f>G55</f>
        <v>#REF!</v>
      </c>
      <c r="K5" s="188" t="e">
        <f>G48</f>
        <v>#REF!</v>
      </c>
      <c r="L5" s="188" t="e">
        <f>G62+G69</f>
        <v>#REF!</v>
      </c>
      <c r="M5" s="175"/>
      <c r="N5" s="176"/>
    </row>
    <row r="6" spans="1:14" x14ac:dyDescent="0.35">
      <c r="A6" s="220" t="s">
        <v>9213</v>
      </c>
      <c r="B6" s="208" t="e">
        <f>#REF!</f>
        <v>#REF!</v>
      </c>
      <c r="C6" s="218" t="e">
        <f t="shared" si="0"/>
        <v>#REF!</v>
      </c>
      <c r="D6" s="218" t="e">
        <f t="shared" si="0"/>
        <v>#REF!</v>
      </c>
      <c r="E6" s="218" t="e">
        <f t="shared" si="0"/>
        <v>#REF!</v>
      </c>
      <c r="F6" s="218" t="e">
        <f t="shared" si="1"/>
        <v>#REF!</v>
      </c>
      <c r="G6" s="218" t="e">
        <f t="shared" si="2"/>
        <v>#REF!</v>
      </c>
      <c r="H6" s="36">
        <v>0</v>
      </c>
      <c r="I6" s="188" t="e">
        <f>H76</f>
        <v>#REF!</v>
      </c>
      <c r="J6" s="188" t="e">
        <f>H55</f>
        <v>#REF!</v>
      </c>
      <c r="K6" s="188" t="e">
        <f>H48</f>
        <v>#REF!</v>
      </c>
      <c r="L6" s="188" t="e">
        <f>H62+H69</f>
        <v>#REF!</v>
      </c>
      <c r="M6" s="175"/>
      <c r="N6" s="176"/>
    </row>
    <row r="7" spans="1:14" x14ac:dyDescent="0.35">
      <c r="A7" s="220" t="s">
        <v>9214</v>
      </c>
      <c r="B7" s="208" t="e">
        <f>#REF!</f>
        <v>#REF!</v>
      </c>
      <c r="C7" s="218"/>
      <c r="D7" s="218"/>
      <c r="E7" s="218" t="e">
        <f>E$2*$B7</f>
        <v>#REF!</v>
      </c>
      <c r="F7" s="218" t="e">
        <f>E7</f>
        <v>#REF!</v>
      </c>
      <c r="G7" s="36"/>
      <c r="H7" s="218" t="e">
        <f>SUM(C3:D3)</f>
        <v>#REF!</v>
      </c>
      <c r="I7" s="188" t="e">
        <f>SUM(I76:J76)</f>
        <v>#REF!</v>
      </c>
      <c r="J7" s="188" t="e">
        <f>SUM(I55:J55)</f>
        <v>#REF!</v>
      </c>
      <c r="K7" s="188" t="e">
        <f>SUM(I48:J48)</f>
        <v>#REF!</v>
      </c>
      <c r="L7" s="188" t="e">
        <f>SUM(I62:J62)+I69+J69</f>
        <v>#REF!</v>
      </c>
      <c r="M7" s="175"/>
      <c r="N7" s="176"/>
    </row>
    <row r="8" spans="1:14" x14ac:dyDescent="0.35">
      <c r="A8" s="220" t="s">
        <v>4</v>
      </c>
      <c r="B8" s="208" t="e">
        <f>#REF!</f>
        <v>#REF!</v>
      </c>
      <c r="C8" s="218"/>
      <c r="D8" s="218"/>
      <c r="E8" s="218"/>
      <c r="F8" s="218"/>
      <c r="G8" s="36"/>
      <c r="H8" s="218" t="e">
        <f>SUM(H3:H7)*19%</f>
        <v>#REF!</v>
      </c>
      <c r="I8" s="188" t="e">
        <f>K76</f>
        <v>#REF!</v>
      </c>
      <c r="J8" s="188" t="e">
        <f>K55</f>
        <v>#REF!</v>
      </c>
      <c r="K8" s="188" t="e">
        <f>K48</f>
        <v>#REF!</v>
      </c>
      <c r="L8" s="188" t="e">
        <f>K62+K69</f>
        <v>#REF!</v>
      </c>
      <c r="M8" s="175"/>
      <c r="N8" s="176"/>
    </row>
    <row r="9" spans="1:14" x14ac:dyDescent="0.35">
      <c r="A9" s="221" t="s">
        <v>9196</v>
      </c>
      <c r="B9" s="209" t="e">
        <f>SUM(B3:B8)</f>
        <v>#REF!</v>
      </c>
      <c r="C9" s="209" t="e">
        <f>SUM(C3:C8)</f>
        <v>#REF!</v>
      </c>
      <c r="D9" s="209" t="e">
        <f t="shared" ref="D9:H9" si="3">SUM(D3:D8)</f>
        <v>#REF!</v>
      </c>
      <c r="E9" s="209" t="e">
        <f t="shared" si="3"/>
        <v>#REF!</v>
      </c>
      <c r="F9" s="209" t="e">
        <f t="shared" si="3"/>
        <v>#REF!</v>
      </c>
      <c r="G9" s="209" t="e">
        <f t="shared" si="3"/>
        <v>#REF!</v>
      </c>
      <c r="H9" s="209" t="e">
        <f t="shared" si="3"/>
        <v>#REF!</v>
      </c>
      <c r="I9" s="209" t="e">
        <f>SUM(I3:I8)</f>
        <v>#REF!</v>
      </c>
      <c r="J9" s="209" t="e">
        <f t="shared" ref="J9" si="4">SUM(J3:J8)</f>
        <v>#REF!</v>
      </c>
      <c r="K9" s="209" t="e">
        <f t="shared" ref="K9" si="5">SUM(K3:K8)</f>
        <v>#REF!</v>
      </c>
      <c r="L9" s="209" t="e">
        <f t="shared" ref="L9" si="6">SUM(L3:L8)</f>
        <v>#REF!</v>
      </c>
    </row>
    <row r="11" spans="1:14" s="95" customFormat="1" ht="29" x14ac:dyDescent="0.35">
      <c r="A11" s="177" t="s">
        <v>9249</v>
      </c>
      <c r="B11" s="227">
        <f>SUM(H11:L11)</f>
        <v>21003611111</v>
      </c>
      <c r="C11" s="173"/>
      <c r="D11" s="173"/>
      <c r="E11" s="173"/>
      <c r="F11" s="173"/>
      <c r="G11" s="173"/>
      <c r="H11" s="225">
        <v>4986500000</v>
      </c>
      <c r="I11" s="225">
        <v>6268280226.25</v>
      </c>
      <c r="J11" s="225">
        <v>1573318334.5999999</v>
      </c>
      <c r="K11" s="225">
        <v>3827867288.3099999</v>
      </c>
      <c r="L11" s="225">
        <v>4347645261.8400002</v>
      </c>
    </row>
    <row r="13" spans="1:14" x14ac:dyDescent="0.35">
      <c r="A13" s="226" t="s">
        <v>9250</v>
      </c>
      <c r="B13" s="215" t="e">
        <f>B11-B9</f>
        <v>#REF!</v>
      </c>
      <c r="G13" s="215" t="e">
        <f>B11-G9</f>
        <v>#REF!</v>
      </c>
      <c r="H13" s="215" t="e">
        <f>H11-H9</f>
        <v>#REF!</v>
      </c>
      <c r="I13" s="215" t="e">
        <f>I11-I9</f>
        <v>#REF!</v>
      </c>
      <c r="J13" s="215" t="e">
        <f t="shared" ref="J13:L13" si="7">J11-J9</f>
        <v>#REF!</v>
      </c>
      <c r="K13" s="215" t="e">
        <f t="shared" si="7"/>
        <v>#REF!</v>
      </c>
      <c r="L13" s="215" t="e">
        <f t="shared" si="7"/>
        <v>#REF!</v>
      </c>
      <c r="M13" s="215" t="e">
        <f>SUM(H13:L13)</f>
        <v>#REF!</v>
      </c>
    </row>
    <row r="14" spans="1:14" x14ac:dyDescent="0.35">
      <c r="A14" t="s">
        <v>9251</v>
      </c>
      <c r="B14" s="206">
        <f>SUM(H14:L14)</f>
        <v>-14671615178.593925</v>
      </c>
      <c r="G14" s="176">
        <f>SUM(I14:L15)</f>
        <v>-14559850250.700001</v>
      </c>
      <c r="H14" s="6">
        <v>-111764927.89392471</v>
      </c>
      <c r="I14" s="224">
        <v>-6327674025.6800003</v>
      </c>
      <c r="J14" s="224">
        <v>-1412146382.27</v>
      </c>
      <c r="K14" s="224">
        <v>-1096931010.25</v>
      </c>
      <c r="L14" s="224">
        <v>-5723098832.5</v>
      </c>
    </row>
    <row r="16" spans="1:14" x14ac:dyDescent="0.35">
      <c r="G16" s="9"/>
      <c r="H16" s="215"/>
      <c r="J16" s="224" t="e">
        <f t="shared" ref="J16:K16" si="8">J13-J14</f>
        <v>#REF!</v>
      </c>
      <c r="K16" s="224" t="e">
        <f t="shared" si="8"/>
        <v>#REF!</v>
      </c>
      <c r="L16" s="224" t="e">
        <f>L13-L14</f>
        <v>#REF!</v>
      </c>
    </row>
    <row r="17" spans="1:16" x14ac:dyDescent="0.35">
      <c r="L17" s="224"/>
    </row>
    <row r="18" spans="1:16" x14ac:dyDescent="0.35">
      <c r="H18" s="176"/>
      <c r="I18" s="228" t="e">
        <f>I13+H13</f>
        <v>#REF!</v>
      </c>
      <c r="J18" s="224"/>
      <c r="K18" s="224"/>
      <c r="L18" s="224"/>
    </row>
    <row r="19" spans="1:16" x14ac:dyDescent="0.35">
      <c r="H19" s="176"/>
      <c r="L19" s="224"/>
    </row>
    <row r="20" spans="1:16" x14ac:dyDescent="0.35">
      <c r="L20" s="224"/>
    </row>
    <row r="21" spans="1:16" ht="29" x14ac:dyDescent="0.35">
      <c r="B21" s="177" t="s">
        <v>9215</v>
      </c>
      <c r="C21" s="177" t="s">
        <v>9216</v>
      </c>
      <c r="D21" s="177" t="s">
        <v>9217</v>
      </c>
      <c r="E21" s="177" t="s">
        <v>9218</v>
      </c>
      <c r="F21" s="177" t="s">
        <v>9219</v>
      </c>
      <c r="G21" s="177" t="s">
        <v>9220</v>
      </c>
      <c r="H21" s="177" t="s">
        <v>9221</v>
      </c>
      <c r="I21" s="177" t="s">
        <v>9222</v>
      </c>
      <c r="J21" s="236" t="s">
        <v>9215</v>
      </c>
      <c r="L21" s="235" t="s">
        <v>9254</v>
      </c>
      <c r="M21" s="235" t="s">
        <v>535</v>
      </c>
      <c r="N21" s="235" t="s">
        <v>9252</v>
      </c>
    </row>
    <row r="22" spans="1:16" x14ac:dyDescent="0.35">
      <c r="B22" s="180" t="s">
        <v>9223</v>
      </c>
      <c r="C22" s="178">
        <f>SUM(D22:E22)</f>
        <v>10509000000</v>
      </c>
      <c r="D22" s="178">
        <v>2627250000</v>
      </c>
      <c r="E22" s="178">
        <f>SUM(F22:I22)</f>
        <v>7881750000</v>
      </c>
      <c r="F22" s="178">
        <v>2209694107.1199999</v>
      </c>
      <c r="G22" s="178">
        <v>1573318334.5999999</v>
      </c>
      <c r="H22" s="178">
        <v>2870900466.23</v>
      </c>
      <c r="I22" s="178">
        <v>1227837092.05</v>
      </c>
      <c r="J22" s="1" t="s">
        <v>9255</v>
      </c>
      <c r="K22" s="176">
        <f>C22+C24</f>
        <v>10703611111</v>
      </c>
      <c r="L22" s="206">
        <v>3334896020.5</v>
      </c>
      <c r="M22" s="237">
        <v>4445089928.8000002</v>
      </c>
      <c r="N22" s="206">
        <v>3501093625.4000001</v>
      </c>
      <c r="O22" s="215">
        <f>SUM(L22:N22)</f>
        <v>11281079574.700001</v>
      </c>
      <c r="P22" s="210"/>
    </row>
    <row r="23" spans="1:16" x14ac:dyDescent="0.35">
      <c r="B23" s="180" t="s">
        <v>9224</v>
      </c>
      <c r="C23" s="178">
        <f>SUM(D23:E23)</f>
        <v>9437000000</v>
      </c>
      <c r="D23" s="178">
        <v>2359250000</v>
      </c>
      <c r="E23" s="178">
        <f>SUM(F23:I23)</f>
        <v>7077750000</v>
      </c>
      <c r="F23" s="178">
        <v>3300975008.1300001</v>
      </c>
      <c r="G23" s="178">
        <v>0</v>
      </c>
      <c r="H23" s="178">
        <v>956966822.08000004</v>
      </c>
      <c r="I23" s="178">
        <v>2819808169.79</v>
      </c>
      <c r="J23" s="1" t="s">
        <v>9256</v>
      </c>
      <c r="K23" s="176">
        <f>C23+C25+C26</f>
        <v>10300000000</v>
      </c>
      <c r="L23" s="181"/>
    </row>
    <row r="24" spans="1:16" x14ac:dyDescent="0.35">
      <c r="B24" s="36" t="s">
        <v>9225</v>
      </c>
      <c r="C24" s="178">
        <f>SUM(D24:E24)</f>
        <v>194611111</v>
      </c>
      <c r="D24" s="36"/>
      <c r="E24" s="178">
        <f>SUM(F24:I24)</f>
        <v>194611111</v>
      </c>
      <c r="F24" s="182">
        <v>194611111</v>
      </c>
      <c r="G24" s="36"/>
      <c r="H24" s="36"/>
      <c r="I24" s="182"/>
      <c r="O24" s="206">
        <v>11281079574.72393</v>
      </c>
    </row>
    <row r="25" spans="1:16" x14ac:dyDescent="0.35">
      <c r="B25" s="36" t="s">
        <v>9227</v>
      </c>
      <c r="C25" s="178">
        <f>SUM(D25:E25)</f>
        <v>563000000</v>
      </c>
      <c r="D25" s="36"/>
      <c r="E25" s="178">
        <f>SUM(F25:I25)</f>
        <v>563000000</v>
      </c>
      <c r="F25" s="182">
        <v>563000000</v>
      </c>
      <c r="G25" s="36"/>
      <c r="H25" s="36"/>
      <c r="I25" s="182"/>
    </row>
    <row r="26" spans="1:16" x14ac:dyDescent="0.35">
      <c r="B26" s="36" t="s">
        <v>9253</v>
      </c>
      <c r="C26" s="178">
        <f>SUM(D26:E26)</f>
        <v>300000000</v>
      </c>
      <c r="D26" s="205"/>
      <c r="E26" s="178">
        <f>SUM(F26:I26)</f>
        <v>300000000</v>
      </c>
      <c r="F26" s="182"/>
      <c r="G26" s="36"/>
      <c r="H26" s="36"/>
      <c r="I26" s="182">
        <v>300000000</v>
      </c>
      <c r="O26" s="215"/>
    </row>
    <row r="27" spans="1:16" s="201" customFormat="1" x14ac:dyDescent="0.35">
      <c r="A27" s="213">
        <f>C27/1.19</f>
        <v>17650093370.588238</v>
      </c>
      <c r="B27" s="203" t="s">
        <v>9196</v>
      </c>
      <c r="C27" s="204">
        <f t="shared" ref="C27:I27" si="9">SUM(C22:C26)</f>
        <v>21003611111</v>
      </c>
      <c r="D27" s="204">
        <f t="shared" si="9"/>
        <v>4986500000</v>
      </c>
      <c r="E27" s="204">
        <f t="shared" si="9"/>
        <v>16017111111</v>
      </c>
      <c r="F27" s="204">
        <f t="shared" si="9"/>
        <v>6268280226.25</v>
      </c>
      <c r="G27" s="204">
        <f t="shared" si="9"/>
        <v>1573318334.5999999</v>
      </c>
      <c r="H27" s="204">
        <f t="shared" si="9"/>
        <v>3827867288.3099999</v>
      </c>
      <c r="I27" s="204">
        <f t="shared" si="9"/>
        <v>4347645261.8400002</v>
      </c>
    </row>
    <row r="28" spans="1:16" s="201" customFormat="1" x14ac:dyDescent="0.35">
      <c r="A28" s="213">
        <f>A27*19%</f>
        <v>3353517740.4117651</v>
      </c>
      <c r="C28" s="213"/>
      <c r="E28" s="213" t="e">
        <f>D27-G3</f>
        <v>#REF!</v>
      </c>
      <c r="F28" s="223" t="e">
        <f>$E$28*F30</f>
        <v>#REF!</v>
      </c>
      <c r="G28" s="223" t="e">
        <f t="shared" ref="G28:I28" si="10">$E$28*G30</f>
        <v>#REF!</v>
      </c>
      <c r="H28" s="223" t="e">
        <f t="shared" si="10"/>
        <v>#REF!</v>
      </c>
      <c r="I28" s="223" t="e">
        <f t="shared" si="10"/>
        <v>#REF!</v>
      </c>
    </row>
    <row r="29" spans="1:16" s="201" customFormat="1" x14ac:dyDescent="0.35">
      <c r="A29" s="213">
        <f>A27+A28</f>
        <v>21003611111.000004</v>
      </c>
      <c r="C29" s="213"/>
      <c r="D29" s="213"/>
      <c r="E29" s="213"/>
      <c r="F29" s="223" t="e">
        <f>SUM(F27:F28)</f>
        <v>#REF!</v>
      </c>
      <c r="G29" s="223" t="e">
        <f t="shared" ref="G29:I29" si="11">SUM(G27:G28)</f>
        <v>#REF!</v>
      </c>
      <c r="H29" s="223" t="e">
        <f t="shared" si="11"/>
        <v>#REF!</v>
      </c>
      <c r="I29" s="223" t="e">
        <f t="shared" si="11"/>
        <v>#REF!</v>
      </c>
    </row>
    <row r="30" spans="1:16" x14ac:dyDescent="0.35">
      <c r="C30" s="176"/>
      <c r="D30" s="181">
        <f>D27/$C$27</f>
        <v>0.23741155621513449</v>
      </c>
      <c r="F30" s="211">
        <f>F27/$C$27</f>
        <v>0.29843821584409264</v>
      </c>
      <c r="G30" s="211">
        <f t="shared" ref="G30:I30" si="12">G27/$C$27</f>
        <v>7.4907039855447638E-2</v>
      </c>
      <c r="H30" s="211">
        <f t="shared" si="12"/>
        <v>0.18224805573101052</v>
      </c>
      <c r="I30" s="211">
        <f t="shared" si="12"/>
        <v>0.20699513235431471</v>
      </c>
    </row>
    <row r="31" spans="1:16" x14ac:dyDescent="0.35">
      <c r="C31" s="176" t="e">
        <f>B9</f>
        <v>#REF!</v>
      </c>
      <c r="D31" s="212" t="e">
        <f>$C$31*D30</f>
        <v>#REF!</v>
      </c>
      <c r="F31" s="212" t="e">
        <f>$C$31*F30</f>
        <v>#REF!</v>
      </c>
      <c r="G31" s="212" t="e">
        <f t="shared" ref="G31:I31" si="13">$C$31*G30</f>
        <v>#REF!</v>
      </c>
      <c r="H31" s="212" t="e">
        <f t="shared" si="13"/>
        <v>#REF!</v>
      </c>
      <c r="I31" s="212" t="e">
        <f t="shared" si="13"/>
        <v>#REF!</v>
      </c>
      <c r="J31" s="210"/>
    </row>
    <row r="32" spans="1:16" x14ac:dyDescent="0.35">
      <c r="A32" s="176" t="e">
        <f>C27-C31</f>
        <v>#REF!</v>
      </c>
      <c r="C32" s="176"/>
      <c r="D32" s="210"/>
      <c r="F32" s="202"/>
      <c r="I32" s="6"/>
    </row>
    <row r="33" spans="1:14" s="201" customFormat="1" x14ac:dyDescent="0.35">
      <c r="C33" s="213" t="e">
        <f>SUM(D33:I33)</f>
        <v>#REF!</v>
      </c>
      <c r="D33" s="213" t="e">
        <f>D31-D27</f>
        <v>#REF!</v>
      </c>
      <c r="F33" s="214" t="e">
        <f>F31-F27</f>
        <v>#REF!</v>
      </c>
      <c r="G33" s="214" t="e">
        <f t="shared" ref="G33:H33" si="14">G31-G27</f>
        <v>#REF!</v>
      </c>
      <c r="H33" s="214" t="e">
        <f t="shared" si="14"/>
        <v>#REF!</v>
      </c>
      <c r="I33" s="214" t="e">
        <f>I31-I27</f>
        <v>#REF!</v>
      </c>
    </row>
    <row r="34" spans="1:14" x14ac:dyDescent="0.35">
      <c r="C34" s="176"/>
      <c r="F34" s="212" t="e">
        <f>M76</f>
        <v>#REF!</v>
      </c>
      <c r="G34" s="212" t="e">
        <f>M55</f>
        <v>#REF!</v>
      </c>
      <c r="H34" s="212" t="e">
        <f>M48</f>
        <v>#REF!</v>
      </c>
      <c r="I34" s="212" t="e">
        <f>M62+M69</f>
        <v>#REF!</v>
      </c>
    </row>
    <row r="35" spans="1:14" x14ac:dyDescent="0.35">
      <c r="B35" s="177" t="s">
        <v>9226</v>
      </c>
      <c r="C35" s="183" t="e">
        <f>+B5/3608</f>
        <v>#REF!</v>
      </c>
      <c r="D35" s="6"/>
      <c r="E35" t="s">
        <v>9244</v>
      </c>
    </row>
    <row r="36" spans="1:14" x14ac:dyDescent="0.35">
      <c r="B36" s="177" t="s">
        <v>9228</v>
      </c>
      <c r="C36" s="183" t="e">
        <f>+B6/2693</f>
        <v>#REF!</v>
      </c>
      <c r="F36" s="184"/>
    </row>
    <row r="37" spans="1:14" x14ac:dyDescent="0.35">
      <c r="F37" s="176"/>
    </row>
    <row r="38" spans="1:14" s="185" customFormat="1" ht="29" x14ac:dyDescent="0.35">
      <c r="B38" s="177" t="s">
        <v>9229</v>
      </c>
      <c r="C38" s="186">
        <v>5294960202.7640104</v>
      </c>
      <c r="E38" s="185">
        <v>-14671615178.593925</v>
      </c>
    </row>
    <row r="39" spans="1:14" x14ac:dyDescent="0.35">
      <c r="B39" s="187" t="s">
        <v>9219</v>
      </c>
      <c r="C39" s="188">
        <v>-412381405.38</v>
      </c>
      <c r="D39">
        <f>C39/$C$38</f>
        <v>-7.7881870606833589E-2</v>
      </c>
      <c r="E39" s="6">
        <f>D39*$E$38</f>
        <v>1142652834.9325078</v>
      </c>
    </row>
    <row r="40" spans="1:14" x14ac:dyDescent="0.35">
      <c r="B40" s="187" t="s">
        <v>9221</v>
      </c>
      <c r="C40" s="188" t="e">
        <f>+M48</f>
        <v>#REF!</v>
      </c>
      <c r="D40" t="e">
        <f t="shared" ref="D40:D42" si="15">C40/$C$38</f>
        <v>#REF!</v>
      </c>
      <c r="E40" s="6" t="e">
        <f t="shared" ref="E40:E42" si="16">D40*$E$38</f>
        <v>#REF!</v>
      </c>
    </row>
    <row r="41" spans="1:14" x14ac:dyDescent="0.35">
      <c r="B41" s="187" t="s">
        <v>9220</v>
      </c>
      <c r="C41" s="188" t="e">
        <f>+M55</f>
        <v>#REF!</v>
      </c>
      <c r="D41" t="e">
        <f t="shared" si="15"/>
        <v>#REF!</v>
      </c>
      <c r="E41" s="6" t="e">
        <f t="shared" si="16"/>
        <v>#REF!</v>
      </c>
      <c r="I41" s="6">
        <v>2046661526.3259728</v>
      </c>
      <c r="J41" s="6">
        <v>3102141143.5156875</v>
      </c>
      <c r="K41" s="6">
        <v>5696044533.6326437</v>
      </c>
      <c r="L41" s="6">
        <v>35675226289.593925</v>
      </c>
      <c r="M41" s="9" t="e">
        <f>L41-L43-M43</f>
        <v>#REF!</v>
      </c>
    </row>
    <row r="42" spans="1:14" x14ac:dyDescent="0.35">
      <c r="B42" s="187" t="s">
        <v>9222</v>
      </c>
      <c r="C42" s="188" t="e">
        <f>+M62</f>
        <v>#REF!</v>
      </c>
      <c r="D42" t="e">
        <f t="shared" si="15"/>
        <v>#REF!</v>
      </c>
      <c r="E42" s="6" t="e">
        <f t="shared" si="16"/>
        <v>#REF!</v>
      </c>
    </row>
    <row r="43" spans="1:14" x14ac:dyDescent="0.35">
      <c r="B43" s="187" t="s">
        <v>9230</v>
      </c>
      <c r="C43" s="188">
        <v>0</v>
      </c>
      <c r="E43" s="175">
        <f>E48+E55+E62+E69</f>
        <v>1826</v>
      </c>
      <c r="F43" s="175" t="e">
        <f t="shared" ref="F43:K43" si="17">F48+F55+F62+F69+F76</f>
        <v>#REF!</v>
      </c>
      <c r="G43" s="175" t="e">
        <f t="shared" si="17"/>
        <v>#REF!</v>
      </c>
      <c r="H43" s="175" t="e">
        <f t="shared" si="17"/>
        <v>#REF!</v>
      </c>
      <c r="I43" s="175" t="e">
        <f>I48+I55+I62+I69+I76</f>
        <v>#REF!</v>
      </c>
      <c r="J43" s="175" t="e">
        <f>J48+J55+J62+J69+J76</f>
        <v>#REF!</v>
      </c>
      <c r="K43" s="175" t="e">
        <f t="shared" si="17"/>
        <v>#REF!</v>
      </c>
      <c r="L43" s="175" t="e">
        <f>L48+L55+L62+L69+L76</f>
        <v>#REF!</v>
      </c>
      <c r="M43" s="210" t="e">
        <f>F3+(C3+D3)*19%</f>
        <v>#REF!</v>
      </c>
      <c r="N43" s="175"/>
    </row>
    <row r="44" spans="1:14" x14ac:dyDescent="0.35">
      <c r="C44" s="175"/>
      <c r="E44" s="175">
        <f>3614-E43</f>
        <v>1788</v>
      </c>
    </row>
    <row r="45" spans="1:14" x14ac:dyDescent="0.35">
      <c r="I45" s="175" t="e">
        <f>I41-I43</f>
        <v>#REF!</v>
      </c>
      <c r="J45" s="175" t="e">
        <f>J41-J43</f>
        <v>#REF!</v>
      </c>
      <c r="K45" s="175" t="e">
        <f>K41-K43</f>
        <v>#REF!</v>
      </c>
      <c r="L45" s="175" t="e">
        <f>L41-L43</f>
        <v>#REF!</v>
      </c>
    </row>
    <row r="46" spans="1:14" ht="15.5" x14ac:dyDescent="0.35">
      <c r="A46" s="248" t="s">
        <v>9231</v>
      </c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</row>
    <row r="47" spans="1:14" ht="43.5" x14ac:dyDescent="0.35">
      <c r="A47" s="177" t="s">
        <v>9215</v>
      </c>
      <c r="B47" s="177" t="s">
        <v>9232</v>
      </c>
      <c r="C47" s="177" t="s">
        <v>9233</v>
      </c>
      <c r="D47" s="179" t="s">
        <v>9234</v>
      </c>
      <c r="E47" s="179" t="s">
        <v>9235</v>
      </c>
      <c r="F47" s="179" t="s">
        <v>9236</v>
      </c>
      <c r="G47" s="179" t="s">
        <v>9212</v>
      </c>
      <c r="H47" s="179" t="s">
        <v>9213</v>
      </c>
      <c r="I47" s="179" t="s">
        <v>9247</v>
      </c>
      <c r="J47" s="179" t="s">
        <v>9248</v>
      </c>
      <c r="K47" s="179" t="s">
        <v>9237</v>
      </c>
      <c r="L47" s="179" t="s">
        <v>9196</v>
      </c>
      <c r="M47" s="189" t="s">
        <v>9238</v>
      </c>
    </row>
    <row r="48" spans="1:14" s="175" customFormat="1" x14ac:dyDescent="0.35">
      <c r="A48" s="190" t="s">
        <v>9196</v>
      </c>
      <c r="B48" s="191">
        <v>1</v>
      </c>
      <c r="C48" s="192">
        <f>+C49+C51</f>
        <v>3827867288.3099999</v>
      </c>
      <c r="D48" s="193" t="s">
        <v>9239</v>
      </c>
      <c r="E48" s="193">
        <f>SUM(E49:E51)</f>
        <v>550</v>
      </c>
      <c r="F48" s="230" t="e">
        <f>SUM(#REF!)</f>
        <v>#REF!</v>
      </c>
      <c r="G48" s="230" t="e">
        <f>$C$35*E48</f>
        <v>#REF!</v>
      </c>
      <c r="H48" s="230" t="e">
        <f>$C$36*$E48</f>
        <v>#REF!</v>
      </c>
      <c r="I48" s="230" t="e">
        <f>SUM(F48:H48)*#REF!</f>
        <v>#REF!</v>
      </c>
      <c r="J48" s="230" t="e">
        <f>SUM(F48:H48)*#REF!</f>
        <v>#REF!</v>
      </c>
      <c r="K48" s="230" t="e">
        <f>SUM(F48:J48)*19%</f>
        <v>#REF!</v>
      </c>
      <c r="L48" s="230" t="e">
        <f>SUM(F48:K48)</f>
        <v>#REF!</v>
      </c>
      <c r="M48" s="230" t="e">
        <f>+C48-L48</f>
        <v>#REF!</v>
      </c>
    </row>
    <row r="49" spans="1:14" s="175" customFormat="1" x14ac:dyDescent="0.35">
      <c r="A49" s="250" t="s">
        <v>9223</v>
      </c>
      <c r="B49" s="252">
        <f>+C49/C48</f>
        <v>0.74999999999934686</v>
      </c>
      <c r="C49" s="254">
        <v>2870900466.23</v>
      </c>
      <c r="D49" s="195" t="s">
        <v>9240</v>
      </c>
      <c r="E49" s="195">
        <v>550</v>
      </c>
      <c r="F49" s="231" t="e">
        <f>+F48</f>
        <v>#REF!</v>
      </c>
      <c r="G49" s="216" t="e">
        <f>$C$35*E49</f>
        <v>#REF!</v>
      </c>
      <c r="H49" s="216" t="e">
        <f t="shared" ref="H49:H51" si="18">$C$36*$E49</f>
        <v>#REF!</v>
      </c>
      <c r="I49" s="216" t="e">
        <f>SUM(F49:H49)*#REF!</f>
        <v>#REF!</v>
      </c>
      <c r="J49" s="216" t="e">
        <f>SUM(F49:H49)*#REF!</f>
        <v>#REF!</v>
      </c>
      <c r="K49" s="216" t="e">
        <f t="shared" ref="K49:K51" si="19">SUM(F49:J49)*19%</f>
        <v>#REF!</v>
      </c>
      <c r="L49" s="216" t="e">
        <f t="shared" ref="L49:L51" si="20">SUM(F49:K49)</f>
        <v>#REF!</v>
      </c>
      <c r="M49" s="194"/>
    </row>
    <row r="50" spans="1:14" s="175" customFormat="1" x14ac:dyDescent="0.35">
      <c r="A50" s="251"/>
      <c r="B50" s="253"/>
      <c r="C50" s="255"/>
      <c r="D50" s="195" t="s">
        <v>9241</v>
      </c>
      <c r="E50" s="195">
        <v>0</v>
      </c>
      <c r="F50" s="231">
        <v>0</v>
      </c>
      <c r="G50" s="216" t="e">
        <f t="shared" ref="G50:G51" si="21">$C$35*E50</f>
        <v>#REF!</v>
      </c>
      <c r="H50" s="216" t="e">
        <f t="shared" si="18"/>
        <v>#REF!</v>
      </c>
      <c r="I50" s="216" t="e">
        <f t="shared" ref="I50:I51" si="22">SUM(F50:H50)*7%</f>
        <v>#REF!</v>
      </c>
      <c r="J50" s="216" t="e">
        <f t="shared" ref="J50:J51" si="23">SUM(F50:H50)*10%</f>
        <v>#REF!</v>
      </c>
      <c r="K50" s="216" t="e">
        <f t="shared" si="19"/>
        <v>#REF!</v>
      </c>
      <c r="L50" s="216" t="e">
        <f t="shared" si="20"/>
        <v>#REF!</v>
      </c>
      <c r="M50" s="196"/>
    </row>
    <row r="51" spans="1:14" s="175" customFormat="1" x14ac:dyDescent="0.35">
      <c r="A51" s="180" t="s">
        <v>9224</v>
      </c>
      <c r="B51" s="191">
        <f>+C51/C48</f>
        <v>0.25000000000065314</v>
      </c>
      <c r="C51" s="183">
        <v>956966822.08000004</v>
      </c>
      <c r="D51" s="195" t="s">
        <v>9242</v>
      </c>
      <c r="E51" s="195">
        <v>0</v>
      </c>
      <c r="F51" s="231">
        <v>0</v>
      </c>
      <c r="G51" s="216" t="e">
        <f t="shared" si="21"/>
        <v>#REF!</v>
      </c>
      <c r="H51" s="216" t="e">
        <f t="shared" si="18"/>
        <v>#REF!</v>
      </c>
      <c r="I51" s="216" t="e">
        <f t="shared" si="22"/>
        <v>#REF!</v>
      </c>
      <c r="J51" s="216" t="e">
        <f t="shared" si="23"/>
        <v>#REF!</v>
      </c>
      <c r="K51" s="216" t="e">
        <f t="shared" si="19"/>
        <v>#REF!</v>
      </c>
      <c r="L51" s="216" t="e">
        <f t="shared" si="20"/>
        <v>#REF!</v>
      </c>
      <c r="M51" s="196"/>
    </row>
    <row r="53" spans="1:14" ht="15.5" x14ac:dyDescent="0.35">
      <c r="A53" s="248" t="s">
        <v>9243</v>
      </c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</row>
    <row r="54" spans="1:14" ht="29" x14ac:dyDescent="0.35">
      <c r="A54" s="177" t="s">
        <v>9215</v>
      </c>
      <c r="B54" s="177" t="s">
        <v>9232</v>
      </c>
      <c r="C54" s="177" t="s">
        <v>9218</v>
      </c>
      <c r="D54" s="179" t="s">
        <v>9234</v>
      </c>
      <c r="E54" s="179" t="s">
        <v>9235</v>
      </c>
      <c r="F54" s="179" t="s">
        <v>9236</v>
      </c>
      <c r="G54" s="179" t="s">
        <v>9212</v>
      </c>
      <c r="H54" s="179" t="s">
        <v>9213</v>
      </c>
      <c r="I54" s="179" t="s">
        <v>9247</v>
      </c>
      <c r="J54" s="179" t="s">
        <v>9248</v>
      </c>
      <c r="K54" s="179" t="s">
        <v>9237</v>
      </c>
      <c r="L54" s="179" t="s">
        <v>9196</v>
      </c>
      <c r="M54" s="189" t="s">
        <v>9238</v>
      </c>
    </row>
    <row r="55" spans="1:14" x14ac:dyDescent="0.35">
      <c r="A55" s="190" t="s">
        <v>9196</v>
      </c>
      <c r="B55" s="191">
        <f>B56+B58</f>
        <v>1</v>
      </c>
      <c r="C55" s="192">
        <f>SUM(C56:C58)</f>
        <v>1573318334.5999999</v>
      </c>
      <c r="D55" s="193" t="s">
        <v>9239</v>
      </c>
      <c r="E55" s="193">
        <f t="shared" ref="E55:L55" si="24">SUM(E56:E58)</f>
        <v>63</v>
      </c>
      <c r="F55" s="194" t="e">
        <f t="shared" si="24"/>
        <v>#REF!</v>
      </c>
      <c r="G55" s="194" t="e">
        <f>SUM(G56:G58)</f>
        <v>#REF!</v>
      </c>
      <c r="H55" s="194" t="e">
        <f t="shared" si="24"/>
        <v>#REF!</v>
      </c>
      <c r="I55" s="194" t="e">
        <f t="shared" si="24"/>
        <v>#REF!</v>
      </c>
      <c r="J55" s="194" t="e">
        <f t="shared" si="24"/>
        <v>#REF!</v>
      </c>
      <c r="K55" s="194" t="e">
        <f t="shared" si="24"/>
        <v>#REF!</v>
      </c>
      <c r="L55" s="194" t="e">
        <f t="shared" si="24"/>
        <v>#REF!</v>
      </c>
      <c r="M55" s="230" t="e">
        <f>+C55-L55</f>
        <v>#REF!</v>
      </c>
    </row>
    <row r="56" spans="1:14" x14ac:dyDescent="0.35">
      <c r="A56" s="250" t="s">
        <v>9223</v>
      </c>
      <c r="B56" s="252">
        <f>+C56/C55</f>
        <v>1</v>
      </c>
      <c r="C56" s="254">
        <v>1573318334.5999999</v>
      </c>
      <c r="D56" s="195" t="s">
        <v>9240</v>
      </c>
      <c r="E56" s="195">
        <v>63</v>
      </c>
      <c r="F56" s="196" t="e">
        <f>SUM(#REF!)</f>
        <v>#REF!</v>
      </c>
      <c r="G56" s="197" t="e">
        <f>$C$35*E56</f>
        <v>#REF!</v>
      </c>
      <c r="H56" s="197" t="e">
        <f>$C$36*E56</f>
        <v>#REF!</v>
      </c>
      <c r="I56" s="197" t="e">
        <f>SUM(F56:H56)*#REF!</f>
        <v>#REF!</v>
      </c>
      <c r="J56" s="197" t="e">
        <f>SUM(F56:H56)*#REF!</f>
        <v>#REF!</v>
      </c>
      <c r="K56" s="197" t="e">
        <f>SUM(F56:J56)*19%</f>
        <v>#REF!</v>
      </c>
      <c r="L56" s="197" t="e">
        <f>SUM(F56:K56)</f>
        <v>#REF!</v>
      </c>
      <c r="M56" s="194"/>
    </row>
    <row r="57" spans="1:14" x14ac:dyDescent="0.35">
      <c r="A57" s="251"/>
      <c r="B57" s="253"/>
      <c r="C57" s="255"/>
      <c r="D57" s="195" t="s">
        <v>9241</v>
      </c>
      <c r="E57" s="195">
        <v>0</v>
      </c>
      <c r="F57" s="196">
        <v>0</v>
      </c>
      <c r="G57" s="197" t="e">
        <f t="shared" ref="G57:G58" si="25">$C$35*E57</f>
        <v>#REF!</v>
      </c>
      <c r="H57" s="197" t="e">
        <f t="shared" ref="H57:H58" si="26">$C$36*E57</f>
        <v>#REF!</v>
      </c>
      <c r="I57" s="197" t="e">
        <f t="shared" ref="I57:I58" si="27">SUM(F57:H57)*7%</f>
        <v>#REF!</v>
      </c>
      <c r="J57" s="197" t="e">
        <f t="shared" ref="J57:J58" si="28">SUM(F57:H57)*10%</f>
        <v>#REF!</v>
      </c>
      <c r="K57" s="197" t="e">
        <f t="shared" ref="K57:K58" si="29">SUM(F57:J57)*19%</f>
        <v>#REF!</v>
      </c>
      <c r="L57" s="197" t="e">
        <f t="shared" ref="L57:L58" si="30">SUM(F57:K57)</f>
        <v>#REF!</v>
      </c>
      <c r="M57" s="196"/>
    </row>
    <row r="58" spans="1:14" x14ac:dyDescent="0.35">
      <c r="A58" s="180" t="s">
        <v>9224</v>
      </c>
      <c r="B58" s="191">
        <f>+C58/C55</f>
        <v>0</v>
      </c>
      <c r="C58" s="183">
        <v>0</v>
      </c>
      <c r="D58" s="195" t="s">
        <v>9242</v>
      </c>
      <c r="E58" s="195">
        <v>0</v>
      </c>
      <c r="F58" s="196">
        <v>0</v>
      </c>
      <c r="G58" s="197" t="e">
        <f t="shared" si="25"/>
        <v>#REF!</v>
      </c>
      <c r="H58" s="197" t="e">
        <f t="shared" si="26"/>
        <v>#REF!</v>
      </c>
      <c r="I58" s="197" t="e">
        <f t="shared" si="27"/>
        <v>#REF!</v>
      </c>
      <c r="J58" s="197" t="e">
        <f t="shared" si="28"/>
        <v>#REF!</v>
      </c>
      <c r="K58" s="197" t="e">
        <f t="shared" si="29"/>
        <v>#REF!</v>
      </c>
      <c r="L58" s="197" t="e">
        <f t="shared" si="30"/>
        <v>#REF!</v>
      </c>
      <c r="M58" s="196"/>
    </row>
    <row r="60" spans="1:14" ht="15.5" x14ac:dyDescent="0.35">
      <c r="A60" s="248" t="s">
        <v>9222</v>
      </c>
      <c r="B60" s="248"/>
      <c r="C60" s="248"/>
      <c r="D60" s="248"/>
      <c r="E60" s="248"/>
      <c r="F60" s="248"/>
      <c r="G60" s="248"/>
      <c r="H60" s="248"/>
      <c r="I60" s="248"/>
      <c r="J60" s="248"/>
      <c r="K60" s="248"/>
      <c r="L60" s="248"/>
      <c r="M60" s="248"/>
    </row>
    <row r="61" spans="1:14" ht="43.5" x14ac:dyDescent="0.35">
      <c r="A61" s="177" t="s">
        <v>9215</v>
      </c>
      <c r="B61" s="177" t="s">
        <v>9232</v>
      </c>
      <c r="C61" s="177" t="s">
        <v>9233</v>
      </c>
      <c r="D61" s="179" t="s">
        <v>9234</v>
      </c>
      <c r="E61" s="179" t="s">
        <v>9235</v>
      </c>
      <c r="F61" s="179" t="s">
        <v>9236</v>
      </c>
      <c r="G61" s="179" t="s">
        <v>9212</v>
      </c>
      <c r="H61" s="179" t="s">
        <v>9213</v>
      </c>
      <c r="I61" s="179" t="s">
        <v>9247</v>
      </c>
      <c r="J61" s="179" t="s">
        <v>9248</v>
      </c>
      <c r="K61" s="179" t="s">
        <v>9237</v>
      </c>
      <c r="L61" s="179" t="s">
        <v>9196</v>
      </c>
      <c r="M61" s="189" t="s">
        <v>9238</v>
      </c>
    </row>
    <row r="62" spans="1:14" x14ac:dyDescent="0.35">
      <c r="A62" s="190" t="s">
        <v>9196</v>
      </c>
      <c r="B62" s="191">
        <f>B63+B65</f>
        <v>1</v>
      </c>
      <c r="C62" s="192">
        <f>SUM(C63:C65)</f>
        <v>4047645261.8400002</v>
      </c>
      <c r="D62" s="193" t="s">
        <v>9239</v>
      </c>
      <c r="E62" s="193">
        <v>1194</v>
      </c>
      <c r="F62" s="194" t="e">
        <f>SUM(#REF!)</f>
        <v>#REF!</v>
      </c>
      <c r="G62" s="197" t="e">
        <f>$C$35*E62</f>
        <v>#REF!</v>
      </c>
      <c r="H62" s="197" t="e">
        <f>$C$36*E62</f>
        <v>#REF!</v>
      </c>
      <c r="I62" s="197" t="e">
        <f>SUM(F62:H62)*#REF!</f>
        <v>#REF!</v>
      </c>
      <c r="J62" s="197" t="e">
        <f>SUM(F62:H62)*#REF!</f>
        <v>#REF!</v>
      </c>
      <c r="K62" s="216" t="e">
        <f>SUM(F62:J62)*#REF!</f>
        <v>#REF!</v>
      </c>
      <c r="L62" s="197" t="e">
        <f>SUM(F62:K62)</f>
        <v>#REF!</v>
      </c>
      <c r="M62" s="230" t="e">
        <f>+C62-L62</f>
        <v>#REF!</v>
      </c>
    </row>
    <row r="63" spans="1:14" x14ac:dyDescent="0.35">
      <c r="A63" s="250" t="s">
        <v>9223</v>
      </c>
      <c r="B63" s="252">
        <f>+C63/C62</f>
        <v>0.30334602284090556</v>
      </c>
      <c r="C63" s="254">
        <v>1227837092.05</v>
      </c>
      <c r="D63" s="195" t="s">
        <v>9240</v>
      </c>
      <c r="E63" s="232">
        <v>1602</v>
      </c>
      <c r="F63" s="196">
        <v>2993896477.9393926</v>
      </c>
      <c r="G63" s="197" t="e">
        <f>$C$35*E63</f>
        <v>#REF!</v>
      </c>
      <c r="H63" s="197" t="e">
        <f>$C$36*E63</f>
        <v>#REF!</v>
      </c>
      <c r="I63" s="197" t="e">
        <f>SUM(F63:H63)*#REF!</f>
        <v>#REF!</v>
      </c>
      <c r="J63" s="197" t="e">
        <f>SUM(F63:H63)*#REF!</f>
        <v>#REF!</v>
      </c>
      <c r="K63" s="197" t="e">
        <f>SUM(F63:J63)*#REF!</f>
        <v>#REF!</v>
      </c>
      <c r="L63" s="197" t="e">
        <f>SUM(F63:K63)</f>
        <v>#REF!</v>
      </c>
      <c r="M63" s="194"/>
      <c r="N63" s="181">
        <f>E63/$E$62</f>
        <v>1.3417085427135678</v>
      </c>
    </row>
    <row r="64" spans="1:14" x14ac:dyDescent="0.35">
      <c r="A64" s="251"/>
      <c r="B64" s="253"/>
      <c r="C64" s="255"/>
      <c r="D64" s="195" t="s">
        <v>9241</v>
      </c>
      <c r="E64" s="232">
        <v>496</v>
      </c>
      <c r="F64" s="196">
        <v>926949221.6341691</v>
      </c>
      <c r="G64" s="197" t="e">
        <f>$C$35*E64</f>
        <v>#REF!</v>
      </c>
      <c r="H64" s="197" t="e">
        <f>$C$36*E64</f>
        <v>#REF!</v>
      </c>
      <c r="I64" s="197" t="e">
        <f>SUM(F64:H64)*#REF!</f>
        <v>#REF!</v>
      </c>
      <c r="J64" s="197" t="e">
        <f>SUM(F64:H64)*#REF!</f>
        <v>#REF!</v>
      </c>
      <c r="K64" s="197" t="e">
        <f t="shared" ref="K64:K65" si="31">SUM(F64:J64)*19%</f>
        <v>#REF!</v>
      </c>
      <c r="L64" s="197" t="e">
        <f t="shared" ref="L64:L65" si="32">SUM(F64:K64)</f>
        <v>#REF!</v>
      </c>
      <c r="M64" s="196"/>
      <c r="N64" s="181">
        <f t="shared" ref="N64:N65" si="33">E64/$E$62</f>
        <v>0.41541038525963148</v>
      </c>
    </row>
    <row r="65" spans="1:14" x14ac:dyDescent="0.35">
      <c r="A65" s="180" t="s">
        <v>9224</v>
      </c>
      <c r="B65" s="191">
        <f>+C65/C62</f>
        <v>0.69665397715909438</v>
      </c>
      <c r="C65" s="183">
        <v>2819808169.79</v>
      </c>
      <c r="D65" s="195" t="s">
        <v>9242</v>
      </c>
      <c r="E65" s="232">
        <v>492</v>
      </c>
      <c r="F65" s="196">
        <v>919473824.68550634</v>
      </c>
      <c r="G65" s="197" t="e">
        <f>$C$35*E65</f>
        <v>#REF!</v>
      </c>
      <c r="H65" s="197" t="e">
        <f>$C$36*E65</f>
        <v>#REF!</v>
      </c>
      <c r="I65" s="197" t="e">
        <f>SUM(F65:H65)*#REF!</f>
        <v>#REF!</v>
      </c>
      <c r="J65" s="197" t="e">
        <f>SUM(F65:H65)*#REF!</f>
        <v>#REF!</v>
      </c>
      <c r="K65" s="197" t="e">
        <f t="shared" si="31"/>
        <v>#REF!</v>
      </c>
      <c r="L65" s="197" t="e">
        <f t="shared" si="32"/>
        <v>#REF!</v>
      </c>
      <c r="M65" s="196"/>
      <c r="N65" s="181">
        <f t="shared" si="33"/>
        <v>0.4120603015075377</v>
      </c>
    </row>
    <row r="66" spans="1:14" x14ac:dyDescent="0.35">
      <c r="E66" s="233"/>
    </row>
    <row r="67" spans="1:14" ht="15.5" x14ac:dyDescent="0.35">
      <c r="A67" s="248" t="s">
        <v>9230</v>
      </c>
      <c r="B67" s="248"/>
      <c r="C67" s="248"/>
      <c r="D67" s="248"/>
      <c r="E67" s="248"/>
      <c r="F67" s="248"/>
      <c r="G67" s="248"/>
      <c r="H67" s="248"/>
      <c r="I67" s="248"/>
      <c r="J67" s="248"/>
      <c r="K67" s="248"/>
      <c r="L67" s="248"/>
      <c r="M67" s="248"/>
    </row>
    <row r="68" spans="1:14" ht="43.5" x14ac:dyDescent="0.35">
      <c r="A68" s="177" t="s">
        <v>9215</v>
      </c>
      <c r="B68" s="177" t="s">
        <v>9232</v>
      </c>
      <c r="C68" s="177" t="s">
        <v>9233</v>
      </c>
      <c r="D68" s="179" t="s">
        <v>9234</v>
      </c>
      <c r="E68" s="179" t="s">
        <v>9235</v>
      </c>
      <c r="F68" s="179" t="s">
        <v>9236</v>
      </c>
      <c r="G68" s="179" t="s">
        <v>9212</v>
      </c>
      <c r="H68" s="179" t="s">
        <v>9213</v>
      </c>
      <c r="I68" s="179" t="s">
        <v>9247</v>
      </c>
      <c r="J68" s="179" t="s">
        <v>9248</v>
      </c>
      <c r="K68" s="179" t="s">
        <v>9237</v>
      </c>
      <c r="L68" s="179" t="s">
        <v>9196</v>
      </c>
      <c r="M68" s="189" t="s">
        <v>9238</v>
      </c>
    </row>
    <row r="69" spans="1:14" x14ac:dyDescent="0.35">
      <c r="A69" s="190" t="s">
        <v>9196</v>
      </c>
      <c r="B69" s="191">
        <f>B70+B72</f>
        <v>0</v>
      </c>
      <c r="C69" s="192">
        <f>SUM(C70:C72)</f>
        <v>300000000</v>
      </c>
      <c r="D69" s="193" t="s">
        <v>9239</v>
      </c>
      <c r="E69" s="193">
        <f t="shared" ref="E69:K69" si="34">SUM(E70:E72)</f>
        <v>19</v>
      </c>
      <c r="F69" s="194" t="e">
        <f t="shared" si="34"/>
        <v>#REF!</v>
      </c>
      <c r="G69" s="194" t="e">
        <f t="shared" si="34"/>
        <v>#REF!</v>
      </c>
      <c r="H69" s="194" t="e">
        <f t="shared" si="34"/>
        <v>#REF!</v>
      </c>
      <c r="I69" s="194" t="e">
        <f t="shared" si="34"/>
        <v>#REF!</v>
      </c>
      <c r="J69" s="194" t="e">
        <f t="shared" si="34"/>
        <v>#REF!</v>
      </c>
      <c r="K69" s="194" t="e">
        <f t="shared" si="34"/>
        <v>#REF!</v>
      </c>
      <c r="L69" s="194" t="e">
        <f>SUM(L70:L72)</f>
        <v>#REF!</v>
      </c>
      <c r="M69" s="230" t="e">
        <f>+C69-L69</f>
        <v>#REF!</v>
      </c>
    </row>
    <row r="70" spans="1:14" x14ac:dyDescent="0.35">
      <c r="A70" s="198" t="s">
        <v>9223</v>
      </c>
      <c r="B70" s="199">
        <f>+C70/C69</f>
        <v>0</v>
      </c>
      <c r="C70" s="200">
        <v>0</v>
      </c>
      <c r="D70" s="195" t="s">
        <v>9240</v>
      </c>
      <c r="E70" s="195">
        <v>0</v>
      </c>
      <c r="F70" s="196">
        <v>0</v>
      </c>
      <c r="G70" s="197" t="e">
        <f>$C$35*E70</f>
        <v>#REF!</v>
      </c>
      <c r="H70" s="197" t="e">
        <f>$C$36*E70</f>
        <v>#REF!</v>
      </c>
      <c r="I70" s="197" t="e">
        <f t="shared" ref="I70" si="35">SUM(F70:H70)*7%</f>
        <v>#REF!</v>
      </c>
      <c r="J70" s="197" t="e">
        <f t="shared" ref="J70" si="36">SUM(F70:H70)*10%</f>
        <v>#REF!</v>
      </c>
      <c r="K70" s="197" t="e">
        <f t="shared" ref="K70:K72" si="37">SUM(F70:J70)*19%</f>
        <v>#REF!</v>
      </c>
      <c r="L70" s="197" t="e">
        <f t="shared" ref="L70" si="38">SUM(F70:K70)</f>
        <v>#REF!</v>
      </c>
      <c r="M70" s="194"/>
    </row>
    <row r="71" spans="1:14" x14ac:dyDescent="0.35">
      <c r="A71" s="250" t="s">
        <v>9224</v>
      </c>
      <c r="B71" s="256">
        <f>+C71/C69</f>
        <v>1</v>
      </c>
      <c r="C71" s="258">
        <f>I26</f>
        <v>300000000</v>
      </c>
      <c r="D71" s="195" t="s">
        <v>9241</v>
      </c>
      <c r="E71" s="229">
        <v>5</v>
      </c>
      <c r="F71" s="196" t="e">
        <f>SUM(#REF!)</f>
        <v>#REF!</v>
      </c>
      <c r="G71" s="197" t="e">
        <f>$C$35*E71</f>
        <v>#REF!</v>
      </c>
      <c r="H71" s="197" t="e">
        <f>$C$36*E71</f>
        <v>#REF!</v>
      </c>
      <c r="I71" s="197" t="e">
        <f>SUM(F71:H71)*#REF!</f>
        <v>#REF!</v>
      </c>
      <c r="J71" s="197" t="e">
        <f>SUM(F71:H71)*#REF!</f>
        <v>#REF!</v>
      </c>
      <c r="K71" s="197" t="e">
        <f t="shared" si="37"/>
        <v>#REF!</v>
      </c>
      <c r="L71" s="197" t="e">
        <f>SUM(F71:K71)</f>
        <v>#REF!</v>
      </c>
      <c r="M71" s="196"/>
    </row>
    <row r="72" spans="1:14" x14ac:dyDescent="0.35">
      <c r="A72" s="251"/>
      <c r="B72" s="257"/>
      <c r="C72" s="259"/>
      <c r="D72" s="195" t="s">
        <v>9242</v>
      </c>
      <c r="E72" s="195">
        <v>14</v>
      </c>
      <c r="F72" s="196" t="e">
        <f>SUM(#REF!)</f>
        <v>#REF!</v>
      </c>
      <c r="G72" s="197" t="e">
        <f>$C$35*E72</f>
        <v>#REF!</v>
      </c>
      <c r="H72" s="197" t="e">
        <f>$C$36*E72</f>
        <v>#REF!</v>
      </c>
      <c r="I72" s="197" t="e">
        <f>SUM(F72:H72)*#REF!</f>
        <v>#REF!</v>
      </c>
      <c r="J72" s="197" t="e">
        <f>SUM(F72:H72)*#REF!</f>
        <v>#REF!</v>
      </c>
      <c r="K72" s="197" t="e">
        <f t="shared" si="37"/>
        <v>#REF!</v>
      </c>
      <c r="L72" s="197" t="e">
        <f>SUM(F72:K72)</f>
        <v>#REF!</v>
      </c>
      <c r="M72" s="196"/>
    </row>
    <row r="74" spans="1:14" ht="15.5" x14ac:dyDescent="0.35">
      <c r="A74" s="248" t="s">
        <v>9245</v>
      </c>
      <c r="B74" s="248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</row>
    <row r="75" spans="1:14" ht="43.5" x14ac:dyDescent="0.35">
      <c r="A75" s="177" t="s">
        <v>9215</v>
      </c>
      <c r="B75" s="177" t="s">
        <v>9232</v>
      </c>
      <c r="C75" s="177" t="s">
        <v>9233</v>
      </c>
      <c r="D75" s="179" t="s">
        <v>9234</v>
      </c>
      <c r="E75" s="179" t="s">
        <v>9235</v>
      </c>
      <c r="F75" s="179" t="s">
        <v>9236</v>
      </c>
      <c r="G75" s="179" t="s">
        <v>9212</v>
      </c>
      <c r="H75" s="179" t="s">
        <v>9213</v>
      </c>
      <c r="I75" s="179" t="s">
        <v>9247</v>
      </c>
      <c r="J75" s="179" t="s">
        <v>9248</v>
      </c>
      <c r="K75" s="179" t="s">
        <v>9237</v>
      </c>
      <c r="L75" s="179" t="s">
        <v>9196</v>
      </c>
      <c r="M75" s="189" t="s">
        <v>9238</v>
      </c>
    </row>
    <row r="76" spans="1:14" x14ac:dyDescent="0.35">
      <c r="A76" s="190" t="s">
        <v>9196</v>
      </c>
      <c r="B76" s="191"/>
      <c r="C76" s="192" t="e">
        <f>F27+E28</f>
        <v>#REF!</v>
      </c>
      <c r="D76" s="193" t="s">
        <v>9239</v>
      </c>
      <c r="E76" s="195">
        <v>1783</v>
      </c>
      <c r="F76" s="194" t="e">
        <f>SUM(#REF!)</f>
        <v>#REF!</v>
      </c>
      <c r="G76" s="194" t="e">
        <f t="shared" ref="G76:J76" si="39">SUM(G77:G77)</f>
        <v>#REF!</v>
      </c>
      <c r="H76" s="194" t="e">
        <f>SUM(H77:H77)</f>
        <v>#REF!</v>
      </c>
      <c r="I76" s="194" t="e">
        <f t="shared" si="39"/>
        <v>#REF!</v>
      </c>
      <c r="J76" s="194" t="e">
        <f t="shared" si="39"/>
        <v>#REF!</v>
      </c>
      <c r="K76" s="194" t="e">
        <f>SUM(K77:K77)</f>
        <v>#REF!</v>
      </c>
      <c r="L76" s="194" t="e">
        <f>SUM(L77:L77)</f>
        <v>#REF!</v>
      </c>
      <c r="M76" s="230" t="e">
        <f>+C76-L76</f>
        <v>#REF!</v>
      </c>
    </row>
    <row r="77" spans="1:14" x14ac:dyDescent="0.35">
      <c r="A77" s="198" t="s">
        <v>9246</v>
      </c>
      <c r="B77" s="199">
        <v>1</v>
      </c>
      <c r="C77" s="200">
        <v>0</v>
      </c>
      <c r="D77" s="195"/>
      <c r="E77" s="195">
        <v>1783</v>
      </c>
      <c r="F77" s="196" t="e">
        <f>F76</f>
        <v>#REF!</v>
      </c>
      <c r="G77" s="197" t="e">
        <f>$C$35*E77</f>
        <v>#REF!</v>
      </c>
      <c r="H77" s="197" t="e">
        <f>$C$36*1251</f>
        <v>#REF!</v>
      </c>
      <c r="I77" s="197" t="e">
        <f>SUM(F77:H77)*#REF!</f>
        <v>#REF!</v>
      </c>
      <c r="J77" s="197" t="e">
        <f>SUM(F77:H77)*#REF!</f>
        <v>#REF!</v>
      </c>
      <c r="K77" s="197" t="e">
        <f>SUM(F77:J77)*19%</f>
        <v>#REF!</v>
      </c>
      <c r="L77" s="197" t="e">
        <f>SUM(F77:K77)</f>
        <v>#REF!</v>
      </c>
      <c r="M77" s="194"/>
    </row>
    <row r="80" spans="1:14" x14ac:dyDescent="0.35">
      <c r="H80" s="175"/>
      <c r="L80" s="234"/>
      <c r="M80" s="230"/>
    </row>
    <row r="81" spans="8:13" x14ac:dyDescent="0.35">
      <c r="M81" s="234"/>
    </row>
    <row r="82" spans="8:13" x14ac:dyDescent="0.35">
      <c r="H82" s="175"/>
    </row>
  </sheetData>
  <mergeCells count="19">
    <mergeCell ref="A56:A57"/>
    <mergeCell ref="B56:B57"/>
    <mergeCell ref="C56:C57"/>
    <mergeCell ref="A74:M74"/>
    <mergeCell ref="F1:F2"/>
    <mergeCell ref="G1:G2"/>
    <mergeCell ref="A60:M60"/>
    <mergeCell ref="A63:A64"/>
    <mergeCell ref="B63:B64"/>
    <mergeCell ref="C63:C64"/>
    <mergeCell ref="A67:M67"/>
    <mergeCell ref="A71:A72"/>
    <mergeCell ref="B71:B72"/>
    <mergeCell ref="C71:C72"/>
    <mergeCell ref="A46:M46"/>
    <mergeCell ref="A49:A50"/>
    <mergeCell ref="B49:B50"/>
    <mergeCell ref="C49:C50"/>
    <mergeCell ref="A53:M53"/>
  </mergeCells>
  <pageMargins left="0.7" right="0.7" top="0.75" bottom="0.75" header="0.3" footer="0.3"/>
  <pageSetup orientation="portrait" verticalDpi="0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C1238-1E64-4D2D-80DF-E163B857F5D2}">
  <sheetPr codeName="Hoja2">
    <tabColor rgb="FFFFC000"/>
  </sheetPr>
  <dimension ref="A1:P894"/>
  <sheetViews>
    <sheetView zoomScale="85" zoomScaleNormal="85" workbookViewId="0">
      <pane ySplit="5" topLeftCell="A756" activePane="bottomLeft" state="frozen"/>
      <selection pane="bottomLeft" activeCell="E759" sqref="E759"/>
    </sheetView>
  </sheetViews>
  <sheetFormatPr baseColWidth="10" defaultColWidth="11.453125" defaultRowHeight="14.5" x14ac:dyDescent="0.35"/>
  <cols>
    <col min="1" max="1" width="53.453125" customWidth="1"/>
    <col min="2" max="2" width="37.54296875" style="12" customWidth="1"/>
    <col min="3" max="3" width="12.7265625" customWidth="1"/>
    <col min="4" max="4" width="16.81640625" customWidth="1"/>
    <col min="5" max="5" width="18.81640625" style="6" customWidth="1"/>
    <col min="6" max="6" width="14.1796875" style="6" customWidth="1"/>
    <col min="7" max="7" width="17.81640625" style="6" customWidth="1"/>
    <col min="8" max="8" width="14.7265625" customWidth="1"/>
    <col min="9" max="9" width="17.453125" style="13" bestFit="1" customWidth="1"/>
    <col min="10" max="10" width="23.54296875" style="6" customWidth="1"/>
    <col min="11" max="11" width="25.453125" customWidth="1"/>
  </cols>
  <sheetData>
    <row r="1" spans="1:16" ht="20" x14ac:dyDescent="0.35">
      <c r="B1" s="261" t="s">
        <v>0</v>
      </c>
      <c r="C1" s="261"/>
      <c r="D1" s="261"/>
      <c r="E1" s="261"/>
      <c r="F1" s="261"/>
      <c r="G1" s="261"/>
      <c r="H1" s="261"/>
      <c r="I1" s="261"/>
      <c r="J1" s="261"/>
    </row>
    <row r="2" spans="1:16" ht="20" x14ac:dyDescent="0.35">
      <c r="B2" s="261" t="s">
        <v>215</v>
      </c>
      <c r="C2" s="261"/>
      <c r="D2" s="261"/>
      <c r="E2" s="261"/>
      <c r="F2" s="261"/>
      <c r="G2" s="261"/>
      <c r="H2" s="261"/>
      <c r="I2" s="261"/>
      <c r="J2" s="261"/>
    </row>
    <row r="3" spans="1:16" ht="18" customHeight="1" x14ac:dyDescent="0.35">
      <c r="B3" s="260" t="s">
        <v>1</v>
      </c>
      <c r="C3" s="260"/>
      <c r="D3" s="260"/>
      <c r="E3" s="260"/>
      <c r="F3" s="260"/>
      <c r="G3" s="260"/>
      <c r="H3" s="260"/>
      <c r="I3" s="260"/>
      <c r="J3" s="260"/>
      <c r="K3" s="23"/>
      <c r="L3" s="23"/>
      <c r="M3" s="23"/>
      <c r="N3" s="23"/>
      <c r="O3" s="23"/>
      <c r="P3" s="23"/>
    </row>
    <row r="4" spans="1:16" ht="15" thickBot="1" x14ac:dyDescent="0.4"/>
    <row r="5" spans="1:16" s="22" customFormat="1" ht="29" x14ac:dyDescent="0.35">
      <c r="A5" s="56" t="s">
        <v>216</v>
      </c>
      <c r="B5" s="57" t="s">
        <v>2</v>
      </c>
      <c r="C5" s="57" t="s">
        <v>217</v>
      </c>
      <c r="D5" s="57" t="s">
        <v>218</v>
      </c>
      <c r="E5" s="58" t="s">
        <v>219</v>
      </c>
      <c r="F5" s="58" t="s">
        <v>4</v>
      </c>
      <c r="G5" s="58" t="s">
        <v>5</v>
      </c>
      <c r="H5" s="57" t="s">
        <v>220</v>
      </c>
      <c r="I5" s="59" t="s">
        <v>221</v>
      </c>
      <c r="J5" s="60" t="s">
        <v>6</v>
      </c>
    </row>
    <row r="6" spans="1:16" s="22" customFormat="1" ht="48.65" customHeight="1" x14ac:dyDescent="0.35">
      <c r="A6" s="61" t="s">
        <v>222</v>
      </c>
      <c r="B6" s="38" t="s">
        <v>223</v>
      </c>
      <c r="C6" s="26" t="s">
        <v>224</v>
      </c>
      <c r="D6" s="26">
        <v>139</v>
      </c>
      <c r="E6" s="25">
        <v>21462</v>
      </c>
      <c r="F6" s="29">
        <f>ROUND(E6*0.19,0)</f>
        <v>4078</v>
      </c>
      <c r="G6" s="29">
        <f t="shared" ref="G6:G11" si="0">+E6+F6</f>
        <v>25540</v>
      </c>
      <c r="H6" s="30">
        <v>2</v>
      </c>
      <c r="I6" s="31">
        <f>+H6*1782</f>
        <v>3564</v>
      </c>
      <c r="J6" s="62">
        <f t="shared" ref="J6:J11" si="1">+I6*G6</f>
        <v>91024560</v>
      </c>
    </row>
    <row r="7" spans="1:16" s="22" customFormat="1" ht="48.65" customHeight="1" x14ac:dyDescent="0.35">
      <c r="A7" s="61" t="s">
        <v>222</v>
      </c>
      <c r="B7" s="37" t="s">
        <v>212</v>
      </c>
      <c r="C7" s="26" t="s">
        <v>224</v>
      </c>
      <c r="D7" s="26">
        <v>138</v>
      </c>
      <c r="E7" s="25">
        <v>21462</v>
      </c>
      <c r="F7" s="29">
        <f t="shared" ref="F7:F11" si="2">ROUND(E7*0.19,0)</f>
        <v>4078</v>
      </c>
      <c r="G7" s="29">
        <f t="shared" si="0"/>
        <v>25540</v>
      </c>
      <c r="H7" s="30">
        <v>2</v>
      </c>
      <c r="I7" s="31">
        <f t="shared" ref="I7:I41" si="3">+H7*1782</f>
        <v>3564</v>
      </c>
      <c r="J7" s="62">
        <f t="shared" si="1"/>
        <v>91024560</v>
      </c>
      <c r="K7" s="54"/>
    </row>
    <row r="8" spans="1:16" s="22" customFormat="1" ht="48.65" customHeight="1" x14ac:dyDescent="0.35">
      <c r="A8" s="61" t="s">
        <v>222</v>
      </c>
      <c r="B8" s="37" t="s">
        <v>115</v>
      </c>
      <c r="C8" s="26" t="s">
        <v>225</v>
      </c>
      <c r="D8" s="26">
        <v>329</v>
      </c>
      <c r="E8" s="25">
        <v>32359</v>
      </c>
      <c r="F8" s="29">
        <f t="shared" si="2"/>
        <v>6148</v>
      </c>
      <c r="G8" s="29">
        <f t="shared" si="0"/>
        <v>38507</v>
      </c>
      <c r="H8" s="30">
        <v>5</v>
      </c>
      <c r="I8" s="31">
        <f t="shared" si="3"/>
        <v>8910</v>
      </c>
      <c r="J8" s="62">
        <f t="shared" si="1"/>
        <v>343097370</v>
      </c>
      <c r="K8" s="54"/>
    </row>
    <row r="9" spans="1:16" s="22" customFormat="1" x14ac:dyDescent="0.35">
      <c r="A9" s="61" t="s">
        <v>222</v>
      </c>
      <c r="B9" s="38" t="s">
        <v>226</v>
      </c>
      <c r="C9" s="26" t="s">
        <v>224</v>
      </c>
      <c r="D9" s="26">
        <v>11</v>
      </c>
      <c r="E9" s="25">
        <v>42924</v>
      </c>
      <c r="F9" s="29">
        <f t="shared" si="2"/>
        <v>8156</v>
      </c>
      <c r="G9" s="29">
        <f t="shared" si="0"/>
        <v>51080</v>
      </c>
      <c r="H9" s="30">
        <v>5</v>
      </c>
      <c r="I9" s="31">
        <f t="shared" si="3"/>
        <v>8910</v>
      </c>
      <c r="J9" s="62">
        <f t="shared" si="1"/>
        <v>455122800</v>
      </c>
      <c r="K9" s="54"/>
    </row>
    <row r="10" spans="1:16" s="22" customFormat="1" x14ac:dyDescent="0.35">
      <c r="A10" s="61" t="s">
        <v>222</v>
      </c>
      <c r="B10" s="38" t="s">
        <v>227</v>
      </c>
      <c r="C10" s="26" t="s">
        <v>224</v>
      </c>
      <c r="D10" s="26">
        <v>140</v>
      </c>
      <c r="E10" s="25">
        <v>6226</v>
      </c>
      <c r="F10" s="29">
        <f t="shared" si="2"/>
        <v>1183</v>
      </c>
      <c r="G10" s="29">
        <f t="shared" si="0"/>
        <v>7409</v>
      </c>
      <c r="H10" s="30">
        <v>2</v>
      </c>
      <c r="I10" s="31">
        <f t="shared" si="3"/>
        <v>3564</v>
      </c>
      <c r="J10" s="62">
        <f t="shared" si="1"/>
        <v>26405676</v>
      </c>
      <c r="K10" s="54"/>
    </row>
    <row r="11" spans="1:16" s="22" customFormat="1" x14ac:dyDescent="0.35">
      <c r="A11" s="61" t="s">
        <v>222</v>
      </c>
      <c r="B11" s="38" t="s">
        <v>189</v>
      </c>
      <c r="C11" s="26" t="s">
        <v>228</v>
      </c>
      <c r="D11" s="26">
        <v>309</v>
      </c>
      <c r="E11" s="25">
        <v>65155.03</v>
      </c>
      <c r="F11" s="29">
        <f t="shared" si="2"/>
        <v>12379</v>
      </c>
      <c r="G11" s="29">
        <f t="shared" si="0"/>
        <v>77534.03</v>
      </c>
      <c r="H11" s="34">
        <v>1</v>
      </c>
      <c r="I11" s="31">
        <f t="shared" si="3"/>
        <v>1782</v>
      </c>
      <c r="J11" s="62">
        <f t="shared" si="1"/>
        <v>138165641.46000001</v>
      </c>
      <c r="K11" s="54"/>
    </row>
    <row r="12" spans="1:16" s="22" customFormat="1" x14ac:dyDescent="0.35">
      <c r="A12" s="61" t="s">
        <v>222</v>
      </c>
      <c r="B12" s="38" t="s">
        <v>229</v>
      </c>
      <c r="C12" s="26" t="s">
        <v>230</v>
      </c>
      <c r="D12" s="26">
        <v>246</v>
      </c>
      <c r="E12" s="25">
        <v>23114</v>
      </c>
      <c r="F12" s="29">
        <f t="shared" ref="F12:F70" si="4">ROUND(E12*0.19,0)</f>
        <v>4392</v>
      </c>
      <c r="G12" s="29">
        <f t="shared" ref="G12:G70" si="5">+E12+F12</f>
        <v>27506</v>
      </c>
      <c r="H12" s="30">
        <v>1</v>
      </c>
      <c r="I12" s="31">
        <f t="shared" si="3"/>
        <v>1782</v>
      </c>
      <c r="J12" s="62">
        <f t="shared" ref="J12:J70" si="6">+I12*G12</f>
        <v>49015692</v>
      </c>
      <c r="K12" s="54"/>
    </row>
    <row r="13" spans="1:16" s="22" customFormat="1" ht="29" x14ac:dyDescent="0.35">
      <c r="A13" s="61" t="s">
        <v>222</v>
      </c>
      <c r="B13" s="38" t="s">
        <v>231</v>
      </c>
      <c r="C13" s="26" t="s">
        <v>232</v>
      </c>
      <c r="D13" s="26">
        <v>9</v>
      </c>
      <c r="E13" s="25">
        <v>150000</v>
      </c>
      <c r="F13" s="29">
        <f>ROUND(E13*0.19,0)</f>
        <v>28500</v>
      </c>
      <c r="G13" s="29">
        <f>+E13+F13</f>
        <v>178500</v>
      </c>
      <c r="H13" s="30">
        <v>1</v>
      </c>
      <c r="I13" s="31">
        <f t="shared" si="3"/>
        <v>1782</v>
      </c>
      <c r="J13" s="62">
        <f>+I13*G13</f>
        <v>318087000</v>
      </c>
      <c r="K13" s="54"/>
    </row>
    <row r="14" spans="1:16" s="46" customFormat="1" x14ac:dyDescent="0.35">
      <c r="A14" s="63" t="s">
        <v>222</v>
      </c>
      <c r="B14" s="42" t="s">
        <v>69</v>
      </c>
      <c r="C14" s="43" t="s">
        <v>224</v>
      </c>
      <c r="D14" s="43">
        <v>275</v>
      </c>
      <c r="E14" s="25">
        <v>65000</v>
      </c>
      <c r="F14" s="44">
        <f t="shared" si="4"/>
        <v>12350</v>
      </c>
      <c r="G14" s="44">
        <f t="shared" si="5"/>
        <v>77350</v>
      </c>
      <c r="H14" s="45">
        <v>5</v>
      </c>
      <c r="I14" s="31">
        <f t="shared" si="3"/>
        <v>8910</v>
      </c>
      <c r="J14" s="64">
        <f t="shared" si="6"/>
        <v>689188500</v>
      </c>
      <c r="K14" s="54"/>
    </row>
    <row r="15" spans="1:16" s="46" customFormat="1" x14ac:dyDescent="0.35">
      <c r="A15" s="61" t="s">
        <v>222</v>
      </c>
      <c r="B15" s="39" t="s">
        <v>233</v>
      </c>
      <c r="C15" s="26" t="s">
        <v>224</v>
      </c>
      <c r="D15" s="26">
        <v>89</v>
      </c>
      <c r="E15" s="25">
        <v>7765.96</v>
      </c>
      <c r="F15" s="29">
        <f t="shared" ref="F15:F32" si="7">ROUND(E15*0.19,0)</f>
        <v>1476</v>
      </c>
      <c r="G15" s="29">
        <f t="shared" ref="G15:G32" si="8">+E15+F15</f>
        <v>9241.9599999999991</v>
      </c>
      <c r="H15" s="30">
        <v>5</v>
      </c>
      <c r="I15" s="31">
        <f t="shared" si="3"/>
        <v>8910</v>
      </c>
      <c r="J15" s="62">
        <f t="shared" ref="J15:J32" si="9">+I15*G15</f>
        <v>82345863.599999994</v>
      </c>
      <c r="K15" s="54"/>
    </row>
    <row r="16" spans="1:16" s="22" customFormat="1" ht="29" x14ac:dyDescent="0.35">
      <c r="A16" s="61" t="s">
        <v>222</v>
      </c>
      <c r="B16" s="38" t="s">
        <v>234</v>
      </c>
      <c r="C16" s="26" t="s">
        <v>235</v>
      </c>
      <c r="D16" s="26">
        <v>283</v>
      </c>
      <c r="E16" s="25">
        <v>78423</v>
      </c>
      <c r="F16" s="29">
        <f t="shared" si="7"/>
        <v>14900</v>
      </c>
      <c r="G16" s="29">
        <f t="shared" si="8"/>
        <v>93323</v>
      </c>
      <c r="H16" s="30">
        <v>1</v>
      </c>
      <c r="I16" s="31">
        <f t="shared" si="3"/>
        <v>1782</v>
      </c>
      <c r="J16" s="62">
        <f t="shared" si="9"/>
        <v>166301586</v>
      </c>
      <c r="K16" s="54"/>
    </row>
    <row r="17" spans="1:11" s="22" customFormat="1" ht="29" x14ac:dyDescent="0.35">
      <c r="A17" s="61" t="s">
        <v>222</v>
      </c>
      <c r="B17" s="38" t="s">
        <v>32</v>
      </c>
      <c r="C17" s="26" t="s">
        <v>235</v>
      </c>
      <c r="D17" s="35" t="s">
        <v>236</v>
      </c>
      <c r="E17" s="25">
        <v>107315</v>
      </c>
      <c r="F17" s="29">
        <f t="shared" si="7"/>
        <v>20390</v>
      </c>
      <c r="G17" s="29">
        <f t="shared" si="8"/>
        <v>127705</v>
      </c>
      <c r="H17" s="30">
        <v>1</v>
      </c>
      <c r="I17" s="31">
        <f t="shared" si="3"/>
        <v>1782</v>
      </c>
      <c r="J17" s="62">
        <f t="shared" si="9"/>
        <v>227570310</v>
      </c>
      <c r="K17" s="54"/>
    </row>
    <row r="18" spans="1:11" s="22" customFormat="1" x14ac:dyDescent="0.35">
      <c r="A18" s="61" t="s">
        <v>222</v>
      </c>
      <c r="B18" s="39" t="s">
        <v>237</v>
      </c>
      <c r="C18" s="27" t="s">
        <v>228</v>
      </c>
      <c r="D18" s="26">
        <v>8</v>
      </c>
      <c r="E18" s="25">
        <v>17335.5</v>
      </c>
      <c r="F18" s="29">
        <f t="shared" si="7"/>
        <v>3294</v>
      </c>
      <c r="G18" s="29">
        <f t="shared" si="8"/>
        <v>20629.5</v>
      </c>
      <c r="H18" s="30">
        <v>1</v>
      </c>
      <c r="I18" s="31">
        <f t="shared" si="3"/>
        <v>1782</v>
      </c>
      <c r="J18" s="62">
        <f t="shared" si="9"/>
        <v>36761769</v>
      </c>
      <c r="K18" s="54"/>
    </row>
    <row r="19" spans="1:11" s="22" customFormat="1" ht="29" x14ac:dyDescent="0.35">
      <c r="A19" s="65" t="s">
        <v>222</v>
      </c>
      <c r="B19" s="47" t="s">
        <v>33</v>
      </c>
      <c r="C19" s="49" t="s">
        <v>238</v>
      </c>
      <c r="D19" s="49" t="s">
        <v>236</v>
      </c>
      <c r="E19" s="25">
        <v>292990</v>
      </c>
      <c r="F19" s="50">
        <f t="shared" si="7"/>
        <v>55668</v>
      </c>
      <c r="G19" s="50">
        <f t="shared" si="8"/>
        <v>348658</v>
      </c>
      <c r="H19" s="53">
        <v>1</v>
      </c>
      <c r="I19" s="31">
        <f t="shared" si="3"/>
        <v>1782</v>
      </c>
      <c r="J19" s="66">
        <f t="shared" si="9"/>
        <v>621308556</v>
      </c>
      <c r="K19" s="54"/>
    </row>
    <row r="20" spans="1:11" s="22" customFormat="1" ht="29" x14ac:dyDescent="0.35">
      <c r="A20" s="61" t="s">
        <v>222</v>
      </c>
      <c r="B20" s="39" t="s">
        <v>239</v>
      </c>
      <c r="C20" s="26" t="s">
        <v>240</v>
      </c>
      <c r="D20" s="26">
        <v>27</v>
      </c>
      <c r="E20" s="25">
        <v>45402.5</v>
      </c>
      <c r="F20" s="29">
        <f t="shared" si="7"/>
        <v>8626</v>
      </c>
      <c r="G20" s="29">
        <f t="shared" si="8"/>
        <v>54028.5</v>
      </c>
      <c r="H20" s="30">
        <v>1</v>
      </c>
      <c r="I20" s="31">
        <f t="shared" si="3"/>
        <v>1782</v>
      </c>
      <c r="J20" s="62">
        <f t="shared" si="9"/>
        <v>96278787</v>
      </c>
      <c r="K20" s="54"/>
    </row>
    <row r="21" spans="1:11" s="22" customFormat="1" x14ac:dyDescent="0.35">
      <c r="A21" s="61" t="s">
        <v>222</v>
      </c>
      <c r="B21" s="38" t="s">
        <v>199</v>
      </c>
      <c r="C21" s="26" t="s">
        <v>241</v>
      </c>
      <c r="D21" s="35" t="s">
        <v>236</v>
      </c>
      <c r="E21" s="25">
        <v>23114</v>
      </c>
      <c r="F21" s="29">
        <f t="shared" si="7"/>
        <v>4392</v>
      </c>
      <c r="G21" s="29">
        <f t="shared" si="8"/>
        <v>27506</v>
      </c>
      <c r="H21" s="32">
        <v>1</v>
      </c>
      <c r="I21" s="31">
        <f t="shared" si="3"/>
        <v>1782</v>
      </c>
      <c r="J21" s="62">
        <f t="shared" si="9"/>
        <v>49015692</v>
      </c>
      <c r="K21" s="54"/>
    </row>
    <row r="22" spans="1:11" s="22" customFormat="1" x14ac:dyDescent="0.35">
      <c r="A22" s="61" t="s">
        <v>222</v>
      </c>
      <c r="B22" s="38" t="s">
        <v>242</v>
      </c>
      <c r="C22" s="26" t="s">
        <v>243</v>
      </c>
      <c r="D22" s="26">
        <v>408</v>
      </c>
      <c r="E22" s="25">
        <v>48765</v>
      </c>
      <c r="F22" s="29">
        <f t="shared" si="7"/>
        <v>9265</v>
      </c>
      <c r="G22" s="29">
        <f t="shared" si="8"/>
        <v>58030</v>
      </c>
      <c r="H22" s="30">
        <v>2</v>
      </c>
      <c r="I22" s="31">
        <f t="shared" si="3"/>
        <v>3564</v>
      </c>
      <c r="J22" s="62">
        <f t="shared" si="9"/>
        <v>206818920</v>
      </c>
      <c r="K22" s="54"/>
    </row>
    <row r="23" spans="1:11" s="52" customFormat="1" ht="29" x14ac:dyDescent="0.35">
      <c r="A23" s="61" t="s">
        <v>222</v>
      </c>
      <c r="B23" s="39" t="s">
        <v>244</v>
      </c>
      <c r="C23" s="26" t="s">
        <v>245</v>
      </c>
      <c r="D23" s="26">
        <v>304</v>
      </c>
      <c r="E23" s="25">
        <v>53657.5</v>
      </c>
      <c r="F23" s="29">
        <f t="shared" si="7"/>
        <v>10195</v>
      </c>
      <c r="G23" s="29">
        <f t="shared" si="8"/>
        <v>63852.5</v>
      </c>
      <c r="H23" s="33">
        <v>1</v>
      </c>
      <c r="I23" s="31">
        <f t="shared" si="3"/>
        <v>1782</v>
      </c>
      <c r="J23" s="62">
        <f t="shared" si="9"/>
        <v>113785155</v>
      </c>
      <c r="K23" s="54"/>
    </row>
    <row r="24" spans="1:11" s="22" customFormat="1" x14ac:dyDescent="0.35">
      <c r="A24" s="65" t="s">
        <v>222</v>
      </c>
      <c r="B24" s="47" t="s">
        <v>246</v>
      </c>
      <c r="C24" s="49" t="s">
        <v>241</v>
      </c>
      <c r="D24" s="49">
        <v>286</v>
      </c>
      <c r="E24" s="25">
        <v>51683</v>
      </c>
      <c r="F24" s="50">
        <f t="shared" si="7"/>
        <v>9820</v>
      </c>
      <c r="G24" s="50">
        <f t="shared" si="8"/>
        <v>61503</v>
      </c>
      <c r="H24" s="53">
        <v>3</v>
      </c>
      <c r="I24" s="31">
        <f t="shared" si="3"/>
        <v>5346</v>
      </c>
      <c r="J24" s="66">
        <f t="shared" si="9"/>
        <v>328795038</v>
      </c>
      <c r="K24" s="54"/>
    </row>
    <row r="25" spans="1:11" s="22" customFormat="1" ht="43.5" x14ac:dyDescent="0.35">
      <c r="A25" s="61" t="s">
        <v>222</v>
      </c>
      <c r="B25" s="39" t="s">
        <v>247</v>
      </c>
      <c r="C25" s="26" t="s">
        <v>248</v>
      </c>
      <c r="D25" s="26">
        <v>18</v>
      </c>
      <c r="E25" s="25">
        <v>21463</v>
      </c>
      <c r="F25" s="29">
        <f t="shared" si="7"/>
        <v>4078</v>
      </c>
      <c r="G25" s="29">
        <f t="shared" si="8"/>
        <v>25541</v>
      </c>
      <c r="H25" s="30">
        <v>1</v>
      </c>
      <c r="I25" s="31">
        <f t="shared" si="3"/>
        <v>1782</v>
      </c>
      <c r="J25" s="62">
        <f t="shared" si="9"/>
        <v>45514062</v>
      </c>
      <c r="K25" s="54"/>
    </row>
    <row r="26" spans="1:11" s="22" customFormat="1" x14ac:dyDescent="0.35">
      <c r="A26" s="65" t="s">
        <v>222</v>
      </c>
      <c r="B26" s="47" t="s">
        <v>64</v>
      </c>
      <c r="C26" s="48" t="s">
        <v>224</v>
      </c>
      <c r="D26" s="49">
        <v>331</v>
      </c>
      <c r="E26" s="25">
        <v>84014</v>
      </c>
      <c r="F26" s="50">
        <f t="shared" si="7"/>
        <v>15963</v>
      </c>
      <c r="G26" s="50">
        <f t="shared" si="8"/>
        <v>99977</v>
      </c>
      <c r="H26" s="51">
        <v>5</v>
      </c>
      <c r="I26" s="31">
        <f t="shared" si="3"/>
        <v>8910</v>
      </c>
      <c r="J26" s="66">
        <f t="shared" si="9"/>
        <v>890795070</v>
      </c>
      <c r="K26" s="54"/>
    </row>
    <row r="27" spans="1:11" s="22" customFormat="1" ht="29" x14ac:dyDescent="0.35">
      <c r="A27" s="61" t="s">
        <v>222</v>
      </c>
      <c r="B27" s="38" t="s">
        <v>63</v>
      </c>
      <c r="C27" s="28" t="s">
        <v>249</v>
      </c>
      <c r="D27" s="35" t="s">
        <v>250</v>
      </c>
      <c r="E27" s="25">
        <v>130000</v>
      </c>
      <c r="F27" s="29">
        <f t="shared" si="7"/>
        <v>24700</v>
      </c>
      <c r="G27" s="29">
        <f t="shared" si="8"/>
        <v>154700</v>
      </c>
      <c r="H27" s="30">
        <v>10</v>
      </c>
      <c r="I27" s="31">
        <f t="shared" si="3"/>
        <v>17820</v>
      </c>
      <c r="J27" s="62">
        <f t="shared" si="9"/>
        <v>2756754000</v>
      </c>
      <c r="K27" s="54"/>
    </row>
    <row r="28" spans="1:11" s="52" customFormat="1" x14ac:dyDescent="0.35">
      <c r="A28" s="61" t="s">
        <v>222</v>
      </c>
      <c r="B28" s="38" t="s">
        <v>251</v>
      </c>
      <c r="C28" s="26" t="s">
        <v>224</v>
      </c>
      <c r="D28" s="26">
        <v>101</v>
      </c>
      <c r="E28" s="25">
        <v>5810</v>
      </c>
      <c r="F28" s="29">
        <f t="shared" si="7"/>
        <v>1104</v>
      </c>
      <c r="G28" s="29">
        <f t="shared" si="8"/>
        <v>6914</v>
      </c>
      <c r="H28" s="32">
        <v>6</v>
      </c>
      <c r="I28" s="31">
        <f t="shared" si="3"/>
        <v>10692</v>
      </c>
      <c r="J28" s="62">
        <f t="shared" si="9"/>
        <v>73924488</v>
      </c>
      <c r="K28" s="54"/>
    </row>
    <row r="29" spans="1:11" s="22" customFormat="1" x14ac:dyDescent="0.35">
      <c r="A29" s="61" t="s">
        <v>222</v>
      </c>
      <c r="B29" s="38" t="s">
        <v>252</v>
      </c>
      <c r="C29" s="28" t="s">
        <v>224</v>
      </c>
      <c r="D29" s="26">
        <v>410</v>
      </c>
      <c r="E29" s="25">
        <v>36000</v>
      </c>
      <c r="F29" s="29">
        <f t="shared" si="7"/>
        <v>6840</v>
      </c>
      <c r="G29" s="29">
        <f t="shared" si="8"/>
        <v>42840</v>
      </c>
      <c r="H29" s="34">
        <v>3</v>
      </c>
      <c r="I29" s="31">
        <f t="shared" si="3"/>
        <v>5346</v>
      </c>
      <c r="J29" s="62">
        <f t="shared" si="9"/>
        <v>229022640</v>
      </c>
      <c r="K29" s="54"/>
    </row>
    <row r="30" spans="1:11" s="52" customFormat="1" x14ac:dyDescent="0.35">
      <c r="A30" s="61" t="s">
        <v>222</v>
      </c>
      <c r="B30" s="39" t="s">
        <v>253</v>
      </c>
      <c r="C30" s="26" t="s">
        <v>224</v>
      </c>
      <c r="D30" s="26">
        <v>307</v>
      </c>
      <c r="E30" s="25">
        <v>43697</v>
      </c>
      <c r="F30" s="29">
        <f t="shared" si="7"/>
        <v>8302</v>
      </c>
      <c r="G30" s="29">
        <f t="shared" si="8"/>
        <v>51999</v>
      </c>
      <c r="H30" s="34">
        <v>2</v>
      </c>
      <c r="I30" s="31">
        <f t="shared" si="3"/>
        <v>3564</v>
      </c>
      <c r="J30" s="62">
        <f t="shared" si="9"/>
        <v>185324436</v>
      </c>
      <c r="K30" s="54"/>
    </row>
    <row r="31" spans="1:11" s="22" customFormat="1" x14ac:dyDescent="0.35">
      <c r="A31" s="61" t="s">
        <v>222</v>
      </c>
      <c r="B31" s="39" t="s">
        <v>254</v>
      </c>
      <c r="C31" s="26" t="s">
        <v>224</v>
      </c>
      <c r="D31" s="26">
        <v>1</v>
      </c>
      <c r="E31" s="25">
        <v>11350</v>
      </c>
      <c r="F31" s="29">
        <f t="shared" si="7"/>
        <v>2157</v>
      </c>
      <c r="G31" s="29">
        <f t="shared" si="8"/>
        <v>13507</v>
      </c>
      <c r="H31" s="77">
        <v>1</v>
      </c>
      <c r="I31" s="31">
        <f t="shared" si="3"/>
        <v>1782</v>
      </c>
      <c r="J31" s="62">
        <f t="shared" si="9"/>
        <v>24069474</v>
      </c>
      <c r="K31" s="54"/>
    </row>
    <row r="32" spans="1:11" s="22" customFormat="1" x14ac:dyDescent="0.35">
      <c r="A32" s="61" t="s">
        <v>222</v>
      </c>
      <c r="B32" s="38" t="s">
        <v>173</v>
      </c>
      <c r="C32" s="26" t="s">
        <v>255</v>
      </c>
      <c r="D32" s="26">
        <v>14</v>
      </c>
      <c r="E32" s="25">
        <v>19401</v>
      </c>
      <c r="F32" s="29">
        <f t="shared" si="7"/>
        <v>3686</v>
      </c>
      <c r="G32" s="29">
        <f t="shared" si="8"/>
        <v>23087</v>
      </c>
      <c r="H32" s="30">
        <v>1</v>
      </c>
      <c r="I32" s="31">
        <f t="shared" si="3"/>
        <v>1782</v>
      </c>
      <c r="J32" s="62">
        <f t="shared" si="9"/>
        <v>41141034</v>
      </c>
      <c r="K32" s="54"/>
    </row>
    <row r="33" spans="1:11" s="22" customFormat="1" ht="29" x14ac:dyDescent="0.35">
      <c r="A33" s="61" t="s">
        <v>222</v>
      </c>
      <c r="B33" s="38" t="s">
        <v>256</v>
      </c>
      <c r="C33" s="26" t="s">
        <v>241</v>
      </c>
      <c r="D33" s="35" t="s">
        <v>257</v>
      </c>
      <c r="E33" s="25">
        <v>13910</v>
      </c>
      <c r="F33" s="29">
        <f t="shared" si="4"/>
        <v>2643</v>
      </c>
      <c r="G33" s="29">
        <f t="shared" si="5"/>
        <v>16553</v>
      </c>
      <c r="H33" s="34">
        <v>1</v>
      </c>
      <c r="I33" s="31">
        <f t="shared" si="3"/>
        <v>1782</v>
      </c>
      <c r="J33" s="62">
        <f t="shared" si="6"/>
        <v>29497446</v>
      </c>
      <c r="K33" s="54"/>
    </row>
    <row r="34" spans="1:11" s="22" customFormat="1" x14ac:dyDescent="0.35">
      <c r="A34" s="61" t="s">
        <v>222</v>
      </c>
      <c r="B34" s="39" t="s">
        <v>258</v>
      </c>
      <c r="C34" s="26" t="s">
        <v>243</v>
      </c>
      <c r="D34" s="26">
        <v>228</v>
      </c>
      <c r="E34" s="25">
        <v>9723</v>
      </c>
      <c r="F34" s="29">
        <f t="shared" si="4"/>
        <v>1847</v>
      </c>
      <c r="G34" s="29">
        <f t="shared" si="5"/>
        <v>11570</v>
      </c>
      <c r="H34" s="34">
        <v>2</v>
      </c>
      <c r="I34" s="31">
        <f t="shared" si="3"/>
        <v>3564</v>
      </c>
      <c r="J34" s="62">
        <f t="shared" si="6"/>
        <v>41235480</v>
      </c>
      <c r="K34" s="54"/>
    </row>
    <row r="35" spans="1:11" s="22" customFormat="1" ht="29" x14ac:dyDescent="0.35">
      <c r="A35" s="61" t="s">
        <v>222</v>
      </c>
      <c r="B35" s="38" t="s">
        <v>259</v>
      </c>
      <c r="C35" s="26" t="s">
        <v>260</v>
      </c>
      <c r="D35" s="26">
        <v>315</v>
      </c>
      <c r="E35" s="25">
        <v>26613.692999999999</v>
      </c>
      <c r="F35" s="29">
        <f t="shared" si="4"/>
        <v>5057</v>
      </c>
      <c r="G35" s="29">
        <f t="shared" si="5"/>
        <v>31670.692999999999</v>
      </c>
      <c r="H35" s="34">
        <v>1</v>
      </c>
      <c r="I35" s="31">
        <f t="shared" si="3"/>
        <v>1782</v>
      </c>
      <c r="J35" s="62">
        <f t="shared" si="6"/>
        <v>56437174.925999999</v>
      </c>
      <c r="K35" s="54"/>
    </row>
    <row r="36" spans="1:11" s="22" customFormat="1" x14ac:dyDescent="0.35">
      <c r="A36" s="61" t="s">
        <v>222</v>
      </c>
      <c r="B36" s="39" t="s">
        <v>261</v>
      </c>
      <c r="C36" s="26" t="s">
        <v>224</v>
      </c>
      <c r="D36" s="36">
        <v>253</v>
      </c>
      <c r="E36" s="25">
        <v>127987</v>
      </c>
      <c r="F36" s="29">
        <f t="shared" si="4"/>
        <v>24318</v>
      </c>
      <c r="G36" s="29">
        <f t="shared" si="5"/>
        <v>152305</v>
      </c>
      <c r="H36" s="34">
        <v>1</v>
      </c>
      <c r="I36" s="31">
        <f t="shared" si="3"/>
        <v>1782</v>
      </c>
      <c r="J36" s="62">
        <f t="shared" si="6"/>
        <v>271407510</v>
      </c>
      <c r="K36" s="54"/>
    </row>
    <row r="37" spans="1:11" ht="29" x14ac:dyDescent="0.35">
      <c r="A37" s="61" t="s">
        <v>222</v>
      </c>
      <c r="B37" s="38" t="s">
        <v>89</v>
      </c>
      <c r="C37" s="26" t="s">
        <v>230</v>
      </c>
      <c r="D37" s="35" t="s">
        <v>262</v>
      </c>
      <c r="E37" s="25">
        <v>100000</v>
      </c>
      <c r="F37" s="29">
        <f t="shared" si="4"/>
        <v>19000</v>
      </c>
      <c r="G37" s="29">
        <f t="shared" si="5"/>
        <v>119000</v>
      </c>
      <c r="H37" s="34">
        <v>2</v>
      </c>
      <c r="I37" s="31">
        <f t="shared" si="3"/>
        <v>3564</v>
      </c>
      <c r="J37" s="67">
        <f t="shared" si="6"/>
        <v>424116000</v>
      </c>
      <c r="K37" s="54"/>
    </row>
    <row r="38" spans="1:11" ht="29" x14ac:dyDescent="0.35">
      <c r="A38" s="61" t="s">
        <v>222</v>
      </c>
      <c r="B38" s="38" t="s">
        <v>263</v>
      </c>
      <c r="C38" s="26" t="s">
        <v>224</v>
      </c>
      <c r="D38" s="35" t="s">
        <v>257</v>
      </c>
      <c r="E38" s="25">
        <v>55000</v>
      </c>
      <c r="F38" s="29">
        <f t="shared" si="4"/>
        <v>10450</v>
      </c>
      <c r="G38" s="29">
        <f t="shared" si="5"/>
        <v>65450</v>
      </c>
      <c r="H38" s="34">
        <v>1</v>
      </c>
      <c r="I38" s="31">
        <f t="shared" si="3"/>
        <v>1782</v>
      </c>
      <c r="J38" s="67">
        <f t="shared" si="6"/>
        <v>116631900</v>
      </c>
      <c r="K38" s="54"/>
    </row>
    <row r="39" spans="1:11" ht="29" x14ac:dyDescent="0.35">
      <c r="A39" s="61" t="s">
        <v>222</v>
      </c>
      <c r="B39" s="38" t="s">
        <v>183</v>
      </c>
      <c r="C39" s="26" t="s">
        <v>224</v>
      </c>
      <c r="D39" s="35" t="s">
        <v>257</v>
      </c>
      <c r="E39" s="25">
        <v>28600</v>
      </c>
      <c r="F39" s="29">
        <f>ROUND(E39*0.19,0)</f>
        <v>5434</v>
      </c>
      <c r="G39" s="29">
        <f>+E39+F39</f>
        <v>34034</v>
      </c>
      <c r="H39" s="34">
        <v>2</v>
      </c>
      <c r="I39" s="31">
        <f t="shared" si="3"/>
        <v>3564</v>
      </c>
      <c r="J39" s="67">
        <f>+I39*G39</f>
        <v>121297176</v>
      </c>
      <c r="K39" s="54"/>
    </row>
    <row r="40" spans="1:11" ht="29" x14ac:dyDescent="0.35">
      <c r="A40" s="61" t="s">
        <v>222</v>
      </c>
      <c r="B40" s="38" t="s">
        <v>88</v>
      </c>
      <c r="C40" s="26" t="s">
        <v>224</v>
      </c>
      <c r="D40" s="35" t="s">
        <v>257</v>
      </c>
      <c r="E40" s="25">
        <v>70000</v>
      </c>
      <c r="F40" s="29">
        <f>ROUND(E40*0.19,0)</f>
        <v>13300</v>
      </c>
      <c r="G40" s="29">
        <f>+E40+F40</f>
        <v>83300</v>
      </c>
      <c r="H40" s="34">
        <v>2</v>
      </c>
      <c r="I40" s="31">
        <f t="shared" si="3"/>
        <v>3564</v>
      </c>
      <c r="J40" s="67">
        <f>+I40*G40</f>
        <v>296881200</v>
      </c>
      <c r="K40" s="54"/>
    </row>
    <row r="41" spans="1:11" ht="29" x14ac:dyDescent="0.35">
      <c r="A41" s="61" t="s">
        <v>222</v>
      </c>
      <c r="B41" s="38" t="s">
        <v>264</v>
      </c>
      <c r="C41" s="26" t="s">
        <v>265</v>
      </c>
      <c r="D41" s="35" t="s">
        <v>257</v>
      </c>
      <c r="E41" s="25">
        <v>47500</v>
      </c>
      <c r="F41" s="29">
        <f>ROUND(E41*0.19,0)</f>
        <v>9025</v>
      </c>
      <c r="G41" s="29">
        <f>+E41+F41</f>
        <v>56525</v>
      </c>
      <c r="H41" s="34">
        <v>1</v>
      </c>
      <c r="I41" s="31">
        <f t="shared" si="3"/>
        <v>1782</v>
      </c>
      <c r="J41" s="67">
        <f>+I41*G41</f>
        <v>100727550</v>
      </c>
      <c r="K41" s="54"/>
    </row>
    <row r="42" spans="1:11" x14ac:dyDescent="0.35">
      <c r="A42" s="68" t="s">
        <v>266</v>
      </c>
      <c r="B42" s="39" t="s">
        <v>267</v>
      </c>
      <c r="C42" s="26" t="s">
        <v>224</v>
      </c>
      <c r="D42" s="36">
        <v>56</v>
      </c>
      <c r="E42" s="25">
        <v>12605</v>
      </c>
      <c r="F42" s="29">
        <f t="shared" si="4"/>
        <v>2395</v>
      </c>
      <c r="G42" s="29">
        <f t="shared" si="5"/>
        <v>15000</v>
      </c>
      <c r="H42" s="36">
        <v>20</v>
      </c>
      <c r="I42" s="31">
        <f>+H42*110</f>
        <v>2200</v>
      </c>
      <c r="J42" s="67">
        <f t="shared" si="6"/>
        <v>33000000</v>
      </c>
      <c r="K42">
        <f>2670*110</f>
        <v>293700</v>
      </c>
    </row>
    <row r="43" spans="1:11" x14ac:dyDescent="0.35">
      <c r="A43" s="68" t="s">
        <v>266</v>
      </c>
      <c r="B43" s="39" t="s">
        <v>268</v>
      </c>
      <c r="C43" s="26" t="s">
        <v>224</v>
      </c>
      <c r="D43" s="36">
        <v>57</v>
      </c>
      <c r="E43" s="25">
        <v>994500</v>
      </c>
      <c r="F43" s="29">
        <f t="shared" si="4"/>
        <v>188955</v>
      </c>
      <c r="G43" s="29">
        <f t="shared" si="5"/>
        <v>1183455</v>
      </c>
      <c r="H43" s="36">
        <v>1</v>
      </c>
      <c r="I43" s="31">
        <f>+H43*110</f>
        <v>110</v>
      </c>
      <c r="J43" s="67">
        <f t="shared" si="6"/>
        <v>130180050</v>
      </c>
    </row>
    <row r="44" spans="1:11" x14ac:dyDescent="0.35">
      <c r="A44" s="68" t="s">
        <v>266</v>
      </c>
      <c r="B44" s="39" t="s">
        <v>269</v>
      </c>
      <c r="C44" s="26" t="s">
        <v>224</v>
      </c>
      <c r="D44" s="36">
        <v>62</v>
      </c>
      <c r="E44" s="25">
        <v>49160</v>
      </c>
      <c r="F44" s="29">
        <f t="shared" si="4"/>
        <v>9340</v>
      </c>
      <c r="G44" s="29">
        <f t="shared" si="5"/>
        <v>58500</v>
      </c>
      <c r="H44" s="36">
        <v>40</v>
      </c>
      <c r="I44" s="31">
        <f t="shared" ref="I44:I72" si="10">+H44*110</f>
        <v>4400</v>
      </c>
      <c r="J44" s="67">
        <f t="shared" si="6"/>
        <v>257400000</v>
      </c>
    </row>
    <row r="45" spans="1:11" x14ac:dyDescent="0.35">
      <c r="A45" s="68" t="s">
        <v>266</v>
      </c>
      <c r="B45" s="39" t="s">
        <v>270</v>
      </c>
      <c r="C45" s="26" t="s">
        <v>224</v>
      </c>
      <c r="D45" s="36">
        <v>63</v>
      </c>
      <c r="E45" s="25">
        <v>9202</v>
      </c>
      <c r="F45" s="29">
        <f t="shared" si="4"/>
        <v>1748</v>
      </c>
      <c r="G45" s="29">
        <f t="shared" si="5"/>
        <v>10950</v>
      </c>
      <c r="H45" s="36">
        <v>40</v>
      </c>
      <c r="I45" s="31">
        <f t="shared" si="10"/>
        <v>4400</v>
      </c>
      <c r="J45" s="67">
        <f t="shared" si="6"/>
        <v>48180000</v>
      </c>
    </row>
    <row r="46" spans="1:11" x14ac:dyDescent="0.35">
      <c r="A46" s="68" t="s">
        <v>266</v>
      </c>
      <c r="B46" s="39" t="s">
        <v>271</v>
      </c>
      <c r="C46" s="26" t="s">
        <v>224</v>
      </c>
      <c r="D46" s="36">
        <v>66</v>
      </c>
      <c r="E46" s="25">
        <v>2002500</v>
      </c>
      <c r="F46" s="29">
        <f t="shared" si="4"/>
        <v>380475</v>
      </c>
      <c r="G46" s="29">
        <f t="shared" si="5"/>
        <v>2382975</v>
      </c>
      <c r="H46" s="36">
        <v>1</v>
      </c>
      <c r="I46" s="31">
        <f t="shared" si="10"/>
        <v>110</v>
      </c>
      <c r="J46" s="67">
        <f t="shared" si="6"/>
        <v>262127250</v>
      </c>
    </row>
    <row r="47" spans="1:11" x14ac:dyDescent="0.35">
      <c r="A47" s="68" t="s">
        <v>266</v>
      </c>
      <c r="B47" s="39" t="s">
        <v>272</v>
      </c>
      <c r="C47" s="26" t="s">
        <v>224</v>
      </c>
      <c r="D47" s="36">
        <v>44</v>
      </c>
      <c r="E47" s="25">
        <v>609600</v>
      </c>
      <c r="F47" s="29">
        <f t="shared" si="4"/>
        <v>115824</v>
      </c>
      <c r="G47" s="29">
        <f t="shared" si="5"/>
        <v>725424</v>
      </c>
      <c r="H47" s="36">
        <v>1</v>
      </c>
      <c r="I47" s="31">
        <f t="shared" si="10"/>
        <v>110</v>
      </c>
      <c r="J47" s="67">
        <f t="shared" si="6"/>
        <v>79796640</v>
      </c>
    </row>
    <row r="48" spans="1:11" x14ac:dyDescent="0.35">
      <c r="A48" s="68" t="s">
        <v>266</v>
      </c>
      <c r="B48" s="39" t="s">
        <v>273</v>
      </c>
      <c r="C48" s="26" t="s">
        <v>224</v>
      </c>
      <c r="D48" s="36">
        <v>50</v>
      </c>
      <c r="E48" s="25">
        <v>50</v>
      </c>
      <c r="F48" s="29">
        <f t="shared" si="4"/>
        <v>10</v>
      </c>
      <c r="G48" s="29">
        <f t="shared" si="5"/>
        <v>60</v>
      </c>
      <c r="H48" s="36">
        <v>2400</v>
      </c>
      <c r="I48" s="31">
        <f t="shared" si="10"/>
        <v>264000</v>
      </c>
      <c r="J48" s="67">
        <f t="shared" si="6"/>
        <v>15840000</v>
      </c>
    </row>
    <row r="49" spans="1:10" x14ac:dyDescent="0.35">
      <c r="A49" s="68" t="s">
        <v>266</v>
      </c>
      <c r="B49" s="39" t="s">
        <v>274</v>
      </c>
      <c r="C49" s="26" t="s">
        <v>224</v>
      </c>
      <c r="D49" s="36">
        <v>54</v>
      </c>
      <c r="E49" s="25">
        <v>3152.5</v>
      </c>
      <c r="F49" s="29">
        <f t="shared" si="4"/>
        <v>599</v>
      </c>
      <c r="G49" s="29">
        <f t="shared" si="5"/>
        <v>3751.5</v>
      </c>
      <c r="H49" s="36">
        <v>4</v>
      </c>
      <c r="I49" s="31">
        <f t="shared" si="10"/>
        <v>440</v>
      </c>
      <c r="J49" s="67">
        <f t="shared" si="6"/>
        <v>1650660</v>
      </c>
    </row>
    <row r="50" spans="1:10" x14ac:dyDescent="0.35">
      <c r="A50" s="68" t="s">
        <v>266</v>
      </c>
      <c r="B50" s="39" t="s">
        <v>275</v>
      </c>
      <c r="C50" s="26" t="s">
        <v>224</v>
      </c>
      <c r="D50" s="36">
        <v>55</v>
      </c>
      <c r="E50" s="25">
        <v>24010</v>
      </c>
      <c r="F50" s="29">
        <f t="shared" si="4"/>
        <v>4562</v>
      </c>
      <c r="G50" s="29">
        <f t="shared" si="5"/>
        <v>28572</v>
      </c>
      <c r="H50" s="36">
        <v>20</v>
      </c>
      <c r="I50" s="31">
        <f t="shared" si="10"/>
        <v>2200</v>
      </c>
      <c r="J50" s="67">
        <f t="shared" si="6"/>
        <v>62858400</v>
      </c>
    </row>
    <row r="51" spans="1:10" x14ac:dyDescent="0.35">
      <c r="A51" s="68" t="s">
        <v>266</v>
      </c>
      <c r="B51" s="39" t="s">
        <v>276</v>
      </c>
      <c r="C51" s="26" t="s">
        <v>224</v>
      </c>
      <c r="D51" s="36">
        <v>45</v>
      </c>
      <c r="E51" s="25">
        <v>59244</v>
      </c>
      <c r="F51" s="29">
        <f t="shared" si="4"/>
        <v>11256</v>
      </c>
      <c r="G51" s="29">
        <f t="shared" si="5"/>
        <v>70500</v>
      </c>
      <c r="H51" s="36">
        <v>6</v>
      </c>
      <c r="I51" s="31">
        <f t="shared" si="10"/>
        <v>660</v>
      </c>
      <c r="J51" s="67">
        <f t="shared" si="6"/>
        <v>46530000</v>
      </c>
    </row>
    <row r="52" spans="1:10" x14ac:dyDescent="0.35">
      <c r="A52" s="68" t="s">
        <v>266</v>
      </c>
      <c r="B52" s="39" t="s">
        <v>277</v>
      </c>
      <c r="C52" s="26" t="s">
        <v>224</v>
      </c>
      <c r="D52" s="36">
        <v>46</v>
      </c>
      <c r="E52" s="25">
        <v>20429</v>
      </c>
      <c r="F52" s="29">
        <f t="shared" si="4"/>
        <v>3882</v>
      </c>
      <c r="G52" s="29">
        <f t="shared" si="5"/>
        <v>24311</v>
      </c>
      <c r="H52" s="36">
        <v>6</v>
      </c>
      <c r="I52" s="31">
        <f t="shared" si="10"/>
        <v>660</v>
      </c>
      <c r="J52" s="67">
        <f t="shared" si="6"/>
        <v>16045260</v>
      </c>
    </row>
    <row r="53" spans="1:10" x14ac:dyDescent="0.35">
      <c r="A53" s="68" t="s">
        <v>266</v>
      </c>
      <c r="B53" s="39" t="s">
        <v>278</v>
      </c>
      <c r="C53" s="26" t="s">
        <v>224</v>
      </c>
      <c r="D53" s="36">
        <v>47</v>
      </c>
      <c r="E53" s="25">
        <v>20714</v>
      </c>
      <c r="F53" s="29">
        <f t="shared" si="4"/>
        <v>3936</v>
      </c>
      <c r="G53" s="29">
        <f t="shared" si="5"/>
        <v>24650</v>
      </c>
      <c r="H53" s="36">
        <v>6</v>
      </c>
      <c r="I53" s="31">
        <f t="shared" si="10"/>
        <v>660</v>
      </c>
      <c r="J53" s="67">
        <f t="shared" si="6"/>
        <v>16269000</v>
      </c>
    </row>
    <row r="54" spans="1:10" x14ac:dyDescent="0.35">
      <c r="A54" s="68" t="s">
        <v>266</v>
      </c>
      <c r="B54" s="39" t="s">
        <v>279</v>
      </c>
      <c r="C54" s="26" t="s">
        <v>224</v>
      </c>
      <c r="D54" s="36">
        <v>48</v>
      </c>
      <c r="E54" s="25">
        <v>34714</v>
      </c>
      <c r="F54" s="29">
        <f t="shared" si="4"/>
        <v>6596</v>
      </c>
      <c r="G54" s="29">
        <f t="shared" si="5"/>
        <v>41310</v>
      </c>
      <c r="H54" s="36">
        <v>6</v>
      </c>
      <c r="I54" s="31">
        <f t="shared" si="10"/>
        <v>660</v>
      </c>
      <c r="J54" s="67">
        <f t="shared" si="6"/>
        <v>27264600</v>
      </c>
    </row>
    <row r="55" spans="1:10" x14ac:dyDescent="0.35">
      <c r="A55" s="68" t="s">
        <v>266</v>
      </c>
      <c r="B55" s="39" t="s">
        <v>280</v>
      </c>
      <c r="C55" s="26" t="s">
        <v>224</v>
      </c>
      <c r="D55" s="36">
        <v>49</v>
      </c>
      <c r="E55" s="25">
        <v>18143</v>
      </c>
      <c r="F55" s="29">
        <f t="shared" si="4"/>
        <v>3447</v>
      </c>
      <c r="G55" s="29">
        <f t="shared" si="5"/>
        <v>21590</v>
      </c>
      <c r="H55" s="36">
        <v>6</v>
      </c>
      <c r="I55" s="31">
        <f t="shared" si="10"/>
        <v>660</v>
      </c>
      <c r="J55" s="67">
        <f t="shared" si="6"/>
        <v>14249400</v>
      </c>
    </row>
    <row r="56" spans="1:10" x14ac:dyDescent="0.35">
      <c r="A56" s="68" t="s">
        <v>266</v>
      </c>
      <c r="B56" s="39" t="s">
        <v>281</v>
      </c>
      <c r="C56" s="26" t="s">
        <v>224</v>
      </c>
      <c r="D56" s="36">
        <v>51</v>
      </c>
      <c r="E56" s="25">
        <v>22571</v>
      </c>
      <c r="F56" s="29">
        <f t="shared" si="4"/>
        <v>4288</v>
      </c>
      <c r="G56" s="29">
        <f t="shared" si="5"/>
        <v>26859</v>
      </c>
      <c r="H56" s="36">
        <v>4</v>
      </c>
      <c r="I56" s="31">
        <f t="shared" si="10"/>
        <v>440</v>
      </c>
      <c r="J56" s="67">
        <f t="shared" si="6"/>
        <v>11817960</v>
      </c>
    </row>
    <row r="57" spans="1:10" x14ac:dyDescent="0.35">
      <c r="A57" s="68" t="s">
        <v>266</v>
      </c>
      <c r="B57" s="39" t="s">
        <v>282</v>
      </c>
      <c r="C57" s="26" t="s">
        <v>224</v>
      </c>
      <c r="D57" s="36">
        <v>52</v>
      </c>
      <c r="E57" s="25">
        <v>179370</v>
      </c>
      <c r="F57" s="29">
        <f t="shared" si="4"/>
        <v>34080</v>
      </c>
      <c r="G57" s="29">
        <f t="shared" si="5"/>
        <v>213450</v>
      </c>
      <c r="H57" s="36">
        <v>2</v>
      </c>
      <c r="I57" s="31">
        <f t="shared" si="10"/>
        <v>220</v>
      </c>
      <c r="J57" s="67">
        <f t="shared" si="6"/>
        <v>46959000</v>
      </c>
    </row>
    <row r="58" spans="1:10" x14ac:dyDescent="0.35">
      <c r="A58" s="68" t="s">
        <v>266</v>
      </c>
      <c r="B58" s="39" t="s">
        <v>283</v>
      </c>
      <c r="C58" s="26" t="s">
        <v>224</v>
      </c>
      <c r="D58" s="36">
        <v>53</v>
      </c>
      <c r="E58" s="25">
        <v>17000</v>
      </c>
      <c r="F58" s="29">
        <f t="shared" si="4"/>
        <v>3230</v>
      </c>
      <c r="G58" s="29">
        <f t="shared" si="5"/>
        <v>20230</v>
      </c>
      <c r="H58" s="36">
        <v>6</v>
      </c>
      <c r="I58" s="31">
        <f t="shared" si="10"/>
        <v>660</v>
      </c>
      <c r="J58" s="67">
        <f t="shared" si="6"/>
        <v>13351800</v>
      </c>
    </row>
    <row r="59" spans="1:10" x14ac:dyDescent="0.35">
      <c r="A59" s="68" t="s">
        <v>266</v>
      </c>
      <c r="B59" s="39" t="s">
        <v>284</v>
      </c>
      <c r="C59" s="26" t="s">
        <v>224</v>
      </c>
      <c r="D59" s="36">
        <v>59</v>
      </c>
      <c r="E59" s="25">
        <v>693277</v>
      </c>
      <c r="F59" s="29">
        <f t="shared" si="4"/>
        <v>131723</v>
      </c>
      <c r="G59" s="29">
        <f t="shared" si="5"/>
        <v>825000</v>
      </c>
      <c r="H59" s="36">
        <v>1</v>
      </c>
      <c r="I59" s="31">
        <f t="shared" si="10"/>
        <v>110</v>
      </c>
      <c r="J59" s="67">
        <f t="shared" si="6"/>
        <v>90750000</v>
      </c>
    </row>
    <row r="60" spans="1:10" x14ac:dyDescent="0.35">
      <c r="A60" s="68" t="s">
        <v>266</v>
      </c>
      <c r="B60" s="39" t="s">
        <v>285</v>
      </c>
      <c r="C60" s="26" t="s">
        <v>224</v>
      </c>
      <c r="D60" s="36">
        <v>60</v>
      </c>
      <c r="E60" s="25">
        <v>680952</v>
      </c>
      <c r="F60" s="29">
        <f t="shared" si="4"/>
        <v>129381</v>
      </c>
      <c r="G60" s="29">
        <f t="shared" si="5"/>
        <v>810333</v>
      </c>
      <c r="H60" s="36">
        <v>1</v>
      </c>
      <c r="I60" s="31">
        <f t="shared" si="10"/>
        <v>110</v>
      </c>
      <c r="J60" s="67">
        <f t="shared" si="6"/>
        <v>89136630</v>
      </c>
    </row>
    <row r="61" spans="1:10" x14ac:dyDescent="0.35">
      <c r="A61" s="68" t="s">
        <v>266</v>
      </c>
      <c r="B61" s="39" t="s">
        <v>286</v>
      </c>
      <c r="C61" s="26" t="s">
        <v>224</v>
      </c>
      <c r="D61" s="36">
        <v>61</v>
      </c>
      <c r="E61" s="25">
        <v>7311</v>
      </c>
      <c r="F61" s="29">
        <f t="shared" si="4"/>
        <v>1389</v>
      </c>
      <c r="G61" s="29">
        <f t="shared" si="5"/>
        <v>8700</v>
      </c>
      <c r="H61" s="36">
        <v>40</v>
      </c>
      <c r="I61" s="31">
        <f t="shared" si="10"/>
        <v>4400</v>
      </c>
      <c r="J61" s="67">
        <f t="shared" si="6"/>
        <v>38280000</v>
      </c>
    </row>
    <row r="62" spans="1:10" x14ac:dyDescent="0.35">
      <c r="A62" s="68" t="s">
        <v>266</v>
      </c>
      <c r="B62" s="39" t="s">
        <v>287</v>
      </c>
      <c r="C62" s="26" t="s">
        <v>224</v>
      </c>
      <c r="D62" s="36">
        <v>64</v>
      </c>
      <c r="E62" s="25">
        <v>768908</v>
      </c>
      <c r="F62" s="29">
        <f t="shared" si="4"/>
        <v>146093</v>
      </c>
      <c r="G62" s="29">
        <f t="shared" si="5"/>
        <v>915001</v>
      </c>
      <c r="H62" s="36">
        <v>1</v>
      </c>
      <c r="I62" s="31">
        <f t="shared" si="10"/>
        <v>110</v>
      </c>
      <c r="J62" s="67">
        <f t="shared" si="6"/>
        <v>100650110</v>
      </c>
    </row>
    <row r="63" spans="1:10" x14ac:dyDescent="0.35">
      <c r="A63" s="68" t="s">
        <v>266</v>
      </c>
      <c r="B63" s="39" t="s">
        <v>288</v>
      </c>
      <c r="C63" s="26" t="s">
        <v>224</v>
      </c>
      <c r="D63" s="36">
        <v>67</v>
      </c>
      <c r="E63" s="25">
        <v>112185</v>
      </c>
      <c r="F63" s="29">
        <f t="shared" si="4"/>
        <v>21315</v>
      </c>
      <c r="G63" s="29">
        <f t="shared" si="5"/>
        <v>133500</v>
      </c>
      <c r="H63" s="36">
        <v>2</v>
      </c>
      <c r="I63" s="31">
        <f t="shared" si="10"/>
        <v>220</v>
      </c>
      <c r="J63" s="67">
        <f t="shared" si="6"/>
        <v>29370000</v>
      </c>
    </row>
    <row r="64" spans="1:10" x14ac:dyDescent="0.35">
      <c r="A64" s="68" t="s">
        <v>266</v>
      </c>
      <c r="B64" s="39" t="s">
        <v>289</v>
      </c>
      <c r="C64" s="26" t="s">
        <v>224</v>
      </c>
      <c r="D64" s="36">
        <v>68</v>
      </c>
      <c r="E64" s="25">
        <v>17395</v>
      </c>
      <c r="F64" s="29">
        <f t="shared" si="4"/>
        <v>3305</v>
      </c>
      <c r="G64" s="29">
        <f t="shared" si="5"/>
        <v>20700</v>
      </c>
      <c r="H64" s="36">
        <v>4</v>
      </c>
      <c r="I64" s="31">
        <f t="shared" si="10"/>
        <v>440</v>
      </c>
      <c r="J64" s="67">
        <f t="shared" si="6"/>
        <v>9108000</v>
      </c>
    </row>
    <row r="65" spans="1:11" x14ac:dyDescent="0.35">
      <c r="A65" s="68" t="s">
        <v>266</v>
      </c>
      <c r="B65" s="39" t="s">
        <v>290</v>
      </c>
      <c r="C65" s="26" t="s">
        <v>224</v>
      </c>
      <c r="D65" s="36">
        <v>71</v>
      </c>
      <c r="E65" s="25">
        <v>49857</v>
      </c>
      <c r="F65" s="29">
        <f t="shared" si="4"/>
        <v>9473</v>
      </c>
      <c r="G65" s="29">
        <f t="shared" si="5"/>
        <v>59330</v>
      </c>
      <c r="H65" s="36">
        <v>4</v>
      </c>
      <c r="I65" s="31">
        <f t="shared" si="10"/>
        <v>440</v>
      </c>
      <c r="J65" s="67">
        <f t="shared" si="6"/>
        <v>26105200</v>
      </c>
    </row>
    <row r="66" spans="1:11" x14ac:dyDescent="0.35">
      <c r="A66" s="68" t="s">
        <v>266</v>
      </c>
      <c r="B66" s="39" t="s">
        <v>291</v>
      </c>
      <c r="C66" s="26" t="s">
        <v>224</v>
      </c>
      <c r="D66" s="36">
        <v>72</v>
      </c>
      <c r="E66" s="25">
        <v>32143</v>
      </c>
      <c r="F66" s="29">
        <f t="shared" si="4"/>
        <v>6107</v>
      </c>
      <c r="G66" s="29">
        <f t="shared" si="5"/>
        <v>38250</v>
      </c>
      <c r="H66" s="36">
        <v>3</v>
      </c>
      <c r="I66" s="31">
        <f t="shared" si="10"/>
        <v>330</v>
      </c>
      <c r="J66" s="67">
        <f t="shared" si="6"/>
        <v>12622500</v>
      </c>
    </row>
    <row r="67" spans="1:11" x14ac:dyDescent="0.35">
      <c r="A67" s="68" t="s">
        <v>266</v>
      </c>
      <c r="B67" s="39" t="s">
        <v>292</v>
      </c>
      <c r="C67" s="26" t="s">
        <v>224</v>
      </c>
      <c r="D67" s="36">
        <v>73</v>
      </c>
      <c r="E67" s="25">
        <v>25571</v>
      </c>
      <c r="F67" s="29">
        <f t="shared" si="4"/>
        <v>4858</v>
      </c>
      <c r="G67" s="29">
        <f t="shared" si="5"/>
        <v>30429</v>
      </c>
      <c r="H67" s="36">
        <v>6</v>
      </c>
      <c r="I67" s="31">
        <f t="shared" si="10"/>
        <v>660</v>
      </c>
      <c r="J67" s="67">
        <f t="shared" si="6"/>
        <v>20083140</v>
      </c>
    </row>
    <row r="68" spans="1:11" x14ac:dyDescent="0.35">
      <c r="A68" s="68" t="s">
        <v>266</v>
      </c>
      <c r="B68" s="39" t="s">
        <v>293</v>
      </c>
      <c r="C68" s="26" t="s">
        <v>224</v>
      </c>
      <c r="D68" s="36">
        <v>75</v>
      </c>
      <c r="E68" s="25">
        <v>87101</v>
      </c>
      <c r="F68" s="29">
        <f t="shared" si="4"/>
        <v>16549</v>
      </c>
      <c r="G68" s="29">
        <f t="shared" si="5"/>
        <v>103650</v>
      </c>
      <c r="H68" s="36">
        <v>3</v>
      </c>
      <c r="I68" s="31">
        <f t="shared" si="10"/>
        <v>330</v>
      </c>
      <c r="J68" s="67">
        <f t="shared" si="6"/>
        <v>34204500</v>
      </c>
    </row>
    <row r="69" spans="1:11" x14ac:dyDescent="0.35">
      <c r="A69" s="68" t="s">
        <v>266</v>
      </c>
      <c r="B69" s="39" t="s">
        <v>294</v>
      </c>
      <c r="C69" s="26" t="s">
        <v>224</v>
      </c>
      <c r="D69" s="36">
        <v>58</v>
      </c>
      <c r="E69" s="25">
        <v>176471</v>
      </c>
      <c r="F69" s="29">
        <f t="shared" si="4"/>
        <v>33529</v>
      </c>
      <c r="G69" s="29">
        <f t="shared" si="5"/>
        <v>210000</v>
      </c>
      <c r="H69" s="36">
        <v>2</v>
      </c>
      <c r="I69" s="31">
        <f t="shared" si="10"/>
        <v>220</v>
      </c>
      <c r="J69" s="67">
        <f t="shared" si="6"/>
        <v>46200000</v>
      </c>
    </row>
    <row r="70" spans="1:11" x14ac:dyDescent="0.35">
      <c r="A70" s="68" t="s">
        <v>266</v>
      </c>
      <c r="B70" s="39" t="s">
        <v>295</v>
      </c>
      <c r="C70" s="26" t="s">
        <v>224</v>
      </c>
      <c r="D70" s="36">
        <v>69</v>
      </c>
      <c r="E70" s="25">
        <v>9723</v>
      </c>
      <c r="F70" s="29">
        <f t="shared" si="4"/>
        <v>1847</v>
      </c>
      <c r="G70" s="29">
        <f t="shared" si="5"/>
        <v>11570</v>
      </c>
      <c r="H70" s="36">
        <v>20</v>
      </c>
      <c r="I70" s="31">
        <f t="shared" si="10"/>
        <v>2200</v>
      </c>
      <c r="J70" s="67">
        <f t="shared" si="6"/>
        <v>25454000</v>
      </c>
    </row>
    <row r="71" spans="1:11" x14ac:dyDescent="0.35">
      <c r="A71" s="68" t="s">
        <v>266</v>
      </c>
      <c r="B71" s="39" t="s">
        <v>296</v>
      </c>
      <c r="C71" s="26" t="s">
        <v>224</v>
      </c>
      <c r="D71" s="36">
        <v>70</v>
      </c>
      <c r="E71" s="25">
        <v>8824</v>
      </c>
      <c r="F71" s="29">
        <f t="shared" ref="F71:F131" si="11">ROUND(E71*0.19,0)</f>
        <v>1677</v>
      </c>
      <c r="G71" s="29">
        <f t="shared" ref="G71:G131" si="12">+E71+F71</f>
        <v>10501</v>
      </c>
      <c r="H71" s="36">
        <v>4</v>
      </c>
      <c r="I71" s="31">
        <f t="shared" si="10"/>
        <v>440</v>
      </c>
      <c r="J71" s="67">
        <f t="shared" ref="J71:J131" si="13">+I71*G71</f>
        <v>4620440</v>
      </c>
    </row>
    <row r="72" spans="1:11" x14ac:dyDescent="0.35">
      <c r="A72" s="68" t="s">
        <v>266</v>
      </c>
      <c r="B72" s="39" t="s">
        <v>297</v>
      </c>
      <c r="C72" s="26" t="s">
        <v>224</v>
      </c>
      <c r="D72" s="36">
        <v>74</v>
      </c>
      <c r="E72" s="25">
        <v>10714</v>
      </c>
      <c r="F72" s="29">
        <f t="shared" si="11"/>
        <v>2036</v>
      </c>
      <c r="G72" s="29">
        <f t="shared" si="12"/>
        <v>12750</v>
      </c>
      <c r="H72" s="36">
        <v>10</v>
      </c>
      <c r="I72" s="31">
        <f t="shared" si="10"/>
        <v>1100</v>
      </c>
      <c r="J72" s="67">
        <f t="shared" si="13"/>
        <v>14025000</v>
      </c>
    </row>
    <row r="73" spans="1:11" x14ac:dyDescent="0.35">
      <c r="A73" s="68" t="s">
        <v>298</v>
      </c>
      <c r="B73" s="39" t="s">
        <v>299</v>
      </c>
      <c r="C73" s="26" t="s">
        <v>224</v>
      </c>
      <c r="D73" s="36">
        <v>232</v>
      </c>
      <c r="E73" s="25">
        <v>236474</v>
      </c>
      <c r="F73" s="29">
        <f t="shared" si="11"/>
        <v>44930</v>
      </c>
      <c r="G73" s="29">
        <f t="shared" si="12"/>
        <v>281404</v>
      </c>
      <c r="H73" s="36">
        <v>3</v>
      </c>
      <c r="I73" s="31">
        <f>+H73*215</f>
        <v>645</v>
      </c>
      <c r="J73" s="67">
        <f t="shared" si="13"/>
        <v>181505580</v>
      </c>
      <c r="K73">
        <f>68*215</f>
        <v>14620</v>
      </c>
    </row>
    <row r="74" spans="1:11" x14ac:dyDescent="0.35">
      <c r="A74" s="68" t="s">
        <v>298</v>
      </c>
      <c r="B74" s="39" t="s">
        <v>300</v>
      </c>
      <c r="C74" s="26" t="s">
        <v>224</v>
      </c>
      <c r="D74" s="36">
        <v>234</v>
      </c>
      <c r="E74" s="25">
        <v>46410</v>
      </c>
      <c r="F74" s="29">
        <f t="shared" si="11"/>
        <v>8818</v>
      </c>
      <c r="G74" s="29">
        <f t="shared" si="12"/>
        <v>55228</v>
      </c>
      <c r="H74" s="36">
        <v>2</v>
      </c>
      <c r="I74" s="31">
        <f>+H74*215</f>
        <v>430</v>
      </c>
      <c r="J74" s="67">
        <f t="shared" si="13"/>
        <v>23748040</v>
      </c>
    </row>
    <row r="75" spans="1:11" x14ac:dyDescent="0.35">
      <c r="A75" s="68" t="s">
        <v>298</v>
      </c>
      <c r="B75" s="39" t="s">
        <v>301</v>
      </c>
      <c r="C75" s="26" t="s">
        <v>224</v>
      </c>
      <c r="D75" s="36">
        <v>97</v>
      </c>
      <c r="E75" s="25">
        <v>61536</v>
      </c>
      <c r="F75" s="29">
        <f t="shared" si="11"/>
        <v>11692</v>
      </c>
      <c r="G75" s="29">
        <f t="shared" si="12"/>
        <v>73228</v>
      </c>
      <c r="H75" s="36">
        <v>5</v>
      </c>
      <c r="I75" s="31">
        <f t="shared" ref="I75:I95" si="14">+H75*215</f>
        <v>1075</v>
      </c>
      <c r="J75" s="67">
        <f t="shared" si="13"/>
        <v>78720100</v>
      </c>
    </row>
    <row r="76" spans="1:11" x14ac:dyDescent="0.35">
      <c r="A76" s="68" t="s">
        <v>298</v>
      </c>
      <c r="B76" s="39" t="s">
        <v>302</v>
      </c>
      <c r="C76" s="26" t="s">
        <v>224</v>
      </c>
      <c r="D76" s="36">
        <v>255</v>
      </c>
      <c r="E76" s="25">
        <v>113445</v>
      </c>
      <c r="F76" s="29">
        <f t="shared" si="11"/>
        <v>21555</v>
      </c>
      <c r="G76" s="29">
        <f t="shared" si="12"/>
        <v>135000</v>
      </c>
      <c r="H76" s="36">
        <v>5</v>
      </c>
      <c r="I76" s="31">
        <f t="shared" si="14"/>
        <v>1075</v>
      </c>
      <c r="J76" s="67">
        <f t="shared" si="13"/>
        <v>145125000</v>
      </c>
    </row>
    <row r="77" spans="1:11" x14ac:dyDescent="0.35">
      <c r="A77" s="68" t="s">
        <v>298</v>
      </c>
      <c r="B77" s="39" t="s">
        <v>303</v>
      </c>
      <c r="C77" s="26" t="s">
        <v>224</v>
      </c>
      <c r="D77" s="36">
        <v>243</v>
      </c>
      <c r="E77" s="25">
        <v>24315</v>
      </c>
      <c r="F77" s="29">
        <f t="shared" si="11"/>
        <v>4620</v>
      </c>
      <c r="G77" s="29">
        <f t="shared" si="12"/>
        <v>28935</v>
      </c>
      <c r="H77" s="36">
        <v>1</v>
      </c>
      <c r="I77" s="31">
        <f t="shared" si="14"/>
        <v>215</v>
      </c>
      <c r="J77" s="67">
        <f t="shared" si="13"/>
        <v>6221025</v>
      </c>
    </row>
    <row r="78" spans="1:11" x14ac:dyDescent="0.35">
      <c r="A78" s="68" t="s">
        <v>298</v>
      </c>
      <c r="B78" s="39" t="s">
        <v>304</v>
      </c>
      <c r="C78" s="26" t="s">
        <v>230</v>
      </c>
      <c r="D78" s="36">
        <v>246</v>
      </c>
      <c r="E78" s="25">
        <v>23114</v>
      </c>
      <c r="F78" s="29">
        <f t="shared" si="11"/>
        <v>4392</v>
      </c>
      <c r="G78" s="29">
        <f t="shared" si="12"/>
        <v>27506</v>
      </c>
      <c r="H78" s="36">
        <v>3</v>
      </c>
      <c r="I78" s="31">
        <f t="shared" si="14"/>
        <v>645</v>
      </c>
      <c r="J78" s="67">
        <f t="shared" si="13"/>
        <v>17741370</v>
      </c>
    </row>
    <row r="79" spans="1:11" x14ac:dyDescent="0.35">
      <c r="A79" s="68" t="s">
        <v>298</v>
      </c>
      <c r="B79" s="39" t="s">
        <v>305</v>
      </c>
      <c r="C79" s="26" t="s">
        <v>224</v>
      </c>
      <c r="D79" s="36">
        <v>257</v>
      </c>
      <c r="E79" s="25">
        <v>107315</v>
      </c>
      <c r="F79" s="29">
        <f t="shared" si="11"/>
        <v>20390</v>
      </c>
      <c r="G79" s="29">
        <f t="shared" si="12"/>
        <v>127705</v>
      </c>
      <c r="H79" s="36">
        <v>2</v>
      </c>
      <c r="I79" s="31">
        <f t="shared" si="14"/>
        <v>430</v>
      </c>
      <c r="J79" s="67">
        <f t="shared" si="13"/>
        <v>54913150</v>
      </c>
    </row>
    <row r="80" spans="1:11" ht="29" x14ac:dyDescent="0.35">
      <c r="A80" s="68" t="s">
        <v>298</v>
      </c>
      <c r="B80" s="39" t="s">
        <v>306</v>
      </c>
      <c r="C80" s="26" t="s">
        <v>240</v>
      </c>
      <c r="D80" s="36">
        <v>27</v>
      </c>
      <c r="E80" s="25">
        <v>45402.5</v>
      </c>
      <c r="F80" s="29">
        <f t="shared" si="11"/>
        <v>8626</v>
      </c>
      <c r="G80" s="29">
        <f t="shared" si="12"/>
        <v>54028.5</v>
      </c>
      <c r="H80" s="36">
        <v>2</v>
      </c>
      <c r="I80" s="31">
        <f t="shared" si="14"/>
        <v>430</v>
      </c>
      <c r="J80" s="67">
        <f t="shared" si="13"/>
        <v>23232255</v>
      </c>
    </row>
    <row r="81" spans="1:11" x14ac:dyDescent="0.35">
      <c r="A81" s="68" t="s">
        <v>298</v>
      </c>
      <c r="B81" s="39" t="s">
        <v>307</v>
      </c>
      <c r="C81" s="26" t="s">
        <v>224</v>
      </c>
      <c r="D81" s="36">
        <v>259</v>
      </c>
      <c r="E81" s="25">
        <v>36000</v>
      </c>
      <c r="F81" s="29">
        <f t="shared" si="11"/>
        <v>6840</v>
      </c>
      <c r="G81" s="29">
        <f t="shared" si="12"/>
        <v>42840</v>
      </c>
      <c r="H81" s="36">
        <v>1</v>
      </c>
      <c r="I81" s="31">
        <f t="shared" si="14"/>
        <v>215</v>
      </c>
      <c r="J81" s="67">
        <f t="shared" si="13"/>
        <v>9210600</v>
      </c>
    </row>
    <row r="82" spans="1:11" x14ac:dyDescent="0.35">
      <c r="A82" s="68" t="s">
        <v>298</v>
      </c>
      <c r="B82" s="39" t="s">
        <v>308</v>
      </c>
      <c r="C82" s="26" t="s">
        <v>224</v>
      </c>
      <c r="D82" s="36">
        <v>254</v>
      </c>
      <c r="E82" s="25">
        <v>426471</v>
      </c>
      <c r="F82" s="29">
        <f t="shared" si="11"/>
        <v>81029</v>
      </c>
      <c r="G82" s="29">
        <f t="shared" si="12"/>
        <v>507500</v>
      </c>
      <c r="H82" s="36">
        <v>1</v>
      </c>
      <c r="I82" s="31">
        <f t="shared" si="14"/>
        <v>215</v>
      </c>
      <c r="J82" s="67">
        <f t="shared" si="13"/>
        <v>109112500</v>
      </c>
    </row>
    <row r="83" spans="1:11" x14ac:dyDescent="0.35">
      <c r="A83" s="68" t="s">
        <v>298</v>
      </c>
      <c r="B83" s="39" t="s">
        <v>309</v>
      </c>
      <c r="C83" s="26" t="s">
        <v>224</v>
      </c>
      <c r="D83" s="36">
        <v>26</v>
      </c>
      <c r="E83" s="25">
        <v>4953</v>
      </c>
      <c r="F83" s="29">
        <f t="shared" si="11"/>
        <v>941</v>
      </c>
      <c r="G83" s="29">
        <f t="shared" si="12"/>
        <v>5894</v>
      </c>
      <c r="H83" s="36">
        <v>5</v>
      </c>
      <c r="I83" s="31">
        <f t="shared" si="14"/>
        <v>1075</v>
      </c>
      <c r="J83" s="67">
        <f t="shared" si="13"/>
        <v>6336050</v>
      </c>
    </row>
    <row r="84" spans="1:11" x14ac:dyDescent="0.35">
      <c r="A84" s="68" t="s">
        <v>298</v>
      </c>
      <c r="B84" s="39" t="s">
        <v>310</v>
      </c>
      <c r="C84" s="26" t="s">
        <v>224</v>
      </c>
      <c r="D84" s="36">
        <v>22</v>
      </c>
      <c r="E84" s="25">
        <v>24000.799999999999</v>
      </c>
      <c r="F84" s="29">
        <f t="shared" si="11"/>
        <v>4560</v>
      </c>
      <c r="G84" s="29">
        <f t="shared" si="12"/>
        <v>28560.799999999999</v>
      </c>
      <c r="H84" s="36">
        <v>5</v>
      </c>
      <c r="I84" s="31">
        <f t="shared" si="14"/>
        <v>1075</v>
      </c>
      <c r="J84" s="67">
        <f t="shared" si="13"/>
        <v>30702860</v>
      </c>
    </row>
    <row r="85" spans="1:11" ht="43.5" x14ac:dyDescent="0.35">
      <c r="A85" s="68" t="s">
        <v>298</v>
      </c>
      <c r="B85" s="39" t="s">
        <v>247</v>
      </c>
      <c r="C85" s="26" t="s">
        <v>248</v>
      </c>
      <c r="D85" s="36">
        <v>18</v>
      </c>
      <c r="E85" s="25">
        <v>21463</v>
      </c>
      <c r="F85" s="29">
        <f t="shared" si="11"/>
        <v>4078</v>
      </c>
      <c r="G85" s="29">
        <f t="shared" si="12"/>
        <v>25541</v>
      </c>
      <c r="H85" s="36">
        <v>3</v>
      </c>
      <c r="I85" s="31">
        <f t="shared" si="14"/>
        <v>645</v>
      </c>
      <c r="J85" s="67">
        <f t="shared" si="13"/>
        <v>16473945</v>
      </c>
    </row>
    <row r="86" spans="1:11" x14ac:dyDescent="0.35">
      <c r="A86" s="68" t="s">
        <v>298</v>
      </c>
      <c r="B86" s="39" t="s">
        <v>311</v>
      </c>
      <c r="C86" s="26" t="s">
        <v>224</v>
      </c>
      <c r="D86" s="36">
        <v>7</v>
      </c>
      <c r="E86" s="25">
        <v>27000</v>
      </c>
      <c r="F86" s="29">
        <f t="shared" si="11"/>
        <v>5130</v>
      </c>
      <c r="G86" s="29">
        <f t="shared" si="12"/>
        <v>32130</v>
      </c>
      <c r="H86" s="36">
        <v>1</v>
      </c>
      <c r="I86" s="31">
        <f t="shared" si="14"/>
        <v>215</v>
      </c>
      <c r="J86" s="67">
        <f t="shared" si="13"/>
        <v>6907950</v>
      </c>
    </row>
    <row r="87" spans="1:11" x14ac:dyDescent="0.35">
      <c r="A87" s="68" t="s">
        <v>298</v>
      </c>
      <c r="B87" s="39" t="s">
        <v>237</v>
      </c>
      <c r="C87" s="27" t="s">
        <v>228</v>
      </c>
      <c r="D87" s="36">
        <v>8</v>
      </c>
      <c r="E87" s="25">
        <v>17335.5</v>
      </c>
      <c r="F87" s="29">
        <f t="shared" si="11"/>
        <v>3294</v>
      </c>
      <c r="G87" s="29">
        <f t="shared" si="12"/>
        <v>20629.5</v>
      </c>
      <c r="H87" s="36">
        <v>1</v>
      </c>
      <c r="I87" s="31">
        <f t="shared" si="14"/>
        <v>215</v>
      </c>
      <c r="J87" s="67">
        <f t="shared" si="13"/>
        <v>4435342.5</v>
      </c>
    </row>
    <row r="88" spans="1:11" x14ac:dyDescent="0.35">
      <c r="A88" s="68" t="s">
        <v>298</v>
      </c>
      <c r="B88" s="39" t="s">
        <v>254</v>
      </c>
      <c r="C88" s="26" t="s">
        <v>224</v>
      </c>
      <c r="D88" s="36">
        <v>1</v>
      </c>
      <c r="E88" s="25">
        <v>11350</v>
      </c>
      <c r="F88" s="29">
        <f t="shared" si="11"/>
        <v>2157</v>
      </c>
      <c r="G88" s="29">
        <f t="shared" si="12"/>
        <v>13507</v>
      </c>
      <c r="H88" s="36">
        <v>1</v>
      </c>
      <c r="I88" s="31">
        <f t="shared" si="14"/>
        <v>215</v>
      </c>
      <c r="J88" s="67">
        <f t="shared" si="13"/>
        <v>2904005</v>
      </c>
    </row>
    <row r="89" spans="1:11" ht="29" x14ac:dyDescent="0.35">
      <c r="A89" s="68" t="s">
        <v>298</v>
      </c>
      <c r="B89" s="39" t="s">
        <v>244</v>
      </c>
      <c r="C89" s="26" t="s">
        <v>245</v>
      </c>
      <c r="D89" s="36">
        <v>304</v>
      </c>
      <c r="E89" s="25">
        <v>53657.5</v>
      </c>
      <c r="F89" s="29">
        <f t="shared" si="11"/>
        <v>10195</v>
      </c>
      <c r="G89" s="29">
        <f t="shared" si="12"/>
        <v>63852.5</v>
      </c>
      <c r="H89" s="36">
        <v>1</v>
      </c>
      <c r="I89" s="31">
        <f t="shared" si="14"/>
        <v>215</v>
      </c>
      <c r="J89" s="67">
        <f t="shared" si="13"/>
        <v>13728287.5</v>
      </c>
    </row>
    <row r="90" spans="1:11" x14ac:dyDescent="0.35">
      <c r="A90" s="68" t="s">
        <v>298</v>
      </c>
      <c r="B90" s="39" t="s">
        <v>312</v>
      </c>
      <c r="C90" s="26" t="s">
        <v>224</v>
      </c>
      <c r="D90" s="36">
        <v>230</v>
      </c>
      <c r="E90" s="25">
        <v>10376.1</v>
      </c>
      <c r="F90" s="29">
        <f t="shared" si="11"/>
        <v>1971</v>
      </c>
      <c r="G90" s="29">
        <f t="shared" si="12"/>
        <v>12347.1</v>
      </c>
      <c r="H90" s="36">
        <v>3</v>
      </c>
      <c r="I90" s="31">
        <f t="shared" si="14"/>
        <v>645</v>
      </c>
      <c r="J90" s="67">
        <f t="shared" si="13"/>
        <v>7963879.5</v>
      </c>
    </row>
    <row r="91" spans="1:11" x14ac:dyDescent="0.35">
      <c r="A91" s="68" t="s">
        <v>298</v>
      </c>
      <c r="B91" s="39" t="s">
        <v>313</v>
      </c>
      <c r="C91" s="26" t="s">
        <v>224</v>
      </c>
      <c r="D91" s="36">
        <v>24</v>
      </c>
      <c r="E91" s="25">
        <v>3961.75</v>
      </c>
      <c r="F91" s="29">
        <f t="shared" si="11"/>
        <v>753</v>
      </c>
      <c r="G91" s="29">
        <f t="shared" si="12"/>
        <v>4714.75</v>
      </c>
      <c r="H91" s="36">
        <v>5</v>
      </c>
      <c r="I91" s="31">
        <f t="shared" si="14"/>
        <v>1075</v>
      </c>
      <c r="J91" s="67">
        <f t="shared" si="13"/>
        <v>5068356.25</v>
      </c>
    </row>
    <row r="92" spans="1:11" x14ac:dyDescent="0.35">
      <c r="A92" s="68" t="s">
        <v>298</v>
      </c>
      <c r="B92" s="39" t="s">
        <v>253</v>
      </c>
      <c r="C92" s="26" t="s">
        <v>224</v>
      </c>
      <c r="D92" s="36">
        <v>307</v>
      </c>
      <c r="E92" s="25">
        <v>43697</v>
      </c>
      <c r="F92" s="29">
        <f t="shared" si="11"/>
        <v>8302</v>
      </c>
      <c r="G92" s="29">
        <f t="shared" si="12"/>
        <v>51999</v>
      </c>
      <c r="H92" s="36">
        <v>3</v>
      </c>
      <c r="I92" s="31">
        <f t="shared" si="14"/>
        <v>645</v>
      </c>
      <c r="J92" s="67">
        <f t="shared" si="13"/>
        <v>33539355</v>
      </c>
    </row>
    <row r="93" spans="1:11" x14ac:dyDescent="0.35">
      <c r="A93" s="68" t="s">
        <v>298</v>
      </c>
      <c r="B93" s="39" t="s">
        <v>314</v>
      </c>
      <c r="C93" s="26" t="s">
        <v>224</v>
      </c>
      <c r="D93" s="36">
        <v>15</v>
      </c>
      <c r="E93" s="25">
        <v>33283.800000000003</v>
      </c>
      <c r="F93" s="29">
        <f t="shared" si="11"/>
        <v>6324</v>
      </c>
      <c r="G93" s="29">
        <f t="shared" si="12"/>
        <v>39607.800000000003</v>
      </c>
      <c r="H93" s="36">
        <v>3</v>
      </c>
      <c r="I93" s="31">
        <f t="shared" si="14"/>
        <v>645</v>
      </c>
      <c r="J93" s="67">
        <f t="shared" si="13"/>
        <v>25547031.000000004</v>
      </c>
    </row>
    <row r="94" spans="1:11" x14ac:dyDescent="0.35">
      <c r="A94" s="68" t="s">
        <v>298</v>
      </c>
      <c r="B94" s="39" t="s">
        <v>315</v>
      </c>
      <c r="C94" s="26" t="s">
        <v>224</v>
      </c>
      <c r="D94" s="36">
        <v>16</v>
      </c>
      <c r="E94" s="25">
        <v>982.8</v>
      </c>
      <c r="F94" s="29">
        <f t="shared" si="11"/>
        <v>187</v>
      </c>
      <c r="G94" s="29">
        <f t="shared" si="12"/>
        <v>1169.8</v>
      </c>
      <c r="H94" s="36">
        <v>10</v>
      </c>
      <c r="I94" s="31">
        <f t="shared" si="14"/>
        <v>2150</v>
      </c>
      <c r="J94" s="67">
        <f t="shared" si="13"/>
        <v>2515070</v>
      </c>
    </row>
    <row r="95" spans="1:11" x14ac:dyDescent="0.35">
      <c r="A95" s="68" t="s">
        <v>298</v>
      </c>
      <c r="B95" s="39" t="s">
        <v>316</v>
      </c>
      <c r="C95" s="26" t="s">
        <v>224</v>
      </c>
      <c r="D95" s="36">
        <v>218</v>
      </c>
      <c r="E95" s="25">
        <v>11340</v>
      </c>
      <c r="F95" s="29">
        <f t="shared" si="11"/>
        <v>2155</v>
      </c>
      <c r="G95" s="29">
        <f t="shared" si="12"/>
        <v>13495</v>
      </c>
      <c r="H95" s="36">
        <v>2</v>
      </c>
      <c r="I95" s="31">
        <f t="shared" si="14"/>
        <v>430</v>
      </c>
      <c r="J95" s="67">
        <f t="shared" si="13"/>
        <v>5802850</v>
      </c>
    </row>
    <row r="96" spans="1:11" x14ac:dyDescent="0.35">
      <c r="A96" s="68" t="s">
        <v>317</v>
      </c>
      <c r="B96" s="39" t="s">
        <v>299</v>
      </c>
      <c r="C96" s="26" t="s">
        <v>224</v>
      </c>
      <c r="D96" s="36">
        <v>232</v>
      </c>
      <c r="E96" s="25">
        <v>236474</v>
      </c>
      <c r="F96" s="29">
        <f t="shared" si="11"/>
        <v>44930</v>
      </c>
      <c r="G96" s="29">
        <f t="shared" si="12"/>
        <v>281404</v>
      </c>
      <c r="H96" s="36">
        <v>6</v>
      </c>
      <c r="I96" s="31">
        <f>+H96*35</f>
        <v>210</v>
      </c>
      <c r="J96" s="67">
        <f t="shared" si="13"/>
        <v>59094840</v>
      </c>
      <c r="K96">
        <f>117*35</f>
        <v>4095</v>
      </c>
    </row>
    <row r="97" spans="1:10" x14ac:dyDescent="0.35">
      <c r="A97" s="68" t="s">
        <v>317</v>
      </c>
      <c r="B97" s="39" t="s">
        <v>300</v>
      </c>
      <c r="C97" s="26" t="s">
        <v>224</v>
      </c>
      <c r="D97" s="36">
        <v>234</v>
      </c>
      <c r="E97" s="25">
        <v>46410</v>
      </c>
      <c r="F97" s="29">
        <f t="shared" si="11"/>
        <v>8818</v>
      </c>
      <c r="G97" s="29">
        <f t="shared" si="12"/>
        <v>55228</v>
      </c>
      <c r="H97" s="36">
        <v>4</v>
      </c>
      <c r="I97" s="31">
        <f>+H97*35</f>
        <v>140</v>
      </c>
      <c r="J97" s="67">
        <f t="shared" si="13"/>
        <v>7731920</v>
      </c>
    </row>
    <row r="98" spans="1:10" x14ac:dyDescent="0.35">
      <c r="A98" s="68" t="s">
        <v>317</v>
      </c>
      <c r="B98" s="39" t="s">
        <v>301</v>
      </c>
      <c r="C98" s="26" t="s">
        <v>224</v>
      </c>
      <c r="D98" s="36">
        <v>97</v>
      </c>
      <c r="E98" s="25">
        <v>61536</v>
      </c>
      <c r="F98" s="29">
        <f t="shared" si="11"/>
        <v>11692</v>
      </c>
      <c r="G98" s="29">
        <f t="shared" si="12"/>
        <v>73228</v>
      </c>
      <c r="H98" s="36">
        <v>10</v>
      </c>
      <c r="I98" s="31">
        <f t="shared" ref="I98:I116" si="15">+H98*35</f>
        <v>350</v>
      </c>
      <c r="J98" s="67">
        <f t="shared" si="13"/>
        <v>25629800</v>
      </c>
    </row>
    <row r="99" spans="1:10" x14ac:dyDescent="0.35">
      <c r="A99" s="68" t="s">
        <v>317</v>
      </c>
      <c r="B99" s="39" t="s">
        <v>302</v>
      </c>
      <c r="C99" s="26" t="s">
        <v>224</v>
      </c>
      <c r="D99" s="36">
        <v>255</v>
      </c>
      <c r="E99" s="25">
        <v>113445</v>
      </c>
      <c r="F99" s="29">
        <f t="shared" si="11"/>
        <v>21555</v>
      </c>
      <c r="G99" s="29">
        <f t="shared" si="12"/>
        <v>135000</v>
      </c>
      <c r="H99" s="36">
        <v>10</v>
      </c>
      <c r="I99" s="31">
        <f t="shared" si="15"/>
        <v>350</v>
      </c>
      <c r="J99" s="67">
        <f t="shared" si="13"/>
        <v>47250000</v>
      </c>
    </row>
    <row r="100" spans="1:10" x14ac:dyDescent="0.35">
      <c r="A100" s="68" t="s">
        <v>317</v>
      </c>
      <c r="B100" s="39" t="s">
        <v>303</v>
      </c>
      <c r="C100" s="26" t="s">
        <v>224</v>
      </c>
      <c r="D100" s="36">
        <v>243</v>
      </c>
      <c r="E100" s="25">
        <v>24315</v>
      </c>
      <c r="F100" s="29">
        <f t="shared" si="11"/>
        <v>4620</v>
      </c>
      <c r="G100" s="29">
        <f t="shared" si="12"/>
        <v>28935</v>
      </c>
      <c r="H100" s="36">
        <v>1</v>
      </c>
      <c r="I100" s="31">
        <f t="shared" si="15"/>
        <v>35</v>
      </c>
      <c r="J100" s="67">
        <f t="shared" si="13"/>
        <v>1012725</v>
      </c>
    </row>
    <row r="101" spans="1:10" x14ac:dyDescent="0.35">
      <c r="A101" s="68" t="s">
        <v>317</v>
      </c>
      <c r="B101" s="39" t="s">
        <v>304</v>
      </c>
      <c r="C101" s="26" t="s">
        <v>230</v>
      </c>
      <c r="D101" s="36">
        <v>246</v>
      </c>
      <c r="E101" s="25">
        <v>23114</v>
      </c>
      <c r="F101" s="29">
        <f t="shared" si="11"/>
        <v>4392</v>
      </c>
      <c r="G101" s="29">
        <f t="shared" si="12"/>
        <v>27506</v>
      </c>
      <c r="H101" s="36">
        <v>6</v>
      </c>
      <c r="I101" s="31">
        <f t="shared" si="15"/>
        <v>210</v>
      </c>
      <c r="J101" s="67">
        <f t="shared" si="13"/>
        <v>5776260</v>
      </c>
    </row>
    <row r="102" spans="1:10" x14ac:dyDescent="0.35">
      <c r="A102" s="68" t="s">
        <v>317</v>
      </c>
      <c r="B102" s="39" t="s">
        <v>305</v>
      </c>
      <c r="C102" s="26" t="s">
        <v>224</v>
      </c>
      <c r="D102" s="36">
        <v>257</v>
      </c>
      <c r="E102" s="25">
        <v>107315</v>
      </c>
      <c r="F102" s="29">
        <f t="shared" si="11"/>
        <v>20390</v>
      </c>
      <c r="G102" s="29">
        <f t="shared" si="12"/>
        <v>127705</v>
      </c>
      <c r="H102" s="36">
        <v>2</v>
      </c>
      <c r="I102" s="31">
        <f t="shared" si="15"/>
        <v>70</v>
      </c>
      <c r="J102" s="67">
        <f t="shared" si="13"/>
        <v>8939350</v>
      </c>
    </row>
    <row r="103" spans="1:10" ht="29" x14ac:dyDescent="0.35">
      <c r="A103" s="68" t="s">
        <v>317</v>
      </c>
      <c r="B103" s="39" t="s">
        <v>306</v>
      </c>
      <c r="C103" s="26" t="s">
        <v>240</v>
      </c>
      <c r="D103" s="36">
        <v>27</v>
      </c>
      <c r="E103" s="25">
        <v>45402.5</v>
      </c>
      <c r="F103" s="29">
        <f t="shared" si="11"/>
        <v>8626</v>
      </c>
      <c r="G103" s="29">
        <f t="shared" si="12"/>
        <v>54028.5</v>
      </c>
      <c r="H103" s="36">
        <v>3</v>
      </c>
      <c r="I103" s="31">
        <f t="shared" si="15"/>
        <v>105</v>
      </c>
      <c r="J103" s="67">
        <f t="shared" si="13"/>
        <v>5672992.5</v>
      </c>
    </row>
    <row r="104" spans="1:10" x14ac:dyDescent="0.35">
      <c r="A104" s="68" t="s">
        <v>317</v>
      </c>
      <c r="B104" s="39" t="s">
        <v>307</v>
      </c>
      <c r="C104" s="26" t="s">
        <v>224</v>
      </c>
      <c r="D104" s="36">
        <v>259</v>
      </c>
      <c r="E104" s="25">
        <v>36000</v>
      </c>
      <c r="F104" s="29">
        <f t="shared" si="11"/>
        <v>6840</v>
      </c>
      <c r="G104" s="29">
        <f t="shared" si="12"/>
        <v>42840</v>
      </c>
      <c r="H104" s="36">
        <v>3</v>
      </c>
      <c r="I104" s="31">
        <f t="shared" si="15"/>
        <v>105</v>
      </c>
      <c r="J104" s="67">
        <f t="shared" si="13"/>
        <v>4498200</v>
      </c>
    </row>
    <row r="105" spans="1:10" x14ac:dyDescent="0.35">
      <c r="A105" s="68" t="s">
        <v>317</v>
      </c>
      <c r="B105" s="39" t="s">
        <v>308</v>
      </c>
      <c r="C105" s="26" t="s">
        <v>224</v>
      </c>
      <c r="D105" s="36">
        <v>254</v>
      </c>
      <c r="E105" s="25">
        <v>426471</v>
      </c>
      <c r="F105" s="29">
        <f t="shared" si="11"/>
        <v>81029</v>
      </c>
      <c r="G105" s="29">
        <f t="shared" si="12"/>
        <v>507500</v>
      </c>
      <c r="H105" s="36">
        <v>1</v>
      </c>
      <c r="I105" s="31">
        <f t="shared" si="15"/>
        <v>35</v>
      </c>
      <c r="J105" s="67">
        <f t="shared" si="13"/>
        <v>17762500</v>
      </c>
    </row>
    <row r="106" spans="1:10" x14ac:dyDescent="0.35">
      <c r="A106" s="68" t="s">
        <v>317</v>
      </c>
      <c r="B106" s="39" t="s">
        <v>309</v>
      </c>
      <c r="C106" s="26" t="s">
        <v>224</v>
      </c>
      <c r="D106" s="36">
        <v>26</v>
      </c>
      <c r="E106" s="25">
        <v>4953</v>
      </c>
      <c r="F106" s="29">
        <f t="shared" si="11"/>
        <v>941</v>
      </c>
      <c r="G106" s="29">
        <f t="shared" si="12"/>
        <v>5894</v>
      </c>
      <c r="H106" s="36">
        <v>10</v>
      </c>
      <c r="I106" s="31">
        <f t="shared" si="15"/>
        <v>350</v>
      </c>
      <c r="J106" s="67">
        <f t="shared" si="13"/>
        <v>2062900</v>
      </c>
    </row>
    <row r="107" spans="1:10" ht="43.5" x14ac:dyDescent="0.35">
      <c r="A107" s="68" t="s">
        <v>317</v>
      </c>
      <c r="B107" s="39" t="s">
        <v>247</v>
      </c>
      <c r="C107" s="26" t="s">
        <v>248</v>
      </c>
      <c r="D107" s="36">
        <v>18</v>
      </c>
      <c r="E107" s="25">
        <v>21463</v>
      </c>
      <c r="F107" s="29">
        <f t="shared" si="11"/>
        <v>4078</v>
      </c>
      <c r="G107" s="29">
        <f t="shared" si="12"/>
        <v>25541</v>
      </c>
      <c r="H107" s="36">
        <v>4</v>
      </c>
      <c r="I107" s="31">
        <f t="shared" si="15"/>
        <v>140</v>
      </c>
      <c r="J107" s="67">
        <f t="shared" si="13"/>
        <v>3575740</v>
      </c>
    </row>
    <row r="108" spans="1:10" x14ac:dyDescent="0.35">
      <c r="A108" s="68" t="s">
        <v>317</v>
      </c>
      <c r="B108" s="39" t="s">
        <v>311</v>
      </c>
      <c r="C108" s="26" t="s">
        <v>224</v>
      </c>
      <c r="D108" s="36">
        <v>7</v>
      </c>
      <c r="E108" s="25">
        <v>27000</v>
      </c>
      <c r="F108" s="29">
        <f t="shared" si="11"/>
        <v>5130</v>
      </c>
      <c r="G108" s="29">
        <f t="shared" si="12"/>
        <v>32130</v>
      </c>
      <c r="H108" s="36">
        <v>2</v>
      </c>
      <c r="I108" s="31">
        <f t="shared" si="15"/>
        <v>70</v>
      </c>
      <c r="J108" s="67">
        <f t="shared" si="13"/>
        <v>2249100</v>
      </c>
    </row>
    <row r="109" spans="1:10" x14ac:dyDescent="0.35">
      <c r="A109" s="68" t="s">
        <v>317</v>
      </c>
      <c r="B109" s="39" t="s">
        <v>237</v>
      </c>
      <c r="C109" s="27" t="s">
        <v>228</v>
      </c>
      <c r="D109" s="36">
        <v>8</v>
      </c>
      <c r="E109" s="25">
        <v>17335.5</v>
      </c>
      <c r="F109" s="29">
        <f t="shared" si="11"/>
        <v>3294</v>
      </c>
      <c r="G109" s="29">
        <f t="shared" si="12"/>
        <v>20629.5</v>
      </c>
      <c r="H109" s="36">
        <v>2</v>
      </c>
      <c r="I109" s="31">
        <f t="shared" si="15"/>
        <v>70</v>
      </c>
      <c r="J109" s="67">
        <f t="shared" si="13"/>
        <v>1444065</v>
      </c>
    </row>
    <row r="110" spans="1:10" x14ac:dyDescent="0.35">
      <c r="A110" s="68" t="s">
        <v>317</v>
      </c>
      <c r="B110" s="39" t="s">
        <v>254</v>
      </c>
      <c r="C110" s="26" t="s">
        <v>224</v>
      </c>
      <c r="D110" s="36">
        <v>1</v>
      </c>
      <c r="E110" s="25">
        <v>11350</v>
      </c>
      <c r="F110" s="29">
        <f t="shared" si="11"/>
        <v>2157</v>
      </c>
      <c r="G110" s="29">
        <f t="shared" si="12"/>
        <v>13507</v>
      </c>
      <c r="H110" s="36">
        <v>2</v>
      </c>
      <c r="I110" s="31">
        <f t="shared" si="15"/>
        <v>70</v>
      </c>
      <c r="J110" s="67">
        <f t="shared" si="13"/>
        <v>945490</v>
      </c>
    </row>
    <row r="111" spans="1:10" x14ac:dyDescent="0.35">
      <c r="A111" s="68" t="s">
        <v>317</v>
      </c>
      <c r="B111" s="39" t="s">
        <v>312</v>
      </c>
      <c r="C111" s="26" t="s">
        <v>224</v>
      </c>
      <c r="D111" s="36">
        <v>230</v>
      </c>
      <c r="E111" s="25">
        <v>10376.1</v>
      </c>
      <c r="F111" s="29">
        <f t="shared" si="11"/>
        <v>1971</v>
      </c>
      <c r="G111" s="29">
        <f t="shared" si="12"/>
        <v>12347.1</v>
      </c>
      <c r="H111" s="36">
        <v>5</v>
      </c>
      <c r="I111" s="31">
        <f t="shared" si="15"/>
        <v>175</v>
      </c>
      <c r="J111" s="67">
        <f t="shared" si="13"/>
        <v>2160742.5</v>
      </c>
    </row>
    <row r="112" spans="1:10" x14ac:dyDescent="0.35">
      <c r="A112" s="68" t="s">
        <v>317</v>
      </c>
      <c r="B112" s="39" t="s">
        <v>318</v>
      </c>
      <c r="C112" s="26" t="s">
        <v>224</v>
      </c>
      <c r="D112" s="36">
        <v>23</v>
      </c>
      <c r="E112" s="25">
        <v>4540.25</v>
      </c>
      <c r="F112" s="29">
        <f t="shared" si="11"/>
        <v>863</v>
      </c>
      <c r="G112" s="29">
        <f t="shared" si="12"/>
        <v>5403.25</v>
      </c>
      <c r="H112" s="36">
        <v>10</v>
      </c>
      <c r="I112" s="31">
        <f t="shared" si="15"/>
        <v>350</v>
      </c>
      <c r="J112" s="67">
        <f t="shared" si="13"/>
        <v>1891137.5</v>
      </c>
    </row>
    <row r="113" spans="1:11" x14ac:dyDescent="0.35">
      <c r="A113" s="68" t="s">
        <v>317</v>
      </c>
      <c r="B113" s="39" t="s">
        <v>253</v>
      </c>
      <c r="C113" s="26" t="s">
        <v>224</v>
      </c>
      <c r="D113" s="36">
        <v>307</v>
      </c>
      <c r="E113" s="25">
        <v>43697</v>
      </c>
      <c r="F113" s="29">
        <f t="shared" si="11"/>
        <v>8302</v>
      </c>
      <c r="G113" s="29">
        <f t="shared" si="12"/>
        <v>51999</v>
      </c>
      <c r="H113" s="36">
        <v>6</v>
      </c>
      <c r="I113" s="31">
        <f t="shared" si="15"/>
        <v>210</v>
      </c>
      <c r="J113" s="67">
        <f t="shared" si="13"/>
        <v>10919790</v>
      </c>
    </row>
    <row r="114" spans="1:11" x14ac:dyDescent="0.35">
      <c r="A114" s="68" t="s">
        <v>317</v>
      </c>
      <c r="B114" s="39" t="s">
        <v>314</v>
      </c>
      <c r="C114" s="26" t="s">
        <v>224</v>
      </c>
      <c r="D114" s="36">
        <v>15</v>
      </c>
      <c r="E114" s="25">
        <v>33283.800000000003</v>
      </c>
      <c r="F114" s="29">
        <f t="shared" si="11"/>
        <v>6324</v>
      </c>
      <c r="G114" s="29">
        <f t="shared" si="12"/>
        <v>39607.800000000003</v>
      </c>
      <c r="H114" s="36">
        <v>6</v>
      </c>
      <c r="I114" s="31">
        <f t="shared" si="15"/>
        <v>210</v>
      </c>
      <c r="J114" s="67">
        <f t="shared" si="13"/>
        <v>8317638.0000000009</v>
      </c>
    </row>
    <row r="115" spans="1:11" x14ac:dyDescent="0.35">
      <c r="A115" s="68" t="s">
        <v>317</v>
      </c>
      <c r="B115" s="39" t="s">
        <v>315</v>
      </c>
      <c r="C115" s="26" t="s">
        <v>224</v>
      </c>
      <c r="D115" s="36">
        <v>16</v>
      </c>
      <c r="E115" s="25">
        <v>982.8</v>
      </c>
      <c r="F115" s="29">
        <f t="shared" si="11"/>
        <v>187</v>
      </c>
      <c r="G115" s="29">
        <f t="shared" si="12"/>
        <v>1169.8</v>
      </c>
      <c r="H115" s="36">
        <v>20</v>
      </c>
      <c r="I115" s="31">
        <f t="shared" si="15"/>
        <v>700</v>
      </c>
      <c r="J115" s="67">
        <f t="shared" si="13"/>
        <v>818860</v>
      </c>
    </row>
    <row r="116" spans="1:11" x14ac:dyDescent="0.35">
      <c r="A116" s="68" t="s">
        <v>317</v>
      </c>
      <c r="B116" s="39" t="s">
        <v>316</v>
      </c>
      <c r="C116" s="26" t="s">
        <v>224</v>
      </c>
      <c r="D116" s="36">
        <v>218</v>
      </c>
      <c r="E116" s="25">
        <v>11340</v>
      </c>
      <c r="F116" s="29">
        <f t="shared" si="11"/>
        <v>2155</v>
      </c>
      <c r="G116" s="29">
        <f t="shared" si="12"/>
        <v>13495</v>
      </c>
      <c r="H116" s="36">
        <v>4</v>
      </c>
      <c r="I116" s="31">
        <f t="shared" si="15"/>
        <v>140</v>
      </c>
      <c r="J116" s="67">
        <f t="shared" si="13"/>
        <v>1889300</v>
      </c>
    </row>
    <row r="117" spans="1:11" x14ac:dyDescent="0.35">
      <c r="A117" s="68" t="s">
        <v>319</v>
      </c>
      <c r="B117" s="39" t="s">
        <v>299</v>
      </c>
      <c r="C117" s="26" t="s">
        <v>224</v>
      </c>
      <c r="D117" s="36">
        <v>232</v>
      </c>
      <c r="E117" s="25">
        <v>236474</v>
      </c>
      <c r="F117" s="29">
        <f t="shared" si="11"/>
        <v>44930</v>
      </c>
      <c r="G117" s="29">
        <f t="shared" si="12"/>
        <v>281404</v>
      </c>
      <c r="H117" s="36">
        <v>8</v>
      </c>
      <c r="I117" s="31">
        <f>+H117*73</f>
        <v>584</v>
      </c>
      <c r="J117" s="67">
        <f t="shared" si="13"/>
        <v>164339936</v>
      </c>
      <c r="K117">
        <f>143*73</f>
        <v>10439</v>
      </c>
    </row>
    <row r="118" spans="1:11" x14ac:dyDescent="0.35">
      <c r="A118" s="68" t="s">
        <v>319</v>
      </c>
      <c r="B118" s="39" t="s">
        <v>300</v>
      </c>
      <c r="C118" s="26" t="s">
        <v>224</v>
      </c>
      <c r="D118" s="36">
        <v>234</v>
      </c>
      <c r="E118" s="25">
        <v>46410</v>
      </c>
      <c r="F118" s="29">
        <f t="shared" si="11"/>
        <v>8818</v>
      </c>
      <c r="G118" s="29">
        <f t="shared" si="12"/>
        <v>55228</v>
      </c>
      <c r="H118" s="36">
        <v>2</v>
      </c>
      <c r="I118" s="31">
        <f>+H118*73</f>
        <v>146</v>
      </c>
      <c r="J118" s="67">
        <f t="shared" si="13"/>
        <v>8063288</v>
      </c>
    </row>
    <row r="119" spans="1:11" x14ac:dyDescent="0.35">
      <c r="A119" s="68" t="s">
        <v>319</v>
      </c>
      <c r="B119" s="39" t="s">
        <v>301</v>
      </c>
      <c r="C119" s="26" t="s">
        <v>224</v>
      </c>
      <c r="D119" s="36">
        <v>97</v>
      </c>
      <c r="E119" s="25">
        <v>61536</v>
      </c>
      <c r="F119" s="29">
        <f t="shared" si="11"/>
        <v>11692</v>
      </c>
      <c r="G119" s="29">
        <f t="shared" si="12"/>
        <v>73228</v>
      </c>
      <c r="H119" s="36">
        <v>10</v>
      </c>
      <c r="I119" s="31">
        <f t="shared" ref="I119:I142" si="16">+H119*73</f>
        <v>730</v>
      </c>
      <c r="J119" s="67">
        <f t="shared" si="13"/>
        <v>53456440</v>
      </c>
    </row>
    <row r="120" spans="1:11" x14ac:dyDescent="0.35">
      <c r="A120" s="68" t="s">
        <v>319</v>
      </c>
      <c r="B120" s="39" t="s">
        <v>302</v>
      </c>
      <c r="C120" s="26" t="s">
        <v>224</v>
      </c>
      <c r="D120" s="36">
        <v>255</v>
      </c>
      <c r="E120" s="25">
        <v>113445</v>
      </c>
      <c r="F120" s="29">
        <f t="shared" si="11"/>
        <v>21555</v>
      </c>
      <c r="G120" s="29">
        <f t="shared" si="12"/>
        <v>135000</v>
      </c>
      <c r="H120" s="36">
        <v>10</v>
      </c>
      <c r="I120" s="31">
        <f t="shared" si="16"/>
        <v>730</v>
      </c>
      <c r="J120" s="67">
        <f t="shared" si="13"/>
        <v>98550000</v>
      </c>
    </row>
    <row r="121" spans="1:11" x14ac:dyDescent="0.35">
      <c r="A121" s="68" t="s">
        <v>319</v>
      </c>
      <c r="B121" s="39" t="s">
        <v>303</v>
      </c>
      <c r="C121" s="26" t="s">
        <v>224</v>
      </c>
      <c r="D121" s="36">
        <v>243</v>
      </c>
      <c r="E121" s="25">
        <v>24315</v>
      </c>
      <c r="F121" s="29">
        <f t="shared" si="11"/>
        <v>4620</v>
      </c>
      <c r="G121" s="29">
        <f t="shared" si="12"/>
        <v>28935</v>
      </c>
      <c r="H121" s="36">
        <v>1</v>
      </c>
      <c r="I121" s="31">
        <f t="shared" si="16"/>
        <v>73</v>
      </c>
      <c r="J121" s="67">
        <f t="shared" si="13"/>
        <v>2112255</v>
      </c>
    </row>
    <row r="122" spans="1:11" x14ac:dyDescent="0.35">
      <c r="A122" s="68" t="s">
        <v>319</v>
      </c>
      <c r="B122" s="39" t="s">
        <v>304</v>
      </c>
      <c r="C122" s="26" t="s">
        <v>230</v>
      </c>
      <c r="D122" s="36">
        <v>246</v>
      </c>
      <c r="E122" s="25">
        <v>23114</v>
      </c>
      <c r="F122" s="29">
        <f t="shared" si="11"/>
        <v>4392</v>
      </c>
      <c r="G122" s="29">
        <f t="shared" si="12"/>
        <v>27506</v>
      </c>
      <c r="H122" s="36">
        <v>8</v>
      </c>
      <c r="I122" s="31">
        <f t="shared" si="16"/>
        <v>584</v>
      </c>
      <c r="J122" s="67">
        <f t="shared" si="13"/>
        <v>16063504</v>
      </c>
    </row>
    <row r="123" spans="1:11" x14ac:dyDescent="0.35">
      <c r="A123" s="68" t="s">
        <v>319</v>
      </c>
      <c r="B123" s="39" t="s">
        <v>305</v>
      </c>
      <c r="C123" s="26" t="s">
        <v>224</v>
      </c>
      <c r="D123" s="36">
        <v>257</v>
      </c>
      <c r="E123" s="25">
        <v>107315</v>
      </c>
      <c r="F123" s="29">
        <f t="shared" si="11"/>
        <v>20390</v>
      </c>
      <c r="G123" s="29">
        <f t="shared" si="12"/>
        <v>127705</v>
      </c>
      <c r="H123" s="36">
        <v>2</v>
      </c>
      <c r="I123" s="31">
        <f t="shared" si="16"/>
        <v>146</v>
      </c>
      <c r="J123" s="67">
        <f t="shared" si="13"/>
        <v>18644930</v>
      </c>
    </row>
    <row r="124" spans="1:11" ht="29" x14ac:dyDescent="0.35">
      <c r="A124" s="68" t="s">
        <v>319</v>
      </c>
      <c r="B124" s="39" t="s">
        <v>306</v>
      </c>
      <c r="C124" s="26" t="s">
        <v>240</v>
      </c>
      <c r="D124" s="36">
        <v>27</v>
      </c>
      <c r="E124" s="25">
        <v>45402.5</v>
      </c>
      <c r="F124" s="29">
        <f t="shared" si="11"/>
        <v>8626</v>
      </c>
      <c r="G124" s="29">
        <f t="shared" si="12"/>
        <v>54028.5</v>
      </c>
      <c r="H124" s="36">
        <v>3</v>
      </c>
      <c r="I124" s="31">
        <f t="shared" si="16"/>
        <v>219</v>
      </c>
      <c r="J124" s="67">
        <f t="shared" si="13"/>
        <v>11832241.5</v>
      </c>
    </row>
    <row r="125" spans="1:11" x14ac:dyDescent="0.35">
      <c r="A125" s="68" t="s">
        <v>319</v>
      </c>
      <c r="B125" s="39" t="s">
        <v>307</v>
      </c>
      <c r="C125" s="26" t="s">
        <v>224</v>
      </c>
      <c r="D125" s="36">
        <v>259</v>
      </c>
      <c r="E125" s="25">
        <v>36000</v>
      </c>
      <c r="F125" s="29">
        <f t="shared" si="11"/>
        <v>6840</v>
      </c>
      <c r="G125" s="29">
        <f t="shared" si="12"/>
        <v>42840</v>
      </c>
      <c r="H125" s="36">
        <v>6</v>
      </c>
      <c r="I125" s="31">
        <f t="shared" si="16"/>
        <v>438</v>
      </c>
      <c r="J125" s="67">
        <f t="shared" si="13"/>
        <v>18763920</v>
      </c>
    </row>
    <row r="126" spans="1:11" x14ac:dyDescent="0.35">
      <c r="A126" s="68" t="s">
        <v>319</v>
      </c>
      <c r="B126" s="39" t="s">
        <v>308</v>
      </c>
      <c r="C126" s="26" t="s">
        <v>224</v>
      </c>
      <c r="D126" s="36">
        <v>254</v>
      </c>
      <c r="E126" s="25">
        <v>426471</v>
      </c>
      <c r="F126" s="29">
        <f t="shared" si="11"/>
        <v>81029</v>
      </c>
      <c r="G126" s="29">
        <f t="shared" si="12"/>
        <v>507500</v>
      </c>
      <c r="H126" s="36">
        <v>1</v>
      </c>
      <c r="I126" s="31">
        <f t="shared" si="16"/>
        <v>73</v>
      </c>
      <c r="J126" s="67">
        <f t="shared" si="13"/>
        <v>37047500</v>
      </c>
    </row>
    <row r="127" spans="1:11" x14ac:dyDescent="0.35">
      <c r="A127" s="68" t="s">
        <v>319</v>
      </c>
      <c r="B127" s="39" t="s">
        <v>309</v>
      </c>
      <c r="C127" s="26" t="s">
        <v>224</v>
      </c>
      <c r="D127" s="36">
        <v>26</v>
      </c>
      <c r="E127" s="25">
        <v>4953</v>
      </c>
      <c r="F127" s="29">
        <f t="shared" si="11"/>
        <v>941</v>
      </c>
      <c r="G127" s="29">
        <f t="shared" si="12"/>
        <v>5894</v>
      </c>
      <c r="H127" s="36">
        <v>10</v>
      </c>
      <c r="I127" s="31">
        <f t="shared" si="16"/>
        <v>730</v>
      </c>
      <c r="J127" s="67">
        <f t="shared" si="13"/>
        <v>4302620</v>
      </c>
    </row>
    <row r="128" spans="1:11" ht="43.5" x14ac:dyDescent="0.35">
      <c r="A128" s="68" t="s">
        <v>319</v>
      </c>
      <c r="B128" s="39" t="s">
        <v>247</v>
      </c>
      <c r="C128" s="26" t="s">
        <v>248</v>
      </c>
      <c r="D128" s="36">
        <v>18</v>
      </c>
      <c r="E128" s="25">
        <v>21463</v>
      </c>
      <c r="F128" s="29">
        <f t="shared" si="11"/>
        <v>4078</v>
      </c>
      <c r="G128" s="29">
        <f t="shared" si="12"/>
        <v>25541</v>
      </c>
      <c r="H128" s="36">
        <v>8</v>
      </c>
      <c r="I128" s="31">
        <f t="shared" si="16"/>
        <v>584</v>
      </c>
      <c r="J128" s="67">
        <f t="shared" si="13"/>
        <v>14915944</v>
      </c>
    </row>
    <row r="129" spans="1:11" x14ac:dyDescent="0.35">
      <c r="A129" s="68" t="s">
        <v>319</v>
      </c>
      <c r="B129" s="39" t="s">
        <v>311</v>
      </c>
      <c r="C129" s="26" t="s">
        <v>224</v>
      </c>
      <c r="D129" s="36">
        <v>7</v>
      </c>
      <c r="E129" s="25">
        <v>27000</v>
      </c>
      <c r="F129" s="29">
        <f t="shared" si="11"/>
        <v>5130</v>
      </c>
      <c r="G129" s="29">
        <f t="shared" si="12"/>
        <v>32130</v>
      </c>
      <c r="H129" s="36">
        <v>2</v>
      </c>
      <c r="I129" s="31">
        <f t="shared" si="16"/>
        <v>146</v>
      </c>
      <c r="J129" s="67">
        <f t="shared" si="13"/>
        <v>4690980</v>
      </c>
    </row>
    <row r="130" spans="1:11" x14ac:dyDescent="0.35">
      <c r="A130" s="68" t="s">
        <v>319</v>
      </c>
      <c r="B130" s="39" t="s">
        <v>237</v>
      </c>
      <c r="C130" s="27" t="s">
        <v>228</v>
      </c>
      <c r="D130" s="36">
        <v>8</v>
      </c>
      <c r="E130" s="25">
        <v>17335.5</v>
      </c>
      <c r="F130" s="29">
        <f t="shared" si="11"/>
        <v>3294</v>
      </c>
      <c r="G130" s="29">
        <f t="shared" si="12"/>
        <v>20629.5</v>
      </c>
      <c r="H130" s="36">
        <v>2</v>
      </c>
      <c r="I130" s="31">
        <f t="shared" si="16"/>
        <v>146</v>
      </c>
      <c r="J130" s="67">
        <f t="shared" si="13"/>
        <v>3011907</v>
      </c>
    </row>
    <row r="131" spans="1:11" x14ac:dyDescent="0.35">
      <c r="A131" s="68" t="s">
        <v>319</v>
      </c>
      <c r="B131" s="39" t="s">
        <v>254</v>
      </c>
      <c r="C131" s="26" t="s">
        <v>224</v>
      </c>
      <c r="D131" s="36">
        <v>1</v>
      </c>
      <c r="E131" s="25">
        <v>11350</v>
      </c>
      <c r="F131" s="29">
        <f t="shared" si="11"/>
        <v>2157</v>
      </c>
      <c r="G131" s="29">
        <f t="shared" si="12"/>
        <v>13507</v>
      </c>
      <c r="H131" s="36">
        <v>2</v>
      </c>
      <c r="I131" s="31">
        <f t="shared" si="16"/>
        <v>146</v>
      </c>
      <c r="J131" s="67">
        <f t="shared" si="13"/>
        <v>1972022</v>
      </c>
    </row>
    <row r="132" spans="1:11" x14ac:dyDescent="0.35">
      <c r="A132" s="68" t="s">
        <v>319</v>
      </c>
      <c r="B132" s="39" t="s">
        <v>312</v>
      </c>
      <c r="C132" s="26" t="s">
        <v>224</v>
      </c>
      <c r="D132" s="36">
        <v>230</v>
      </c>
      <c r="E132" s="25">
        <v>10376.1</v>
      </c>
      <c r="F132" s="29">
        <f t="shared" ref="F132:F193" si="17">ROUND(E132*0.19,0)</f>
        <v>1971</v>
      </c>
      <c r="G132" s="29">
        <f t="shared" ref="G132:G193" si="18">+E132+F132</f>
        <v>12347.1</v>
      </c>
      <c r="H132" s="36">
        <v>5</v>
      </c>
      <c r="I132" s="31">
        <f t="shared" si="16"/>
        <v>365</v>
      </c>
      <c r="J132" s="67">
        <f t="shared" ref="J132:J193" si="19">+I132*G132</f>
        <v>4506691.5</v>
      </c>
    </row>
    <row r="133" spans="1:11" x14ac:dyDescent="0.35">
      <c r="A133" s="68" t="s">
        <v>319</v>
      </c>
      <c r="B133" s="39" t="s">
        <v>318</v>
      </c>
      <c r="C133" s="26" t="s">
        <v>224</v>
      </c>
      <c r="D133" s="36">
        <v>23</v>
      </c>
      <c r="E133" s="25">
        <v>4540.25</v>
      </c>
      <c r="F133" s="29">
        <f t="shared" si="17"/>
        <v>863</v>
      </c>
      <c r="G133" s="29">
        <f t="shared" si="18"/>
        <v>5403.25</v>
      </c>
      <c r="H133" s="36">
        <v>10</v>
      </c>
      <c r="I133" s="31">
        <f t="shared" si="16"/>
        <v>730</v>
      </c>
      <c r="J133" s="67">
        <f t="shared" si="19"/>
        <v>3944372.5</v>
      </c>
    </row>
    <row r="134" spans="1:11" x14ac:dyDescent="0.35">
      <c r="A134" s="68" t="s">
        <v>319</v>
      </c>
      <c r="B134" s="39" t="s">
        <v>253</v>
      </c>
      <c r="C134" s="26" t="s">
        <v>224</v>
      </c>
      <c r="D134" s="36">
        <v>307</v>
      </c>
      <c r="E134" s="25">
        <v>43697</v>
      </c>
      <c r="F134" s="29">
        <f t="shared" si="17"/>
        <v>8302</v>
      </c>
      <c r="G134" s="29">
        <f t="shared" si="18"/>
        <v>51999</v>
      </c>
      <c r="H134" s="36">
        <v>6</v>
      </c>
      <c r="I134" s="31">
        <f t="shared" si="16"/>
        <v>438</v>
      </c>
      <c r="J134" s="67">
        <f t="shared" si="19"/>
        <v>22775562</v>
      </c>
    </row>
    <row r="135" spans="1:11" x14ac:dyDescent="0.35">
      <c r="A135" s="68" t="s">
        <v>319</v>
      </c>
      <c r="B135" s="39" t="s">
        <v>320</v>
      </c>
      <c r="C135" s="26" t="s">
        <v>224</v>
      </c>
      <c r="D135" s="36">
        <v>249</v>
      </c>
      <c r="E135" s="25">
        <v>130840</v>
      </c>
      <c r="F135" s="29">
        <f t="shared" si="17"/>
        <v>24860</v>
      </c>
      <c r="G135" s="29">
        <f t="shared" si="18"/>
        <v>155700</v>
      </c>
      <c r="H135" s="36">
        <v>3</v>
      </c>
      <c r="I135" s="31">
        <f t="shared" si="16"/>
        <v>219</v>
      </c>
      <c r="J135" s="67">
        <f t="shared" si="19"/>
        <v>34098300</v>
      </c>
    </row>
    <row r="136" spans="1:11" x14ac:dyDescent="0.35">
      <c r="A136" s="68" t="s">
        <v>319</v>
      </c>
      <c r="B136" s="39" t="s">
        <v>321</v>
      </c>
      <c r="C136" s="26" t="s">
        <v>224</v>
      </c>
      <c r="D136" s="36">
        <v>204</v>
      </c>
      <c r="E136" s="25">
        <v>213661</v>
      </c>
      <c r="F136" s="29">
        <f t="shared" si="17"/>
        <v>40596</v>
      </c>
      <c r="G136" s="29">
        <f t="shared" si="18"/>
        <v>254257</v>
      </c>
      <c r="H136" s="36">
        <v>3</v>
      </c>
      <c r="I136" s="31">
        <f t="shared" si="16"/>
        <v>219</v>
      </c>
      <c r="J136" s="67">
        <f t="shared" si="19"/>
        <v>55682283</v>
      </c>
    </row>
    <row r="137" spans="1:11" x14ac:dyDescent="0.35">
      <c r="A137" s="68" t="s">
        <v>319</v>
      </c>
      <c r="B137" s="39" t="s">
        <v>322</v>
      </c>
      <c r="C137" s="26" t="s">
        <v>224</v>
      </c>
      <c r="D137" s="36">
        <v>258</v>
      </c>
      <c r="E137" s="25">
        <v>272286</v>
      </c>
      <c r="F137" s="29">
        <f t="shared" si="17"/>
        <v>51734</v>
      </c>
      <c r="G137" s="29">
        <f t="shared" si="18"/>
        <v>324020</v>
      </c>
      <c r="H137" s="36">
        <v>3</v>
      </c>
      <c r="I137" s="31">
        <f t="shared" si="16"/>
        <v>219</v>
      </c>
      <c r="J137" s="67">
        <f t="shared" si="19"/>
        <v>70960380</v>
      </c>
    </row>
    <row r="138" spans="1:11" x14ac:dyDescent="0.35">
      <c r="A138" s="68" t="s">
        <v>319</v>
      </c>
      <c r="B138" s="39" t="s">
        <v>323</v>
      </c>
      <c r="C138" s="26" t="s">
        <v>224</v>
      </c>
      <c r="D138" s="36">
        <v>247</v>
      </c>
      <c r="E138" s="25">
        <v>167091</v>
      </c>
      <c r="F138" s="29">
        <f t="shared" si="17"/>
        <v>31747</v>
      </c>
      <c r="G138" s="29">
        <f t="shared" si="18"/>
        <v>198838</v>
      </c>
      <c r="H138" s="36">
        <v>2</v>
      </c>
      <c r="I138" s="31">
        <f t="shared" si="16"/>
        <v>146</v>
      </c>
      <c r="J138" s="67">
        <f t="shared" si="19"/>
        <v>29030348</v>
      </c>
    </row>
    <row r="139" spans="1:11" x14ac:dyDescent="0.35">
      <c r="A139" s="68" t="s">
        <v>319</v>
      </c>
      <c r="B139" s="39" t="s">
        <v>324</v>
      </c>
      <c r="C139" s="26" t="s">
        <v>224</v>
      </c>
      <c r="D139" s="36">
        <v>102</v>
      </c>
      <c r="E139" s="25">
        <v>42087.5</v>
      </c>
      <c r="F139" s="29">
        <f t="shared" si="17"/>
        <v>7997</v>
      </c>
      <c r="G139" s="29">
        <f t="shared" si="18"/>
        <v>50084.5</v>
      </c>
      <c r="H139" s="36">
        <v>10</v>
      </c>
      <c r="I139" s="31">
        <f t="shared" si="16"/>
        <v>730</v>
      </c>
      <c r="J139" s="67">
        <f t="shared" si="19"/>
        <v>36561685</v>
      </c>
    </row>
    <row r="140" spans="1:11" x14ac:dyDescent="0.35">
      <c r="A140" s="68" t="s">
        <v>319</v>
      </c>
      <c r="B140" s="39" t="s">
        <v>314</v>
      </c>
      <c r="C140" s="26" t="s">
        <v>224</v>
      </c>
      <c r="D140" s="36">
        <v>15</v>
      </c>
      <c r="E140" s="25">
        <v>33283.800000000003</v>
      </c>
      <c r="F140" s="29">
        <f t="shared" si="17"/>
        <v>6324</v>
      </c>
      <c r="G140" s="29">
        <f t="shared" si="18"/>
        <v>39607.800000000003</v>
      </c>
      <c r="H140" s="36">
        <v>3</v>
      </c>
      <c r="I140" s="31">
        <f t="shared" si="16"/>
        <v>219</v>
      </c>
      <c r="J140" s="67">
        <f t="shared" si="19"/>
        <v>8674108.2000000011</v>
      </c>
    </row>
    <row r="141" spans="1:11" x14ac:dyDescent="0.35">
      <c r="A141" s="68" t="s">
        <v>319</v>
      </c>
      <c r="B141" s="39" t="s">
        <v>315</v>
      </c>
      <c r="C141" s="26" t="s">
        <v>224</v>
      </c>
      <c r="D141" s="36">
        <v>16</v>
      </c>
      <c r="E141" s="25">
        <v>982.8</v>
      </c>
      <c r="F141" s="29">
        <f t="shared" si="17"/>
        <v>187</v>
      </c>
      <c r="G141" s="29">
        <f t="shared" si="18"/>
        <v>1169.8</v>
      </c>
      <c r="H141" s="36">
        <v>20</v>
      </c>
      <c r="I141" s="31">
        <f t="shared" si="16"/>
        <v>1460</v>
      </c>
      <c r="J141" s="67">
        <f t="shared" si="19"/>
        <v>1707908</v>
      </c>
    </row>
    <row r="142" spans="1:11" x14ac:dyDescent="0.35">
      <c r="A142" s="68" t="s">
        <v>319</v>
      </c>
      <c r="B142" s="39" t="s">
        <v>316</v>
      </c>
      <c r="C142" s="26" t="s">
        <v>224</v>
      </c>
      <c r="D142" s="36">
        <v>218</v>
      </c>
      <c r="E142" s="25">
        <v>11340</v>
      </c>
      <c r="F142" s="29">
        <f t="shared" si="17"/>
        <v>2155</v>
      </c>
      <c r="G142" s="29">
        <f t="shared" si="18"/>
        <v>13495</v>
      </c>
      <c r="H142" s="36">
        <v>3</v>
      </c>
      <c r="I142" s="31">
        <f t="shared" si="16"/>
        <v>219</v>
      </c>
      <c r="J142" s="67">
        <f t="shared" si="19"/>
        <v>2955405</v>
      </c>
    </row>
    <row r="143" spans="1:11" x14ac:dyDescent="0.35">
      <c r="A143" s="68" t="s">
        <v>325</v>
      </c>
      <c r="B143" s="39" t="s">
        <v>326</v>
      </c>
      <c r="C143" s="26" t="s">
        <v>224</v>
      </c>
      <c r="D143" s="36">
        <v>103</v>
      </c>
      <c r="E143" s="25">
        <v>728500</v>
      </c>
      <c r="F143" s="29">
        <f t="shared" si="17"/>
        <v>138415</v>
      </c>
      <c r="G143" s="29">
        <f t="shared" si="18"/>
        <v>866915</v>
      </c>
      <c r="H143" s="36">
        <v>1</v>
      </c>
      <c r="I143" s="31">
        <f>+H143*78</f>
        <v>78</v>
      </c>
      <c r="J143" s="67">
        <f t="shared" si="19"/>
        <v>67619370</v>
      </c>
      <c r="K143">
        <f>183*78</f>
        <v>14274</v>
      </c>
    </row>
    <row r="144" spans="1:11" x14ac:dyDescent="0.35">
      <c r="A144" s="68" t="s">
        <v>325</v>
      </c>
      <c r="B144" s="39" t="s">
        <v>299</v>
      </c>
      <c r="C144" s="26" t="s">
        <v>224</v>
      </c>
      <c r="D144" s="36">
        <v>232</v>
      </c>
      <c r="E144" s="25">
        <v>236474</v>
      </c>
      <c r="F144" s="29">
        <f t="shared" si="17"/>
        <v>44930</v>
      </c>
      <c r="G144" s="29">
        <f t="shared" si="18"/>
        <v>281404</v>
      </c>
      <c r="H144" s="36">
        <v>3</v>
      </c>
      <c r="I144" s="31">
        <f>+H144*78</f>
        <v>234</v>
      </c>
      <c r="J144" s="67">
        <f t="shared" si="19"/>
        <v>65848536</v>
      </c>
    </row>
    <row r="145" spans="1:10" x14ac:dyDescent="0.35">
      <c r="A145" s="68" t="s">
        <v>325</v>
      </c>
      <c r="B145" s="39" t="s">
        <v>308</v>
      </c>
      <c r="C145" s="26" t="s">
        <v>224</v>
      </c>
      <c r="D145" s="36">
        <v>254</v>
      </c>
      <c r="E145" s="25">
        <v>426471</v>
      </c>
      <c r="F145" s="29">
        <f t="shared" si="17"/>
        <v>81029</v>
      </c>
      <c r="G145" s="29">
        <f t="shared" si="18"/>
        <v>507500</v>
      </c>
      <c r="H145" s="36">
        <v>1</v>
      </c>
      <c r="I145" s="31">
        <f t="shared" ref="I145:I176" si="20">+H145*78</f>
        <v>78</v>
      </c>
      <c r="J145" s="67">
        <f t="shared" si="19"/>
        <v>39585000</v>
      </c>
    </row>
    <row r="146" spans="1:10" x14ac:dyDescent="0.35">
      <c r="A146" s="68" t="s">
        <v>325</v>
      </c>
      <c r="B146" s="39" t="s">
        <v>327</v>
      </c>
      <c r="C146" s="26" t="s">
        <v>224</v>
      </c>
      <c r="D146" s="36">
        <v>261</v>
      </c>
      <c r="E146" s="25">
        <v>298565</v>
      </c>
      <c r="F146" s="29">
        <f t="shared" si="17"/>
        <v>56727</v>
      </c>
      <c r="G146" s="29">
        <f t="shared" si="18"/>
        <v>355292</v>
      </c>
      <c r="H146" s="36">
        <v>3</v>
      </c>
      <c r="I146" s="31">
        <f t="shared" si="20"/>
        <v>234</v>
      </c>
      <c r="J146" s="67">
        <f t="shared" si="19"/>
        <v>83138328</v>
      </c>
    </row>
    <row r="147" spans="1:10" x14ac:dyDescent="0.35">
      <c r="A147" s="68" t="s">
        <v>325</v>
      </c>
      <c r="B147" s="39" t="s">
        <v>320</v>
      </c>
      <c r="C147" s="26" t="s">
        <v>224</v>
      </c>
      <c r="D147" s="36">
        <v>249</v>
      </c>
      <c r="E147" s="25">
        <v>130840</v>
      </c>
      <c r="F147" s="29">
        <f t="shared" si="17"/>
        <v>24860</v>
      </c>
      <c r="G147" s="29">
        <f t="shared" si="18"/>
        <v>155700</v>
      </c>
      <c r="H147" s="36">
        <v>3</v>
      </c>
      <c r="I147" s="31">
        <f t="shared" si="20"/>
        <v>234</v>
      </c>
      <c r="J147" s="67">
        <f t="shared" si="19"/>
        <v>36433800</v>
      </c>
    </row>
    <row r="148" spans="1:10" x14ac:dyDescent="0.35">
      <c r="A148" s="68" t="s">
        <v>325</v>
      </c>
      <c r="B148" s="39" t="s">
        <v>321</v>
      </c>
      <c r="C148" s="26" t="s">
        <v>224</v>
      </c>
      <c r="D148" s="36">
        <v>204</v>
      </c>
      <c r="E148" s="25">
        <v>213661</v>
      </c>
      <c r="F148" s="29">
        <f t="shared" si="17"/>
        <v>40596</v>
      </c>
      <c r="G148" s="29">
        <f t="shared" si="18"/>
        <v>254257</v>
      </c>
      <c r="H148" s="36">
        <v>3</v>
      </c>
      <c r="I148" s="31">
        <f t="shared" si="20"/>
        <v>234</v>
      </c>
      <c r="J148" s="67">
        <f t="shared" si="19"/>
        <v>59496138</v>
      </c>
    </row>
    <row r="149" spans="1:10" x14ac:dyDescent="0.35">
      <c r="A149" s="68" t="s">
        <v>325</v>
      </c>
      <c r="B149" s="39" t="s">
        <v>322</v>
      </c>
      <c r="C149" s="26" t="s">
        <v>224</v>
      </c>
      <c r="D149" s="36">
        <v>258</v>
      </c>
      <c r="E149" s="25">
        <v>272286</v>
      </c>
      <c r="F149" s="29">
        <f t="shared" si="17"/>
        <v>51734</v>
      </c>
      <c r="G149" s="29">
        <f t="shared" si="18"/>
        <v>324020</v>
      </c>
      <c r="H149" s="36">
        <v>3</v>
      </c>
      <c r="I149" s="31">
        <f t="shared" si="20"/>
        <v>234</v>
      </c>
      <c r="J149" s="67">
        <f t="shared" si="19"/>
        <v>75820680</v>
      </c>
    </row>
    <row r="150" spans="1:10" x14ac:dyDescent="0.35">
      <c r="A150" s="68" t="s">
        <v>325</v>
      </c>
      <c r="B150" s="39" t="s">
        <v>301</v>
      </c>
      <c r="C150" s="26" t="s">
        <v>224</v>
      </c>
      <c r="D150" s="36">
        <v>97</v>
      </c>
      <c r="E150" s="25">
        <v>61536</v>
      </c>
      <c r="F150" s="29">
        <f t="shared" si="17"/>
        <v>11692</v>
      </c>
      <c r="G150" s="29">
        <f t="shared" si="18"/>
        <v>73228</v>
      </c>
      <c r="H150" s="36">
        <v>10</v>
      </c>
      <c r="I150" s="31">
        <f t="shared" si="20"/>
        <v>780</v>
      </c>
      <c r="J150" s="67">
        <f t="shared" si="19"/>
        <v>57117840</v>
      </c>
    </row>
    <row r="151" spans="1:10" x14ac:dyDescent="0.35">
      <c r="A151" s="68" t="s">
        <v>325</v>
      </c>
      <c r="B151" s="39" t="s">
        <v>323</v>
      </c>
      <c r="C151" s="26" t="s">
        <v>224</v>
      </c>
      <c r="D151" s="36">
        <v>247</v>
      </c>
      <c r="E151" s="25">
        <v>167091</v>
      </c>
      <c r="F151" s="29">
        <f t="shared" si="17"/>
        <v>31747</v>
      </c>
      <c r="G151" s="29">
        <f t="shared" si="18"/>
        <v>198838</v>
      </c>
      <c r="H151" s="36">
        <v>2</v>
      </c>
      <c r="I151" s="31">
        <f t="shared" si="20"/>
        <v>156</v>
      </c>
      <c r="J151" s="67">
        <f t="shared" si="19"/>
        <v>31018728</v>
      </c>
    </row>
    <row r="152" spans="1:10" x14ac:dyDescent="0.35">
      <c r="A152" s="68" t="s">
        <v>325</v>
      </c>
      <c r="B152" s="39" t="s">
        <v>328</v>
      </c>
      <c r="C152" s="26" t="s">
        <v>224</v>
      </c>
      <c r="D152" s="36">
        <v>238</v>
      </c>
      <c r="E152" s="25">
        <v>51680.5</v>
      </c>
      <c r="F152" s="29">
        <f t="shared" si="17"/>
        <v>9819</v>
      </c>
      <c r="G152" s="29">
        <f t="shared" si="18"/>
        <v>61499.5</v>
      </c>
      <c r="H152" s="36">
        <v>10</v>
      </c>
      <c r="I152" s="31">
        <f t="shared" si="20"/>
        <v>780</v>
      </c>
      <c r="J152" s="67">
        <f t="shared" si="19"/>
        <v>47969610</v>
      </c>
    </row>
    <row r="153" spans="1:10" x14ac:dyDescent="0.35">
      <c r="A153" s="68" t="s">
        <v>325</v>
      </c>
      <c r="B153" s="39" t="s">
        <v>300</v>
      </c>
      <c r="C153" s="26" t="s">
        <v>224</v>
      </c>
      <c r="D153" s="36">
        <v>234</v>
      </c>
      <c r="E153" s="25">
        <v>46410</v>
      </c>
      <c r="F153" s="29">
        <f t="shared" si="17"/>
        <v>8818</v>
      </c>
      <c r="G153" s="29">
        <f t="shared" si="18"/>
        <v>55228</v>
      </c>
      <c r="H153" s="36">
        <v>5</v>
      </c>
      <c r="I153" s="31">
        <f t="shared" si="20"/>
        <v>390</v>
      </c>
      <c r="J153" s="67">
        <f t="shared" si="19"/>
        <v>21538920</v>
      </c>
    </row>
    <row r="154" spans="1:10" x14ac:dyDescent="0.35">
      <c r="A154" s="68" t="s">
        <v>325</v>
      </c>
      <c r="B154" s="39" t="s">
        <v>329</v>
      </c>
      <c r="C154" s="26" t="s">
        <v>224</v>
      </c>
      <c r="D154" s="36">
        <v>241</v>
      </c>
      <c r="E154" s="25">
        <v>13300</v>
      </c>
      <c r="F154" s="29">
        <f t="shared" si="17"/>
        <v>2527</v>
      </c>
      <c r="G154" s="29">
        <f t="shared" si="18"/>
        <v>15827</v>
      </c>
      <c r="H154" s="36">
        <v>5</v>
      </c>
      <c r="I154" s="31">
        <f t="shared" si="20"/>
        <v>390</v>
      </c>
      <c r="J154" s="67">
        <f t="shared" si="19"/>
        <v>6172530</v>
      </c>
    </row>
    <row r="155" spans="1:10" x14ac:dyDescent="0.35">
      <c r="A155" s="68" t="s">
        <v>325</v>
      </c>
      <c r="B155" s="39" t="s">
        <v>330</v>
      </c>
      <c r="C155" s="26" t="s">
        <v>224</v>
      </c>
      <c r="D155" s="36">
        <v>99</v>
      </c>
      <c r="E155" s="25">
        <v>59243.5</v>
      </c>
      <c r="F155" s="29">
        <f t="shared" si="17"/>
        <v>11256</v>
      </c>
      <c r="G155" s="29">
        <f t="shared" si="18"/>
        <v>70499.5</v>
      </c>
      <c r="H155" s="36">
        <v>10</v>
      </c>
      <c r="I155" s="31">
        <f t="shared" si="20"/>
        <v>780</v>
      </c>
      <c r="J155" s="67">
        <f t="shared" si="19"/>
        <v>54989610</v>
      </c>
    </row>
    <row r="156" spans="1:10" x14ac:dyDescent="0.35">
      <c r="A156" s="68" t="s">
        <v>325</v>
      </c>
      <c r="B156" s="39" t="s">
        <v>331</v>
      </c>
      <c r="C156" s="26" t="s">
        <v>224</v>
      </c>
      <c r="D156" s="36">
        <v>242</v>
      </c>
      <c r="E156" s="25">
        <v>17330.939999999999</v>
      </c>
      <c r="F156" s="29">
        <f t="shared" si="17"/>
        <v>3293</v>
      </c>
      <c r="G156" s="29">
        <f t="shared" si="18"/>
        <v>20623.939999999999</v>
      </c>
      <c r="H156" s="36">
        <v>3</v>
      </c>
      <c r="I156" s="31">
        <f t="shared" si="20"/>
        <v>234</v>
      </c>
      <c r="J156" s="67">
        <f t="shared" si="19"/>
        <v>4826001.96</v>
      </c>
    </row>
    <row r="157" spans="1:10" x14ac:dyDescent="0.35">
      <c r="A157" s="68" t="s">
        <v>325</v>
      </c>
      <c r="B157" s="39" t="s">
        <v>253</v>
      </c>
      <c r="C157" s="26" t="s">
        <v>224</v>
      </c>
      <c r="D157" s="36">
        <v>307</v>
      </c>
      <c r="E157" s="25">
        <v>43697</v>
      </c>
      <c r="F157" s="29">
        <f t="shared" si="17"/>
        <v>8302</v>
      </c>
      <c r="G157" s="29">
        <f t="shared" si="18"/>
        <v>51999</v>
      </c>
      <c r="H157" s="36">
        <v>3</v>
      </c>
      <c r="I157" s="31">
        <f t="shared" si="20"/>
        <v>234</v>
      </c>
      <c r="J157" s="67">
        <f t="shared" si="19"/>
        <v>12167766</v>
      </c>
    </row>
    <row r="158" spans="1:10" x14ac:dyDescent="0.35">
      <c r="A158" s="68" t="s">
        <v>325</v>
      </c>
      <c r="B158" s="39" t="s">
        <v>332</v>
      </c>
      <c r="C158" s="26" t="s">
        <v>224</v>
      </c>
      <c r="D158" s="36">
        <v>104</v>
      </c>
      <c r="E158" s="25">
        <v>45054.9</v>
      </c>
      <c r="F158" s="29">
        <f t="shared" si="17"/>
        <v>8560</v>
      </c>
      <c r="G158" s="29">
        <f t="shared" si="18"/>
        <v>53614.9</v>
      </c>
      <c r="H158" s="36">
        <v>1</v>
      </c>
      <c r="I158" s="31">
        <f t="shared" si="20"/>
        <v>78</v>
      </c>
      <c r="J158" s="67">
        <f t="shared" si="19"/>
        <v>4181962.2</v>
      </c>
    </row>
    <row r="159" spans="1:10" x14ac:dyDescent="0.35">
      <c r="A159" s="68" t="s">
        <v>325</v>
      </c>
      <c r="B159" s="39" t="s">
        <v>324</v>
      </c>
      <c r="C159" s="26" t="s">
        <v>224</v>
      </c>
      <c r="D159" s="36">
        <v>102</v>
      </c>
      <c r="E159" s="25">
        <v>42087.5</v>
      </c>
      <c r="F159" s="29">
        <f t="shared" si="17"/>
        <v>7997</v>
      </c>
      <c r="G159" s="29">
        <f t="shared" si="18"/>
        <v>50084.5</v>
      </c>
      <c r="H159" s="36">
        <v>15</v>
      </c>
      <c r="I159" s="31">
        <f t="shared" si="20"/>
        <v>1170</v>
      </c>
      <c r="J159" s="67">
        <f t="shared" si="19"/>
        <v>58598865</v>
      </c>
    </row>
    <row r="160" spans="1:10" x14ac:dyDescent="0.35">
      <c r="A160" s="68" t="s">
        <v>325</v>
      </c>
      <c r="B160" s="39" t="s">
        <v>333</v>
      </c>
      <c r="C160" s="26" t="s">
        <v>224</v>
      </c>
      <c r="D160" s="36">
        <v>108</v>
      </c>
      <c r="E160" s="25">
        <v>35500</v>
      </c>
      <c r="F160" s="29">
        <f t="shared" si="17"/>
        <v>6745</v>
      </c>
      <c r="G160" s="29">
        <f t="shared" si="18"/>
        <v>42245</v>
      </c>
      <c r="H160" s="36">
        <v>2</v>
      </c>
      <c r="I160" s="31">
        <f t="shared" si="20"/>
        <v>156</v>
      </c>
      <c r="J160" s="67">
        <f t="shared" si="19"/>
        <v>6590220</v>
      </c>
    </row>
    <row r="161" spans="1:10" x14ac:dyDescent="0.35">
      <c r="A161" s="68" t="s">
        <v>325</v>
      </c>
      <c r="B161" s="39" t="s">
        <v>312</v>
      </c>
      <c r="C161" s="26" t="s">
        <v>224</v>
      </c>
      <c r="D161" s="36">
        <v>230</v>
      </c>
      <c r="E161" s="25">
        <v>10376.1</v>
      </c>
      <c r="F161" s="29">
        <f t="shared" si="17"/>
        <v>1971</v>
      </c>
      <c r="G161" s="29">
        <f t="shared" si="18"/>
        <v>12347.1</v>
      </c>
      <c r="H161" s="36">
        <v>5</v>
      </c>
      <c r="I161" s="31">
        <f t="shared" si="20"/>
        <v>390</v>
      </c>
      <c r="J161" s="67">
        <f t="shared" si="19"/>
        <v>4815369</v>
      </c>
    </row>
    <row r="162" spans="1:10" x14ac:dyDescent="0.35">
      <c r="A162" s="68" t="s">
        <v>325</v>
      </c>
      <c r="B162" s="39" t="s">
        <v>334</v>
      </c>
      <c r="C162" s="26" t="s">
        <v>224</v>
      </c>
      <c r="D162" s="36">
        <v>240</v>
      </c>
      <c r="E162" s="25">
        <v>35294</v>
      </c>
      <c r="F162" s="29">
        <f t="shared" si="17"/>
        <v>6706</v>
      </c>
      <c r="G162" s="29">
        <f t="shared" si="18"/>
        <v>42000</v>
      </c>
      <c r="H162" s="36">
        <v>3</v>
      </c>
      <c r="I162" s="31">
        <f t="shared" si="20"/>
        <v>234</v>
      </c>
      <c r="J162" s="67">
        <f t="shared" si="19"/>
        <v>9828000</v>
      </c>
    </row>
    <row r="163" spans="1:10" x14ac:dyDescent="0.35">
      <c r="A163" s="68" t="s">
        <v>325</v>
      </c>
      <c r="B163" s="39" t="s">
        <v>335</v>
      </c>
      <c r="C163" s="26" t="s">
        <v>224</v>
      </c>
      <c r="D163" s="36">
        <v>105</v>
      </c>
      <c r="E163" s="25">
        <v>43050</v>
      </c>
      <c r="F163" s="29">
        <f t="shared" si="17"/>
        <v>8180</v>
      </c>
      <c r="G163" s="29">
        <f t="shared" si="18"/>
        <v>51230</v>
      </c>
      <c r="H163" s="36">
        <v>2</v>
      </c>
      <c r="I163" s="31">
        <f t="shared" si="20"/>
        <v>156</v>
      </c>
      <c r="J163" s="67">
        <f t="shared" si="19"/>
        <v>7991880</v>
      </c>
    </row>
    <row r="164" spans="1:10" x14ac:dyDescent="0.35">
      <c r="A164" s="68" t="s">
        <v>325</v>
      </c>
      <c r="B164" s="39" t="s">
        <v>336</v>
      </c>
      <c r="C164" s="26" t="s">
        <v>224</v>
      </c>
      <c r="D164" s="36">
        <v>119</v>
      </c>
      <c r="E164" s="25">
        <v>15126</v>
      </c>
      <c r="F164" s="29">
        <f t="shared" si="17"/>
        <v>2874</v>
      </c>
      <c r="G164" s="29">
        <f t="shared" si="18"/>
        <v>18000</v>
      </c>
      <c r="H164" s="36">
        <v>3</v>
      </c>
      <c r="I164" s="31">
        <f t="shared" si="20"/>
        <v>234</v>
      </c>
      <c r="J164" s="67">
        <f t="shared" si="19"/>
        <v>4212000</v>
      </c>
    </row>
    <row r="165" spans="1:10" x14ac:dyDescent="0.35">
      <c r="A165" s="68" t="s">
        <v>325</v>
      </c>
      <c r="B165" s="39" t="s">
        <v>303</v>
      </c>
      <c r="C165" s="26" t="s">
        <v>224</v>
      </c>
      <c r="D165" s="36">
        <v>243</v>
      </c>
      <c r="E165" s="25">
        <v>24315</v>
      </c>
      <c r="F165" s="29">
        <f t="shared" si="17"/>
        <v>4620</v>
      </c>
      <c r="G165" s="29">
        <f t="shared" si="18"/>
        <v>28935</v>
      </c>
      <c r="H165" s="36">
        <v>1</v>
      </c>
      <c r="I165" s="31">
        <f t="shared" si="20"/>
        <v>78</v>
      </c>
      <c r="J165" s="67">
        <f t="shared" si="19"/>
        <v>2256930</v>
      </c>
    </row>
    <row r="166" spans="1:10" x14ac:dyDescent="0.35">
      <c r="A166" s="68" t="s">
        <v>325</v>
      </c>
      <c r="B166" s="39" t="s">
        <v>309</v>
      </c>
      <c r="C166" s="26" t="s">
        <v>224</v>
      </c>
      <c r="D166" s="36">
        <v>26</v>
      </c>
      <c r="E166" s="25">
        <v>4953</v>
      </c>
      <c r="F166" s="29">
        <f t="shared" si="17"/>
        <v>941</v>
      </c>
      <c r="G166" s="29">
        <f t="shared" si="18"/>
        <v>5894</v>
      </c>
      <c r="H166" s="36">
        <v>10</v>
      </c>
      <c r="I166" s="31">
        <f t="shared" si="20"/>
        <v>780</v>
      </c>
      <c r="J166" s="67">
        <f t="shared" si="19"/>
        <v>4597320</v>
      </c>
    </row>
    <row r="167" spans="1:10" x14ac:dyDescent="0.35">
      <c r="A167" s="68" t="s">
        <v>325</v>
      </c>
      <c r="B167" s="39" t="s">
        <v>258</v>
      </c>
      <c r="C167" s="26" t="s">
        <v>243</v>
      </c>
      <c r="D167" s="36">
        <v>228</v>
      </c>
      <c r="E167" s="25">
        <v>9723</v>
      </c>
      <c r="F167" s="29">
        <f t="shared" si="17"/>
        <v>1847</v>
      </c>
      <c r="G167" s="29">
        <f t="shared" si="18"/>
        <v>11570</v>
      </c>
      <c r="H167" s="36">
        <v>10</v>
      </c>
      <c r="I167" s="31">
        <f t="shared" si="20"/>
        <v>780</v>
      </c>
      <c r="J167" s="67">
        <f t="shared" si="19"/>
        <v>9024600</v>
      </c>
    </row>
    <row r="168" spans="1:10" x14ac:dyDescent="0.35">
      <c r="A168" s="68" t="s">
        <v>325</v>
      </c>
      <c r="B168" s="39" t="s">
        <v>337</v>
      </c>
      <c r="C168" s="26" t="s">
        <v>224</v>
      </c>
      <c r="D168" s="36">
        <v>106</v>
      </c>
      <c r="E168" s="25">
        <v>8039.28</v>
      </c>
      <c r="F168" s="29">
        <f t="shared" si="17"/>
        <v>1527</v>
      </c>
      <c r="G168" s="29">
        <f t="shared" si="18"/>
        <v>9566.2799999999988</v>
      </c>
      <c r="H168" s="36">
        <v>2</v>
      </c>
      <c r="I168" s="31">
        <f t="shared" si="20"/>
        <v>156</v>
      </c>
      <c r="J168" s="67">
        <f t="shared" si="19"/>
        <v>1492339.6799999997</v>
      </c>
    </row>
    <row r="169" spans="1:10" x14ac:dyDescent="0.35">
      <c r="A169" s="68" t="s">
        <v>325</v>
      </c>
      <c r="B169" s="39" t="s">
        <v>338</v>
      </c>
      <c r="C169" s="26" t="s">
        <v>224</v>
      </c>
      <c r="D169" s="36">
        <v>96</v>
      </c>
      <c r="E169" s="25">
        <v>2079</v>
      </c>
      <c r="F169" s="29">
        <f t="shared" si="17"/>
        <v>395</v>
      </c>
      <c r="G169" s="29">
        <f t="shared" si="18"/>
        <v>2474</v>
      </c>
      <c r="H169" s="36">
        <v>15</v>
      </c>
      <c r="I169" s="31">
        <f t="shared" si="20"/>
        <v>1170</v>
      </c>
      <c r="J169" s="67">
        <f t="shared" si="19"/>
        <v>2894580</v>
      </c>
    </row>
    <row r="170" spans="1:10" x14ac:dyDescent="0.35">
      <c r="A170" s="68" t="s">
        <v>325</v>
      </c>
      <c r="B170" s="39" t="s">
        <v>339</v>
      </c>
      <c r="C170" s="26" t="s">
        <v>224</v>
      </c>
      <c r="D170" s="36">
        <v>89</v>
      </c>
      <c r="E170" s="25">
        <v>7765.96</v>
      </c>
      <c r="F170" s="29">
        <f t="shared" si="17"/>
        <v>1476</v>
      </c>
      <c r="G170" s="29">
        <f t="shared" si="18"/>
        <v>9241.9599999999991</v>
      </c>
      <c r="H170" s="36">
        <v>5</v>
      </c>
      <c r="I170" s="31">
        <f t="shared" si="20"/>
        <v>390</v>
      </c>
      <c r="J170" s="67">
        <f t="shared" si="19"/>
        <v>3604364.3999999994</v>
      </c>
    </row>
    <row r="171" spans="1:10" x14ac:dyDescent="0.35">
      <c r="A171" s="68" t="s">
        <v>325</v>
      </c>
      <c r="B171" s="39" t="s">
        <v>318</v>
      </c>
      <c r="C171" s="26" t="s">
        <v>224</v>
      </c>
      <c r="D171" s="36">
        <v>23</v>
      </c>
      <c r="E171" s="25">
        <v>4540.25</v>
      </c>
      <c r="F171" s="29">
        <f t="shared" si="17"/>
        <v>863</v>
      </c>
      <c r="G171" s="29">
        <f t="shared" si="18"/>
        <v>5403.25</v>
      </c>
      <c r="H171" s="36">
        <v>10</v>
      </c>
      <c r="I171" s="31">
        <f t="shared" si="20"/>
        <v>780</v>
      </c>
      <c r="J171" s="67">
        <f t="shared" si="19"/>
        <v>4214535</v>
      </c>
    </row>
    <row r="172" spans="1:10" x14ac:dyDescent="0.35">
      <c r="A172" s="68" t="s">
        <v>325</v>
      </c>
      <c r="B172" s="39" t="s">
        <v>340</v>
      </c>
      <c r="C172" s="26" t="s">
        <v>224</v>
      </c>
      <c r="D172" s="36">
        <v>109</v>
      </c>
      <c r="E172" s="25">
        <v>3570</v>
      </c>
      <c r="F172" s="29">
        <f t="shared" si="17"/>
        <v>678</v>
      </c>
      <c r="G172" s="29">
        <f t="shared" si="18"/>
        <v>4248</v>
      </c>
      <c r="H172" s="36">
        <v>5</v>
      </c>
      <c r="I172" s="31">
        <f t="shared" si="20"/>
        <v>390</v>
      </c>
      <c r="J172" s="67">
        <f t="shared" si="19"/>
        <v>1656720</v>
      </c>
    </row>
    <row r="173" spans="1:10" x14ac:dyDescent="0.35">
      <c r="A173" s="68" t="s">
        <v>325</v>
      </c>
      <c r="B173" s="39" t="s">
        <v>314</v>
      </c>
      <c r="C173" s="26" t="s">
        <v>224</v>
      </c>
      <c r="D173" s="36">
        <v>15</v>
      </c>
      <c r="E173" s="25">
        <v>33283.800000000003</v>
      </c>
      <c r="F173" s="29">
        <f t="shared" si="17"/>
        <v>6324</v>
      </c>
      <c r="G173" s="29">
        <f t="shared" si="18"/>
        <v>39607.800000000003</v>
      </c>
      <c r="H173" s="36">
        <v>3</v>
      </c>
      <c r="I173" s="31">
        <f t="shared" si="20"/>
        <v>234</v>
      </c>
      <c r="J173" s="67">
        <f t="shared" si="19"/>
        <v>9268225.2000000011</v>
      </c>
    </row>
    <row r="174" spans="1:10" x14ac:dyDescent="0.35">
      <c r="A174" s="68" t="s">
        <v>325</v>
      </c>
      <c r="B174" s="39" t="s">
        <v>315</v>
      </c>
      <c r="C174" s="26" t="s">
        <v>224</v>
      </c>
      <c r="D174" s="36">
        <v>16</v>
      </c>
      <c r="E174" s="25">
        <v>982.8</v>
      </c>
      <c r="F174" s="29">
        <f t="shared" si="17"/>
        <v>187</v>
      </c>
      <c r="G174" s="29">
        <f t="shared" si="18"/>
        <v>1169.8</v>
      </c>
      <c r="H174" s="36">
        <v>20</v>
      </c>
      <c r="I174" s="31">
        <f t="shared" si="20"/>
        <v>1560</v>
      </c>
      <c r="J174" s="67">
        <f t="shared" si="19"/>
        <v>1824888</v>
      </c>
    </row>
    <row r="175" spans="1:10" x14ac:dyDescent="0.35">
      <c r="A175" s="68" t="s">
        <v>325</v>
      </c>
      <c r="B175" s="39" t="s">
        <v>316</v>
      </c>
      <c r="C175" s="26" t="s">
        <v>224</v>
      </c>
      <c r="D175" s="36">
        <v>218</v>
      </c>
      <c r="E175" s="25">
        <v>11340</v>
      </c>
      <c r="F175" s="29">
        <f t="shared" si="17"/>
        <v>2155</v>
      </c>
      <c r="G175" s="29">
        <f t="shared" si="18"/>
        <v>13495</v>
      </c>
      <c r="H175" s="36">
        <v>4</v>
      </c>
      <c r="I175" s="31">
        <f t="shared" si="20"/>
        <v>312</v>
      </c>
      <c r="J175" s="67">
        <f t="shared" si="19"/>
        <v>4210440</v>
      </c>
    </row>
    <row r="176" spans="1:10" x14ac:dyDescent="0.35">
      <c r="A176" s="68" t="s">
        <v>325</v>
      </c>
      <c r="B176" s="39" t="s">
        <v>341</v>
      </c>
      <c r="C176" s="26" t="s">
        <v>224</v>
      </c>
      <c r="D176" s="36">
        <v>220</v>
      </c>
      <c r="E176" s="25">
        <v>9100</v>
      </c>
      <c r="F176" s="29">
        <f t="shared" si="17"/>
        <v>1729</v>
      </c>
      <c r="G176" s="29">
        <f t="shared" si="18"/>
        <v>10829</v>
      </c>
      <c r="H176" s="36">
        <v>2</v>
      </c>
      <c r="I176" s="31">
        <f t="shared" si="20"/>
        <v>156</v>
      </c>
      <c r="J176" s="67">
        <f t="shared" si="19"/>
        <v>1689324</v>
      </c>
    </row>
    <row r="177" spans="1:11" x14ac:dyDescent="0.35">
      <c r="A177" s="68" t="s">
        <v>342</v>
      </c>
      <c r="B177" s="39" t="s">
        <v>326</v>
      </c>
      <c r="C177" s="26" t="s">
        <v>224</v>
      </c>
      <c r="D177" s="36">
        <v>103</v>
      </c>
      <c r="E177" s="25">
        <v>728500</v>
      </c>
      <c r="F177" s="29">
        <f t="shared" si="17"/>
        <v>138415</v>
      </c>
      <c r="G177" s="29">
        <f t="shared" si="18"/>
        <v>866915</v>
      </c>
      <c r="H177" s="36">
        <v>1</v>
      </c>
      <c r="I177" s="31">
        <f>+H177*24</f>
        <v>24</v>
      </c>
      <c r="J177" s="67">
        <f t="shared" si="19"/>
        <v>20805960</v>
      </c>
      <c r="K177">
        <f>213*24</f>
        <v>5112</v>
      </c>
    </row>
    <row r="178" spans="1:11" x14ac:dyDescent="0.35">
      <c r="A178" s="68" t="s">
        <v>342</v>
      </c>
      <c r="B178" s="39" t="s">
        <v>299</v>
      </c>
      <c r="C178" s="26" t="s">
        <v>224</v>
      </c>
      <c r="D178" s="36">
        <v>232</v>
      </c>
      <c r="E178" s="25">
        <v>236474</v>
      </c>
      <c r="F178" s="29">
        <f t="shared" si="17"/>
        <v>44930</v>
      </c>
      <c r="G178" s="29">
        <f t="shared" si="18"/>
        <v>281404</v>
      </c>
      <c r="H178" s="36">
        <v>3</v>
      </c>
      <c r="I178" s="31">
        <f>+H178*24</f>
        <v>72</v>
      </c>
      <c r="J178" s="67">
        <f t="shared" si="19"/>
        <v>20261088</v>
      </c>
    </row>
    <row r="179" spans="1:11" x14ac:dyDescent="0.35">
      <c r="A179" s="68" t="s">
        <v>342</v>
      </c>
      <c r="B179" s="39" t="s">
        <v>308</v>
      </c>
      <c r="C179" s="26" t="s">
        <v>224</v>
      </c>
      <c r="D179" s="36">
        <v>254</v>
      </c>
      <c r="E179" s="25">
        <v>426471</v>
      </c>
      <c r="F179" s="29">
        <f t="shared" si="17"/>
        <v>81029</v>
      </c>
      <c r="G179" s="29">
        <f t="shared" si="18"/>
        <v>507500</v>
      </c>
      <c r="H179" s="36">
        <v>1</v>
      </c>
      <c r="I179" s="31">
        <f t="shared" ref="I179:I212" si="21">+H179*24</f>
        <v>24</v>
      </c>
      <c r="J179" s="67">
        <f t="shared" si="19"/>
        <v>12180000</v>
      </c>
    </row>
    <row r="180" spans="1:11" x14ac:dyDescent="0.35">
      <c r="A180" s="68" t="s">
        <v>342</v>
      </c>
      <c r="B180" s="39" t="s">
        <v>327</v>
      </c>
      <c r="C180" s="26" t="s">
        <v>224</v>
      </c>
      <c r="D180" s="36">
        <v>261</v>
      </c>
      <c r="E180" s="25">
        <v>298565</v>
      </c>
      <c r="F180" s="29">
        <f t="shared" si="17"/>
        <v>56727</v>
      </c>
      <c r="G180" s="29">
        <f t="shared" si="18"/>
        <v>355292</v>
      </c>
      <c r="H180" s="36">
        <v>3</v>
      </c>
      <c r="I180" s="31">
        <f t="shared" si="21"/>
        <v>72</v>
      </c>
      <c r="J180" s="67">
        <f t="shared" si="19"/>
        <v>25581024</v>
      </c>
    </row>
    <row r="181" spans="1:11" x14ac:dyDescent="0.35">
      <c r="A181" s="68" t="s">
        <v>342</v>
      </c>
      <c r="B181" s="39" t="s">
        <v>320</v>
      </c>
      <c r="C181" s="26" t="s">
        <v>224</v>
      </c>
      <c r="D181" s="36">
        <v>249</v>
      </c>
      <c r="E181" s="25">
        <v>130840</v>
      </c>
      <c r="F181" s="29">
        <f t="shared" si="17"/>
        <v>24860</v>
      </c>
      <c r="G181" s="29">
        <f t="shared" si="18"/>
        <v>155700</v>
      </c>
      <c r="H181" s="36">
        <v>3</v>
      </c>
      <c r="I181" s="31">
        <f t="shared" si="21"/>
        <v>72</v>
      </c>
      <c r="J181" s="67">
        <f t="shared" si="19"/>
        <v>11210400</v>
      </c>
    </row>
    <row r="182" spans="1:11" x14ac:dyDescent="0.35">
      <c r="A182" s="68" t="s">
        <v>342</v>
      </c>
      <c r="B182" s="39" t="s">
        <v>321</v>
      </c>
      <c r="C182" s="26" t="s">
        <v>224</v>
      </c>
      <c r="D182" s="36">
        <v>204</v>
      </c>
      <c r="E182" s="25">
        <v>213661</v>
      </c>
      <c r="F182" s="29">
        <f t="shared" si="17"/>
        <v>40596</v>
      </c>
      <c r="G182" s="29">
        <f t="shared" si="18"/>
        <v>254257</v>
      </c>
      <c r="H182" s="36">
        <v>3</v>
      </c>
      <c r="I182" s="31">
        <f t="shared" si="21"/>
        <v>72</v>
      </c>
      <c r="J182" s="67">
        <f t="shared" si="19"/>
        <v>18306504</v>
      </c>
    </row>
    <row r="183" spans="1:11" x14ac:dyDescent="0.35">
      <c r="A183" s="68" t="s">
        <v>342</v>
      </c>
      <c r="B183" s="39" t="s">
        <v>322</v>
      </c>
      <c r="C183" s="26" t="s">
        <v>224</v>
      </c>
      <c r="D183" s="36">
        <v>258</v>
      </c>
      <c r="E183" s="25">
        <v>272286</v>
      </c>
      <c r="F183" s="29">
        <f t="shared" si="17"/>
        <v>51734</v>
      </c>
      <c r="G183" s="29">
        <f t="shared" si="18"/>
        <v>324020</v>
      </c>
      <c r="H183" s="36">
        <v>3</v>
      </c>
      <c r="I183" s="31">
        <f t="shared" si="21"/>
        <v>72</v>
      </c>
      <c r="J183" s="67">
        <f t="shared" si="19"/>
        <v>23329440</v>
      </c>
    </row>
    <row r="184" spans="1:11" x14ac:dyDescent="0.35">
      <c r="A184" s="68" t="s">
        <v>342</v>
      </c>
      <c r="B184" s="39" t="s">
        <v>301</v>
      </c>
      <c r="C184" s="26" t="s">
        <v>224</v>
      </c>
      <c r="D184" s="36">
        <v>97</v>
      </c>
      <c r="E184" s="25">
        <v>61536</v>
      </c>
      <c r="F184" s="29">
        <f t="shared" si="17"/>
        <v>11692</v>
      </c>
      <c r="G184" s="29">
        <f t="shared" si="18"/>
        <v>73228</v>
      </c>
      <c r="H184" s="36">
        <v>10</v>
      </c>
      <c r="I184" s="31">
        <f t="shared" si="21"/>
        <v>240</v>
      </c>
      <c r="J184" s="67">
        <f t="shared" si="19"/>
        <v>17574720</v>
      </c>
    </row>
    <row r="185" spans="1:11" x14ac:dyDescent="0.35">
      <c r="A185" s="68" t="s">
        <v>342</v>
      </c>
      <c r="B185" s="39" t="s">
        <v>323</v>
      </c>
      <c r="C185" s="26" t="s">
        <v>224</v>
      </c>
      <c r="D185" s="36">
        <v>247</v>
      </c>
      <c r="E185" s="25">
        <v>167091</v>
      </c>
      <c r="F185" s="29">
        <f t="shared" si="17"/>
        <v>31747</v>
      </c>
      <c r="G185" s="29">
        <f t="shared" si="18"/>
        <v>198838</v>
      </c>
      <c r="H185" s="36">
        <v>2</v>
      </c>
      <c r="I185" s="31">
        <f t="shared" si="21"/>
        <v>48</v>
      </c>
      <c r="J185" s="67">
        <f t="shared" si="19"/>
        <v>9544224</v>
      </c>
    </row>
    <row r="186" spans="1:11" x14ac:dyDescent="0.35">
      <c r="A186" s="68" t="s">
        <v>342</v>
      </c>
      <c r="B186" s="39" t="s">
        <v>328</v>
      </c>
      <c r="C186" s="26" t="s">
        <v>224</v>
      </c>
      <c r="D186" s="36">
        <v>238</v>
      </c>
      <c r="E186" s="25">
        <v>51680.5</v>
      </c>
      <c r="F186" s="29">
        <f t="shared" si="17"/>
        <v>9819</v>
      </c>
      <c r="G186" s="29">
        <f t="shared" si="18"/>
        <v>61499.5</v>
      </c>
      <c r="H186" s="36">
        <v>10</v>
      </c>
      <c r="I186" s="31">
        <f t="shared" si="21"/>
        <v>240</v>
      </c>
      <c r="J186" s="67">
        <f t="shared" si="19"/>
        <v>14759880</v>
      </c>
    </row>
    <row r="187" spans="1:11" x14ac:dyDescent="0.35">
      <c r="A187" s="68" t="s">
        <v>342</v>
      </c>
      <c r="B187" s="39" t="s">
        <v>300</v>
      </c>
      <c r="C187" s="26" t="s">
        <v>224</v>
      </c>
      <c r="D187" s="36">
        <v>234</v>
      </c>
      <c r="E187" s="25">
        <v>46410</v>
      </c>
      <c r="F187" s="29">
        <f t="shared" si="17"/>
        <v>8818</v>
      </c>
      <c r="G187" s="29">
        <f t="shared" si="18"/>
        <v>55228</v>
      </c>
      <c r="H187" s="36">
        <v>5</v>
      </c>
      <c r="I187" s="31">
        <f t="shared" si="21"/>
        <v>120</v>
      </c>
      <c r="J187" s="67">
        <f t="shared" si="19"/>
        <v>6627360</v>
      </c>
    </row>
    <row r="188" spans="1:11" x14ac:dyDescent="0.35">
      <c r="A188" s="68" t="s">
        <v>342</v>
      </c>
      <c r="B188" s="39" t="s">
        <v>329</v>
      </c>
      <c r="C188" s="26" t="s">
        <v>224</v>
      </c>
      <c r="D188" s="36">
        <v>241</v>
      </c>
      <c r="E188" s="25">
        <v>13300</v>
      </c>
      <c r="F188" s="29">
        <f t="shared" si="17"/>
        <v>2527</v>
      </c>
      <c r="G188" s="29">
        <f t="shared" si="18"/>
        <v>15827</v>
      </c>
      <c r="H188" s="36">
        <v>5</v>
      </c>
      <c r="I188" s="31">
        <f t="shared" si="21"/>
        <v>120</v>
      </c>
      <c r="J188" s="67">
        <f t="shared" si="19"/>
        <v>1899240</v>
      </c>
    </row>
    <row r="189" spans="1:11" x14ac:dyDescent="0.35">
      <c r="A189" s="68" t="s">
        <v>342</v>
      </c>
      <c r="B189" s="39" t="s">
        <v>330</v>
      </c>
      <c r="C189" s="26" t="s">
        <v>224</v>
      </c>
      <c r="D189" s="36">
        <v>99</v>
      </c>
      <c r="E189" s="25">
        <v>59243.5</v>
      </c>
      <c r="F189" s="29">
        <f t="shared" si="17"/>
        <v>11256</v>
      </c>
      <c r="G189" s="29">
        <f t="shared" si="18"/>
        <v>70499.5</v>
      </c>
      <c r="H189" s="36">
        <v>10</v>
      </c>
      <c r="I189" s="31">
        <f t="shared" si="21"/>
        <v>240</v>
      </c>
      <c r="J189" s="67">
        <f t="shared" si="19"/>
        <v>16919880</v>
      </c>
    </row>
    <row r="190" spans="1:11" x14ac:dyDescent="0.35">
      <c r="A190" s="68" t="s">
        <v>342</v>
      </c>
      <c r="B190" s="39" t="s">
        <v>331</v>
      </c>
      <c r="C190" s="26" t="s">
        <v>224</v>
      </c>
      <c r="D190" s="36">
        <v>242</v>
      </c>
      <c r="E190" s="25">
        <v>17330.939999999999</v>
      </c>
      <c r="F190" s="29">
        <f t="shared" si="17"/>
        <v>3293</v>
      </c>
      <c r="G190" s="29">
        <f t="shared" si="18"/>
        <v>20623.939999999999</v>
      </c>
      <c r="H190" s="36">
        <v>3</v>
      </c>
      <c r="I190" s="31">
        <f t="shared" si="21"/>
        <v>72</v>
      </c>
      <c r="J190" s="67">
        <f t="shared" si="19"/>
        <v>1484923.68</v>
      </c>
    </row>
    <row r="191" spans="1:11" x14ac:dyDescent="0.35">
      <c r="A191" s="68" t="s">
        <v>342</v>
      </c>
      <c r="B191" s="39" t="s">
        <v>253</v>
      </c>
      <c r="C191" s="26" t="s">
        <v>224</v>
      </c>
      <c r="D191" s="36">
        <v>307</v>
      </c>
      <c r="E191" s="25">
        <v>43697</v>
      </c>
      <c r="F191" s="29">
        <f t="shared" si="17"/>
        <v>8302</v>
      </c>
      <c r="G191" s="29">
        <f t="shared" si="18"/>
        <v>51999</v>
      </c>
      <c r="H191" s="36">
        <v>3</v>
      </c>
      <c r="I191" s="31">
        <f t="shared" si="21"/>
        <v>72</v>
      </c>
      <c r="J191" s="67">
        <f t="shared" si="19"/>
        <v>3743928</v>
      </c>
    </row>
    <row r="192" spans="1:11" x14ac:dyDescent="0.35">
      <c r="A192" s="68" t="s">
        <v>342</v>
      </c>
      <c r="B192" s="39" t="s">
        <v>332</v>
      </c>
      <c r="C192" s="26" t="s">
        <v>224</v>
      </c>
      <c r="D192" s="36">
        <v>104</v>
      </c>
      <c r="E192" s="25">
        <v>45054.9</v>
      </c>
      <c r="F192" s="29">
        <f t="shared" si="17"/>
        <v>8560</v>
      </c>
      <c r="G192" s="29">
        <f t="shared" si="18"/>
        <v>53614.9</v>
      </c>
      <c r="H192" s="36">
        <v>1</v>
      </c>
      <c r="I192" s="31">
        <f t="shared" si="21"/>
        <v>24</v>
      </c>
      <c r="J192" s="67">
        <f t="shared" si="19"/>
        <v>1286757.6000000001</v>
      </c>
    </row>
    <row r="193" spans="1:10" x14ac:dyDescent="0.35">
      <c r="A193" s="68" t="s">
        <v>342</v>
      </c>
      <c r="B193" s="39" t="s">
        <v>324</v>
      </c>
      <c r="C193" s="26" t="s">
        <v>224</v>
      </c>
      <c r="D193" s="36">
        <v>102</v>
      </c>
      <c r="E193" s="25">
        <v>42087.5</v>
      </c>
      <c r="F193" s="29">
        <f t="shared" si="17"/>
        <v>7997</v>
      </c>
      <c r="G193" s="29">
        <f t="shared" si="18"/>
        <v>50084.5</v>
      </c>
      <c r="H193" s="36">
        <v>15</v>
      </c>
      <c r="I193" s="31">
        <f t="shared" si="21"/>
        <v>360</v>
      </c>
      <c r="J193" s="67">
        <f t="shared" si="19"/>
        <v>18030420</v>
      </c>
    </row>
    <row r="194" spans="1:10" x14ac:dyDescent="0.35">
      <c r="A194" s="68" t="s">
        <v>342</v>
      </c>
      <c r="B194" s="39" t="s">
        <v>333</v>
      </c>
      <c r="C194" s="26" t="s">
        <v>224</v>
      </c>
      <c r="D194" s="36">
        <v>108</v>
      </c>
      <c r="E194" s="25">
        <v>35500</v>
      </c>
      <c r="F194" s="29">
        <f t="shared" ref="F194:F249" si="22">ROUND(E194*0.19,0)</f>
        <v>6745</v>
      </c>
      <c r="G194" s="29">
        <f t="shared" ref="G194:G249" si="23">+E194+F194</f>
        <v>42245</v>
      </c>
      <c r="H194" s="36">
        <v>5</v>
      </c>
      <c r="I194" s="31">
        <f t="shared" si="21"/>
        <v>120</v>
      </c>
      <c r="J194" s="67">
        <f t="shared" ref="J194:J249" si="24">+I194*G194</f>
        <v>5069400</v>
      </c>
    </row>
    <row r="195" spans="1:10" x14ac:dyDescent="0.35">
      <c r="A195" s="68" t="s">
        <v>342</v>
      </c>
      <c r="B195" s="39" t="s">
        <v>312</v>
      </c>
      <c r="C195" s="26" t="s">
        <v>224</v>
      </c>
      <c r="D195" s="36">
        <v>230</v>
      </c>
      <c r="E195" s="25">
        <v>10376.1</v>
      </c>
      <c r="F195" s="29">
        <f t="shared" si="22"/>
        <v>1971</v>
      </c>
      <c r="G195" s="29">
        <f t="shared" si="23"/>
        <v>12347.1</v>
      </c>
      <c r="H195" s="36">
        <v>5</v>
      </c>
      <c r="I195" s="31">
        <f t="shared" si="21"/>
        <v>120</v>
      </c>
      <c r="J195" s="67">
        <f t="shared" si="24"/>
        <v>1481652</v>
      </c>
    </row>
    <row r="196" spans="1:10" x14ac:dyDescent="0.35">
      <c r="A196" s="68" t="s">
        <v>342</v>
      </c>
      <c r="B196" s="39" t="s">
        <v>334</v>
      </c>
      <c r="C196" s="26" t="s">
        <v>224</v>
      </c>
      <c r="D196" s="36">
        <v>240</v>
      </c>
      <c r="E196" s="25">
        <v>35294</v>
      </c>
      <c r="F196" s="29">
        <f t="shared" si="22"/>
        <v>6706</v>
      </c>
      <c r="G196" s="29">
        <f t="shared" si="23"/>
        <v>42000</v>
      </c>
      <c r="H196" s="36">
        <v>5</v>
      </c>
      <c r="I196" s="31">
        <f t="shared" si="21"/>
        <v>120</v>
      </c>
      <c r="J196" s="67">
        <f t="shared" si="24"/>
        <v>5040000</v>
      </c>
    </row>
    <row r="197" spans="1:10" x14ac:dyDescent="0.35">
      <c r="A197" s="68" t="s">
        <v>342</v>
      </c>
      <c r="B197" s="39" t="s">
        <v>335</v>
      </c>
      <c r="C197" s="26" t="s">
        <v>224</v>
      </c>
      <c r="D197" s="36">
        <v>105</v>
      </c>
      <c r="E197" s="25">
        <v>43050</v>
      </c>
      <c r="F197" s="29">
        <f t="shared" si="22"/>
        <v>8180</v>
      </c>
      <c r="G197" s="29">
        <f t="shared" si="23"/>
        <v>51230</v>
      </c>
      <c r="H197" s="36">
        <v>2</v>
      </c>
      <c r="I197" s="31">
        <f t="shared" si="21"/>
        <v>48</v>
      </c>
      <c r="J197" s="67">
        <f t="shared" si="24"/>
        <v>2459040</v>
      </c>
    </row>
    <row r="198" spans="1:10" x14ac:dyDescent="0.35">
      <c r="A198" s="68" t="s">
        <v>342</v>
      </c>
      <c r="B198" s="39" t="s">
        <v>336</v>
      </c>
      <c r="C198" s="26" t="s">
        <v>224</v>
      </c>
      <c r="D198" s="36">
        <v>119</v>
      </c>
      <c r="E198" s="25">
        <v>15126</v>
      </c>
      <c r="F198" s="29">
        <f t="shared" si="22"/>
        <v>2874</v>
      </c>
      <c r="G198" s="29">
        <f t="shared" si="23"/>
        <v>18000</v>
      </c>
      <c r="H198" s="36">
        <v>3</v>
      </c>
      <c r="I198" s="31">
        <f t="shared" si="21"/>
        <v>72</v>
      </c>
      <c r="J198" s="67">
        <f t="shared" si="24"/>
        <v>1296000</v>
      </c>
    </row>
    <row r="199" spans="1:10" x14ac:dyDescent="0.35">
      <c r="A199" s="68" t="s">
        <v>342</v>
      </c>
      <c r="B199" s="39" t="s">
        <v>303</v>
      </c>
      <c r="C199" s="26" t="s">
        <v>224</v>
      </c>
      <c r="D199" s="36">
        <v>243</v>
      </c>
      <c r="E199" s="25">
        <v>24315</v>
      </c>
      <c r="F199" s="29">
        <f t="shared" si="22"/>
        <v>4620</v>
      </c>
      <c r="G199" s="29">
        <f t="shared" si="23"/>
        <v>28935</v>
      </c>
      <c r="H199" s="36">
        <v>2</v>
      </c>
      <c r="I199" s="31">
        <f t="shared" si="21"/>
        <v>48</v>
      </c>
      <c r="J199" s="67">
        <f t="shared" si="24"/>
        <v>1388880</v>
      </c>
    </row>
    <row r="200" spans="1:10" x14ac:dyDescent="0.35">
      <c r="A200" s="68" t="s">
        <v>342</v>
      </c>
      <c r="B200" s="39" t="s">
        <v>309</v>
      </c>
      <c r="C200" s="26" t="s">
        <v>224</v>
      </c>
      <c r="D200" s="36">
        <v>26</v>
      </c>
      <c r="E200" s="25">
        <v>4953</v>
      </c>
      <c r="F200" s="29">
        <f t="shared" si="22"/>
        <v>941</v>
      </c>
      <c r="G200" s="29">
        <f t="shared" si="23"/>
        <v>5894</v>
      </c>
      <c r="H200" s="36">
        <v>10</v>
      </c>
      <c r="I200" s="31">
        <f t="shared" si="21"/>
        <v>240</v>
      </c>
      <c r="J200" s="67">
        <f t="shared" si="24"/>
        <v>1414560</v>
      </c>
    </row>
    <row r="201" spans="1:10" x14ac:dyDescent="0.35">
      <c r="A201" s="68" t="s">
        <v>342</v>
      </c>
      <c r="B201" s="39" t="s">
        <v>258</v>
      </c>
      <c r="C201" s="26" t="s">
        <v>243</v>
      </c>
      <c r="D201" s="36">
        <v>228</v>
      </c>
      <c r="E201" s="25">
        <v>9723</v>
      </c>
      <c r="F201" s="29">
        <f t="shared" si="22"/>
        <v>1847</v>
      </c>
      <c r="G201" s="29">
        <f t="shared" si="23"/>
        <v>11570</v>
      </c>
      <c r="H201" s="36">
        <v>10</v>
      </c>
      <c r="I201" s="31">
        <f t="shared" si="21"/>
        <v>240</v>
      </c>
      <c r="J201" s="67">
        <f t="shared" si="24"/>
        <v>2776800</v>
      </c>
    </row>
    <row r="202" spans="1:10" x14ac:dyDescent="0.35">
      <c r="A202" s="68" t="s">
        <v>342</v>
      </c>
      <c r="B202" s="39" t="s">
        <v>337</v>
      </c>
      <c r="C202" s="26" t="s">
        <v>224</v>
      </c>
      <c r="D202" s="36">
        <v>106</v>
      </c>
      <c r="E202" s="25">
        <v>8039.28</v>
      </c>
      <c r="F202" s="29">
        <f t="shared" si="22"/>
        <v>1527</v>
      </c>
      <c r="G202" s="29">
        <f t="shared" si="23"/>
        <v>9566.2799999999988</v>
      </c>
      <c r="H202" s="36">
        <v>2</v>
      </c>
      <c r="I202" s="31">
        <f t="shared" si="21"/>
        <v>48</v>
      </c>
      <c r="J202" s="67">
        <f t="shared" si="24"/>
        <v>459181.43999999994</v>
      </c>
    </row>
    <row r="203" spans="1:10" x14ac:dyDescent="0.35">
      <c r="A203" s="68" t="s">
        <v>342</v>
      </c>
      <c r="B203" s="39" t="s">
        <v>338</v>
      </c>
      <c r="C203" s="26" t="s">
        <v>224</v>
      </c>
      <c r="D203" s="36">
        <v>96</v>
      </c>
      <c r="E203" s="25">
        <v>2079</v>
      </c>
      <c r="F203" s="29">
        <f t="shared" si="22"/>
        <v>395</v>
      </c>
      <c r="G203" s="29">
        <f t="shared" si="23"/>
        <v>2474</v>
      </c>
      <c r="H203" s="36">
        <v>15</v>
      </c>
      <c r="I203" s="31">
        <f t="shared" si="21"/>
        <v>360</v>
      </c>
      <c r="J203" s="67">
        <f t="shared" si="24"/>
        <v>890640</v>
      </c>
    </row>
    <row r="204" spans="1:10" x14ac:dyDescent="0.35">
      <c r="A204" s="68" t="s">
        <v>342</v>
      </c>
      <c r="B204" s="39" t="s">
        <v>339</v>
      </c>
      <c r="C204" s="26" t="s">
        <v>224</v>
      </c>
      <c r="D204" s="36">
        <v>89</v>
      </c>
      <c r="E204" s="25">
        <v>7765.96</v>
      </c>
      <c r="F204" s="29">
        <f t="shared" si="22"/>
        <v>1476</v>
      </c>
      <c r="G204" s="29">
        <f t="shared" si="23"/>
        <v>9241.9599999999991</v>
      </c>
      <c r="H204" s="36">
        <v>6</v>
      </c>
      <c r="I204" s="31">
        <f t="shared" si="21"/>
        <v>144</v>
      </c>
      <c r="J204" s="67">
        <f t="shared" si="24"/>
        <v>1330842.2399999998</v>
      </c>
    </row>
    <row r="205" spans="1:10" x14ac:dyDescent="0.35">
      <c r="A205" s="68" t="s">
        <v>342</v>
      </c>
      <c r="B205" s="39" t="s">
        <v>343</v>
      </c>
      <c r="C205" s="26" t="s">
        <v>224</v>
      </c>
      <c r="D205" s="36">
        <v>235</v>
      </c>
      <c r="E205" s="25">
        <v>1734.48</v>
      </c>
      <c r="F205" s="29">
        <f t="shared" si="22"/>
        <v>330</v>
      </c>
      <c r="G205" s="29">
        <f t="shared" si="23"/>
        <v>2064.48</v>
      </c>
      <c r="H205" s="36">
        <v>15</v>
      </c>
      <c r="I205" s="31">
        <f t="shared" si="21"/>
        <v>360</v>
      </c>
      <c r="J205" s="67">
        <f t="shared" si="24"/>
        <v>743212.8</v>
      </c>
    </row>
    <row r="206" spans="1:10" x14ac:dyDescent="0.35">
      <c r="A206" s="68" t="s">
        <v>342</v>
      </c>
      <c r="B206" s="39" t="s">
        <v>318</v>
      </c>
      <c r="C206" s="26" t="s">
        <v>224</v>
      </c>
      <c r="D206" s="36">
        <v>23</v>
      </c>
      <c r="E206" s="25">
        <v>4540.25</v>
      </c>
      <c r="F206" s="29">
        <f t="shared" si="22"/>
        <v>863</v>
      </c>
      <c r="G206" s="29">
        <f t="shared" si="23"/>
        <v>5403.25</v>
      </c>
      <c r="H206" s="36">
        <v>10</v>
      </c>
      <c r="I206" s="31">
        <f t="shared" si="21"/>
        <v>240</v>
      </c>
      <c r="J206" s="67">
        <f t="shared" si="24"/>
        <v>1296780</v>
      </c>
    </row>
    <row r="207" spans="1:10" x14ac:dyDescent="0.35">
      <c r="A207" s="68" t="s">
        <v>342</v>
      </c>
      <c r="B207" s="39" t="s">
        <v>340</v>
      </c>
      <c r="C207" s="26" t="s">
        <v>224</v>
      </c>
      <c r="D207" s="36">
        <v>109</v>
      </c>
      <c r="E207" s="25">
        <v>3570</v>
      </c>
      <c r="F207" s="29">
        <f t="shared" si="22"/>
        <v>678</v>
      </c>
      <c r="G207" s="29">
        <f t="shared" si="23"/>
        <v>4248</v>
      </c>
      <c r="H207" s="36">
        <v>2</v>
      </c>
      <c r="I207" s="31">
        <f t="shared" si="21"/>
        <v>48</v>
      </c>
      <c r="J207" s="67">
        <f t="shared" si="24"/>
        <v>203904</v>
      </c>
    </row>
    <row r="208" spans="1:10" x14ac:dyDescent="0.35">
      <c r="A208" s="68" t="s">
        <v>342</v>
      </c>
      <c r="B208" s="39" t="s">
        <v>314</v>
      </c>
      <c r="C208" s="26" t="s">
        <v>224</v>
      </c>
      <c r="D208" s="36">
        <v>15</v>
      </c>
      <c r="E208" s="25">
        <v>33283.800000000003</v>
      </c>
      <c r="F208" s="29">
        <f t="shared" si="22"/>
        <v>6324</v>
      </c>
      <c r="G208" s="29">
        <f t="shared" si="23"/>
        <v>39607.800000000003</v>
      </c>
      <c r="H208" s="36">
        <v>3</v>
      </c>
      <c r="I208" s="31">
        <f t="shared" si="21"/>
        <v>72</v>
      </c>
      <c r="J208" s="67">
        <f t="shared" si="24"/>
        <v>2851761.6</v>
      </c>
    </row>
    <row r="209" spans="1:11" x14ac:dyDescent="0.35">
      <c r="A209" s="68" t="s">
        <v>342</v>
      </c>
      <c r="B209" s="39" t="s">
        <v>315</v>
      </c>
      <c r="C209" s="26" t="s">
        <v>224</v>
      </c>
      <c r="D209" s="36">
        <v>16</v>
      </c>
      <c r="E209" s="25">
        <v>982.8</v>
      </c>
      <c r="F209" s="29">
        <f t="shared" si="22"/>
        <v>187</v>
      </c>
      <c r="G209" s="29">
        <f t="shared" si="23"/>
        <v>1169.8</v>
      </c>
      <c r="H209" s="36">
        <v>20</v>
      </c>
      <c r="I209" s="31">
        <f t="shared" si="21"/>
        <v>480</v>
      </c>
      <c r="J209" s="67">
        <f t="shared" si="24"/>
        <v>561504</v>
      </c>
    </row>
    <row r="210" spans="1:11" x14ac:dyDescent="0.35">
      <c r="A210" s="68" t="s">
        <v>342</v>
      </c>
      <c r="B210" s="39" t="s">
        <v>344</v>
      </c>
      <c r="C210" s="26" t="s">
        <v>224</v>
      </c>
      <c r="D210" s="36">
        <v>215</v>
      </c>
      <c r="E210" s="25">
        <v>996.8</v>
      </c>
      <c r="F210" s="29">
        <f t="shared" si="22"/>
        <v>189</v>
      </c>
      <c r="G210" s="29">
        <f t="shared" si="23"/>
        <v>1185.8</v>
      </c>
      <c r="H210" s="36">
        <v>10</v>
      </c>
      <c r="I210" s="31">
        <f t="shared" si="21"/>
        <v>240</v>
      </c>
      <c r="J210" s="67">
        <f t="shared" si="24"/>
        <v>284592</v>
      </c>
    </row>
    <row r="211" spans="1:11" x14ac:dyDescent="0.35">
      <c r="A211" s="68" t="s">
        <v>342</v>
      </c>
      <c r="B211" s="39" t="s">
        <v>316</v>
      </c>
      <c r="C211" s="26" t="s">
        <v>224</v>
      </c>
      <c r="D211" s="36">
        <v>218</v>
      </c>
      <c r="E211" s="25">
        <v>11340</v>
      </c>
      <c r="F211" s="29">
        <f t="shared" si="22"/>
        <v>2155</v>
      </c>
      <c r="G211" s="29">
        <f t="shared" si="23"/>
        <v>13495</v>
      </c>
      <c r="H211" s="36">
        <v>5</v>
      </c>
      <c r="I211" s="31">
        <f t="shared" si="21"/>
        <v>120</v>
      </c>
      <c r="J211" s="67">
        <f t="shared" si="24"/>
        <v>1619400</v>
      </c>
    </row>
    <row r="212" spans="1:11" x14ac:dyDescent="0.35">
      <c r="A212" s="68" t="s">
        <v>342</v>
      </c>
      <c r="B212" s="39" t="s">
        <v>341</v>
      </c>
      <c r="C212" s="26" t="s">
        <v>224</v>
      </c>
      <c r="D212" s="36">
        <v>220</v>
      </c>
      <c r="E212" s="25">
        <v>9100</v>
      </c>
      <c r="F212" s="29">
        <f t="shared" si="22"/>
        <v>1729</v>
      </c>
      <c r="G212" s="29">
        <f t="shared" si="23"/>
        <v>10829</v>
      </c>
      <c r="H212" s="36">
        <v>2</v>
      </c>
      <c r="I212" s="31">
        <f t="shared" si="21"/>
        <v>48</v>
      </c>
      <c r="J212" s="67">
        <f t="shared" si="24"/>
        <v>519792</v>
      </c>
    </row>
    <row r="213" spans="1:11" x14ac:dyDescent="0.35">
      <c r="A213" s="68" t="s">
        <v>345</v>
      </c>
      <c r="B213" s="39" t="s">
        <v>318</v>
      </c>
      <c r="C213" s="26" t="s">
        <v>224</v>
      </c>
      <c r="D213" s="36">
        <v>23</v>
      </c>
      <c r="E213" s="25">
        <v>4540.25</v>
      </c>
      <c r="F213" s="29">
        <f t="shared" si="22"/>
        <v>863</v>
      </c>
      <c r="G213" s="29">
        <f t="shared" si="23"/>
        <v>5403.25</v>
      </c>
      <c r="H213" s="36">
        <v>10</v>
      </c>
      <c r="I213" s="31">
        <f>+H213*50</f>
        <v>500</v>
      </c>
      <c r="J213" s="67">
        <f t="shared" si="24"/>
        <v>2701625</v>
      </c>
      <c r="K213">
        <f>72*50</f>
        <v>3600</v>
      </c>
    </row>
    <row r="214" spans="1:11" x14ac:dyDescent="0.35">
      <c r="A214" s="68" t="s">
        <v>345</v>
      </c>
      <c r="B214" s="39" t="s">
        <v>330</v>
      </c>
      <c r="C214" s="26" t="s">
        <v>224</v>
      </c>
      <c r="D214" s="36">
        <v>99</v>
      </c>
      <c r="E214" s="25">
        <v>59243.5</v>
      </c>
      <c r="F214" s="29">
        <f t="shared" si="22"/>
        <v>11256</v>
      </c>
      <c r="G214" s="29">
        <f t="shared" si="23"/>
        <v>70499.5</v>
      </c>
      <c r="H214" s="36">
        <v>5</v>
      </c>
      <c r="I214" s="31">
        <f t="shared" ref="I214:I225" si="25">+H214*50</f>
        <v>250</v>
      </c>
      <c r="J214" s="67">
        <f t="shared" si="24"/>
        <v>17624875</v>
      </c>
    </row>
    <row r="215" spans="1:11" x14ac:dyDescent="0.35">
      <c r="A215" s="68" t="s">
        <v>345</v>
      </c>
      <c r="B215" s="39" t="s">
        <v>324</v>
      </c>
      <c r="C215" s="26" t="s">
        <v>224</v>
      </c>
      <c r="D215" s="36">
        <v>102</v>
      </c>
      <c r="E215" s="25">
        <v>42087.5</v>
      </c>
      <c r="F215" s="29">
        <f t="shared" si="22"/>
        <v>7997</v>
      </c>
      <c r="G215" s="29">
        <f t="shared" si="23"/>
        <v>50084.5</v>
      </c>
      <c r="H215" s="36">
        <v>5</v>
      </c>
      <c r="I215" s="31">
        <f t="shared" si="25"/>
        <v>250</v>
      </c>
      <c r="J215" s="67">
        <f t="shared" si="24"/>
        <v>12521125</v>
      </c>
    </row>
    <row r="216" spans="1:11" x14ac:dyDescent="0.35">
      <c r="A216" s="68" t="s">
        <v>345</v>
      </c>
      <c r="B216" s="39" t="s">
        <v>340</v>
      </c>
      <c r="C216" s="26" t="s">
        <v>224</v>
      </c>
      <c r="D216" s="36">
        <v>109</v>
      </c>
      <c r="E216" s="25">
        <v>3570</v>
      </c>
      <c r="F216" s="29">
        <f t="shared" si="22"/>
        <v>678</v>
      </c>
      <c r="G216" s="29">
        <f t="shared" si="23"/>
        <v>4248</v>
      </c>
      <c r="H216" s="36">
        <v>5</v>
      </c>
      <c r="I216" s="31">
        <f t="shared" si="25"/>
        <v>250</v>
      </c>
      <c r="J216" s="67">
        <f t="shared" si="24"/>
        <v>1062000</v>
      </c>
    </row>
    <row r="217" spans="1:11" x14ac:dyDescent="0.35">
      <c r="A217" s="68" t="s">
        <v>345</v>
      </c>
      <c r="B217" s="39" t="s">
        <v>300</v>
      </c>
      <c r="C217" s="26" t="s">
        <v>224</v>
      </c>
      <c r="D217" s="36">
        <v>234</v>
      </c>
      <c r="E217" s="25">
        <v>46410</v>
      </c>
      <c r="F217" s="29">
        <f t="shared" si="22"/>
        <v>8818</v>
      </c>
      <c r="G217" s="29">
        <f t="shared" si="23"/>
        <v>55228</v>
      </c>
      <c r="H217" s="36">
        <v>2</v>
      </c>
      <c r="I217" s="31">
        <f t="shared" si="25"/>
        <v>100</v>
      </c>
      <c r="J217" s="67">
        <f t="shared" si="24"/>
        <v>5522800</v>
      </c>
    </row>
    <row r="218" spans="1:11" x14ac:dyDescent="0.35">
      <c r="A218" s="68" t="s">
        <v>345</v>
      </c>
      <c r="B218" s="39" t="s">
        <v>343</v>
      </c>
      <c r="C218" s="26" t="s">
        <v>224</v>
      </c>
      <c r="D218" s="36">
        <v>235</v>
      </c>
      <c r="E218" s="25">
        <v>1734.48</v>
      </c>
      <c r="F218" s="29">
        <f t="shared" si="22"/>
        <v>330</v>
      </c>
      <c r="G218" s="29">
        <f t="shared" si="23"/>
        <v>2064.48</v>
      </c>
      <c r="H218" s="36">
        <v>20</v>
      </c>
      <c r="I218" s="31">
        <f t="shared" si="25"/>
        <v>1000</v>
      </c>
      <c r="J218" s="67">
        <f t="shared" si="24"/>
        <v>2064480</v>
      </c>
    </row>
    <row r="219" spans="1:11" x14ac:dyDescent="0.35">
      <c r="A219" s="68" t="s">
        <v>345</v>
      </c>
      <c r="B219" s="39" t="s">
        <v>328</v>
      </c>
      <c r="C219" s="26" t="s">
        <v>224</v>
      </c>
      <c r="D219" s="36">
        <v>238</v>
      </c>
      <c r="E219" s="25">
        <v>51680.5</v>
      </c>
      <c r="F219" s="29">
        <f t="shared" si="22"/>
        <v>9819</v>
      </c>
      <c r="G219" s="29">
        <f t="shared" si="23"/>
        <v>61499.5</v>
      </c>
      <c r="H219" s="36">
        <v>5</v>
      </c>
      <c r="I219" s="31">
        <f t="shared" si="25"/>
        <v>250</v>
      </c>
      <c r="J219" s="67">
        <f t="shared" si="24"/>
        <v>15374875</v>
      </c>
    </row>
    <row r="220" spans="1:11" x14ac:dyDescent="0.35">
      <c r="A220" s="68" t="s">
        <v>345</v>
      </c>
      <c r="B220" s="39" t="s">
        <v>334</v>
      </c>
      <c r="C220" s="26" t="s">
        <v>224</v>
      </c>
      <c r="D220" s="36">
        <v>240</v>
      </c>
      <c r="E220" s="25">
        <v>35294</v>
      </c>
      <c r="F220" s="29">
        <f t="shared" si="22"/>
        <v>6706</v>
      </c>
      <c r="G220" s="29">
        <f t="shared" si="23"/>
        <v>42000</v>
      </c>
      <c r="H220" s="36">
        <v>1</v>
      </c>
      <c r="I220" s="31">
        <f t="shared" si="25"/>
        <v>50</v>
      </c>
      <c r="J220" s="67">
        <f t="shared" si="24"/>
        <v>2100000</v>
      </c>
    </row>
    <row r="221" spans="1:11" x14ac:dyDescent="0.35">
      <c r="A221" s="68" t="s">
        <v>345</v>
      </c>
      <c r="B221" s="39" t="s">
        <v>329</v>
      </c>
      <c r="C221" s="26" t="s">
        <v>224</v>
      </c>
      <c r="D221" s="36">
        <v>241</v>
      </c>
      <c r="E221" s="25">
        <v>13300</v>
      </c>
      <c r="F221" s="29">
        <f t="shared" si="22"/>
        <v>2527</v>
      </c>
      <c r="G221" s="29">
        <f t="shared" si="23"/>
        <v>15827</v>
      </c>
      <c r="H221" s="36">
        <v>5</v>
      </c>
      <c r="I221" s="31">
        <f t="shared" si="25"/>
        <v>250</v>
      </c>
      <c r="J221" s="67">
        <f t="shared" si="24"/>
        <v>3956750</v>
      </c>
    </row>
    <row r="222" spans="1:11" x14ac:dyDescent="0.35">
      <c r="A222" s="68" t="s">
        <v>345</v>
      </c>
      <c r="B222" s="39" t="s">
        <v>331</v>
      </c>
      <c r="C222" s="26" t="s">
        <v>224</v>
      </c>
      <c r="D222" s="36">
        <v>242</v>
      </c>
      <c r="E222" s="25">
        <v>17330.939999999999</v>
      </c>
      <c r="F222" s="29">
        <f t="shared" si="22"/>
        <v>3293</v>
      </c>
      <c r="G222" s="29">
        <f t="shared" si="23"/>
        <v>20623.939999999999</v>
      </c>
      <c r="H222" s="36">
        <v>3</v>
      </c>
      <c r="I222" s="31">
        <f t="shared" si="25"/>
        <v>150</v>
      </c>
      <c r="J222" s="67">
        <f t="shared" si="24"/>
        <v>3093591</v>
      </c>
    </row>
    <row r="223" spans="1:11" x14ac:dyDescent="0.35">
      <c r="A223" s="68" t="s">
        <v>345</v>
      </c>
      <c r="B223" s="39" t="s">
        <v>303</v>
      </c>
      <c r="C223" s="26" t="s">
        <v>224</v>
      </c>
      <c r="D223" s="36">
        <v>243</v>
      </c>
      <c r="E223" s="25">
        <v>24315</v>
      </c>
      <c r="F223" s="29">
        <f t="shared" si="22"/>
        <v>4620</v>
      </c>
      <c r="G223" s="29">
        <f t="shared" si="23"/>
        <v>28935</v>
      </c>
      <c r="H223" s="36">
        <v>1</v>
      </c>
      <c r="I223" s="31">
        <f t="shared" si="25"/>
        <v>50</v>
      </c>
      <c r="J223" s="67">
        <f t="shared" si="24"/>
        <v>1446750</v>
      </c>
    </row>
    <row r="224" spans="1:11" x14ac:dyDescent="0.35">
      <c r="A224" s="68" t="s">
        <v>345</v>
      </c>
      <c r="B224" s="39" t="s">
        <v>346</v>
      </c>
      <c r="C224" s="26" t="s">
        <v>224</v>
      </c>
      <c r="D224" s="36">
        <v>256</v>
      </c>
      <c r="E224" s="25">
        <v>112184.5</v>
      </c>
      <c r="F224" s="29">
        <f t="shared" si="22"/>
        <v>21315</v>
      </c>
      <c r="G224" s="29">
        <f t="shared" si="23"/>
        <v>133499.5</v>
      </c>
      <c r="H224" s="36">
        <v>5</v>
      </c>
      <c r="I224" s="31">
        <f t="shared" si="25"/>
        <v>250</v>
      </c>
      <c r="J224" s="67">
        <f t="shared" si="24"/>
        <v>33374875</v>
      </c>
    </row>
    <row r="225" spans="1:11" x14ac:dyDescent="0.35">
      <c r="A225" s="68" t="s">
        <v>345</v>
      </c>
      <c r="B225" s="39" t="s">
        <v>301</v>
      </c>
      <c r="C225" s="26" t="s">
        <v>224</v>
      </c>
      <c r="D225" s="36">
        <v>97</v>
      </c>
      <c r="E225" s="25">
        <v>61536</v>
      </c>
      <c r="F225" s="29">
        <f t="shared" si="22"/>
        <v>11692</v>
      </c>
      <c r="G225" s="29">
        <f t="shared" si="23"/>
        <v>73228</v>
      </c>
      <c r="H225" s="36">
        <v>5</v>
      </c>
      <c r="I225" s="31">
        <f t="shared" si="25"/>
        <v>250</v>
      </c>
      <c r="J225" s="67">
        <f t="shared" si="24"/>
        <v>18307000</v>
      </c>
    </row>
    <row r="226" spans="1:11" x14ac:dyDescent="0.35">
      <c r="A226" s="68" t="s">
        <v>347</v>
      </c>
      <c r="B226" s="39" t="s">
        <v>324</v>
      </c>
      <c r="C226" s="26" t="s">
        <v>224</v>
      </c>
      <c r="D226" s="36">
        <v>102</v>
      </c>
      <c r="E226" s="25">
        <v>42087.5</v>
      </c>
      <c r="F226" s="29">
        <f t="shared" si="22"/>
        <v>7997</v>
      </c>
      <c r="G226" s="29">
        <f t="shared" si="23"/>
        <v>50084.5</v>
      </c>
      <c r="H226" s="36">
        <v>5</v>
      </c>
      <c r="I226" s="31">
        <f>+H226*30</f>
        <v>150</v>
      </c>
      <c r="J226" s="67">
        <f t="shared" si="24"/>
        <v>7512675</v>
      </c>
      <c r="K226">
        <f>81*30</f>
        <v>2430</v>
      </c>
    </row>
    <row r="227" spans="1:11" x14ac:dyDescent="0.35">
      <c r="A227" s="68" t="s">
        <v>347</v>
      </c>
      <c r="B227" s="39" t="s">
        <v>340</v>
      </c>
      <c r="C227" s="26" t="s">
        <v>224</v>
      </c>
      <c r="D227" s="36">
        <v>109</v>
      </c>
      <c r="E227" s="25">
        <v>3570</v>
      </c>
      <c r="F227" s="29">
        <f t="shared" si="22"/>
        <v>678</v>
      </c>
      <c r="G227" s="29">
        <f t="shared" si="23"/>
        <v>4248</v>
      </c>
      <c r="H227" s="36">
        <v>5</v>
      </c>
      <c r="I227" s="31">
        <f>+H227*30</f>
        <v>150</v>
      </c>
      <c r="J227" s="67">
        <f t="shared" si="24"/>
        <v>637200</v>
      </c>
    </row>
    <row r="228" spans="1:11" x14ac:dyDescent="0.35">
      <c r="A228" s="68" t="s">
        <v>347</v>
      </c>
      <c r="B228" s="39" t="s">
        <v>258</v>
      </c>
      <c r="C228" s="26" t="s">
        <v>243</v>
      </c>
      <c r="D228" s="36">
        <v>228</v>
      </c>
      <c r="E228" s="25">
        <v>9723</v>
      </c>
      <c r="F228" s="29">
        <f t="shared" si="22"/>
        <v>1847</v>
      </c>
      <c r="G228" s="29">
        <f t="shared" si="23"/>
        <v>11570</v>
      </c>
      <c r="H228" s="36">
        <v>10</v>
      </c>
      <c r="I228" s="31">
        <f t="shared" ref="I228:I237" si="26">+H228*30</f>
        <v>300</v>
      </c>
      <c r="J228" s="67">
        <f t="shared" si="24"/>
        <v>3471000</v>
      </c>
    </row>
    <row r="229" spans="1:11" x14ac:dyDescent="0.35">
      <c r="A229" s="68" t="s">
        <v>347</v>
      </c>
      <c r="B229" s="39" t="s">
        <v>312</v>
      </c>
      <c r="C229" s="26" t="s">
        <v>224</v>
      </c>
      <c r="D229" s="36">
        <v>230</v>
      </c>
      <c r="E229" s="25">
        <v>10376.1</v>
      </c>
      <c r="F229" s="29">
        <f t="shared" si="22"/>
        <v>1971</v>
      </c>
      <c r="G229" s="29">
        <f t="shared" si="23"/>
        <v>12347.1</v>
      </c>
      <c r="H229" s="36">
        <v>5</v>
      </c>
      <c r="I229" s="31">
        <f t="shared" si="26"/>
        <v>150</v>
      </c>
      <c r="J229" s="67">
        <f t="shared" si="24"/>
        <v>1852065</v>
      </c>
    </row>
    <row r="230" spans="1:11" x14ac:dyDescent="0.35">
      <c r="A230" s="68" t="s">
        <v>347</v>
      </c>
      <c r="B230" s="39" t="s">
        <v>299</v>
      </c>
      <c r="C230" s="26" t="s">
        <v>224</v>
      </c>
      <c r="D230" s="36">
        <v>232</v>
      </c>
      <c r="E230" s="25">
        <v>236474</v>
      </c>
      <c r="F230" s="29">
        <f t="shared" si="22"/>
        <v>44930</v>
      </c>
      <c r="G230" s="29">
        <f t="shared" si="23"/>
        <v>281404</v>
      </c>
      <c r="H230" s="36">
        <v>3</v>
      </c>
      <c r="I230" s="31">
        <f t="shared" si="26"/>
        <v>90</v>
      </c>
      <c r="J230" s="67">
        <f t="shared" si="24"/>
        <v>25326360</v>
      </c>
    </row>
    <row r="231" spans="1:11" x14ac:dyDescent="0.35">
      <c r="A231" s="68" t="s">
        <v>347</v>
      </c>
      <c r="B231" s="39" t="s">
        <v>253</v>
      </c>
      <c r="C231" s="26" t="s">
        <v>224</v>
      </c>
      <c r="D231" s="36">
        <v>307</v>
      </c>
      <c r="E231" s="25">
        <v>43697</v>
      </c>
      <c r="F231" s="29">
        <f t="shared" si="22"/>
        <v>8302</v>
      </c>
      <c r="G231" s="29">
        <f t="shared" si="23"/>
        <v>51999</v>
      </c>
      <c r="H231" s="36">
        <v>5</v>
      </c>
      <c r="I231" s="31">
        <f t="shared" si="26"/>
        <v>150</v>
      </c>
      <c r="J231" s="67">
        <f t="shared" si="24"/>
        <v>7799850</v>
      </c>
    </row>
    <row r="232" spans="1:11" x14ac:dyDescent="0.35">
      <c r="A232" s="68" t="s">
        <v>347</v>
      </c>
      <c r="B232" s="39" t="s">
        <v>314</v>
      </c>
      <c r="C232" s="26" t="s">
        <v>224</v>
      </c>
      <c r="D232" s="36">
        <v>15</v>
      </c>
      <c r="E232" s="25">
        <v>33283.800000000003</v>
      </c>
      <c r="F232" s="29">
        <f t="shared" si="22"/>
        <v>6324</v>
      </c>
      <c r="G232" s="29">
        <f t="shared" si="23"/>
        <v>39607.800000000003</v>
      </c>
      <c r="H232" s="36">
        <v>3</v>
      </c>
      <c r="I232" s="31">
        <f t="shared" si="26"/>
        <v>90</v>
      </c>
      <c r="J232" s="67">
        <f t="shared" si="24"/>
        <v>3564702.0000000005</v>
      </c>
    </row>
    <row r="233" spans="1:11" x14ac:dyDescent="0.35">
      <c r="A233" s="68" t="s">
        <v>347</v>
      </c>
      <c r="B233" s="39" t="s">
        <v>315</v>
      </c>
      <c r="C233" s="26" t="s">
        <v>224</v>
      </c>
      <c r="D233" s="36">
        <v>16</v>
      </c>
      <c r="E233" s="25">
        <v>982.8</v>
      </c>
      <c r="F233" s="29">
        <f t="shared" si="22"/>
        <v>187</v>
      </c>
      <c r="G233" s="29">
        <f t="shared" si="23"/>
        <v>1169.8</v>
      </c>
      <c r="H233" s="36">
        <v>10</v>
      </c>
      <c r="I233" s="31">
        <f t="shared" si="26"/>
        <v>300</v>
      </c>
      <c r="J233" s="67">
        <f t="shared" si="24"/>
        <v>350940</v>
      </c>
    </row>
    <row r="234" spans="1:11" x14ac:dyDescent="0.35">
      <c r="A234" s="68" t="s">
        <v>347</v>
      </c>
      <c r="B234" s="39" t="s">
        <v>316</v>
      </c>
      <c r="C234" s="26" t="s">
        <v>224</v>
      </c>
      <c r="D234" s="36">
        <v>218</v>
      </c>
      <c r="E234" s="25">
        <v>11340</v>
      </c>
      <c r="F234" s="29">
        <f t="shared" si="22"/>
        <v>2155</v>
      </c>
      <c r="G234" s="29">
        <f t="shared" si="23"/>
        <v>13495</v>
      </c>
      <c r="H234" s="36">
        <v>3</v>
      </c>
      <c r="I234" s="31">
        <f t="shared" si="26"/>
        <v>90</v>
      </c>
      <c r="J234" s="67">
        <f t="shared" si="24"/>
        <v>1214550</v>
      </c>
    </row>
    <row r="235" spans="1:11" x14ac:dyDescent="0.35">
      <c r="A235" s="68" t="s">
        <v>347</v>
      </c>
      <c r="B235" s="39" t="s">
        <v>348</v>
      </c>
      <c r="C235" s="26" t="s">
        <v>224</v>
      </c>
      <c r="D235" s="36">
        <v>219</v>
      </c>
      <c r="E235" s="25">
        <v>7812</v>
      </c>
      <c r="F235" s="29">
        <f t="shared" si="22"/>
        <v>1484</v>
      </c>
      <c r="G235" s="29">
        <f t="shared" si="23"/>
        <v>9296</v>
      </c>
      <c r="H235" s="36">
        <v>1</v>
      </c>
      <c r="I235" s="31">
        <f t="shared" si="26"/>
        <v>30</v>
      </c>
      <c r="J235" s="67">
        <f t="shared" si="24"/>
        <v>278880</v>
      </c>
    </row>
    <row r="236" spans="1:11" x14ac:dyDescent="0.35">
      <c r="A236" s="68" t="s">
        <v>347</v>
      </c>
      <c r="B236" s="39" t="s">
        <v>349</v>
      </c>
      <c r="C236" s="26" t="s">
        <v>224</v>
      </c>
      <c r="D236" s="36">
        <v>115</v>
      </c>
      <c r="E236" s="25">
        <v>491</v>
      </c>
      <c r="F236" s="29">
        <f t="shared" si="22"/>
        <v>93</v>
      </c>
      <c r="G236" s="29">
        <f t="shared" si="23"/>
        <v>584</v>
      </c>
      <c r="H236" s="36">
        <v>30</v>
      </c>
      <c r="I236" s="31">
        <f t="shared" si="26"/>
        <v>900</v>
      </c>
      <c r="J236" s="67">
        <f t="shared" si="24"/>
        <v>525600</v>
      </c>
    </row>
    <row r="237" spans="1:11" x14ac:dyDescent="0.35">
      <c r="A237" s="68" t="s">
        <v>347</v>
      </c>
      <c r="B237" s="39" t="s">
        <v>341</v>
      </c>
      <c r="C237" s="26" t="s">
        <v>224</v>
      </c>
      <c r="D237" s="36">
        <v>220</v>
      </c>
      <c r="E237" s="25">
        <v>9100</v>
      </c>
      <c r="F237" s="29">
        <f t="shared" si="22"/>
        <v>1729</v>
      </c>
      <c r="G237" s="29">
        <f t="shared" si="23"/>
        <v>10829</v>
      </c>
      <c r="H237" s="36">
        <v>1</v>
      </c>
      <c r="I237" s="31">
        <f t="shared" si="26"/>
        <v>30</v>
      </c>
      <c r="J237" s="67">
        <f t="shared" si="24"/>
        <v>324870</v>
      </c>
    </row>
    <row r="238" spans="1:11" ht="29" x14ac:dyDescent="0.35">
      <c r="A238" s="68" t="s">
        <v>350</v>
      </c>
      <c r="B238" s="39" t="s">
        <v>306</v>
      </c>
      <c r="C238" s="26" t="s">
        <v>240</v>
      </c>
      <c r="D238" s="36">
        <v>27</v>
      </c>
      <c r="E238" s="25">
        <v>45402.5</v>
      </c>
      <c r="F238" s="29">
        <f t="shared" si="22"/>
        <v>8626</v>
      </c>
      <c r="G238" s="29">
        <f t="shared" si="23"/>
        <v>54028.5</v>
      </c>
      <c r="H238" s="36">
        <v>3</v>
      </c>
      <c r="I238" s="31">
        <f>+H238*45</f>
        <v>135</v>
      </c>
      <c r="J238" s="67">
        <f t="shared" si="24"/>
        <v>7293847.5</v>
      </c>
      <c r="K238">
        <f>39*45</f>
        <v>1755</v>
      </c>
    </row>
    <row r="239" spans="1:11" x14ac:dyDescent="0.35">
      <c r="A239" s="68" t="s">
        <v>350</v>
      </c>
      <c r="B239" s="39" t="s">
        <v>320</v>
      </c>
      <c r="C239" s="26" t="s">
        <v>224</v>
      </c>
      <c r="D239" s="36">
        <v>249</v>
      </c>
      <c r="E239" s="25">
        <v>130840</v>
      </c>
      <c r="F239" s="29">
        <f t="shared" si="22"/>
        <v>24860</v>
      </c>
      <c r="G239" s="29">
        <f t="shared" si="23"/>
        <v>155700</v>
      </c>
      <c r="H239" s="36">
        <v>3</v>
      </c>
      <c r="I239" s="31">
        <f t="shared" ref="I239:I249" si="27">+H239*45</f>
        <v>135</v>
      </c>
      <c r="J239" s="67">
        <f t="shared" si="24"/>
        <v>21019500</v>
      </c>
    </row>
    <row r="240" spans="1:11" x14ac:dyDescent="0.35">
      <c r="A240" s="68" t="s">
        <v>350</v>
      </c>
      <c r="B240" s="39" t="s">
        <v>329</v>
      </c>
      <c r="C240" s="26" t="s">
        <v>224</v>
      </c>
      <c r="D240" s="36">
        <v>241</v>
      </c>
      <c r="E240" s="25">
        <v>13300</v>
      </c>
      <c r="F240" s="29">
        <f t="shared" si="22"/>
        <v>2527</v>
      </c>
      <c r="G240" s="29">
        <f t="shared" si="23"/>
        <v>15827</v>
      </c>
      <c r="H240" s="36">
        <v>5</v>
      </c>
      <c r="I240" s="31">
        <f t="shared" si="27"/>
        <v>225</v>
      </c>
      <c r="J240" s="67">
        <f t="shared" si="24"/>
        <v>3561075</v>
      </c>
    </row>
    <row r="241" spans="1:11" x14ac:dyDescent="0.35">
      <c r="A241" s="68" t="s">
        <v>350</v>
      </c>
      <c r="B241" s="39" t="s">
        <v>304</v>
      </c>
      <c r="C241" s="26" t="s">
        <v>230</v>
      </c>
      <c r="D241" s="36">
        <v>246</v>
      </c>
      <c r="E241" s="25">
        <v>23114</v>
      </c>
      <c r="F241" s="29">
        <f t="shared" si="22"/>
        <v>4392</v>
      </c>
      <c r="G241" s="29">
        <f t="shared" si="23"/>
        <v>27506</v>
      </c>
      <c r="H241" s="36">
        <v>5</v>
      </c>
      <c r="I241" s="31">
        <f t="shared" si="27"/>
        <v>225</v>
      </c>
      <c r="J241" s="67">
        <f t="shared" si="24"/>
        <v>6188850</v>
      </c>
    </row>
    <row r="242" spans="1:11" x14ac:dyDescent="0.35">
      <c r="A242" s="68" t="s">
        <v>350</v>
      </c>
      <c r="B242" s="39" t="s">
        <v>351</v>
      </c>
      <c r="C242" s="26" t="s">
        <v>224</v>
      </c>
      <c r="D242" s="36">
        <v>167</v>
      </c>
      <c r="E242" s="25">
        <v>12700</v>
      </c>
      <c r="F242" s="29">
        <f t="shared" si="22"/>
        <v>2413</v>
      </c>
      <c r="G242" s="29">
        <f t="shared" si="23"/>
        <v>15113</v>
      </c>
      <c r="H242" s="36">
        <v>5</v>
      </c>
      <c r="I242" s="31">
        <f t="shared" si="27"/>
        <v>225</v>
      </c>
      <c r="J242" s="67">
        <f t="shared" si="24"/>
        <v>3400425</v>
      </c>
    </row>
    <row r="243" spans="1:11" x14ac:dyDescent="0.35">
      <c r="A243" s="68" t="s">
        <v>350</v>
      </c>
      <c r="B243" s="39" t="s">
        <v>323</v>
      </c>
      <c r="C243" s="26" t="s">
        <v>224</v>
      </c>
      <c r="D243" s="36">
        <v>247</v>
      </c>
      <c r="E243" s="25">
        <v>167091</v>
      </c>
      <c r="F243" s="29">
        <f t="shared" si="22"/>
        <v>31747</v>
      </c>
      <c r="G243" s="29">
        <f t="shared" si="23"/>
        <v>198838</v>
      </c>
      <c r="H243" s="36">
        <v>2</v>
      </c>
      <c r="I243" s="31">
        <f t="shared" si="27"/>
        <v>90</v>
      </c>
      <c r="J243" s="67">
        <f t="shared" si="24"/>
        <v>17895420</v>
      </c>
    </row>
    <row r="244" spans="1:11" x14ac:dyDescent="0.35">
      <c r="A244" s="68" t="s">
        <v>350</v>
      </c>
      <c r="B244" s="39" t="s">
        <v>352</v>
      </c>
      <c r="C244" s="26" t="s">
        <v>224</v>
      </c>
      <c r="D244" s="36">
        <v>250</v>
      </c>
      <c r="E244" s="25">
        <v>49530</v>
      </c>
      <c r="F244" s="29">
        <f t="shared" si="22"/>
        <v>9411</v>
      </c>
      <c r="G244" s="29">
        <f t="shared" si="23"/>
        <v>58941</v>
      </c>
      <c r="H244" s="36">
        <v>5</v>
      </c>
      <c r="I244" s="31">
        <f t="shared" si="27"/>
        <v>225</v>
      </c>
      <c r="J244" s="67">
        <f t="shared" si="24"/>
        <v>13261725</v>
      </c>
    </row>
    <row r="245" spans="1:11" x14ac:dyDescent="0.35">
      <c r="A245" s="68" t="s">
        <v>350</v>
      </c>
      <c r="B245" s="39" t="s">
        <v>261</v>
      </c>
      <c r="C245" s="26" t="s">
        <v>224</v>
      </c>
      <c r="D245" s="36">
        <v>253</v>
      </c>
      <c r="E245" s="25">
        <v>127987</v>
      </c>
      <c r="F245" s="29">
        <f t="shared" si="22"/>
        <v>24318</v>
      </c>
      <c r="G245" s="29">
        <f t="shared" si="23"/>
        <v>152305</v>
      </c>
      <c r="H245" s="36">
        <v>2</v>
      </c>
      <c r="I245" s="31">
        <f t="shared" si="27"/>
        <v>90</v>
      </c>
      <c r="J245" s="67">
        <f t="shared" si="24"/>
        <v>13707450</v>
      </c>
    </row>
    <row r="246" spans="1:11" x14ac:dyDescent="0.35">
      <c r="A246" s="68" t="s">
        <v>350</v>
      </c>
      <c r="B246" s="39" t="s">
        <v>305</v>
      </c>
      <c r="C246" s="26" t="s">
        <v>224</v>
      </c>
      <c r="D246" s="36">
        <v>257</v>
      </c>
      <c r="E246" s="25">
        <v>107315</v>
      </c>
      <c r="F246" s="29">
        <f t="shared" si="22"/>
        <v>20390</v>
      </c>
      <c r="G246" s="29">
        <f t="shared" si="23"/>
        <v>127705</v>
      </c>
      <c r="H246" s="36">
        <v>2</v>
      </c>
      <c r="I246" s="31">
        <f t="shared" si="27"/>
        <v>90</v>
      </c>
      <c r="J246" s="67">
        <f t="shared" si="24"/>
        <v>11493450</v>
      </c>
    </row>
    <row r="247" spans="1:11" x14ac:dyDescent="0.35">
      <c r="A247" s="68" t="s">
        <v>350</v>
      </c>
      <c r="B247" s="39" t="s">
        <v>322</v>
      </c>
      <c r="C247" s="26" t="s">
        <v>224</v>
      </c>
      <c r="D247" s="36">
        <v>258</v>
      </c>
      <c r="E247" s="25">
        <v>272286</v>
      </c>
      <c r="F247" s="29">
        <f t="shared" si="22"/>
        <v>51734</v>
      </c>
      <c r="G247" s="29">
        <f t="shared" si="23"/>
        <v>324020</v>
      </c>
      <c r="H247" s="36">
        <v>3</v>
      </c>
      <c r="I247" s="31">
        <f t="shared" si="27"/>
        <v>135</v>
      </c>
      <c r="J247" s="67">
        <f t="shared" si="24"/>
        <v>43742700</v>
      </c>
    </row>
    <row r="248" spans="1:11" x14ac:dyDescent="0.35">
      <c r="A248" s="68" t="s">
        <v>350</v>
      </c>
      <c r="B248" s="39" t="s">
        <v>307</v>
      </c>
      <c r="C248" s="26" t="s">
        <v>224</v>
      </c>
      <c r="D248" s="36">
        <v>259</v>
      </c>
      <c r="E248" s="25">
        <v>36000</v>
      </c>
      <c r="F248" s="29">
        <f t="shared" si="22"/>
        <v>6840</v>
      </c>
      <c r="G248" s="29">
        <f t="shared" si="23"/>
        <v>42840</v>
      </c>
      <c r="H248" s="36">
        <v>1</v>
      </c>
      <c r="I248" s="31">
        <f t="shared" si="27"/>
        <v>45</v>
      </c>
      <c r="J248" s="67">
        <f t="shared" si="24"/>
        <v>1927800</v>
      </c>
    </row>
    <row r="249" spans="1:11" x14ac:dyDescent="0.35">
      <c r="A249" s="68" t="s">
        <v>350</v>
      </c>
      <c r="B249" s="39" t="s">
        <v>327</v>
      </c>
      <c r="C249" s="26" t="s">
        <v>224</v>
      </c>
      <c r="D249" s="36">
        <v>261</v>
      </c>
      <c r="E249" s="25">
        <v>298565</v>
      </c>
      <c r="F249" s="29">
        <f t="shared" si="22"/>
        <v>56727</v>
      </c>
      <c r="G249" s="29">
        <f t="shared" si="23"/>
        <v>355292</v>
      </c>
      <c r="H249" s="36">
        <v>3</v>
      </c>
      <c r="I249" s="31">
        <f t="shared" si="27"/>
        <v>135</v>
      </c>
      <c r="J249" s="67">
        <f t="shared" si="24"/>
        <v>47964420</v>
      </c>
    </row>
    <row r="250" spans="1:11" ht="43.5" x14ac:dyDescent="0.35">
      <c r="A250" s="68" t="s">
        <v>353</v>
      </c>
      <c r="B250" s="39" t="s">
        <v>247</v>
      </c>
      <c r="C250" s="26" t="s">
        <v>248</v>
      </c>
      <c r="D250" s="36">
        <v>18</v>
      </c>
      <c r="E250" s="25">
        <v>21463</v>
      </c>
      <c r="F250" s="29">
        <f t="shared" ref="F250:F312" si="28">ROUND(E250*0.19,0)</f>
        <v>4078</v>
      </c>
      <c r="G250" s="29">
        <f t="shared" ref="G250:G312" si="29">+E250+F250</f>
        <v>25541</v>
      </c>
      <c r="H250" s="36">
        <v>1</v>
      </c>
      <c r="I250" s="31">
        <f>+H250*45</f>
        <v>45</v>
      </c>
      <c r="J250" s="67">
        <f t="shared" ref="J250:J312" si="30">+I250*G250</f>
        <v>1149345</v>
      </c>
      <c r="K250">
        <f>85*45</f>
        <v>3825</v>
      </c>
    </row>
    <row r="251" spans="1:11" x14ac:dyDescent="0.35">
      <c r="A251" s="68" t="s">
        <v>353</v>
      </c>
      <c r="B251" s="39" t="s">
        <v>309</v>
      </c>
      <c r="C251" s="26" t="s">
        <v>224</v>
      </c>
      <c r="D251" s="36">
        <v>26</v>
      </c>
      <c r="E251" s="25">
        <v>4953</v>
      </c>
      <c r="F251" s="29">
        <f t="shared" si="28"/>
        <v>941</v>
      </c>
      <c r="G251" s="29">
        <f t="shared" si="29"/>
        <v>5894</v>
      </c>
      <c r="H251" s="36">
        <v>1</v>
      </c>
      <c r="I251" s="31">
        <f>+H251*45</f>
        <v>45</v>
      </c>
      <c r="J251" s="67">
        <f t="shared" si="30"/>
        <v>265230</v>
      </c>
    </row>
    <row r="252" spans="1:11" x14ac:dyDescent="0.35">
      <c r="A252" s="68" t="s">
        <v>353</v>
      </c>
      <c r="B252" s="39" t="s">
        <v>318</v>
      </c>
      <c r="C252" s="26" t="s">
        <v>224</v>
      </c>
      <c r="D252" s="36">
        <v>23</v>
      </c>
      <c r="E252" s="25">
        <v>4540.25</v>
      </c>
      <c r="F252" s="29">
        <f t="shared" si="28"/>
        <v>863</v>
      </c>
      <c r="G252" s="29">
        <f t="shared" si="29"/>
        <v>5403.25</v>
      </c>
      <c r="H252" s="36">
        <v>10</v>
      </c>
      <c r="I252" s="31">
        <f t="shared" ref="I252:I299" si="31">+H252*45</f>
        <v>450</v>
      </c>
      <c r="J252" s="67">
        <f t="shared" si="30"/>
        <v>2431462.5</v>
      </c>
    </row>
    <row r="253" spans="1:11" x14ac:dyDescent="0.35">
      <c r="A253" s="68" t="s">
        <v>353</v>
      </c>
      <c r="B253" s="39" t="s">
        <v>354</v>
      </c>
      <c r="C253" s="26" t="s">
        <v>224</v>
      </c>
      <c r="D253" s="36">
        <v>4</v>
      </c>
      <c r="E253" s="25">
        <v>5243</v>
      </c>
      <c r="F253" s="29">
        <f t="shared" si="28"/>
        <v>996</v>
      </c>
      <c r="G253" s="29">
        <f t="shared" si="29"/>
        <v>6239</v>
      </c>
      <c r="H253" s="36">
        <v>1</v>
      </c>
      <c r="I253" s="31">
        <f t="shared" si="31"/>
        <v>45</v>
      </c>
      <c r="J253" s="67">
        <f t="shared" si="30"/>
        <v>280755</v>
      </c>
    </row>
    <row r="254" spans="1:11" x14ac:dyDescent="0.35">
      <c r="A254" s="68" t="s">
        <v>353</v>
      </c>
      <c r="B254" s="39" t="s">
        <v>355</v>
      </c>
      <c r="C254" s="26" t="s">
        <v>224</v>
      </c>
      <c r="D254" s="36">
        <v>10</v>
      </c>
      <c r="E254" s="25">
        <v>9956.7999999999993</v>
      </c>
      <c r="F254" s="29">
        <f t="shared" si="28"/>
        <v>1892</v>
      </c>
      <c r="G254" s="29">
        <f t="shared" si="29"/>
        <v>11848.8</v>
      </c>
      <c r="H254" s="36">
        <v>1</v>
      </c>
      <c r="I254" s="31">
        <f t="shared" si="31"/>
        <v>45</v>
      </c>
      <c r="J254" s="67">
        <f t="shared" si="30"/>
        <v>533196</v>
      </c>
    </row>
    <row r="255" spans="1:11" x14ac:dyDescent="0.35">
      <c r="A255" s="68" t="s">
        <v>353</v>
      </c>
      <c r="B255" s="39" t="s">
        <v>226</v>
      </c>
      <c r="C255" s="26" t="s">
        <v>224</v>
      </c>
      <c r="D255" s="36">
        <v>11</v>
      </c>
      <c r="E255" s="25">
        <v>42924</v>
      </c>
      <c r="F255" s="29">
        <f t="shared" si="28"/>
        <v>8156</v>
      </c>
      <c r="G255" s="29">
        <f t="shared" si="29"/>
        <v>51080</v>
      </c>
      <c r="H255" s="36">
        <v>1</v>
      </c>
      <c r="I255" s="31">
        <f t="shared" si="31"/>
        <v>45</v>
      </c>
      <c r="J255" s="67">
        <f t="shared" si="30"/>
        <v>2298600</v>
      </c>
    </row>
    <row r="256" spans="1:11" x14ac:dyDescent="0.35">
      <c r="A256" s="68" t="s">
        <v>353</v>
      </c>
      <c r="B256" s="37" t="s">
        <v>212</v>
      </c>
      <c r="C256" s="26" t="s">
        <v>224</v>
      </c>
      <c r="D256" s="36">
        <v>138</v>
      </c>
      <c r="E256" s="25">
        <v>21462</v>
      </c>
      <c r="F256" s="29">
        <f t="shared" si="28"/>
        <v>4078</v>
      </c>
      <c r="G256" s="29">
        <f t="shared" si="29"/>
        <v>25540</v>
      </c>
      <c r="H256" s="36">
        <v>1</v>
      </c>
      <c r="I256" s="31">
        <f t="shared" si="31"/>
        <v>45</v>
      </c>
      <c r="J256" s="67">
        <f t="shared" si="30"/>
        <v>1149300</v>
      </c>
    </row>
    <row r="257" spans="1:10" x14ac:dyDescent="0.35">
      <c r="A257" s="68" t="s">
        <v>353</v>
      </c>
      <c r="B257" s="38" t="s">
        <v>223</v>
      </c>
      <c r="C257" s="26" t="s">
        <v>224</v>
      </c>
      <c r="D257" s="36">
        <v>139</v>
      </c>
      <c r="E257" s="25">
        <v>21462</v>
      </c>
      <c r="F257" s="29">
        <f t="shared" si="28"/>
        <v>4078</v>
      </c>
      <c r="G257" s="29">
        <f t="shared" si="29"/>
        <v>25540</v>
      </c>
      <c r="H257" s="36">
        <v>1</v>
      </c>
      <c r="I257" s="31">
        <f t="shared" si="31"/>
        <v>45</v>
      </c>
      <c r="J257" s="67">
        <f t="shared" si="30"/>
        <v>1149300</v>
      </c>
    </row>
    <row r="258" spans="1:10" x14ac:dyDescent="0.35">
      <c r="A258" s="68" t="s">
        <v>353</v>
      </c>
      <c r="B258" s="38" t="s">
        <v>227</v>
      </c>
      <c r="C258" s="26" t="s">
        <v>224</v>
      </c>
      <c r="D258" s="36">
        <v>140</v>
      </c>
      <c r="E258" s="25">
        <v>6226</v>
      </c>
      <c r="F258" s="29">
        <f t="shared" si="28"/>
        <v>1183</v>
      </c>
      <c r="G258" s="29">
        <f t="shared" si="29"/>
        <v>7409</v>
      </c>
      <c r="H258" s="36">
        <v>1</v>
      </c>
      <c r="I258" s="31">
        <f t="shared" si="31"/>
        <v>45</v>
      </c>
      <c r="J258" s="67">
        <f t="shared" si="30"/>
        <v>333405</v>
      </c>
    </row>
    <row r="259" spans="1:10" x14ac:dyDescent="0.35">
      <c r="A259" s="68" t="s">
        <v>353</v>
      </c>
      <c r="B259" s="39" t="s">
        <v>299</v>
      </c>
      <c r="C259" s="26" t="s">
        <v>224</v>
      </c>
      <c r="D259" s="36">
        <v>232</v>
      </c>
      <c r="E259" s="25">
        <v>236474</v>
      </c>
      <c r="F259" s="29">
        <f t="shared" si="28"/>
        <v>44930</v>
      </c>
      <c r="G259" s="29">
        <f t="shared" si="29"/>
        <v>281404</v>
      </c>
      <c r="H259" s="36">
        <v>1</v>
      </c>
      <c r="I259" s="31">
        <f t="shared" si="31"/>
        <v>45</v>
      </c>
      <c r="J259" s="67">
        <f t="shared" si="30"/>
        <v>12663180</v>
      </c>
    </row>
    <row r="260" spans="1:10" x14ac:dyDescent="0.35">
      <c r="A260" s="68" t="s">
        <v>353</v>
      </c>
      <c r="B260" s="39" t="s">
        <v>356</v>
      </c>
      <c r="C260" s="26" t="s">
        <v>224</v>
      </c>
      <c r="D260" s="36">
        <v>280</v>
      </c>
      <c r="E260" s="25">
        <v>12446</v>
      </c>
      <c r="F260" s="29">
        <f t="shared" si="28"/>
        <v>2365</v>
      </c>
      <c r="G260" s="29">
        <f t="shared" si="29"/>
        <v>14811</v>
      </c>
      <c r="H260" s="36">
        <v>1</v>
      </c>
      <c r="I260" s="31">
        <f t="shared" si="31"/>
        <v>45</v>
      </c>
      <c r="J260" s="67">
        <f t="shared" si="30"/>
        <v>666495</v>
      </c>
    </row>
    <row r="261" spans="1:10" x14ac:dyDescent="0.35">
      <c r="A261" s="68" t="s">
        <v>353</v>
      </c>
      <c r="B261" s="39" t="s">
        <v>357</v>
      </c>
      <c r="C261" s="26" t="s">
        <v>224</v>
      </c>
      <c r="D261" s="36">
        <v>281</v>
      </c>
      <c r="E261" s="25">
        <v>149352</v>
      </c>
      <c r="F261" s="29">
        <f t="shared" si="28"/>
        <v>28377</v>
      </c>
      <c r="G261" s="29">
        <f t="shared" si="29"/>
        <v>177729</v>
      </c>
      <c r="H261" s="36">
        <v>1</v>
      </c>
      <c r="I261" s="31">
        <f t="shared" si="31"/>
        <v>45</v>
      </c>
      <c r="J261" s="67">
        <f t="shared" si="30"/>
        <v>7997805</v>
      </c>
    </row>
    <row r="262" spans="1:10" x14ac:dyDescent="0.35">
      <c r="A262" s="68" t="s">
        <v>353</v>
      </c>
      <c r="B262" s="39" t="s">
        <v>358</v>
      </c>
      <c r="C262" s="26" t="s">
        <v>224</v>
      </c>
      <c r="D262" s="36">
        <v>282</v>
      </c>
      <c r="E262" s="25">
        <v>17424.400000000001</v>
      </c>
      <c r="F262" s="29">
        <f t="shared" si="28"/>
        <v>3311</v>
      </c>
      <c r="G262" s="29">
        <f t="shared" si="29"/>
        <v>20735.400000000001</v>
      </c>
      <c r="H262" s="36">
        <v>1</v>
      </c>
      <c r="I262" s="31">
        <f t="shared" si="31"/>
        <v>45</v>
      </c>
      <c r="J262" s="67">
        <f t="shared" si="30"/>
        <v>933093.00000000012</v>
      </c>
    </row>
    <row r="263" spans="1:10" x14ac:dyDescent="0.35">
      <c r="A263" s="68" t="s">
        <v>353</v>
      </c>
      <c r="B263" s="39" t="s">
        <v>359</v>
      </c>
      <c r="C263" s="26" t="s">
        <v>224</v>
      </c>
      <c r="D263" s="36">
        <v>285</v>
      </c>
      <c r="E263" s="25">
        <v>43561</v>
      </c>
      <c r="F263" s="29">
        <f t="shared" si="28"/>
        <v>8277</v>
      </c>
      <c r="G263" s="29">
        <f t="shared" si="29"/>
        <v>51838</v>
      </c>
      <c r="H263" s="36">
        <v>1</v>
      </c>
      <c r="I263" s="31">
        <f t="shared" si="31"/>
        <v>45</v>
      </c>
      <c r="J263" s="67">
        <f t="shared" si="30"/>
        <v>2332710</v>
      </c>
    </row>
    <row r="264" spans="1:10" x14ac:dyDescent="0.35">
      <c r="A264" s="68" t="s">
        <v>353</v>
      </c>
      <c r="B264" s="39" t="s">
        <v>360</v>
      </c>
      <c r="C264" s="26" t="s">
        <v>224</v>
      </c>
      <c r="D264" s="36">
        <v>308</v>
      </c>
      <c r="E264" s="25">
        <v>18718</v>
      </c>
      <c r="F264" s="29">
        <f t="shared" si="28"/>
        <v>3556</v>
      </c>
      <c r="G264" s="29">
        <f t="shared" si="29"/>
        <v>22274</v>
      </c>
      <c r="H264" s="36">
        <v>1</v>
      </c>
      <c r="I264" s="31">
        <f t="shared" si="31"/>
        <v>45</v>
      </c>
      <c r="J264" s="67">
        <f t="shared" si="30"/>
        <v>1002330</v>
      </c>
    </row>
    <row r="265" spans="1:10" x14ac:dyDescent="0.35">
      <c r="A265" s="68" t="s">
        <v>353</v>
      </c>
      <c r="B265" s="39" t="s">
        <v>361</v>
      </c>
      <c r="C265" s="26" t="s">
        <v>224</v>
      </c>
      <c r="D265" s="36">
        <v>328</v>
      </c>
      <c r="E265" s="25">
        <v>14945</v>
      </c>
      <c r="F265" s="29">
        <f t="shared" si="28"/>
        <v>2840</v>
      </c>
      <c r="G265" s="29">
        <f t="shared" si="29"/>
        <v>17785</v>
      </c>
      <c r="H265" s="36">
        <v>1</v>
      </c>
      <c r="I265" s="31">
        <f t="shared" si="31"/>
        <v>45</v>
      </c>
      <c r="J265" s="67">
        <f t="shared" si="30"/>
        <v>800325</v>
      </c>
    </row>
    <row r="266" spans="1:10" x14ac:dyDescent="0.35">
      <c r="A266" s="68" t="s">
        <v>353</v>
      </c>
      <c r="B266" s="37" t="s">
        <v>115</v>
      </c>
      <c r="C266" s="26" t="s">
        <v>225</v>
      </c>
      <c r="D266" s="36">
        <v>329</v>
      </c>
      <c r="E266" s="25">
        <v>32359</v>
      </c>
      <c r="F266" s="29">
        <f t="shared" si="28"/>
        <v>6148</v>
      </c>
      <c r="G266" s="29">
        <f t="shared" si="29"/>
        <v>38507</v>
      </c>
      <c r="H266" s="36">
        <v>1</v>
      </c>
      <c r="I266" s="31">
        <f t="shared" si="31"/>
        <v>45</v>
      </c>
      <c r="J266" s="67">
        <f t="shared" si="30"/>
        <v>1732815</v>
      </c>
    </row>
    <row r="267" spans="1:10" x14ac:dyDescent="0.35">
      <c r="A267" s="68" t="s">
        <v>353</v>
      </c>
      <c r="B267" s="40" t="s">
        <v>362</v>
      </c>
      <c r="C267" s="26" t="s">
        <v>224</v>
      </c>
      <c r="D267" s="36">
        <v>107</v>
      </c>
      <c r="E267" s="25">
        <v>24000.799999999999</v>
      </c>
      <c r="F267" s="29">
        <f t="shared" si="28"/>
        <v>4560</v>
      </c>
      <c r="G267" s="29">
        <f t="shared" si="29"/>
        <v>28560.799999999999</v>
      </c>
      <c r="H267" s="36">
        <v>1</v>
      </c>
      <c r="I267" s="31">
        <f t="shared" si="31"/>
        <v>45</v>
      </c>
      <c r="J267" s="67">
        <f t="shared" si="30"/>
        <v>1285236</v>
      </c>
    </row>
    <row r="268" spans="1:10" x14ac:dyDescent="0.35">
      <c r="A268" s="68" t="s">
        <v>353</v>
      </c>
      <c r="B268" s="39" t="s">
        <v>333</v>
      </c>
      <c r="C268" s="26" t="s">
        <v>224</v>
      </c>
      <c r="D268" s="36">
        <v>108</v>
      </c>
      <c r="E268" s="25">
        <v>35500</v>
      </c>
      <c r="F268" s="29">
        <f t="shared" si="28"/>
        <v>6745</v>
      </c>
      <c r="G268" s="29">
        <f t="shared" si="29"/>
        <v>42245</v>
      </c>
      <c r="H268" s="36">
        <v>1</v>
      </c>
      <c r="I268" s="31">
        <f t="shared" si="31"/>
        <v>45</v>
      </c>
      <c r="J268" s="67">
        <f t="shared" si="30"/>
        <v>1901025</v>
      </c>
    </row>
    <row r="269" spans="1:10" x14ac:dyDescent="0.35">
      <c r="A269" s="68" t="s">
        <v>353</v>
      </c>
      <c r="B269" s="40" t="s">
        <v>363</v>
      </c>
      <c r="C269" s="26" t="s">
        <v>224</v>
      </c>
      <c r="D269" s="36">
        <v>92</v>
      </c>
      <c r="E269" s="25">
        <v>48982</v>
      </c>
      <c r="F269" s="29">
        <f t="shared" si="28"/>
        <v>9307</v>
      </c>
      <c r="G269" s="29">
        <f t="shared" si="29"/>
        <v>58289</v>
      </c>
      <c r="H269" s="36">
        <v>1</v>
      </c>
      <c r="I269" s="31">
        <f t="shared" si="31"/>
        <v>45</v>
      </c>
      <c r="J269" s="67">
        <f t="shared" si="30"/>
        <v>2623005</v>
      </c>
    </row>
    <row r="270" spans="1:10" x14ac:dyDescent="0.35">
      <c r="A270" s="68" t="s">
        <v>353</v>
      </c>
      <c r="B270" s="40" t="s">
        <v>364</v>
      </c>
      <c r="C270" s="26" t="s">
        <v>224</v>
      </c>
      <c r="D270" s="36">
        <v>93</v>
      </c>
      <c r="E270" s="25">
        <v>76214.600000000006</v>
      </c>
      <c r="F270" s="29">
        <f t="shared" si="28"/>
        <v>14481</v>
      </c>
      <c r="G270" s="29">
        <f t="shared" si="29"/>
        <v>90695.6</v>
      </c>
      <c r="H270" s="36">
        <v>1</v>
      </c>
      <c r="I270" s="31">
        <f t="shared" si="31"/>
        <v>45</v>
      </c>
      <c r="J270" s="67">
        <f t="shared" si="30"/>
        <v>4081302.0000000005</v>
      </c>
    </row>
    <row r="271" spans="1:10" x14ac:dyDescent="0.35">
      <c r="A271" s="68" t="s">
        <v>353</v>
      </c>
      <c r="B271" s="39" t="s">
        <v>311</v>
      </c>
      <c r="C271" s="26" t="s">
        <v>224</v>
      </c>
      <c r="D271" s="36">
        <v>7</v>
      </c>
      <c r="E271" s="25">
        <v>27000</v>
      </c>
      <c r="F271" s="29">
        <f t="shared" si="28"/>
        <v>5130</v>
      </c>
      <c r="G271" s="29">
        <f t="shared" si="29"/>
        <v>32130</v>
      </c>
      <c r="H271" s="36">
        <v>1</v>
      </c>
      <c r="I271" s="31">
        <f t="shared" si="31"/>
        <v>45</v>
      </c>
      <c r="J271" s="67">
        <f t="shared" si="30"/>
        <v>1445850</v>
      </c>
    </row>
    <row r="272" spans="1:10" x14ac:dyDescent="0.35">
      <c r="A272" s="68" t="s">
        <v>353</v>
      </c>
      <c r="B272" s="40" t="s">
        <v>365</v>
      </c>
      <c r="C272" s="26" t="s">
        <v>224</v>
      </c>
      <c r="D272" s="36">
        <v>94</v>
      </c>
      <c r="E272" s="25">
        <v>12000.16</v>
      </c>
      <c r="F272" s="29">
        <f t="shared" si="28"/>
        <v>2280</v>
      </c>
      <c r="G272" s="29">
        <f t="shared" si="29"/>
        <v>14280.16</v>
      </c>
      <c r="H272" s="36">
        <v>1</v>
      </c>
      <c r="I272" s="31">
        <f t="shared" si="31"/>
        <v>45</v>
      </c>
      <c r="J272" s="67">
        <f t="shared" si="30"/>
        <v>642607.19999999995</v>
      </c>
    </row>
    <row r="273" spans="1:10" x14ac:dyDescent="0.35">
      <c r="A273" s="68" t="s">
        <v>353</v>
      </c>
      <c r="B273" s="40" t="s">
        <v>366</v>
      </c>
      <c r="C273" s="26" t="s">
        <v>224</v>
      </c>
      <c r="D273" s="36">
        <v>95</v>
      </c>
      <c r="E273" s="25">
        <v>12000</v>
      </c>
      <c r="F273" s="29">
        <f t="shared" si="28"/>
        <v>2280</v>
      </c>
      <c r="G273" s="29">
        <f t="shared" si="29"/>
        <v>14280</v>
      </c>
      <c r="H273" s="36">
        <v>1</v>
      </c>
      <c r="I273" s="31">
        <f t="shared" si="31"/>
        <v>45</v>
      </c>
      <c r="J273" s="67">
        <f t="shared" si="30"/>
        <v>642600</v>
      </c>
    </row>
    <row r="274" spans="1:10" x14ac:dyDescent="0.35">
      <c r="A274" s="68" t="s">
        <v>353</v>
      </c>
      <c r="B274" s="40" t="s">
        <v>367</v>
      </c>
      <c r="C274" s="26" t="s">
        <v>224</v>
      </c>
      <c r="D274" s="36">
        <v>117</v>
      </c>
      <c r="E274" s="25">
        <v>6266.88</v>
      </c>
      <c r="F274" s="29">
        <f t="shared" si="28"/>
        <v>1191</v>
      </c>
      <c r="G274" s="29">
        <f t="shared" si="29"/>
        <v>7457.88</v>
      </c>
      <c r="H274" s="36">
        <v>3</v>
      </c>
      <c r="I274" s="31">
        <f t="shared" si="31"/>
        <v>135</v>
      </c>
      <c r="J274" s="67">
        <f t="shared" si="30"/>
        <v>1006813.8</v>
      </c>
    </row>
    <row r="275" spans="1:10" x14ac:dyDescent="0.35">
      <c r="A275" s="68" t="s">
        <v>353</v>
      </c>
      <c r="B275" s="38" t="s">
        <v>173</v>
      </c>
      <c r="C275" s="26" t="s">
        <v>255</v>
      </c>
      <c r="D275" s="36">
        <v>14</v>
      </c>
      <c r="E275" s="25">
        <v>19401</v>
      </c>
      <c r="F275" s="29">
        <f t="shared" si="28"/>
        <v>3686</v>
      </c>
      <c r="G275" s="29">
        <f t="shared" si="29"/>
        <v>23087</v>
      </c>
      <c r="H275" s="36">
        <v>1</v>
      </c>
      <c r="I275" s="31">
        <f t="shared" si="31"/>
        <v>45</v>
      </c>
      <c r="J275" s="67">
        <f t="shared" si="30"/>
        <v>1038915</v>
      </c>
    </row>
    <row r="276" spans="1:10" x14ac:dyDescent="0.35">
      <c r="A276" s="68" t="s">
        <v>353</v>
      </c>
      <c r="B276" s="39" t="s">
        <v>339</v>
      </c>
      <c r="C276" s="26" t="s">
        <v>224</v>
      </c>
      <c r="D276" s="36">
        <v>89</v>
      </c>
      <c r="E276" s="25">
        <v>7765.96</v>
      </c>
      <c r="F276" s="29">
        <f t="shared" si="28"/>
        <v>1476</v>
      </c>
      <c r="G276" s="29">
        <f t="shared" si="29"/>
        <v>9241.9599999999991</v>
      </c>
      <c r="H276" s="36">
        <v>2</v>
      </c>
      <c r="I276" s="31">
        <f t="shared" si="31"/>
        <v>90</v>
      </c>
      <c r="J276" s="67">
        <f t="shared" si="30"/>
        <v>831776.39999999991</v>
      </c>
    </row>
    <row r="277" spans="1:10" x14ac:dyDescent="0.35">
      <c r="A277" s="68" t="s">
        <v>353</v>
      </c>
      <c r="B277" s="40" t="s">
        <v>368</v>
      </c>
      <c r="C277" s="26" t="s">
        <v>224</v>
      </c>
      <c r="D277" s="36">
        <v>121</v>
      </c>
      <c r="E277" s="25">
        <v>106776.91</v>
      </c>
      <c r="F277" s="29">
        <f t="shared" si="28"/>
        <v>20288</v>
      </c>
      <c r="G277" s="29">
        <f t="shared" si="29"/>
        <v>127064.91</v>
      </c>
      <c r="H277" s="36">
        <v>1</v>
      </c>
      <c r="I277" s="31">
        <f t="shared" si="31"/>
        <v>45</v>
      </c>
      <c r="J277" s="67">
        <f t="shared" si="30"/>
        <v>5717920.9500000002</v>
      </c>
    </row>
    <row r="278" spans="1:10" x14ac:dyDescent="0.35">
      <c r="A278" s="68" t="s">
        <v>353</v>
      </c>
      <c r="B278" s="40" t="s">
        <v>369</v>
      </c>
      <c r="C278" s="26" t="s">
        <v>224</v>
      </c>
      <c r="D278" s="36">
        <v>131</v>
      </c>
      <c r="E278" s="25">
        <v>27428.09</v>
      </c>
      <c r="F278" s="29">
        <f t="shared" si="28"/>
        <v>5211</v>
      </c>
      <c r="G278" s="29">
        <f t="shared" si="29"/>
        <v>32639.09</v>
      </c>
      <c r="H278" s="36">
        <v>1</v>
      </c>
      <c r="I278" s="31">
        <f t="shared" si="31"/>
        <v>45</v>
      </c>
      <c r="J278" s="67">
        <f t="shared" si="30"/>
        <v>1468759.05</v>
      </c>
    </row>
    <row r="279" spans="1:10" ht="26" x14ac:dyDescent="0.35">
      <c r="A279" s="68" t="s">
        <v>353</v>
      </c>
      <c r="B279" s="40" t="s">
        <v>370</v>
      </c>
      <c r="C279" s="26" t="s">
        <v>224</v>
      </c>
      <c r="D279" s="36">
        <v>112</v>
      </c>
      <c r="E279" s="25">
        <v>789.6</v>
      </c>
      <c r="F279" s="29">
        <f t="shared" si="28"/>
        <v>150</v>
      </c>
      <c r="G279" s="29">
        <f t="shared" si="29"/>
        <v>939.6</v>
      </c>
      <c r="H279" s="36">
        <v>3</v>
      </c>
      <c r="I279" s="31">
        <f t="shared" si="31"/>
        <v>135</v>
      </c>
      <c r="J279" s="67">
        <f t="shared" si="30"/>
        <v>126846</v>
      </c>
    </row>
    <row r="280" spans="1:10" x14ac:dyDescent="0.35">
      <c r="A280" s="68" t="s">
        <v>353</v>
      </c>
      <c r="B280" s="40" t="s">
        <v>371</v>
      </c>
      <c r="C280" s="26" t="s">
        <v>224</v>
      </c>
      <c r="D280" s="36">
        <v>113</v>
      </c>
      <c r="E280" s="25">
        <v>2447.1999999999998</v>
      </c>
      <c r="F280" s="29">
        <f t="shared" si="28"/>
        <v>465</v>
      </c>
      <c r="G280" s="29">
        <f t="shared" si="29"/>
        <v>2912.2</v>
      </c>
      <c r="H280" s="36">
        <v>2</v>
      </c>
      <c r="I280" s="31">
        <f t="shared" si="31"/>
        <v>90</v>
      </c>
      <c r="J280" s="67">
        <f t="shared" si="30"/>
        <v>262097.99999999997</v>
      </c>
    </row>
    <row r="281" spans="1:10" x14ac:dyDescent="0.35">
      <c r="A281" s="68" t="s">
        <v>353</v>
      </c>
      <c r="B281" s="39" t="s">
        <v>349</v>
      </c>
      <c r="C281" s="26" t="s">
        <v>224</v>
      </c>
      <c r="D281" s="36">
        <v>115</v>
      </c>
      <c r="E281" s="25">
        <v>491</v>
      </c>
      <c r="F281" s="29">
        <f t="shared" si="28"/>
        <v>93</v>
      </c>
      <c r="G281" s="29">
        <f t="shared" si="29"/>
        <v>584</v>
      </c>
      <c r="H281" s="36">
        <v>4</v>
      </c>
      <c r="I281" s="31">
        <f t="shared" si="31"/>
        <v>180</v>
      </c>
      <c r="J281" s="67">
        <f t="shared" si="30"/>
        <v>105120</v>
      </c>
    </row>
    <row r="282" spans="1:10" x14ac:dyDescent="0.35">
      <c r="A282" s="68" t="s">
        <v>353</v>
      </c>
      <c r="B282" s="39" t="s">
        <v>315</v>
      </c>
      <c r="C282" s="26" t="s">
        <v>224</v>
      </c>
      <c r="D282" s="36">
        <v>16</v>
      </c>
      <c r="E282" s="25">
        <v>982.8</v>
      </c>
      <c r="F282" s="29">
        <f t="shared" si="28"/>
        <v>187</v>
      </c>
      <c r="G282" s="29">
        <f t="shared" si="29"/>
        <v>1169.8</v>
      </c>
      <c r="H282" s="36">
        <v>1</v>
      </c>
      <c r="I282" s="31">
        <f t="shared" si="31"/>
        <v>45</v>
      </c>
      <c r="J282" s="67">
        <f t="shared" si="30"/>
        <v>52641</v>
      </c>
    </row>
    <row r="283" spans="1:10" x14ac:dyDescent="0.35">
      <c r="A283" s="68" t="s">
        <v>353</v>
      </c>
      <c r="B283" s="40" t="s">
        <v>372</v>
      </c>
      <c r="C283" s="26" t="s">
        <v>224</v>
      </c>
      <c r="D283" s="36">
        <v>116</v>
      </c>
      <c r="E283" s="25">
        <v>1764</v>
      </c>
      <c r="F283" s="29">
        <f t="shared" si="28"/>
        <v>335</v>
      </c>
      <c r="G283" s="29">
        <f t="shared" si="29"/>
        <v>2099</v>
      </c>
      <c r="H283" s="36">
        <v>3</v>
      </c>
      <c r="I283" s="31">
        <f t="shared" si="31"/>
        <v>135</v>
      </c>
      <c r="J283" s="67">
        <f t="shared" si="30"/>
        <v>283365</v>
      </c>
    </row>
    <row r="284" spans="1:10" x14ac:dyDescent="0.35">
      <c r="A284" s="68" t="s">
        <v>353</v>
      </c>
      <c r="B284" s="39" t="s">
        <v>314</v>
      </c>
      <c r="C284" s="26" t="s">
        <v>224</v>
      </c>
      <c r="D284" s="36">
        <v>15</v>
      </c>
      <c r="E284" s="25">
        <v>33283.800000000003</v>
      </c>
      <c r="F284" s="29">
        <f t="shared" si="28"/>
        <v>6324</v>
      </c>
      <c r="G284" s="29">
        <f t="shared" si="29"/>
        <v>39607.800000000003</v>
      </c>
      <c r="H284" s="36">
        <v>1</v>
      </c>
      <c r="I284" s="31">
        <f t="shared" si="31"/>
        <v>45</v>
      </c>
      <c r="J284" s="67">
        <f t="shared" si="30"/>
        <v>1782351.0000000002</v>
      </c>
    </row>
    <row r="285" spans="1:10" x14ac:dyDescent="0.35">
      <c r="A285" s="68" t="s">
        <v>353</v>
      </c>
      <c r="B285" s="40" t="s">
        <v>373</v>
      </c>
      <c r="C285" s="26" t="s">
        <v>224</v>
      </c>
      <c r="D285" s="36">
        <v>325</v>
      </c>
      <c r="E285" s="25">
        <v>1050</v>
      </c>
      <c r="F285" s="29">
        <f t="shared" si="28"/>
        <v>200</v>
      </c>
      <c r="G285" s="29">
        <f t="shared" si="29"/>
        <v>1250</v>
      </c>
      <c r="H285" s="36">
        <v>2</v>
      </c>
      <c r="I285" s="31">
        <f t="shared" si="31"/>
        <v>90</v>
      </c>
      <c r="J285" s="67">
        <f t="shared" si="30"/>
        <v>112500</v>
      </c>
    </row>
    <row r="286" spans="1:10" x14ac:dyDescent="0.35">
      <c r="A286" s="68" t="s">
        <v>353</v>
      </c>
      <c r="B286" s="40" t="s">
        <v>374</v>
      </c>
      <c r="C286" s="26" t="s">
        <v>224</v>
      </c>
      <c r="D286" s="36">
        <v>135</v>
      </c>
      <c r="E286" s="25">
        <v>5096</v>
      </c>
      <c r="F286" s="29">
        <f t="shared" si="28"/>
        <v>968</v>
      </c>
      <c r="G286" s="29">
        <f t="shared" si="29"/>
        <v>6064</v>
      </c>
      <c r="H286" s="36">
        <v>1</v>
      </c>
      <c r="I286" s="31">
        <f t="shared" si="31"/>
        <v>45</v>
      </c>
      <c r="J286" s="67">
        <f t="shared" si="30"/>
        <v>272880</v>
      </c>
    </row>
    <row r="287" spans="1:10" x14ac:dyDescent="0.35">
      <c r="A287" s="68" t="s">
        <v>353</v>
      </c>
      <c r="B287" s="40" t="s">
        <v>375</v>
      </c>
      <c r="C287" s="26" t="s">
        <v>224</v>
      </c>
      <c r="D287" s="36">
        <v>136</v>
      </c>
      <c r="E287" s="25">
        <v>476</v>
      </c>
      <c r="F287" s="29">
        <f t="shared" si="28"/>
        <v>90</v>
      </c>
      <c r="G287" s="29">
        <f t="shared" si="29"/>
        <v>566</v>
      </c>
      <c r="H287" s="36">
        <v>10</v>
      </c>
      <c r="I287" s="31">
        <f t="shared" si="31"/>
        <v>450</v>
      </c>
      <c r="J287" s="67">
        <f t="shared" si="30"/>
        <v>254700</v>
      </c>
    </row>
    <row r="288" spans="1:10" x14ac:dyDescent="0.35">
      <c r="A288" s="68" t="s">
        <v>353</v>
      </c>
      <c r="B288" s="39" t="s">
        <v>338</v>
      </c>
      <c r="C288" s="26" t="s">
        <v>224</v>
      </c>
      <c r="D288" s="36">
        <v>96</v>
      </c>
      <c r="E288" s="25">
        <v>2079</v>
      </c>
      <c r="F288" s="29">
        <f t="shared" si="28"/>
        <v>395</v>
      </c>
      <c r="G288" s="29">
        <f t="shared" si="29"/>
        <v>2474</v>
      </c>
      <c r="H288" s="36">
        <v>4</v>
      </c>
      <c r="I288" s="31">
        <f t="shared" si="31"/>
        <v>180</v>
      </c>
      <c r="J288" s="67">
        <f t="shared" si="30"/>
        <v>445320</v>
      </c>
    </row>
    <row r="289" spans="1:11" x14ac:dyDescent="0.35">
      <c r="A289" s="68" t="s">
        <v>353</v>
      </c>
      <c r="B289" s="39" t="s">
        <v>346</v>
      </c>
      <c r="C289" s="26" t="s">
        <v>224</v>
      </c>
      <c r="D289" s="36">
        <v>256</v>
      </c>
      <c r="E289" s="25">
        <v>112184.5</v>
      </c>
      <c r="F289" s="29">
        <f t="shared" si="28"/>
        <v>21315</v>
      </c>
      <c r="G289" s="29">
        <f t="shared" si="29"/>
        <v>133499.5</v>
      </c>
      <c r="H289" s="36">
        <v>1</v>
      </c>
      <c r="I289" s="31">
        <f t="shared" si="31"/>
        <v>45</v>
      </c>
      <c r="J289" s="67">
        <f t="shared" si="30"/>
        <v>6007477.5</v>
      </c>
    </row>
    <row r="290" spans="1:11" x14ac:dyDescent="0.35">
      <c r="A290" s="68" t="s">
        <v>353</v>
      </c>
      <c r="B290" s="40" t="s">
        <v>376</v>
      </c>
      <c r="C290" s="26" t="s">
        <v>224</v>
      </c>
      <c r="D290" s="36">
        <v>98</v>
      </c>
      <c r="E290" s="25">
        <v>62394.75</v>
      </c>
      <c r="F290" s="29">
        <f t="shared" si="28"/>
        <v>11855</v>
      </c>
      <c r="G290" s="29">
        <f t="shared" si="29"/>
        <v>74249.75</v>
      </c>
      <c r="H290" s="36">
        <v>1</v>
      </c>
      <c r="I290" s="31">
        <f t="shared" si="31"/>
        <v>45</v>
      </c>
      <c r="J290" s="67">
        <f t="shared" si="30"/>
        <v>3341238.75</v>
      </c>
    </row>
    <row r="291" spans="1:11" x14ac:dyDescent="0.35">
      <c r="A291" s="68" t="s">
        <v>353</v>
      </c>
      <c r="B291" s="39" t="s">
        <v>330</v>
      </c>
      <c r="C291" s="26" t="s">
        <v>224</v>
      </c>
      <c r="D291" s="36">
        <v>99</v>
      </c>
      <c r="E291" s="25">
        <v>59243.5</v>
      </c>
      <c r="F291" s="29">
        <f t="shared" si="28"/>
        <v>11256</v>
      </c>
      <c r="G291" s="29">
        <f t="shared" si="29"/>
        <v>70499.5</v>
      </c>
      <c r="H291" s="36">
        <v>1</v>
      </c>
      <c r="I291" s="31">
        <f t="shared" si="31"/>
        <v>45</v>
      </c>
      <c r="J291" s="67">
        <f t="shared" si="30"/>
        <v>3172477.5</v>
      </c>
    </row>
    <row r="292" spans="1:11" x14ac:dyDescent="0.35">
      <c r="A292" s="68" t="s">
        <v>353</v>
      </c>
      <c r="B292" s="40" t="s">
        <v>377</v>
      </c>
      <c r="C292" s="26" t="s">
        <v>224</v>
      </c>
      <c r="D292" s="36">
        <v>100</v>
      </c>
      <c r="E292" s="25">
        <v>44369.82</v>
      </c>
      <c r="F292" s="29">
        <f t="shared" si="28"/>
        <v>8430</v>
      </c>
      <c r="G292" s="29">
        <f t="shared" si="29"/>
        <v>52799.82</v>
      </c>
      <c r="H292" s="36">
        <v>1</v>
      </c>
      <c r="I292" s="31">
        <f t="shared" si="31"/>
        <v>45</v>
      </c>
      <c r="J292" s="67">
        <f t="shared" si="30"/>
        <v>2375991.9</v>
      </c>
    </row>
    <row r="293" spans="1:11" x14ac:dyDescent="0.35">
      <c r="A293" s="68" t="s">
        <v>353</v>
      </c>
      <c r="B293" s="38" t="s">
        <v>251</v>
      </c>
      <c r="C293" s="26" t="s">
        <v>224</v>
      </c>
      <c r="D293" s="36">
        <v>101</v>
      </c>
      <c r="E293" s="25">
        <v>5810</v>
      </c>
      <c r="F293" s="29">
        <f t="shared" si="28"/>
        <v>1104</v>
      </c>
      <c r="G293" s="29">
        <f t="shared" si="29"/>
        <v>6914</v>
      </c>
      <c r="H293" s="36">
        <v>2</v>
      </c>
      <c r="I293" s="31">
        <f t="shared" si="31"/>
        <v>90</v>
      </c>
      <c r="J293" s="67">
        <f t="shared" si="30"/>
        <v>622260</v>
      </c>
    </row>
    <row r="294" spans="1:11" x14ac:dyDescent="0.35">
      <c r="A294" s="68" t="s">
        <v>353</v>
      </c>
      <c r="B294" s="39" t="s">
        <v>324</v>
      </c>
      <c r="C294" s="26" t="s">
        <v>224</v>
      </c>
      <c r="D294" s="36">
        <v>102</v>
      </c>
      <c r="E294" s="25">
        <v>42087.5</v>
      </c>
      <c r="F294" s="29">
        <f t="shared" si="28"/>
        <v>7997</v>
      </c>
      <c r="G294" s="29">
        <f t="shared" si="29"/>
        <v>50084.5</v>
      </c>
      <c r="H294" s="36">
        <v>2</v>
      </c>
      <c r="I294" s="31">
        <f t="shared" si="31"/>
        <v>90</v>
      </c>
      <c r="J294" s="67">
        <f t="shared" si="30"/>
        <v>4507605</v>
      </c>
    </row>
    <row r="295" spans="1:11" x14ac:dyDescent="0.35">
      <c r="A295" s="68" t="s">
        <v>353</v>
      </c>
      <c r="B295" s="39" t="s">
        <v>340</v>
      </c>
      <c r="C295" s="26" t="s">
        <v>224</v>
      </c>
      <c r="D295" s="36">
        <v>109</v>
      </c>
      <c r="E295" s="25">
        <v>3570</v>
      </c>
      <c r="F295" s="29">
        <f t="shared" si="28"/>
        <v>678</v>
      </c>
      <c r="G295" s="29">
        <f t="shared" si="29"/>
        <v>4248</v>
      </c>
      <c r="H295" s="36">
        <v>1</v>
      </c>
      <c r="I295" s="31">
        <f t="shared" si="31"/>
        <v>45</v>
      </c>
      <c r="J295" s="67">
        <f t="shared" si="30"/>
        <v>191160</v>
      </c>
    </row>
    <row r="296" spans="1:11" x14ac:dyDescent="0.35">
      <c r="A296" s="68" t="s">
        <v>353</v>
      </c>
      <c r="B296" s="40" t="s">
        <v>378</v>
      </c>
      <c r="C296" s="26" t="s">
        <v>224</v>
      </c>
      <c r="D296" s="36">
        <v>390</v>
      </c>
      <c r="E296" s="25">
        <v>1882350.94</v>
      </c>
      <c r="F296" s="29">
        <f t="shared" si="28"/>
        <v>357647</v>
      </c>
      <c r="G296" s="29">
        <f t="shared" si="29"/>
        <v>2239997.94</v>
      </c>
      <c r="H296" s="36">
        <v>1</v>
      </c>
      <c r="I296" s="31">
        <f t="shared" si="31"/>
        <v>45</v>
      </c>
      <c r="J296" s="67">
        <f t="shared" si="30"/>
        <v>100799907.3</v>
      </c>
    </row>
    <row r="297" spans="1:11" x14ac:dyDescent="0.35">
      <c r="A297" s="68" t="s">
        <v>353</v>
      </c>
      <c r="B297" s="40" t="s">
        <v>379</v>
      </c>
      <c r="C297" s="26" t="s">
        <v>224</v>
      </c>
      <c r="D297" s="36">
        <v>118</v>
      </c>
      <c r="E297" s="25">
        <v>250000</v>
      </c>
      <c r="F297" s="29">
        <f t="shared" si="28"/>
        <v>47500</v>
      </c>
      <c r="G297" s="29">
        <f t="shared" si="29"/>
        <v>297500</v>
      </c>
      <c r="H297" s="36">
        <v>1</v>
      </c>
      <c r="I297" s="31">
        <f t="shared" si="31"/>
        <v>45</v>
      </c>
      <c r="J297" s="67">
        <f t="shared" si="30"/>
        <v>13387500</v>
      </c>
    </row>
    <row r="298" spans="1:11" x14ac:dyDescent="0.35">
      <c r="A298" s="68" t="s">
        <v>353</v>
      </c>
      <c r="B298" s="39" t="s">
        <v>336</v>
      </c>
      <c r="C298" s="26" t="s">
        <v>224</v>
      </c>
      <c r="D298" s="36">
        <v>119</v>
      </c>
      <c r="E298" s="25">
        <v>15126</v>
      </c>
      <c r="F298" s="29">
        <f t="shared" si="28"/>
        <v>2874</v>
      </c>
      <c r="G298" s="29">
        <f t="shared" si="29"/>
        <v>18000</v>
      </c>
      <c r="H298" s="36">
        <v>1</v>
      </c>
      <c r="I298" s="31">
        <f t="shared" si="31"/>
        <v>45</v>
      </c>
      <c r="J298" s="67">
        <f t="shared" si="30"/>
        <v>810000</v>
      </c>
    </row>
    <row r="299" spans="1:11" x14ac:dyDescent="0.35">
      <c r="A299" s="68" t="s">
        <v>353</v>
      </c>
      <c r="B299" s="40" t="s">
        <v>380</v>
      </c>
      <c r="C299" s="26" t="s">
        <v>224</v>
      </c>
      <c r="D299" s="36">
        <v>120</v>
      </c>
      <c r="E299" s="25">
        <v>57150</v>
      </c>
      <c r="F299" s="29">
        <f t="shared" si="28"/>
        <v>10859</v>
      </c>
      <c r="G299" s="29">
        <f t="shared" si="29"/>
        <v>68009</v>
      </c>
      <c r="H299" s="36">
        <v>1</v>
      </c>
      <c r="I299" s="31">
        <f t="shared" si="31"/>
        <v>45</v>
      </c>
      <c r="J299" s="67">
        <f t="shared" si="30"/>
        <v>3060405</v>
      </c>
    </row>
    <row r="300" spans="1:11" ht="43.5" x14ac:dyDescent="0.35">
      <c r="A300" s="68" t="s">
        <v>381</v>
      </c>
      <c r="B300" s="39" t="s">
        <v>247</v>
      </c>
      <c r="C300" s="26" t="s">
        <v>248</v>
      </c>
      <c r="D300" s="36">
        <v>18</v>
      </c>
      <c r="E300" s="25">
        <v>21463</v>
      </c>
      <c r="F300" s="29">
        <f t="shared" si="28"/>
        <v>4078</v>
      </c>
      <c r="G300" s="29">
        <f t="shared" si="29"/>
        <v>25541</v>
      </c>
      <c r="H300" s="36">
        <v>1</v>
      </c>
      <c r="I300" s="31">
        <f t="shared" ref="I300:I347" si="32">+H300*49</f>
        <v>49</v>
      </c>
      <c r="J300" s="67">
        <f t="shared" si="30"/>
        <v>1251509</v>
      </c>
      <c r="K300">
        <f>110*49</f>
        <v>5390</v>
      </c>
    </row>
    <row r="301" spans="1:11" x14ac:dyDescent="0.35">
      <c r="A301" s="68" t="s">
        <v>381</v>
      </c>
      <c r="B301" s="39" t="s">
        <v>309</v>
      </c>
      <c r="C301" s="26" t="s">
        <v>224</v>
      </c>
      <c r="D301" s="36">
        <v>26</v>
      </c>
      <c r="E301" s="25">
        <v>4953</v>
      </c>
      <c r="F301" s="29">
        <f t="shared" si="28"/>
        <v>941</v>
      </c>
      <c r="G301" s="29">
        <f t="shared" si="29"/>
        <v>5894</v>
      </c>
      <c r="H301" s="36">
        <v>2</v>
      </c>
      <c r="I301" s="31">
        <f t="shared" si="32"/>
        <v>98</v>
      </c>
      <c r="J301" s="67">
        <f t="shared" si="30"/>
        <v>577612</v>
      </c>
    </row>
    <row r="302" spans="1:11" x14ac:dyDescent="0.35">
      <c r="A302" s="68" t="s">
        <v>381</v>
      </c>
      <c r="B302" s="39" t="s">
        <v>318</v>
      </c>
      <c r="C302" s="26" t="s">
        <v>224</v>
      </c>
      <c r="D302" s="36">
        <v>23</v>
      </c>
      <c r="E302" s="25">
        <v>4540.25</v>
      </c>
      <c r="F302" s="29">
        <f t="shared" si="28"/>
        <v>863</v>
      </c>
      <c r="G302" s="29">
        <f t="shared" si="29"/>
        <v>5403.25</v>
      </c>
      <c r="H302" s="36">
        <v>10</v>
      </c>
      <c r="I302" s="31">
        <f t="shared" si="32"/>
        <v>490</v>
      </c>
      <c r="J302" s="67">
        <f t="shared" si="30"/>
        <v>2647592.5</v>
      </c>
    </row>
    <row r="303" spans="1:11" x14ac:dyDescent="0.35">
      <c r="A303" s="68" t="s">
        <v>381</v>
      </c>
      <c r="B303" s="39" t="s">
        <v>354</v>
      </c>
      <c r="C303" s="26" t="s">
        <v>224</v>
      </c>
      <c r="D303" s="36">
        <v>4</v>
      </c>
      <c r="E303" s="25">
        <v>5243</v>
      </c>
      <c r="F303" s="29">
        <f t="shared" si="28"/>
        <v>996</v>
      </c>
      <c r="G303" s="29">
        <f t="shared" si="29"/>
        <v>6239</v>
      </c>
      <c r="H303" s="36">
        <v>1</v>
      </c>
      <c r="I303" s="31">
        <f t="shared" si="32"/>
        <v>49</v>
      </c>
      <c r="J303" s="67">
        <f t="shared" si="30"/>
        <v>305711</v>
      </c>
    </row>
    <row r="304" spans="1:11" x14ac:dyDescent="0.35">
      <c r="A304" s="68" t="s">
        <v>381</v>
      </c>
      <c r="B304" s="39" t="s">
        <v>355</v>
      </c>
      <c r="C304" s="26" t="s">
        <v>224</v>
      </c>
      <c r="D304" s="36">
        <v>10</v>
      </c>
      <c r="E304" s="25">
        <v>9956.7999999999993</v>
      </c>
      <c r="F304" s="29">
        <f t="shared" si="28"/>
        <v>1892</v>
      </c>
      <c r="G304" s="29">
        <f t="shared" si="29"/>
        <v>11848.8</v>
      </c>
      <c r="H304" s="36">
        <v>1</v>
      </c>
      <c r="I304" s="31">
        <f t="shared" si="32"/>
        <v>49</v>
      </c>
      <c r="J304" s="67">
        <f t="shared" si="30"/>
        <v>580591.19999999995</v>
      </c>
    </row>
    <row r="305" spans="1:10" x14ac:dyDescent="0.35">
      <c r="A305" s="68" t="s">
        <v>381</v>
      </c>
      <c r="B305" s="39" t="s">
        <v>226</v>
      </c>
      <c r="C305" s="26" t="s">
        <v>224</v>
      </c>
      <c r="D305" s="36">
        <v>11</v>
      </c>
      <c r="E305" s="25">
        <v>42924</v>
      </c>
      <c r="F305" s="29">
        <f t="shared" si="28"/>
        <v>8156</v>
      </c>
      <c r="G305" s="29">
        <f t="shared" si="29"/>
        <v>51080</v>
      </c>
      <c r="H305" s="36">
        <v>1</v>
      </c>
      <c r="I305" s="31">
        <f t="shared" si="32"/>
        <v>49</v>
      </c>
      <c r="J305" s="67">
        <f t="shared" si="30"/>
        <v>2502920</v>
      </c>
    </row>
    <row r="306" spans="1:10" x14ac:dyDescent="0.35">
      <c r="A306" s="68" t="s">
        <v>381</v>
      </c>
      <c r="B306" s="37" t="s">
        <v>212</v>
      </c>
      <c r="C306" s="26" t="s">
        <v>224</v>
      </c>
      <c r="D306" s="36">
        <v>138</v>
      </c>
      <c r="E306" s="25">
        <v>21462</v>
      </c>
      <c r="F306" s="29">
        <f t="shared" si="28"/>
        <v>4078</v>
      </c>
      <c r="G306" s="29">
        <f t="shared" si="29"/>
        <v>25540</v>
      </c>
      <c r="H306" s="36">
        <v>1</v>
      </c>
      <c r="I306" s="31">
        <f t="shared" si="32"/>
        <v>49</v>
      </c>
      <c r="J306" s="67">
        <f t="shared" si="30"/>
        <v>1251460</v>
      </c>
    </row>
    <row r="307" spans="1:10" x14ac:dyDescent="0.35">
      <c r="A307" s="68" t="s">
        <v>381</v>
      </c>
      <c r="B307" s="38" t="s">
        <v>223</v>
      </c>
      <c r="C307" s="26" t="s">
        <v>224</v>
      </c>
      <c r="D307" s="36">
        <v>139</v>
      </c>
      <c r="E307" s="25">
        <v>21462</v>
      </c>
      <c r="F307" s="29">
        <f t="shared" si="28"/>
        <v>4078</v>
      </c>
      <c r="G307" s="29">
        <f t="shared" si="29"/>
        <v>25540</v>
      </c>
      <c r="H307" s="36">
        <v>1</v>
      </c>
      <c r="I307" s="31">
        <f t="shared" si="32"/>
        <v>49</v>
      </c>
      <c r="J307" s="67">
        <f t="shared" si="30"/>
        <v>1251460</v>
      </c>
    </row>
    <row r="308" spans="1:10" x14ac:dyDescent="0.35">
      <c r="A308" s="68" t="s">
        <v>381</v>
      </c>
      <c r="B308" s="38" t="s">
        <v>227</v>
      </c>
      <c r="C308" s="26" t="s">
        <v>224</v>
      </c>
      <c r="D308" s="36">
        <v>140</v>
      </c>
      <c r="E308" s="25">
        <v>6226</v>
      </c>
      <c r="F308" s="29">
        <f t="shared" si="28"/>
        <v>1183</v>
      </c>
      <c r="G308" s="29">
        <f t="shared" si="29"/>
        <v>7409</v>
      </c>
      <c r="H308" s="36">
        <v>1</v>
      </c>
      <c r="I308" s="31">
        <f t="shared" si="32"/>
        <v>49</v>
      </c>
      <c r="J308" s="67">
        <f t="shared" si="30"/>
        <v>363041</v>
      </c>
    </row>
    <row r="309" spans="1:10" x14ac:dyDescent="0.35">
      <c r="A309" s="68" t="s">
        <v>381</v>
      </c>
      <c r="B309" s="39" t="s">
        <v>299</v>
      </c>
      <c r="C309" s="26" t="s">
        <v>224</v>
      </c>
      <c r="D309" s="36">
        <v>232</v>
      </c>
      <c r="E309" s="25">
        <v>236474</v>
      </c>
      <c r="F309" s="29">
        <f t="shared" si="28"/>
        <v>44930</v>
      </c>
      <c r="G309" s="29">
        <f t="shared" si="29"/>
        <v>281404</v>
      </c>
      <c r="H309" s="36">
        <v>1</v>
      </c>
      <c r="I309" s="31">
        <f t="shared" si="32"/>
        <v>49</v>
      </c>
      <c r="J309" s="67">
        <f t="shared" si="30"/>
        <v>13788796</v>
      </c>
    </row>
    <row r="310" spans="1:10" x14ac:dyDescent="0.35">
      <c r="A310" s="68" t="s">
        <v>381</v>
      </c>
      <c r="B310" s="39" t="s">
        <v>356</v>
      </c>
      <c r="C310" s="26" t="s">
        <v>224</v>
      </c>
      <c r="D310" s="36">
        <v>280</v>
      </c>
      <c r="E310" s="25">
        <v>12446</v>
      </c>
      <c r="F310" s="29">
        <f t="shared" si="28"/>
        <v>2365</v>
      </c>
      <c r="G310" s="29">
        <f t="shared" si="29"/>
        <v>14811</v>
      </c>
      <c r="H310" s="36">
        <v>1</v>
      </c>
      <c r="I310" s="31">
        <f t="shared" si="32"/>
        <v>49</v>
      </c>
      <c r="J310" s="67">
        <f t="shared" si="30"/>
        <v>725739</v>
      </c>
    </row>
    <row r="311" spans="1:10" x14ac:dyDescent="0.35">
      <c r="A311" s="68" t="s">
        <v>381</v>
      </c>
      <c r="B311" s="39" t="s">
        <v>357</v>
      </c>
      <c r="C311" s="26" t="s">
        <v>224</v>
      </c>
      <c r="D311" s="36">
        <v>281</v>
      </c>
      <c r="E311" s="25">
        <v>149352</v>
      </c>
      <c r="F311" s="29">
        <f t="shared" si="28"/>
        <v>28377</v>
      </c>
      <c r="G311" s="29">
        <f t="shared" si="29"/>
        <v>177729</v>
      </c>
      <c r="H311" s="36">
        <v>1</v>
      </c>
      <c r="I311" s="31">
        <f t="shared" si="32"/>
        <v>49</v>
      </c>
      <c r="J311" s="67">
        <f t="shared" si="30"/>
        <v>8708721</v>
      </c>
    </row>
    <row r="312" spans="1:10" x14ac:dyDescent="0.35">
      <c r="A312" s="68" t="s">
        <v>381</v>
      </c>
      <c r="B312" s="39" t="s">
        <v>358</v>
      </c>
      <c r="C312" s="26" t="s">
        <v>224</v>
      </c>
      <c r="D312" s="36">
        <v>282</v>
      </c>
      <c r="E312" s="25">
        <v>17424.400000000001</v>
      </c>
      <c r="F312" s="29">
        <f t="shared" si="28"/>
        <v>3311</v>
      </c>
      <c r="G312" s="29">
        <f t="shared" si="29"/>
        <v>20735.400000000001</v>
      </c>
      <c r="H312" s="36">
        <v>1</v>
      </c>
      <c r="I312" s="31">
        <f t="shared" si="32"/>
        <v>49</v>
      </c>
      <c r="J312" s="67">
        <f t="shared" si="30"/>
        <v>1016034.6000000001</v>
      </c>
    </row>
    <row r="313" spans="1:10" x14ac:dyDescent="0.35">
      <c r="A313" s="68" t="s">
        <v>381</v>
      </c>
      <c r="B313" s="39" t="s">
        <v>359</v>
      </c>
      <c r="C313" s="26" t="s">
        <v>224</v>
      </c>
      <c r="D313" s="36">
        <v>285</v>
      </c>
      <c r="E313" s="25">
        <v>43561</v>
      </c>
      <c r="F313" s="29">
        <f t="shared" ref="F313:F375" si="33">ROUND(E313*0.19,0)</f>
        <v>8277</v>
      </c>
      <c r="G313" s="29">
        <f t="shared" ref="G313:G375" si="34">+E313+F313</f>
        <v>51838</v>
      </c>
      <c r="H313" s="36">
        <v>1</v>
      </c>
      <c r="I313" s="31">
        <f t="shared" si="32"/>
        <v>49</v>
      </c>
      <c r="J313" s="67">
        <f t="shared" ref="J313:J375" si="35">+I313*G313</f>
        <v>2540062</v>
      </c>
    </row>
    <row r="314" spans="1:10" x14ac:dyDescent="0.35">
      <c r="A314" s="68" t="s">
        <v>381</v>
      </c>
      <c r="B314" s="39" t="s">
        <v>360</v>
      </c>
      <c r="C314" s="26" t="s">
        <v>224</v>
      </c>
      <c r="D314" s="36">
        <v>308</v>
      </c>
      <c r="E314" s="25">
        <v>18718</v>
      </c>
      <c r="F314" s="29">
        <f t="shared" si="33"/>
        <v>3556</v>
      </c>
      <c r="G314" s="29">
        <f t="shared" si="34"/>
        <v>22274</v>
      </c>
      <c r="H314" s="36">
        <v>1</v>
      </c>
      <c r="I314" s="31">
        <f t="shared" si="32"/>
        <v>49</v>
      </c>
      <c r="J314" s="67">
        <f t="shared" si="35"/>
        <v>1091426</v>
      </c>
    </row>
    <row r="315" spans="1:10" x14ac:dyDescent="0.35">
      <c r="A315" s="68" t="s">
        <v>381</v>
      </c>
      <c r="B315" s="39" t="s">
        <v>361</v>
      </c>
      <c r="C315" s="26" t="s">
        <v>224</v>
      </c>
      <c r="D315" s="36">
        <v>328</v>
      </c>
      <c r="E315" s="25">
        <v>14945</v>
      </c>
      <c r="F315" s="29">
        <f t="shared" si="33"/>
        <v>2840</v>
      </c>
      <c r="G315" s="29">
        <f t="shared" si="34"/>
        <v>17785</v>
      </c>
      <c r="H315" s="36">
        <v>1</v>
      </c>
      <c r="I315" s="31">
        <f t="shared" si="32"/>
        <v>49</v>
      </c>
      <c r="J315" s="67">
        <f t="shared" si="35"/>
        <v>871465</v>
      </c>
    </row>
    <row r="316" spans="1:10" x14ac:dyDescent="0.35">
      <c r="A316" s="68" t="s">
        <v>381</v>
      </c>
      <c r="B316" s="37" t="s">
        <v>115</v>
      </c>
      <c r="C316" s="26" t="s">
        <v>225</v>
      </c>
      <c r="D316" s="36">
        <v>329</v>
      </c>
      <c r="E316" s="25">
        <v>32359</v>
      </c>
      <c r="F316" s="29">
        <f t="shared" si="33"/>
        <v>6148</v>
      </c>
      <c r="G316" s="29">
        <f t="shared" si="34"/>
        <v>38507</v>
      </c>
      <c r="H316" s="36">
        <v>1</v>
      </c>
      <c r="I316" s="31">
        <f t="shared" si="32"/>
        <v>49</v>
      </c>
      <c r="J316" s="67">
        <f t="shared" si="35"/>
        <v>1886843</v>
      </c>
    </row>
    <row r="317" spans="1:10" x14ac:dyDescent="0.35">
      <c r="A317" s="68" t="s">
        <v>381</v>
      </c>
      <c r="B317" s="40" t="s">
        <v>362</v>
      </c>
      <c r="C317" s="26" t="s">
        <v>224</v>
      </c>
      <c r="D317" s="36">
        <v>107</v>
      </c>
      <c r="E317" s="25">
        <v>24000.799999999999</v>
      </c>
      <c r="F317" s="29">
        <f t="shared" si="33"/>
        <v>4560</v>
      </c>
      <c r="G317" s="29">
        <f t="shared" si="34"/>
        <v>28560.799999999999</v>
      </c>
      <c r="H317" s="36">
        <v>2</v>
      </c>
      <c r="I317" s="31">
        <f t="shared" si="32"/>
        <v>98</v>
      </c>
      <c r="J317" s="67">
        <f t="shared" si="35"/>
        <v>2798958.4</v>
      </c>
    </row>
    <row r="318" spans="1:10" x14ac:dyDescent="0.35">
      <c r="A318" s="68" t="s">
        <v>381</v>
      </c>
      <c r="B318" s="39" t="s">
        <v>333</v>
      </c>
      <c r="C318" s="26" t="s">
        <v>224</v>
      </c>
      <c r="D318" s="36">
        <v>108</v>
      </c>
      <c r="E318" s="25">
        <v>35500</v>
      </c>
      <c r="F318" s="29">
        <f t="shared" si="33"/>
        <v>6745</v>
      </c>
      <c r="G318" s="29">
        <f t="shared" si="34"/>
        <v>42245</v>
      </c>
      <c r="H318" s="36">
        <v>1</v>
      </c>
      <c r="I318" s="31">
        <f t="shared" si="32"/>
        <v>49</v>
      </c>
      <c r="J318" s="67">
        <f t="shared" si="35"/>
        <v>2070005</v>
      </c>
    </row>
    <row r="319" spans="1:10" x14ac:dyDescent="0.35">
      <c r="A319" s="68" t="s">
        <v>381</v>
      </c>
      <c r="B319" s="40" t="s">
        <v>363</v>
      </c>
      <c r="C319" s="26" t="s">
        <v>224</v>
      </c>
      <c r="D319" s="36">
        <v>92</v>
      </c>
      <c r="E319" s="25">
        <v>48982</v>
      </c>
      <c r="F319" s="29">
        <f t="shared" si="33"/>
        <v>9307</v>
      </c>
      <c r="G319" s="29">
        <f t="shared" si="34"/>
        <v>58289</v>
      </c>
      <c r="H319" s="36">
        <v>1</v>
      </c>
      <c r="I319" s="31">
        <f t="shared" si="32"/>
        <v>49</v>
      </c>
      <c r="J319" s="67">
        <f t="shared" si="35"/>
        <v>2856161</v>
      </c>
    </row>
    <row r="320" spans="1:10" x14ac:dyDescent="0.35">
      <c r="A320" s="68" t="s">
        <v>381</v>
      </c>
      <c r="B320" s="40" t="s">
        <v>364</v>
      </c>
      <c r="C320" s="26" t="s">
        <v>224</v>
      </c>
      <c r="D320" s="36">
        <v>93</v>
      </c>
      <c r="E320" s="25">
        <v>76214.600000000006</v>
      </c>
      <c r="F320" s="29">
        <f t="shared" si="33"/>
        <v>14481</v>
      </c>
      <c r="G320" s="29">
        <f t="shared" si="34"/>
        <v>90695.6</v>
      </c>
      <c r="H320" s="36">
        <v>1</v>
      </c>
      <c r="I320" s="31">
        <f t="shared" si="32"/>
        <v>49</v>
      </c>
      <c r="J320" s="67">
        <f t="shared" si="35"/>
        <v>4444084.4000000004</v>
      </c>
    </row>
    <row r="321" spans="1:10" x14ac:dyDescent="0.35">
      <c r="A321" s="68" t="s">
        <v>381</v>
      </c>
      <c r="B321" s="39" t="s">
        <v>311</v>
      </c>
      <c r="C321" s="26" t="s">
        <v>224</v>
      </c>
      <c r="D321" s="36">
        <v>7</v>
      </c>
      <c r="E321" s="25">
        <v>27000</v>
      </c>
      <c r="F321" s="29">
        <f t="shared" si="33"/>
        <v>5130</v>
      </c>
      <c r="G321" s="29">
        <f t="shared" si="34"/>
        <v>32130</v>
      </c>
      <c r="H321" s="36">
        <v>1</v>
      </c>
      <c r="I321" s="31">
        <f t="shared" si="32"/>
        <v>49</v>
      </c>
      <c r="J321" s="67">
        <f t="shared" si="35"/>
        <v>1574370</v>
      </c>
    </row>
    <row r="322" spans="1:10" x14ac:dyDescent="0.35">
      <c r="A322" s="68" t="s">
        <v>381</v>
      </c>
      <c r="B322" s="40" t="s">
        <v>365</v>
      </c>
      <c r="C322" s="26" t="s">
        <v>224</v>
      </c>
      <c r="D322" s="36">
        <v>94</v>
      </c>
      <c r="E322" s="25">
        <v>12000.16</v>
      </c>
      <c r="F322" s="29">
        <f t="shared" si="33"/>
        <v>2280</v>
      </c>
      <c r="G322" s="29">
        <f t="shared" si="34"/>
        <v>14280.16</v>
      </c>
      <c r="H322" s="36">
        <v>1</v>
      </c>
      <c r="I322" s="31">
        <f t="shared" si="32"/>
        <v>49</v>
      </c>
      <c r="J322" s="67">
        <f t="shared" si="35"/>
        <v>699727.84</v>
      </c>
    </row>
    <row r="323" spans="1:10" x14ac:dyDescent="0.35">
      <c r="A323" s="68" t="s">
        <v>381</v>
      </c>
      <c r="B323" s="40" t="s">
        <v>366</v>
      </c>
      <c r="C323" s="26" t="s">
        <v>224</v>
      </c>
      <c r="D323" s="36">
        <v>95</v>
      </c>
      <c r="E323" s="25">
        <v>12000</v>
      </c>
      <c r="F323" s="29">
        <f t="shared" si="33"/>
        <v>2280</v>
      </c>
      <c r="G323" s="29">
        <f t="shared" si="34"/>
        <v>14280</v>
      </c>
      <c r="H323" s="36">
        <v>1</v>
      </c>
      <c r="I323" s="31">
        <f t="shared" si="32"/>
        <v>49</v>
      </c>
      <c r="J323" s="67">
        <f t="shared" si="35"/>
        <v>699720</v>
      </c>
    </row>
    <row r="324" spans="1:10" x14ac:dyDescent="0.35">
      <c r="A324" s="68" t="s">
        <v>381</v>
      </c>
      <c r="B324" s="40" t="s">
        <v>367</v>
      </c>
      <c r="C324" s="26" t="s">
        <v>224</v>
      </c>
      <c r="D324" s="36">
        <v>117</v>
      </c>
      <c r="E324" s="25">
        <v>6266.88</v>
      </c>
      <c r="F324" s="29">
        <f t="shared" si="33"/>
        <v>1191</v>
      </c>
      <c r="G324" s="29">
        <f t="shared" si="34"/>
        <v>7457.88</v>
      </c>
      <c r="H324" s="36">
        <v>4</v>
      </c>
      <c r="I324" s="31">
        <f t="shared" si="32"/>
        <v>196</v>
      </c>
      <c r="J324" s="67">
        <f t="shared" si="35"/>
        <v>1461744.48</v>
      </c>
    </row>
    <row r="325" spans="1:10" x14ac:dyDescent="0.35">
      <c r="A325" s="68" t="s">
        <v>381</v>
      </c>
      <c r="B325" s="38" t="s">
        <v>173</v>
      </c>
      <c r="C325" s="26" t="s">
        <v>255</v>
      </c>
      <c r="D325" s="36">
        <v>14</v>
      </c>
      <c r="E325" s="25">
        <v>19401</v>
      </c>
      <c r="F325" s="29">
        <f t="shared" si="33"/>
        <v>3686</v>
      </c>
      <c r="G325" s="29">
        <f t="shared" si="34"/>
        <v>23087</v>
      </c>
      <c r="H325" s="36">
        <v>2</v>
      </c>
      <c r="I325" s="31">
        <f t="shared" si="32"/>
        <v>98</v>
      </c>
      <c r="J325" s="67">
        <f t="shared" si="35"/>
        <v>2262526</v>
      </c>
    </row>
    <row r="326" spans="1:10" x14ac:dyDescent="0.35">
      <c r="A326" s="68" t="s">
        <v>381</v>
      </c>
      <c r="B326" s="39" t="s">
        <v>339</v>
      </c>
      <c r="C326" s="26" t="s">
        <v>224</v>
      </c>
      <c r="D326" s="36">
        <v>89</v>
      </c>
      <c r="E326" s="25">
        <v>7765.96</v>
      </c>
      <c r="F326" s="29">
        <f t="shared" si="33"/>
        <v>1476</v>
      </c>
      <c r="G326" s="29">
        <f t="shared" si="34"/>
        <v>9241.9599999999991</v>
      </c>
      <c r="H326" s="36">
        <v>4</v>
      </c>
      <c r="I326" s="31">
        <f t="shared" si="32"/>
        <v>196</v>
      </c>
      <c r="J326" s="67">
        <f t="shared" si="35"/>
        <v>1811424.16</v>
      </c>
    </row>
    <row r="327" spans="1:10" x14ac:dyDescent="0.35">
      <c r="A327" s="68" t="s">
        <v>381</v>
      </c>
      <c r="B327" s="40" t="s">
        <v>368</v>
      </c>
      <c r="C327" s="26" t="s">
        <v>224</v>
      </c>
      <c r="D327" s="36">
        <v>121</v>
      </c>
      <c r="E327" s="25">
        <v>106776.91</v>
      </c>
      <c r="F327" s="29">
        <f t="shared" si="33"/>
        <v>20288</v>
      </c>
      <c r="G327" s="29">
        <f t="shared" si="34"/>
        <v>127064.91</v>
      </c>
      <c r="H327" s="36">
        <v>2</v>
      </c>
      <c r="I327" s="31">
        <f t="shared" si="32"/>
        <v>98</v>
      </c>
      <c r="J327" s="67">
        <f t="shared" si="35"/>
        <v>12452361.18</v>
      </c>
    </row>
    <row r="328" spans="1:10" x14ac:dyDescent="0.35">
      <c r="A328" s="68" t="s">
        <v>381</v>
      </c>
      <c r="B328" s="40" t="s">
        <v>369</v>
      </c>
      <c r="C328" s="26" t="s">
        <v>224</v>
      </c>
      <c r="D328" s="36">
        <v>131</v>
      </c>
      <c r="E328" s="25">
        <v>27428.09</v>
      </c>
      <c r="F328" s="29">
        <f t="shared" si="33"/>
        <v>5211</v>
      </c>
      <c r="G328" s="29">
        <f t="shared" si="34"/>
        <v>32639.09</v>
      </c>
      <c r="H328" s="36">
        <v>2</v>
      </c>
      <c r="I328" s="31">
        <f t="shared" si="32"/>
        <v>98</v>
      </c>
      <c r="J328" s="67">
        <f t="shared" si="35"/>
        <v>3198630.82</v>
      </c>
    </row>
    <row r="329" spans="1:10" ht="26" x14ac:dyDescent="0.35">
      <c r="A329" s="68" t="s">
        <v>381</v>
      </c>
      <c r="B329" s="40" t="s">
        <v>370</v>
      </c>
      <c r="C329" s="26" t="s">
        <v>224</v>
      </c>
      <c r="D329" s="36">
        <v>112</v>
      </c>
      <c r="E329" s="25">
        <v>789.6</v>
      </c>
      <c r="F329" s="29">
        <f t="shared" si="33"/>
        <v>150</v>
      </c>
      <c r="G329" s="29">
        <f t="shared" si="34"/>
        <v>939.6</v>
      </c>
      <c r="H329" s="36">
        <v>7</v>
      </c>
      <c r="I329" s="31">
        <f t="shared" si="32"/>
        <v>343</v>
      </c>
      <c r="J329" s="67">
        <f t="shared" si="35"/>
        <v>322282.8</v>
      </c>
    </row>
    <row r="330" spans="1:10" x14ac:dyDescent="0.35">
      <c r="A330" s="68" t="s">
        <v>381</v>
      </c>
      <c r="B330" s="40" t="s">
        <v>371</v>
      </c>
      <c r="C330" s="26" t="s">
        <v>224</v>
      </c>
      <c r="D330" s="36">
        <v>113</v>
      </c>
      <c r="E330" s="25">
        <v>2447.1999999999998</v>
      </c>
      <c r="F330" s="29">
        <f t="shared" si="33"/>
        <v>465</v>
      </c>
      <c r="G330" s="29">
        <f t="shared" si="34"/>
        <v>2912.2</v>
      </c>
      <c r="H330" s="36">
        <v>4</v>
      </c>
      <c r="I330" s="31">
        <f t="shared" si="32"/>
        <v>196</v>
      </c>
      <c r="J330" s="67">
        <f t="shared" si="35"/>
        <v>570791.19999999995</v>
      </c>
    </row>
    <row r="331" spans="1:10" x14ac:dyDescent="0.35">
      <c r="A331" s="68" t="s">
        <v>381</v>
      </c>
      <c r="B331" s="39" t="s">
        <v>349</v>
      </c>
      <c r="C331" s="26" t="s">
        <v>224</v>
      </c>
      <c r="D331" s="36">
        <v>115</v>
      </c>
      <c r="E331" s="25">
        <v>491</v>
      </c>
      <c r="F331" s="29">
        <f t="shared" si="33"/>
        <v>93</v>
      </c>
      <c r="G331" s="29">
        <f t="shared" si="34"/>
        <v>584</v>
      </c>
      <c r="H331" s="36">
        <v>4</v>
      </c>
      <c r="I331" s="31">
        <f t="shared" si="32"/>
        <v>196</v>
      </c>
      <c r="J331" s="67">
        <f t="shared" si="35"/>
        <v>114464</v>
      </c>
    </row>
    <row r="332" spans="1:10" x14ac:dyDescent="0.35">
      <c r="A332" s="68" t="s">
        <v>381</v>
      </c>
      <c r="B332" s="39" t="s">
        <v>315</v>
      </c>
      <c r="C332" s="26" t="s">
        <v>224</v>
      </c>
      <c r="D332" s="36">
        <v>16</v>
      </c>
      <c r="E332" s="25">
        <v>982.8</v>
      </c>
      <c r="F332" s="29">
        <f t="shared" si="33"/>
        <v>187</v>
      </c>
      <c r="G332" s="29">
        <f t="shared" si="34"/>
        <v>1169.8</v>
      </c>
      <c r="H332" s="36">
        <v>1</v>
      </c>
      <c r="I332" s="31">
        <f t="shared" si="32"/>
        <v>49</v>
      </c>
      <c r="J332" s="67">
        <f t="shared" si="35"/>
        <v>57320.2</v>
      </c>
    </row>
    <row r="333" spans="1:10" x14ac:dyDescent="0.35">
      <c r="A333" s="68" t="s">
        <v>381</v>
      </c>
      <c r="B333" s="40" t="s">
        <v>372</v>
      </c>
      <c r="C333" s="26" t="s">
        <v>224</v>
      </c>
      <c r="D333" s="36">
        <v>116</v>
      </c>
      <c r="E333" s="25">
        <v>1764</v>
      </c>
      <c r="F333" s="29">
        <f t="shared" si="33"/>
        <v>335</v>
      </c>
      <c r="G333" s="29">
        <f t="shared" si="34"/>
        <v>2099</v>
      </c>
      <c r="H333" s="36">
        <v>3</v>
      </c>
      <c r="I333" s="31">
        <f t="shared" si="32"/>
        <v>147</v>
      </c>
      <c r="J333" s="67">
        <f t="shared" si="35"/>
        <v>308553</v>
      </c>
    </row>
    <row r="334" spans="1:10" x14ac:dyDescent="0.35">
      <c r="A334" s="68" t="s">
        <v>381</v>
      </c>
      <c r="B334" s="39" t="s">
        <v>314</v>
      </c>
      <c r="C334" s="26" t="s">
        <v>224</v>
      </c>
      <c r="D334" s="36">
        <v>15</v>
      </c>
      <c r="E334" s="25">
        <v>33283.800000000003</v>
      </c>
      <c r="F334" s="29">
        <f t="shared" si="33"/>
        <v>6324</v>
      </c>
      <c r="G334" s="29">
        <f t="shared" si="34"/>
        <v>39607.800000000003</v>
      </c>
      <c r="H334" s="36">
        <v>1</v>
      </c>
      <c r="I334" s="31">
        <f t="shared" si="32"/>
        <v>49</v>
      </c>
      <c r="J334" s="67">
        <f t="shared" si="35"/>
        <v>1940782.2000000002</v>
      </c>
    </row>
    <row r="335" spans="1:10" x14ac:dyDescent="0.35">
      <c r="A335" s="68" t="s">
        <v>381</v>
      </c>
      <c r="B335" s="40" t="s">
        <v>373</v>
      </c>
      <c r="C335" s="26" t="s">
        <v>224</v>
      </c>
      <c r="D335" s="36">
        <v>325</v>
      </c>
      <c r="E335" s="25">
        <v>1050</v>
      </c>
      <c r="F335" s="29">
        <f t="shared" si="33"/>
        <v>200</v>
      </c>
      <c r="G335" s="29">
        <f t="shared" si="34"/>
        <v>1250</v>
      </c>
      <c r="H335" s="36">
        <v>3</v>
      </c>
      <c r="I335" s="31">
        <f t="shared" si="32"/>
        <v>147</v>
      </c>
      <c r="J335" s="67">
        <f t="shared" si="35"/>
        <v>183750</v>
      </c>
    </row>
    <row r="336" spans="1:10" x14ac:dyDescent="0.35">
      <c r="A336" s="68" t="s">
        <v>381</v>
      </c>
      <c r="B336" s="40" t="s">
        <v>374</v>
      </c>
      <c r="C336" s="26" t="s">
        <v>224</v>
      </c>
      <c r="D336" s="36">
        <v>135</v>
      </c>
      <c r="E336" s="25">
        <v>5096</v>
      </c>
      <c r="F336" s="29">
        <f t="shared" si="33"/>
        <v>968</v>
      </c>
      <c r="G336" s="29">
        <f t="shared" si="34"/>
        <v>6064</v>
      </c>
      <c r="H336" s="36">
        <v>2</v>
      </c>
      <c r="I336" s="31">
        <f t="shared" si="32"/>
        <v>98</v>
      </c>
      <c r="J336" s="67">
        <f t="shared" si="35"/>
        <v>594272</v>
      </c>
    </row>
    <row r="337" spans="1:11" x14ac:dyDescent="0.35">
      <c r="A337" s="68" t="s">
        <v>381</v>
      </c>
      <c r="B337" s="40" t="s">
        <v>375</v>
      </c>
      <c r="C337" s="26" t="s">
        <v>224</v>
      </c>
      <c r="D337" s="36">
        <v>136</v>
      </c>
      <c r="E337" s="25">
        <v>476</v>
      </c>
      <c r="F337" s="29">
        <f t="shared" si="33"/>
        <v>90</v>
      </c>
      <c r="G337" s="29">
        <f t="shared" si="34"/>
        <v>566</v>
      </c>
      <c r="H337" s="36">
        <v>15</v>
      </c>
      <c r="I337" s="31">
        <f t="shared" si="32"/>
        <v>735</v>
      </c>
      <c r="J337" s="67">
        <f t="shared" si="35"/>
        <v>416010</v>
      </c>
    </row>
    <row r="338" spans="1:11" x14ac:dyDescent="0.35">
      <c r="A338" s="68" t="s">
        <v>381</v>
      </c>
      <c r="B338" s="39" t="s">
        <v>338</v>
      </c>
      <c r="C338" s="26" t="s">
        <v>224</v>
      </c>
      <c r="D338" s="36">
        <v>96</v>
      </c>
      <c r="E338" s="25">
        <v>2079</v>
      </c>
      <c r="F338" s="29">
        <f t="shared" si="33"/>
        <v>395</v>
      </c>
      <c r="G338" s="29">
        <f t="shared" si="34"/>
        <v>2474</v>
      </c>
      <c r="H338" s="36">
        <v>4</v>
      </c>
      <c r="I338" s="31">
        <f t="shared" si="32"/>
        <v>196</v>
      </c>
      <c r="J338" s="67">
        <f t="shared" si="35"/>
        <v>484904</v>
      </c>
    </row>
    <row r="339" spans="1:11" x14ac:dyDescent="0.35">
      <c r="A339" s="68" t="s">
        <v>381</v>
      </c>
      <c r="B339" s="39" t="s">
        <v>346</v>
      </c>
      <c r="C339" s="26" t="s">
        <v>224</v>
      </c>
      <c r="D339" s="36">
        <v>256</v>
      </c>
      <c r="E339" s="25">
        <v>112184.5</v>
      </c>
      <c r="F339" s="29">
        <f t="shared" si="33"/>
        <v>21315</v>
      </c>
      <c r="G339" s="29">
        <f t="shared" si="34"/>
        <v>133499.5</v>
      </c>
      <c r="H339" s="36">
        <v>2</v>
      </c>
      <c r="I339" s="31">
        <f t="shared" si="32"/>
        <v>98</v>
      </c>
      <c r="J339" s="67">
        <f t="shared" si="35"/>
        <v>13082951</v>
      </c>
    </row>
    <row r="340" spans="1:11" x14ac:dyDescent="0.35">
      <c r="A340" s="68" t="s">
        <v>381</v>
      </c>
      <c r="B340" s="40" t="s">
        <v>376</v>
      </c>
      <c r="C340" s="26" t="s">
        <v>224</v>
      </c>
      <c r="D340" s="36">
        <v>98</v>
      </c>
      <c r="E340" s="25">
        <v>62394.75</v>
      </c>
      <c r="F340" s="29">
        <f t="shared" si="33"/>
        <v>11855</v>
      </c>
      <c r="G340" s="29">
        <f t="shared" si="34"/>
        <v>74249.75</v>
      </c>
      <c r="H340" s="36">
        <v>2</v>
      </c>
      <c r="I340" s="31">
        <f t="shared" si="32"/>
        <v>98</v>
      </c>
      <c r="J340" s="67">
        <f t="shared" si="35"/>
        <v>7276475.5</v>
      </c>
    </row>
    <row r="341" spans="1:11" x14ac:dyDescent="0.35">
      <c r="A341" s="68" t="s">
        <v>381</v>
      </c>
      <c r="B341" s="39" t="s">
        <v>330</v>
      </c>
      <c r="C341" s="26" t="s">
        <v>224</v>
      </c>
      <c r="D341" s="36">
        <v>99</v>
      </c>
      <c r="E341" s="25">
        <v>59243.5</v>
      </c>
      <c r="F341" s="29">
        <f t="shared" si="33"/>
        <v>11256</v>
      </c>
      <c r="G341" s="29">
        <f t="shared" si="34"/>
        <v>70499.5</v>
      </c>
      <c r="H341" s="36">
        <v>2</v>
      </c>
      <c r="I341" s="31">
        <f t="shared" si="32"/>
        <v>98</v>
      </c>
      <c r="J341" s="67">
        <f t="shared" si="35"/>
        <v>6908951</v>
      </c>
    </row>
    <row r="342" spans="1:11" x14ac:dyDescent="0.35">
      <c r="A342" s="68" t="s">
        <v>381</v>
      </c>
      <c r="B342" s="40" t="s">
        <v>377</v>
      </c>
      <c r="C342" s="26" t="s">
        <v>224</v>
      </c>
      <c r="D342" s="36">
        <v>100</v>
      </c>
      <c r="E342" s="25">
        <v>44369.82</v>
      </c>
      <c r="F342" s="29">
        <f t="shared" si="33"/>
        <v>8430</v>
      </c>
      <c r="G342" s="29">
        <f t="shared" si="34"/>
        <v>52799.82</v>
      </c>
      <c r="H342" s="36">
        <v>1</v>
      </c>
      <c r="I342" s="31">
        <f t="shared" si="32"/>
        <v>49</v>
      </c>
      <c r="J342" s="67">
        <f t="shared" si="35"/>
        <v>2587191.1800000002</v>
      </c>
    </row>
    <row r="343" spans="1:11" x14ac:dyDescent="0.35">
      <c r="A343" s="68" t="s">
        <v>381</v>
      </c>
      <c r="B343" s="38" t="s">
        <v>251</v>
      </c>
      <c r="C343" s="26" t="s">
        <v>224</v>
      </c>
      <c r="D343" s="36">
        <v>101</v>
      </c>
      <c r="E343" s="25">
        <v>5810</v>
      </c>
      <c r="F343" s="29">
        <f t="shared" si="33"/>
        <v>1104</v>
      </c>
      <c r="G343" s="29">
        <f t="shared" si="34"/>
        <v>6914</v>
      </c>
      <c r="H343" s="36">
        <v>2</v>
      </c>
      <c r="I343" s="31">
        <f t="shared" si="32"/>
        <v>98</v>
      </c>
      <c r="J343" s="67">
        <f t="shared" si="35"/>
        <v>677572</v>
      </c>
    </row>
    <row r="344" spans="1:11" x14ac:dyDescent="0.35">
      <c r="A344" s="68" t="s">
        <v>381</v>
      </c>
      <c r="B344" s="39" t="s">
        <v>324</v>
      </c>
      <c r="C344" s="26" t="s">
        <v>224</v>
      </c>
      <c r="D344" s="36">
        <v>102</v>
      </c>
      <c r="E344" s="25">
        <v>42087.5</v>
      </c>
      <c r="F344" s="29">
        <f t="shared" si="33"/>
        <v>7997</v>
      </c>
      <c r="G344" s="29">
        <f t="shared" si="34"/>
        <v>50084.5</v>
      </c>
      <c r="H344" s="36">
        <v>3</v>
      </c>
      <c r="I344" s="31">
        <f t="shared" si="32"/>
        <v>147</v>
      </c>
      <c r="J344" s="67">
        <f t="shared" si="35"/>
        <v>7362421.5</v>
      </c>
    </row>
    <row r="345" spans="1:11" x14ac:dyDescent="0.35">
      <c r="A345" s="68" t="s">
        <v>381</v>
      </c>
      <c r="B345" s="39" t="s">
        <v>340</v>
      </c>
      <c r="C345" s="26" t="s">
        <v>224</v>
      </c>
      <c r="D345" s="36">
        <v>109</v>
      </c>
      <c r="E345" s="25">
        <v>3570</v>
      </c>
      <c r="F345" s="29">
        <f t="shared" si="33"/>
        <v>678</v>
      </c>
      <c r="G345" s="29">
        <f t="shared" si="34"/>
        <v>4248</v>
      </c>
      <c r="H345" s="36">
        <v>1</v>
      </c>
      <c r="I345" s="31">
        <f t="shared" si="32"/>
        <v>49</v>
      </c>
      <c r="J345" s="67">
        <f t="shared" si="35"/>
        <v>208152</v>
      </c>
    </row>
    <row r="346" spans="1:11" x14ac:dyDescent="0.35">
      <c r="A346" s="68" t="s">
        <v>381</v>
      </c>
      <c r="B346" s="40" t="s">
        <v>378</v>
      </c>
      <c r="C346" s="26" t="s">
        <v>224</v>
      </c>
      <c r="D346" s="36">
        <v>390</v>
      </c>
      <c r="E346" s="25">
        <v>1882350.94</v>
      </c>
      <c r="F346" s="29">
        <f t="shared" si="33"/>
        <v>357647</v>
      </c>
      <c r="G346" s="29">
        <f t="shared" si="34"/>
        <v>2239997.94</v>
      </c>
      <c r="H346" s="36">
        <v>1</v>
      </c>
      <c r="I346" s="31">
        <f t="shared" si="32"/>
        <v>49</v>
      </c>
      <c r="J346" s="67">
        <f t="shared" si="35"/>
        <v>109759899.06</v>
      </c>
    </row>
    <row r="347" spans="1:11" x14ac:dyDescent="0.35">
      <c r="A347" s="68" t="s">
        <v>381</v>
      </c>
      <c r="B347" s="40" t="s">
        <v>379</v>
      </c>
      <c r="C347" s="26" t="s">
        <v>224</v>
      </c>
      <c r="D347" s="36">
        <v>118</v>
      </c>
      <c r="E347" s="25">
        <v>250000</v>
      </c>
      <c r="F347" s="29">
        <f t="shared" si="33"/>
        <v>47500</v>
      </c>
      <c r="G347" s="29">
        <f t="shared" si="34"/>
        <v>297500</v>
      </c>
      <c r="H347" s="36">
        <v>1</v>
      </c>
      <c r="I347" s="31">
        <f t="shared" si="32"/>
        <v>49</v>
      </c>
      <c r="J347" s="67">
        <f t="shared" si="35"/>
        <v>14577500</v>
      </c>
    </row>
    <row r="348" spans="1:11" x14ac:dyDescent="0.35">
      <c r="A348" s="68" t="s">
        <v>381</v>
      </c>
      <c r="B348" s="39" t="s">
        <v>336</v>
      </c>
      <c r="C348" s="26" t="s">
        <v>224</v>
      </c>
      <c r="D348" s="36">
        <v>119</v>
      </c>
      <c r="E348" s="25">
        <v>15126</v>
      </c>
      <c r="F348" s="29">
        <f t="shared" si="33"/>
        <v>2874</v>
      </c>
      <c r="G348" s="29">
        <f t="shared" si="34"/>
        <v>18000</v>
      </c>
      <c r="H348" s="36">
        <v>1</v>
      </c>
      <c r="I348" s="31">
        <f>+H348*49</f>
        <v>49</v>
      </c>
      <c r="J348" s="67">
        <f t="shared" si="35"/>
        <v>882000</v>
      </c>
    </row>
    <row r="349" spans="1:11" x14ac:dyDescent="0.35">
      <c r="A349" s="68" t="s">
        <v>381</v>
      </c>
      <c r="B349" s="40" t="s">
        <v>380</v>
      </c>
      <c r="C349" s="26" t="s">
        <v>224</v>
      </c>
      <c r="D349" s="36">
        <v>120</v>
      </c>
      <c r="E349" s="25">
        <v>57150</v>
      </c>
      <c r="F349" s="29">
        <f t="shared" si="33"/>
        <v>10859</v>
      </c>
      <c r="G349" s="29">
        <f t="shared" si="34"/>
        <v>68009</v>
      </c>
      <c r="H349" s="36">
        <v>1</v>
      </c>
      <c r="I349" s="31">
        <f>+H349*49</f>
        <v>49</v>
      </c>
      <c r="J349" s="67">
        <f t="shared" si="35"/>
        <v>3332441</v>
      </c>
    </row>
    <row r="350" spans="1:11" ht="43.5" x14ac:dyDescent="0.35">
      <c r="A350" s="68" t="s">
        <v>382</v>
      </c>
      <c r="B350" s="39" t="s">
        <v>247</v>
      </c>
      <c r="C350" s="26" t="s">
        <v>248</v>
      </c>
      <c r="D350" s="36">
        <v>18</v>
      </c>
      <c r="E350" s="25">
        <v>21463</v>
      </c>
      <c r="F350" s="29">
        <f t="shared" si="33"/>
        <v>4078</v>
      </c>
      <c r="G350" s="29">
        <f t="shared" si="34"/>
        <v>25541</v>
      </c>
      <c r="H350" s="36">
        <v>2</v>
      </c>
      <c r="I350" s="31">
        <f>+H350*26</f>
        <v>52</v>
      </c>
      <c r="J350" s="67">
        <f t="shared" si="35"/>
        <v>1328132</v>
      </c>
      <c r="K350">
        <f>119*23</f>
        <v>2737</v>
      </c>
    </row>
    <row r="351" spans="1:11" x14ac:dyDescent="0.35">
      <c r="A351" s="68" t="s">
        <v>382</v>
      </c>
      <c r="B351" s="39" t="s">
        <v>309</v>
      </c>
      <c r="C351" s="26" t="s">
        <v>224</v>
      </c>
      <c r="D351" s="36">
        <v>26</v>
      </c>
      <c r="E351" s="25">
        <v>4953</v>
      </c>
      <c r="F351" s="29">
        <f t="shared" si="33"/>
        <v>941</v>
      </c>
      <c r="G351" s="29">
        <f t="shared" si="34"/>
        <v>5894</v>
      </c>
      <c r="H351" s="36">
        <v>3</v>
      </c>
      <c r="I351" s="31">
        <f>+H351*26</f>
        <v>78</v>
      </c>
      <c r="J351" s="67">
        <f t="shared" si="35"/>
        <v>459732</v>
      </c>
    </row>
    <row r="352" spans="1:11" x14ac:dyDescent="0.35">
      <c r="A352" s="68" t="s">
        <v>382</v>
      </c>
      <c r="B352" s="39" t="s">
        <v>318</v>
      </c>
      <c r="C352" s="26" t="s">
        <v>224</v>
      </c>
      <c r="D352" s="36">
        <v>23</v>
      </c>
      <c r="E352" s="25">
        <v>4540.25</v>
      </c>
      <c r="F352" s="29">
        <f t="shared" si="33"/>
        <v>863</v>
      </c>
      <c r="G352" s="29">
        <f t="shared" si="34"/>
        <v>5403.25</v>
      </c>
      <c r="H352" s="36">
        <v>10</v>
      </c>
      <c r="I352" s="31">
        <f t="shared" ref="I352:I399" si="36">+H352*26</f>
        <v>260</v>
      </c>
      <c r="J352" s="67">
        <f t="shared" si="35"/>
        <v>1404845</v>
      </c>
    </row>
    <row r="353" spans="1:10" x14ac:dyDescent="0.35">
      <c r="A353" s="68" t="s">
        <v>382</v>
      </c>
      <c r="B353" s="39" t="s">
        <v>354</v>
      </c>
      <c r="C353" s="26" t="s">
        <v>224</v>
      </c>
      <c r="D353" s="36">
        <v>4</v>
      </c>
      <c r="E353" s="25">
        <v>5243</v>
      </c>
      <c r="F353" s="29">
        <f t="shared" si="33"/>
        <v>996</v>
      </c>
      <c r="G353" s="29">
        <f t="shared" si="34"/>
        <v>6239</v>
      </c>
      <c r="H353" s="36">
        <v>1</v>
      </c>
      <c r="I353" s="31">
        <f t="shared" si="36"/>
        <v>26</v>
      </c>
      <c r="J353" s="67">
        <f t="shared" si="35"/>
        <v>162214</v>
      </c>
    </row>
    <row r="354" spans="1:10" x14ac:dyDescent="0.35">
      <c r="A354" s="68" t="s">
        <v>382</v>
      </c>
      <c r="B354" s="39" t="s">
        <v>355</v>
      </c>
      <c r="C354" s="26" t="s">
        <v>224</v>
      </c>
      <c r="D354" s="36">
        <v>10</v>
      </c>
      <c r="E354" s="25">
        <v>9956.7999999999993</v>
      </c>
      <c r="F354" s="29">
        <f t="shared" si="33"/>
        <v>1892</v>
      </c>
      <c r="G354" s="29">
        <f t="shared" si="34"/>
        <v>11848.8</v>
      </c>
      <c r="H354" s="36">
        <v>1</v>
      </c>
      <c r="I354" s="31">
        <f t="shared" si="36"/>
        <v>26</v>
      </c>
      <c r="J354" s="67">
        <f t="shared" si="35"/>
        <v>308068.8</v>
      </c>
    </row>
    <row r="355" spans="1:10" x14ac:dyDescent="0.35">
      <c r="A355" s="68" t="s">
        <v>382</v>
      </c>
      <c r="B355" s="39" t="s">
        <v>226</v>
      </c>
      <c r="C355" s="26" t="s">
        <v>224</v>
      </c>
      <c r="D355" s="36">
        <v>11</v>
      </c>
      <c r="E355" s="25">
        <v>42924</v>
      </c>
      <c r="F355" s="29">
        <f t="shared" si="33"/>
        <v>8156</v>
      </c>
      <c r="G355" s="29">
        <f t="shared" si="34"/>
        <v>51080</v>
      </c>
      <c r="H355" s="36">
        <v>1</v>
      </c>
      <c r="I355" s="31">
        <f t="shared" si="36"/>
        <v>26</v>
      </c>
      <c r="J355" s="67">
        <f t="shared" si="35"/>
        <v>1328080</v>
      </c>
    </row>
    <row r="356" spans="1:10" x14ac:dyDescent="0.35">
      <c r="A356" s="68" t="s">
        <v>382</v>
      </c>
      <c r="B356" s="37" t="s">
        <v>212</v>
      </c>
      <c r="C356" s="26" t="s">
        <v>224</v>
      </c>
      <c r="D356" s="36">
        <v>138</v>
      </c>
      <c r="E356" s="25">
        <v>21462</v>
      </c>
      <c r="F356" s="29">
        <f t="shared" si="33"/>
        <v>4078</v>
      </c>
      <c r="G356" s="29">
        <f t="shared" si="34"/>
        <v>25540</v>
      </c>
      <c r="H356" s="36">
        <v>1</v>
      </c>
      <c r="I356" s="31">
        <f t="shared" si="36"/>
        <v>26</v>
      </c>
      <c r="J356" s="67">
        <f t="shared" si="35"/>
        <v>664040</v>
      </c>
    </row>
    <row r="357" spans="1:10" x14ac:dyDescent="0.35">
      <c r="A357" s="68" t="s">
        <v>382</v>
      </c>
      <c r="B357" s="38" t="s">
        <v>223</v>
      </c>
      <c r="C357" s="26" t="s">
        <v>224</v>
      </c>
      <c r="D357" s="36">
        <v>139</v>
      </c>
      <c r="E357" s="25">
        <v>21462</v>
      </c>
      <c r="F357" s="29">
        <f t="shared" si="33"/>
        <v>4078</v>
      </c>
      <c r="G357" s="29">
        <f t="shared" si="34"/>
        <v>25540</v>
      </c>
      <c r="H357" s="36">
        <v>1</v>
      </c>
      <c r="I357" s="31">
        <f t="shared" si="36"/>
        <v>26</v>
      </c>
      <c r="J357" s="67">
        <f t="shared" si="35"/>
        <v>664040</v>
      </c>
    </row>
    <row r="358" spans="1:10" x14ac:dyDescent="0.35">
      <c r="A358" s="68" t="s">
        <v>382</v>
      </c>
      <c r="B358" s="38" t="s">
        <v>227</v>
      </c>
      <c r="C358" s="26" t="s">
        <v>224</v>
      </c>
      <c r="D358" s="36">
        <v>140</v>
      </c>
      <c r="E358" s="25">
        <v>6226</v>
      </c>
      <c r="F358" s="29">
        <f t="shared" si="33"/>
        <v>1183</v>
      </c>
      <c r="G358" s="29">
        <f t="shared" si="34"/>
        <v>7409</v>
      </c>
      <c r="H358" s="36">
        <v>1</v>
      </c>
      <c r="I358" s="31">
        <f t="shared" si="36"/>
        <v>26</v>
      </c>
      <c r="J358" s="67">
        <f t="shared" si="35"/>
        <v>192634</v>
      </c>
    </row>
    <row r="359" spans="1:10" x14ac:dyDescent="0.35">
      <c r="A359" s="68" t="s">
        <v>382</v>
      </c>
      <c r="B359" s="39" t="s">
        <v>299</v>
      </c>
      <c r="C359" s="26" t="s">
        <v>224</v>
      </c>
      <c r="D359" s="36">
        <v>232</v>
      </c>
      <c r="E359" s="25">
        <v>236474</v>
      </c>
      <c r="F359" s="29">
        <f t="shared" si="33"/>
        <v>44930</v>
      </c>
      <c r="G359" s="29">
        <f t="shared" si="34"/>
        <v>281404</v>
      </c>
      <c r="H359" s="36">
        <v>1</v>
      </c>
      <c r="I359" s="31">
        <f t="shared" si="36"/>
        <v>26</v>
      </c>
      <c r="J359" s="67">
        <f t="shared" si="35"/>
        <v>7316504</v>
      </c>
    </row>
    <row r="360" spans="1:10" x14ac:dyDescent="0.35">
      <c r="A360" s="68" t="s">
        <v>382</v>
      </c>
      <c r="B360" s="39" t="s">
        <v>356</v>
      </c>
      <c r="C360" s="26" t="s">
        <v>224</v>
      </c>
      <c r="D360" s="36">
        <v>280</v>
      </c>
      <c r="E360" s="25">
        <v>12446</v>
      </c>
      <c r="F360" s="29">
        <f t="shared" si="33"/>
        <v>2365</v>
      </c>
      <c r="G360" s="29">
        <f t="shared" si="34"/>
        <v>14811</v>
      </c>
      <c r="H360" s="36">
        <v>1</v>
      </c>
      <c r="I360" s="31">
        <f t="shared" si="36"/>
        <v>26</v>
      </c>
      <c r="J360" s="67">
        <f t="shared" si="35"/>
        <v>385086</v>
      </c>
    </row>
    <row r="361" spans="1:10" x14ac:dyDescent="0.35">
      <c r="A361" s="68" t="s">
        <v>382</v>
      </c>
      <c r="B361" s="39" t="s">
        <v>357</v>
      </c>
      <c r="C361" s="26" t="s">
        <v>224</v>
      </c>
      <c r="D361" s="36">
        <v>281</v>
      </c>
      <c r="E361" s="25">
        <v>149352</v>
      </c>
      <c r="F361" s="29">
        <f t="shared" si="33"/>
        <v>28377</v>
      </c>
      <c r="G361" s="29">
        <f t="shared" si="34"/>
        <v>177729</v>
      </c>
      <c r="H361" s="36">
        <v>1</v>
      </c>
      <c r="I361" s="31">
        <f t="shared" si="36"/>
        <v>26</v>
      </c>
      <c r="J361" s="67">
        <f t="shared" si="35"/>
        <v>4620954</v>
      </c>
    </row>
    <row r="362" spans="1:10" x14ac:dyDescent="0.35">
      <c r="A362" s="68" t="s">
        <v>382</v>
      </c>
      <c r="B362" s="39" t="s">
        <v>358</v>
      </c>
      <c r="C362" s="26" t="s">
        <v>224</v>
      </c>
      <c r="D362" s="36">
        <v>282</v>
      </c>
      <c r="E362" s="25">
        <v>17424.400000000001</v>
      </c>
      <c r="F362" s="29">
        <f t="shared" si="33"/>
        <v>3311</v>
      </c>
      <c r="G362" s="29">
        <f t="shared" si="34"/>
        <v>20735.400000000001</v>
      </c>
      <c r="H362" s="36">
        <v>1</v>
      </c>
      <c r="I362" s="31">
        <f t="shared" si="36"/>
        <v>26</v>
      </c>
      <c r="J362" s="67">
        <f t="shared" si="35"/>
        <v>539120.4</v>
      </c>
    </row>
    <row r="363" spans="1:10" x14ac:dyDescent="0.35">
      <c r="A363" s="68" t="s">
        <v>382</v>
      </c>
      <c r="B363" s="39" t="s">
        <v>359</v>
      </c>
      <c r="C363" s="26" t="s">
        <v>224</v>
      </c>
      <c r="D363" s="36">
        <v>285</v>
      </c>
      <c r="E363" s="25">
        <v>43561</v>
      </c>
      <c r="F363" s="29">
        <f t="shared" si="33"/>
        <v>8277</v>
      </c>
      <c r="G363" s="29">
        <f t="shared" si="34"/>
        <v>51838</v>
      </c>
      <c r="H363" s="36">
        <v>1</v>
      </c>
      <c r="I363" s="31">
        <f t="shared" si="36"/>
        <v>26</v>
      </c>
      <c r="J363" s="67">
        <f t="shared" si="35"/>
        <v>1347788</v>
      </c>
    </row>
    <row r="364" spans="1:10" x14ac:dyDescent="0.35">
      <c r="A364" s="68" t="s">
        <v>382</v>
      </c>
      <c r="B364" s="39" t="s">
        <v>360</v>
      </c>
      <c r="C364" s="26" t="s">
        <v>224</v>
      </c>
      <c r="D364" s="36">
        <v>308</v>
      </c>
      <c r="E364" s="25">
        <v>18718</v>
      </c>
      <c r="F364" s="29">
        <f t="shared" si="33"/>
        <v>3556</v>
      </c>
      <c r="G364" s="29">
        <f t="shared" si="34"/>
        <v>22274</v>
      </c>
      <c r="H364" s="36">
        <v>1</v>
      </c>
      <c r="I364" s="31">
        <f t="shared" si="36"/>
        <v>26</v>
      </c>
      <c r="J364" s="67">
        <f t="shared" si="35"/>
        <v>579124</v>
      </c>
    </row>
    <row r="365" spans="1:10" x14ac:dyDescent="0.35">
      <c r="A365" s="68" t="s">
        <v>382</v>
      </c>
      <c r="B365" s="39" t="s">
        <v>361</v>
      </c>
      <c r="C365" s="26" t="s">
        <v>224</v>
      </c>
      <c r="D365" s="36">
        <v>328</v>
      </c>
      <c r="E365" s="25">
        <v>14945</v>
      </c>
      <c r="F365" s="29">
        <f t="shared" si="33"/>
        <v>2840</v>
      </c>
      <c r="G365" s="29">
        <f t="shared" si="34"/>
        <v>17785</v>
      </c>
      <c r="H365" s="36">
        <v>1</v>
      </c>
      <c r="I365" s="31">
        <f t="shared" si="36"/>
        <v>26</v>
      </c>
      <c r="J365" s="67">
        <f t="shared" si="35"/>
        <v>462410</v>
      </c>
    </row>
    <row r="366" spans="1:10" x14ac:dyDescent="0.35">
      <c r="A366" s="68" t="s">
        <v>382</v>
      </c>
      <c r="B366" s="37" t="s">
        <v>115</v>
      </c>
      <c r="C366" s="26" t="s">
        <v>225</v>
      </c>
      <c r="D366" s="36">
        <v>329</v>
      </c>
      <c r="E366" s="25">
        <v>32359</v>
      </c>
      <c r="F366" s="29">
        <f t="shared" si="33"/>
        <v>6148</v>
      </c>
      <c r="G366" s="29">
        <f t="shared" si="34"/>
        <v>38507</v>
      </c>
      <c r="H366" s="36">
        <v>1</v>
      </c>
      <c r="I366" s="31">
        <f t="shared" si="36"/>
        <v>26</v>
      </c>
      <c r="J366" s="67">
        <f t="shared" si="35"/>
        <v>1001182</v>
      </c>
    </row>
    <row r="367" spans="1:10" x14ac:dyDescent="0.35">
      <c r="A367" s="68" t="s">
        <v>382</v>
      </c>
      <c r="B367" s="40" t="s">
        <v>362</v>
      </c>
      <c r="C367" s="26" t="s">
        <v>224</v>
      </c>
      <c r="D367" s="36">
        <v>107</v>
      </c>
      <c r="E367" s="25">
        <v>24000.799999999999</v>
      </c>
      <c r="F367" s="29">
        <f t="shared" si="33"/>
        <v>4560</v>
      </c>
      <c r="G367" s="29">
        <f t="shared" si="34"/>
        <v>28560.799999999999</v>
      </c>
      <c r="H367" s="36">
        <v>2</v>
      </c>
      <c r="I367" s="31">
        <f t="shared" si="36"/>
        <v>52</v>
      </c>
      <c r="J367" s="67">
        <f t="shared" si="35"/>
        <v>1485161.5999999999</v>
      </c>
    </row>
    <row r="368" spans="1:10" x14ac:dyDescent="0.35">
      <c r="A368" s="68" t="s">
        <v>382</v>
      </c>
      <c r="B368" s="39" t="s">
        <v>333</v>
      </c>
      <c r="C368" s="26" t="s">
        <v>224</v>
      </c>
      <c r="D368" s="36">
        <v>108</v>
      </c>
      <c r="E368" s="25">
        <v>35500</v>
      </c>
      <c r="F368" s="29">
        <f t="shared" si="33"/>
        <v>6745</v>
      </c>
      <c r="G368" s="29">
        <f t="shared" si="34"/>
        <v>42245</v>
      </c>
      <c r="H368" s="36">
        <v>1</v>
      </c>
      <c r="I368" s="31">
        <f t="shared" si="36"/>
        <v>26</v>
      </c>
      <c r="J368" s="67">
        <f t="shared" si="35"/>
        <v>1098370</v>
      </c>
    </row>
    <row r="369" spans="1:10" x14ac:dyDescent="0.35">
      <c r="A369" s="68" t="s">
        <v>382</v>
      </c>
      <c r="B369" s="40" t="s">
        <v>363</v>
      </c>
      <c r="C369" s="26" t="s">
        <v>224</v>
      </c>
      <c r="D369" s="36">
        <v>92</v>
      </c>
      <c r="E369" s="25">
        <v>48982</v>
      </c>
      <c r="F369" s="29">
        <f t="shared" si="33"/>
        <v>9307</v>
      </c>
      <c r="G369" s="29">
        <f t="shared" si="34"/>
        <v>58289</v>
      </c>
      <c r="H369" s="36">
        <v>1</v>
      </c>
      <c r="I369" s="31">
        <f t="shared" si="36"/>
        <v>26</v>
      </c>
      <c r="J369" s="67">
        <f t="shared" si="35"/>
        <v>1515514</v>
      </c>
    </row>
    <row r="370" spans="1:10" x14ac:dyDescent="0.35">
      <c r="A370" s="68" t="s">
        <v>382</v>
      </c>
      <c r="B370" s="40" t="s">
        <v>364</v>
      </c>
      <c r="C370" s="26" t="s">
        <v>224</v>
      </c>
      <c r="D370" s="36">
        <v>93</v>
      </c>
      <c r="E370" s="25">
        <v>76214.600000000006</v>
      </c>
      <c r="F370" s="29">
        <f t="shared" si="33"/>
        <v>14481</v>
      </c>
      <c r="G370" s="29">
        <f t="shared" si="34"/>
        <v>90695.6</v>
      </c>
      <c r="H370" s="36">
        <v>1</v>
      </c>
      <c r="I370" s="31">
        <f t="shared" si="36"/>
        <v>26</v>
      </c>
      <c r="J370" s="67">
        <f t="shared" si="35"/>
        <v>2358085.6</v>
      </c>
    </row>
    <row r="371" spans="1:10" x14ac:dyDescent="0.35">
      <c r="A371" s="68" t="s">
        <v>382</v>
      </c>
      <c r="B371" s="39" t="s">
        <v>311</v>
      </c>
      <c r="C371" s="26" t="s">
        <v>224</v>
      </c>
      <c r="D371" s="36">
        <v>7</v>
      </c>
      <c r="E371" s="25">
        <v>27000</v>
      </c>
      <c r="F371" s="29">
        <f t="shared" si="33"/>
        <v>5130</v>
      </c>
      <c r="G371" s="29">
        <f t="shared" si="34"/>
        <v>32130</v>
      </c>
      <c r="H371" s="36">
        <v>1</v>
      </c>
      <c r="I371" s="31">
        <f t="shared" si="36"/>
        <v>26</v>
      </c>
      <c r="J371" s="67">
        <f t="shared" si="35"/>
        <v>835380</v>
      </c>
    </row>
    <row r="372" spans="1:10" x14ac:dyDescent="0.35">
      <c r="A372" s="68" t="s">
        <v>382</v>
      </c>
      <c r="B372" s="40" t="s">
        <v>365</v>
      </c>
      <c r="C372" s="26" t="s">
        <v>224</v>
      </c>
      <c r="D372" s="36">
        <v>94</v>
      </c>
      <c r="E372" s="25">
        <v>12000.16</v>
      </c>
      <c r="F372" s="29">
        <f t="shared" si="33"/>
        <v>2280</v>
      </c>
      <c r="G372" s="29">
        <f t="shared" si="34"/>
        <v>14280.16</v>
      </c>
      <c r="H372" s="36">
        <v>1</v>
      </c>
      <c r="I372" s="31">
        <f t="shared" si="36"/>
        <v>26</v>
      </c>
      <c r="J372" s="67">
        <f t="shared" si="35"/>
        <v>371284.16</v>
      </c>
    </row>
    <row r="373" spans="1:10" x14ac:dyDescent="0.35">
      <c r="A373" s="68" t="s">
        <v>382</v>
      </c>
      <c r="B373" s="40" t="s">
        <v>366</v>
      </c>
      <c r="C373" s="26" t="s">
        <v>224</v>
      </c>
      <c r="D373" s="36">
        <v>95</v>
      </c>
      <c r="E373" s="25">
        <v>12000</v>
      </c>
      <c r="F373" s="29">
        <f t="shared" si="33"/>
        <v>2280</v>
      </c>
      <c r="G373" s="29">
        <f t="shared" si="34"/>
        <v>14280</v>
      </c>
      <c r="H373" s="36">
        <v>1</v>
      </c>
      <c r="I373" s="31">
        <f t="shared" si="36"/>
        <v>26</v>
      </c>
      <c r="J373" s="67">
        <f t="shared" si="35"/>
        <v>371280</v>
      </c>
    </row>
    <row r="374" spans="1:10" x14ac:dyDescent="0.35">
      <c r="A374" s="68" t="s">
        <v>382</v>
      </c>
      <c r="B374" s="40" t="s">
        <v>367</v>
      </c>
      <c r="C374" s="26" t="s">
        <v>224</v>
      </c>
      <c r="D374" s="36">
        <v>117</v>
      </c>
      <c r="E374" s="25">
        <v>6266.88</v>
      </c>
      <c r="F374" s="29">
        <f t="shared" si="33"/>
        <v>1191</v>
      </c>
      <c r="G374" s="29">
        <f t="shared" si="34"/>
        <v>7457.88</v>
      </c>
      <c r="H374" s="36">
        <v>4</v>
      </c>
      <c r="I374" s="31">
        <f t="shared" si="36"/>
        <v>104</v>
      </c>
      <c r="J374" s="67">
        <f t="shared" si="35"/>
        <v>775619.52</v>
      </c>
    </row>
    <row r="375" spans="1:10" x14ac:dyDescent="0.35">
      <c r="A375" s="68" t="s">
        <v>382</v>
      </c>
      <c r="B375" s="38" t="s">
        <v>173</v>
      </c>
      <c r="C375" s="26" t="s">
        <v>255</v>
      </c>
      <c r="D375" s="36">
        <v>14</v>
      </c>
      <c r="E375" s="25">
        <v>19401</v>
      </c>
      <c r="F375" s="29">
        <f t="shared" si="33"/>
        <v>3686</v>
      </c>
      <c r="G375" s="29">
        <f t="shared" si="34"/>
        <v>23087</v>
      </c>
      <c r="H375" s="36">
        <v>2</v>
      </c>
      <c r="I375" s="31">
        <f t="shared" si="36"/>
        <v>52</v>
      </c>
      <c r="J375" s="67">
        <f t="shared" si="35"/>
        <v>1200524</v>
      </c>
    </row>
    <row r="376" spans="1:10" x14ac:dyDescent="0.35">
      <c r="A376" s="68" t="s">
        <v>382</v>
      </c>
      <c r="B376" s="39" t="s">
        <v>339</v>
      </c>
      <c r="C376" s="26" t="s">
        <v>224</v>
      </c>
      <c r="D376" s="36">
        <v>89</v>
      </c>
      <c r="E376" s="25">
        <v>7765.96</v>
      </c>
      <c r="F376" s="29">
        <f t="shared" ref="F376:F438" si="37">ROUND(E376*0.19,0)</f>
        <v>1476</v>
      </c>
      <c r="G376" s="29">
        <f t="shared" ref="G376:G438" si="38">+E376+F376</f>
        <v>9241.9599999999991</v>
      </c>
      <c r="H376" s="36">
        <v>4</v>
      </c>
      <c r="I376" s="31">
        <f t="shared" si="36"/>
        <v>104</v>
      </c>
      <c r="J376" s="67">
        <f t="shared" ref="J376:J438" si="39">+I376*G376</f>
        <v>961163.83999999985</v>
      </c>
    </row>
    <row r="377" spans="1:10" x14ac:dyDescent="0.35">
      <c r="A377" s="68" t="s">
        <v>382</v>
      </c>
      <c r="B377" s="40" t="s">
        <v>368</v>
      </c>
      <c r="C377" s="26" t="s">
        <v>224</v>
      </c>
      <c r="D377" s="36">
        <v>121</v>
      </c>
      <c r="E377" s="25">
        <v>106776.91</v>
      </c>
      <c r="F377" s="29">
        <f t="shared" si="37"/>
        <v>20288</v>
      </c>
      <c r="G377" s="29">
        <f t="shared" si="38"/>
        <v>127064.91</v>
      </c>
      <c r="H377" s="36">
        <v>2</v>
      </c>
      <c r="I377" s="31">
        <f t="shared" si="36"/>
        <v>52</v>
      </c>
      <c r="J377" s="67">
        <f t="shared" si="39"/>
        <v>6607375.3200000003</v>
      </c>
    </row>
    <row r="378" spans="1:10" x14ac:dyDescent="0.35">
      <c r="A378" s="68" t="s">
        <v>382</v>
      </c>
      <c r="B378" s="40" t="s">
        <v>369</v>
      </c>
      <c r="C378" s="26" t="s">
        <v>224</v>
      </c>
      <c r="D378" s="36">
        <v>131</v>
      </c>
      <c r="E378" s="25">
        <v>27428.09</v>
      </c>
      <c r="F378" s="29">
        <f t="shared" si="37"/>
        <v>5211</v>
      </c>
      <c r="G378" s="29">
        <f t="shared" si="38"/>
        <v>32639.09</v>
      </c>
      <c r="H378" s="36">
        <v>2</v>
      </c>
      <c r="I378" s="31">
        <f t="shared" si="36"/>
        <v>52</v>
      </c>
      <c r="J378" s="67">
        <f t="shared" si="39"/>
        <v>1697232.68</v>
      </c>
    </row>
    <row r="379" spans="1:10" ht="26" x14ac:dyDescent="0.35">
      <c r="A379" s="68" t="s">
        <v>382</v>
      </c>
      <c r="B379" s="40" t="s">
        <v>370</v>
      </c>
      <c r="C379" s="26" t="s">
        <v>224</v>
      </c>
      <c r="D379" s="36">
        <v>112</v>
      </c>
      <c r="E379" s="25">
        <v>789.6</v>
      </c>
      <c r="F379" s="29">
        <f t="shared" si="37"/>
        <v>150</v>
      </c>
      <c r="G379" s="29">
        <f t="shared" si="38"/>
        <v>939.6</v>
      </c>
      <c r="H379" s="36">
        <v>12</v>
      </c>
      <c r="I379" s="31">
        <f t="shared" si="36"/>
        <v>312</v>
      </c>
      <c r="J379" s="67">
        <f t="shared" si="39"/>
        <v>293155.20000000001</v>
      </c>
    </row>
    <row r="380" spans="1:10" x14ac:dyDescent="0.35">
      <c r="A380" s="68" t="s">
        <v>382</v>
      </c>
      <c r="B380" s="40" t="s">
        <v>371</v>
      </c>
      <c r="C380" s="26" t="s">
        <v>224</v>
      </c>
      <c r="D380" s="36">
        <v>113</v>
      </c>
      <c r="E380" s="25">
        <v>2447.1999999999998</v>
      </c>
      <c r="F380" s="29">
        <f t="shared" si="37"/>
        <v>465</v>
      </c>
      <c r="G380" s="29">
        <f t="shared" si="38"/>
        <v>2912.2</v>
      </c>
      <c r="H380" s="36">
        <v>4</v>
      </c>
      <c r="I380" s="31">
        <f t="shared" si="36"/>
        <v>104</v>
      </c>
      <c r="J380" s="67">
        <f t="shared" si="39"/>
        <v>302868.8</v>
      </c>
    </row>
    <row r="381" spans="1:10" x14ac:dyDescent="0.35">
      <c r="A381" s="68" t="s">
        <v>382</v>
      </c>
      <c r="B381" s="39" t="s">
        <v>349</v>
      </c>
      <c r="C381" s="26" t="s">
        <v>224</v>
      </c>
      <c r="D381" s="36">
        <v>115</v>
      </c>
      <c r="E381" s="25">
        <v>491</v>
      </c>
      <c r="F381" s="29">
        <f t="shared" si="37"/>
        <v>93</v>
      </c>
      <c r="G381" s="29">
        <f t="shared" si="38"/>
        <v>584</v>
      </c>
      <c r="H381" s="36">
        <v>4</v>
      </c>
      <c r="I381" s="31">
        <f t="shared" si="36"/>
        <v>104</v>
      </c>
      <c r="J381" s="67">
        <f t="shared" si="39"/>
        <v>60736</v>
      </c>
    </row>
    <row r="382" spans="1:10" x14ac:dyDescent="0.35">
      <c r="A382" s="68" t="s">
        <v>382</v>
      </c>
      <c r="B382" s="39" t="s">
        <v>315</v>
      </c>
      <c r="C382" s="26" t="s">
        <v>224</v>
      </c>
      <c r="D382" s="36">
        <v>16</v>
      </c>
      <c r="E382" s="25">
        <v>982.8</v>
      </c>
      <c r="F382" s="29">
        <f t="shared" si="37"/>
        <v>187</v>
      </c>
      <c r="G382" s="29">
        <f t="shared" si="38"/>
        <v>1169.8</v>
      </c>
      <c r="H382" s="36">
        <v>2</v>
      </c>
      <c r="I382" s="31">
        <f t="shared" si="36"/>
        <v>52</v>
      </c>
      <c r="J382" s="67">
        <f t="shared" si="39"/>
        <v>60829.599999999999</v>
      </c>
    </row>
    <row r="383" spans="1:10" x14ac:dyDescent="0.35">
      <c r="A383" s="68" t="s">
        <v>382</v>
      </c>
      <c r="B383" s="40" t="s">
        <v>372</v>
      </c>
      <c r="C383" s="26" t="s">
        <v>224</v>
      </c>
      <c r="D383" s="36">
        <v>116</v>
      </c>
      <c r="E383" s="25">
        <v>1764</v>
      </c>
      <c r="F383" s="29">
        <f t="shared" si="37"/>
        <v>335</v>
      </c>
      <c r="G383" s="29">
        <f t="shared" si="38"/>
        <v>2099</v>
      </c>
      <c r="H383" s="36">
        <v>3</v>
      </c>
      <c r="I383" s="31">
        <f t="shared" si="36"/>
        <v>78</v>
      </c>
      <c r="J383" s="67">
        <f t="shared" si="39"/>
        <v>163722</v>
      </c>
    </row>
    <row r="384" spans="1:10" x14ac:dyDescent="0.35">
      <c r="A384" s="68" t="s">
        <v>382</v>
      </c>
      <c r="B384" s="39" t="s">
        <v>314</v>
      </c>
      <c r="C384" s="26" t="s">
        <v>224</v>
      </c>
      <c r="D384" s="36">
        <v>15</v>
      </c>
      <c r="E384" s="25">
        <v>33283.800000000003</v>
      </c>
      <c r="F384" s="29">
        <f t="shared" si="37"/>
        <v>6324</v>
      </c>
      <c r="G384" s="29">
        <f t="shared" si="38"/>
        <v>39607.800000000003</v>
      </c>
      <c r="H384" s="36">
        <v>1</v>
      </c>
      <c r="I384" s="31">
        <f t="shared" si="36"/>
        <v>26</v>
      </c>
      <c r="J384" s="67">
        <f t="shared" si="39"/>
        <v>1029802.8</v>
      </c>
    </row>
    <row r="385" spans="1:11" x14ac:dyDescent="0.35">
      <c r="A385" s="68" t="s">
        <v>382</v>
      </c>
      <c r="B385" s="40" t="s">
        <v>373</v>
      </c>
      <c r="C385" s="26" t="s">
        <v>224</v>
      </c>
      <c r="D385" s="36">
        <v>325</v>
      </c>
      <c r="E385" s="25">
        <v>1050</v>
      </c>
      <c r="F385" s="29">
        <f t="shared" si="37"/>
        <v>200</v>
      </c>
      <c r="G385" s="29">
        <f t="shared" si="38"/>
        <v>1250</v>
      </c>
      <c r="H385" s="36">
        <v>3</v>
      </c>
      <c r="I385" s="31">
        <f t="shared" si="36"/>
        <v>78</v>
      </c>
      <c r="J385" s="67">
        <f t="shared" si="39"/>
        <v>97500</v>
      </c>
    </row>
    <row r="386" spans="1:11" x14ac:dyDescent="0.35">
      <c r="A386" s="68" t="s">
        <v>382</v>
      </c>
      <c r="B386" s="40" t="s">
        <v>374</v>
      </c>
      <c r="C386" s="26" t="s">
        <v>224</v>
      </c>
      <c r="D386" s="36">
        <v>135</v>
      </c>
      <c r="E386" s="25">
        <v>5096</v>
      </c>
      <c r="F386" s="29">
        <f t="shared" si="37"/>
        <v>968</v>
      </c>
      <c r="G386" s="29">
        <f t="shared" si="38"/>
        <v>6064</v>
      </c>
      <c r="H386" s="36">
        <v>2</v>
      </c>
      <c r="I386" s="31">
        <f t="shared" si="36"/>
        <v>52</v>
      </c>
      <c r="J386" s="67">
        <f t="shared" si="39"/>
        <v>315328</v>
      </c>
    </row>
    <row r="387" spans="1:11" x14ac:dyDescent="0.35">
      <c r="A387" s="68" t="s">
        <v>382</v>
      </c>
      <c r="B387" s="40" t="s">
        <v>375</v>
      </c>
      <c r="C387" s="26" t="s">
        <v>224</v>
      </c>
      <c r="D387" s="36">
        <v>136</v>
      </c>
      <c r="E387" s="25">
        <v>476</v>
      </c>
      <c r="F387" s="29">
        <f t="shared" si="37"/>
        <v>90</v>
      </c>
      <c r="G387" s="29">
        <f t="shared" si="38"/>
        <v>566</v>
      </c>
      <c r="H387" s="36">
        <v>15</v>
      </c>
      <c r="I387" s="31">
        <f t="shared" si="36"/>
        <v>390</v>
      </c>
      <c r="J387" s="67">
        <f t="shared" si="39"/>
        <v>220740</v>
      </c>
    </row>
    <row r="388" spans="1:11" x14ac:dyDescent="0.35">
      <c r="A388" s="68" t="s">
        <v>382</v>
      </c>
      <c r="B388" s="39" t="s">
        <v>338</v>
      </c>
      <c r="C388" s="26" t="s">
        <v>224</v>
      </c>
      <c r="D388" s="36">
        <v>96</v>
      </c>
      <c r="E388" s="25">
        <v>2079</v>
      </c>
      <c r="F388" s="29">
        <f t="shared" si="37"/>
        <v>395</v>
      </c>
      <c r="G388" s="29">
        <f t="shared" si="38"/>
        <v>2474</v>
      </c>
      <c r="H388" s="36">
        <v>4</v>
      </c>
      <c r="I388" s="31">
        <f t="shared" si="36"/>
        <v>104</v>
      </c>
      <c r="J388" s="67">
        <f t="shared" si="39"/>
        <v>257296</v>
      </c>
    </row>
    <row r="389" spans="1:11" x14ac:dyDescent="0.35">
      <c r="A389" s="68" t="s">
        <v>382</v>
      </c>
      <c r="B389" s="39" t="s">
        <v>346</v>
      </c>
      <c r="C389" s="26" t="s">
        <v>224</v>
      </c>
      <c r="D389" s="36">
        <v>256</v>
      </c>
      <c r="E389" s="25">
        <v>112184.5</v>
      </c>
      <c r="F389" s="29">
        <f t="shared" si="37"/>
        <v>21315</v>
      </c>
      <c r="G389" s="29">
        <f t="shared" si="38"/>
        <v>133499.5</v>
      </c>
      <c r="H389" s="36">
        <v>2</v>
      </c>
      <c r="I389" s="31">
        <f t="shared" si="36"/>
        <v>52</v>
      </c>
      <c r="J389" s="67">
        <f t="shared" si="39"/>
        <v>6941974</v>
      </c>
    </row>
    <row r="390" spans="1:11" x14ac:dyDescent="0.35">
      <c r="A390" s="68" t="s">
        <v>382</v>
      </c>
      <c r="B390" s="40" t="s">
        <v>376</v>
      </c>
      <c r="C390" s="26" t="s">
        <v>224</v>
      </c>
      <c r="D390" s="36">
        <v>98</v>
      </c>
      <c r="E390" s="25">
        <v>62394.75</v>
      </c>
      <c r="F390" s="29">
        <f t="shared" si="37"/>
        <v>11855</v>
      </c>
      <c r="G390" s="29">
        <f t="shared" si="38"/>
        <v>74249.75</v>
      </c>
      <c r="H390" s="36">
        <v>2</v>
      </c>
      <c r="I390" s="31">
        <f t="shared" si="36"/>
        <v>52</v>
      </c>
      <c r="J390" s="67">
        <f t="shared" si="39"/>
        <v>3860987</v>
      </c>
    </row>
    <row r="391" spans="1:11" x14ac:dyDescent="0.35">
      <c r="A391" s="68" t="s">
        <v>382</v>
      </c>
      <c r="B391" s="39" t="s">
        <v>330</v>
      </c>
      <c r="C391" s="26" t="s">
        <v>224</v>
      </c>
      <c r="D391" s="36">
        <v>99</v>
      </c>
      <c r="E391" s="25">
        <v>59243.5</v>
      </c>
      <c r="F391" s="29">
        <f t="shared" si="37"/>
        <v>11256</v>
      </c>
      <c r="G391" s="29">
        <f t="shared" si="38"/>
        <v>70499.5</v>
      </c>
      <c r="H391" s="36">
        <v>2</v>
      </c>
      <c r="I391" s="31">
        <f t="shared" si="36"/>
        <v>52</v>
      </c>
      <c r="J391" s="67">
        <f t="shared" si="39"/>
        <v>3665974</v>
      </c>
    </row>
    <row r="392" spans="1:11" x14ac:dyDescent="0.35">
      <c r="A392" s="68" t="s">
        <v>382</v>
      </c>
      <c r="B392" s="40" t="s">
        <v>377</v>
      </c>
      <c r="C392" s="26" t="s">
        <v>224</v>
      </c>
      <c r="D392" s="36">
        <v>100</v>
      </c>
      <c r="E392" s="25">
        <v>44369.82</v>
      </c>
      <c r="F392" s="29">
        <f t="shared" si="37"/>
        <v>8430</v>
      </c>
      <c r="G392" s="29">
        <f t="shared" si="38"/>
        <v>52799.82</v>
      </c>
      <c r="H392" s="36">
        <v>1</v>
      </c>
      <c r="I392" s="31">
        <f t="shared" si="36"/>
        <v>26</v>
      </c>
      <c r="J392" s="67">
        <f t="shared" si="39"/>
        <v>1372795.32</v>
      </c>
    </row>
    <row r="393" spans="1:11" x14ac:dyDescent="0.35">
      <c r="A393" s="68" t="s">
        <v>382</v>
      </c>
      <c r="B393" s="38" t="s">
        <v>251</v>
      </c>
      <c r="C393" s="26" t="s">
        <v>224</v>
      </c>
      <c r="D393" s="36">
        <v>101</v>
      </c>
      <c r="E393" s="25">
        <v>5810</v>
      </c>
      <c r="F393" s="29">
        <f t="shared" si="37"/>
        <v>1104</v>
      </c>
      <c r="G393" s="29">
        <f t="shared" si="38"/>
        <v>6914</v>
      </c>
      <c r="H393" s="36">
        <v>3</v>
      </c>
      <c r="I393" s="31">
        <f t="shared" si="36"/>
        <v>78</v>
      </c>
      <c r="J393" s="67">
        <f t="shared" si="39"/>
        <v>539292</v>
      </c>
    </row>
    <row r="394" spans="1:11" x14ac:dyDescent="0.35">
      <c r="A394" s="68" t="s">
        <v>382</v>
      </c>
      <c r="B394" s="39" t="s">
        <v>324</v>
      </c>
      <c r="C394" s="26" t="s">
        <v>224</v>
      </c>
      <c r="D394" s="36">
        <v>102</v>
      </c>
      <c r="E394" s="25">
        <v>42087.5</v>
      </c>
      <c r="F394" s="29">
        <f t="shared" si="37"/>
        <v>7997</v>
      </c>
      <c r="G394" s="29">
        <f t="shared" si="38"/>
        <v>50084.5</v>
      </c>
      <c r="H394" s="36">
        <v>3</v>
      </c>
      <c r="I394" s="31">
        <f t="shared" si="36"/>
        <v>78</v>
      </c>
      <c r="J394" s="67">
        <f t="shared" si="39"/>
        <v>3906591</v>
      </c>
    </row>
    <row r="395" spans="1:11" x14ac:dyDescent="0.35">
      <c r="A395" s="68" t="s">
        <v>382</v>
      </c>
      <c r="B395" s="39" t="s">
        <v>340</v>
      </c>
      <c r="C395" s="26" t="s">
        <v>224</v>
      </c>
      <c r="D395" s="36">
        <v>109</v>
      </c>
      <c r="E395" s="25">
        <v>3570</v>
      </c>
      <c r="F395" s="29">
        <f t="shared" si="37"/>
        <v>678</v>
      </c>
      <c r="G395" s="29">
        <f t="shared" si="38"/>
        <v>4248</v>
      </c>
      <c r="H395" s="36">
        <v>1</v>
      </c>
      <c r="I395" s="31">
        <f t="shared" si="36"/>
        <v>26</v>
      </c>
      <c r="J395" s="67">
        <f t="shared" si="39"/>
        <v>110448</v>
      </c>
    </row>
    <row r="396" spans="1:11" x14ac:dyDescent="0.35">
      <c r="A396" s="68" t="s">
        <v>382</v>
      </c>
      <c r="B396" s="40" t="s">
        <v>378</v>
      </c>
      <c r="C396" s="26" t="s">
        <v>224</v>
      </c>
      <c r="D396" s="36">
        <v>390</v>
      </c>
      <c r="E396" s="25">
        <v>1882350.94</v>
      </c>
      <c r="F396" s="29">
        <f t="shared" si="37"/>
        <v>357647</v>
      </c>
      <c r="G396" s="29">
        <f t="shared" si="38"/>
        <v>2239997.94</v>
      </c>
      <c r="H396" s="36">
        <v>1</v>
      </c>
      <c r="I396" s="31">
        <f t="shared" si="36"/>
        <v>26</v>
      </c>
      <c r="J396" s="67">
        <f t="shared" si="39"/>
        <v>58239946.439999998</v>
      </c>
    </row>
    <row r="397" spans="1:11" x14ac:dyDescent="0.35">
      <c r="A397" s="68" t="s">
        <v>382</v>
      </c>
      <c r="B397" s="40" t="s">
        <v>379</v>
      </c>
      <c r="C397" s="26" t="s">
        <v>224</v>
      </c>
      <c r="D397" s="36">
        <v>118</v>
      </c>
      <c r="E397" s="25">
        <v>250000</v>
      </c>
      <c r="F397" s="29">
        <f t="shared" si="37"/>
        <v>47500</v>
      </c>
      <c r="G397" s="29">
        <f t="shared" si="38"/>
        <v>297500</v>
      </c>
      <c r="H397" s="36">
        <v>1</v>
      </c>
      <c r="I397" s="31">
        <f t="shared" si="36"/>
        <v>26</v>
      </c>
      <c r="J397" s="67">
        <f t="shared" si="39"/>
        <v>7735000</v>
      </c>
    </row>
    <row r="398" spans="1:11" x14ac:dyDescent="0.35">
      <c r="A398" s="68" t="s">
        <v>382</v>
      </c>
      <c r="B398" s="39" t="s">
        <v>336</v>
      </c>
      <c r="C398" s="26" t="s">
        <v>224</v>
      </c>
      <c r="D398" s="36">
        <v>119</v>
      </c>
      <c r="E398" s="25">
        <v>15126</v>
      </c>
      <c r="F398" s="29">
        <f t="shared" si="37"/>
        <v>2874</v>
      </c>
      <c r="G398" s="29">
        <f t="shared" si="38"/>
        <v>18000</v>
      </c>
      <c r="H398" s="36">
        <v>1</v>
      </c>
      <c r="I398" s="31">
        <f t="shared" si="36"/>
        <v>26</v>
      </c>
      <c r="J398" s="67">
        <f t="shared" si="39"/>
        <v>468000</v>
      </c>
    </row>
    <row r="399" spans="1:11" x14ac:dyDescent="0.35">
      <c r="A399" s="68" t="s">
        <v>382</v>
      </c>
      <c r="B399" s="40" t="s">
        <v>380</v>
      </c>
      <c r="C399" s="26" t="s">
        <v>224</v>
      </c>
      <c r="D399" s="36">
        <v>120</v>
      </c>
      <c r="E399" s="25">
        <v>57150</v>
      </c>
      <c r="F399" s="29">
        <f t="shared" si="37"/>
        <v>10859</v>
      </c>
      <c r="G399" s="29">
        <f t="shared" si="38"/>
        <v>68009</v>
      </c>
      <c r="H399" s="36">
        <v>1</v>
      </c>
      <c r="I399" s="31">
        <f t="shared" si="36"/>
        <v>26</v>
      </c>
      <c r="J399" s="67">
        <f t="shared" si="39"/>
        <v>1768234</v>
      </c>
    </row>
    <row r="400" spans="1:11" ht="43.5" x14ac:dyDescent="0.35">
      <c r="A400" s="68" t="s">
        <v>383</v>
      </c>
      <c r="B400" s="39" t="s">
        <v>247</v>
      </c>
      <c r="C400" s="26" t="s">
        <v>248</v>
      </c>
      <c r="D400" s="36">
        <v>18</v>
      </c>
      <c r="E400" s="25">
        <v>21463</v>
      </c>
      <c r="F400" s="29">
        <f t="shared" si="37"/>
        <v>4078</v>
      </c>
      <c r="G400" s="29">
        <f t="shared" si="38"/>
        <v>25541</v>
      </c>
      <c r="H400" s="36">
        <v>2</v>
      </c>
      <c r="I400" s="31">
        <f>+H400*29</f>
        <v>58</v>
      </c>
      <c r="J400" s="67">
        <f t="shared" si="39"/>
        <v>1481378</v>
      </c>
      <c r="K400">
        <f>152*29</f>
        <v>4408</v>
      </c>
    </row>
    <row r="401" spans="1:10" x14ac:dyDescent="0.35">
      <c r="A401" s="68" t="s">
        <v>383</v>
      </c>
      <c r="B401" s="39" t="s">
        <v>309</v>
      </c>
      <c r="C401" s="26" t="s">
        <v>224</v>
      </c>
      <c r="D401" s="36">
        <v>26</v>
      </c>
      <c r="E401" s="25">
        <v>4953</v>
      </c>
      <c r="F401" s="29">
        <f t="shared" si="37"/>
        <v>941</v>
      </c>
      <c r="G401" s="29">
        <f t="shared" si="38"/>
        <v>5894</v>
      </c>
      <c r="H401" s="36">
        <v>4</v>
      </c>
      <c r="I401" s="31">
        <f t="shared" ref="I401:I454" si="40">+H401*29</f>
        <v>116</v>
      </c>
      <c r="J401" s="67">
        <f t="shared" si="39"/>
        <v>683704</v>
      </c>
    </row>
    <row r="402" spans="1:10" x14ac:dyDescent="0.35">
      <c r="A402" s="68" t="s">
        <v>383</v>
      </c>
      <c r="B402" s="40" t="s">
        <v>384</v>
      </c>
      <c r="C402" s="36" t="s">
        <v>224</v>
      </c>
      <c r="D402" s="36">
        <v>91</v>
      </c>
      <c r="E402" s="25">
        <v>45402.5</v>
      </c>
      <c r="F402" s="29">
        <f t="shared" si="37"/>
        <v>8626</v>
      </c>
      <c r="G402" s="29">
        <f t="shared" si="38"/>
        <v>54028.5</v>
      </c>
      <c r="H402" s="36">
        <v>1</v>
      </c>
      <c r="I402" s="31">
        <f t="shared" si="40"/>
        <v>29</v>
      </c>
      <c r="J402" s="67">
        <f t="shared" si="39"/>
        <v>1566826.5</v>
      </c>
    </row>
    <row r="403" spans="1:10" x14ac:dyDescent="0.35">
      <c r="A403" s="68" t="s">
        <v>383</v>
      </c>
      <c r="B403" s="39" t="s">
        <v>318</v>
      </c>
      <c r="C403" s="26" t="s">
        <v>224</v>
      </c>
      <c r="D403" s="36">
        <v>23</v>
      </c>
      <c r="E403" s="25">
        <v>4540.25</v>
      </c>
      <c r="F403" s="29">
        <f t="shared" si="37"/>
        <v>863</v>
      </c>
      <c r="G403" s="29">
        <f t="shared" si="38"/>
        <v>5403.25</v>
      </c>
      <c r="H403" s="36">
        <v>15</v>
      </c>
      <c r="I403" s="31">
        <f t="shared" si="40"/>
        <v>435</v>
      </c>
      <c r="J403" s="67">
        <f t="shared" si="39"/>
        <v>2350413.75</v>
      </c>
    </row>
    <row r="404" spans="1:10" x14ac:dyDescent="0.35">
      <c r="A404" s="68" t="s">
        <v>383</v>
      </c>
      <c r="B404" s="39" t="s">
        <v>354</v>
      </c>
      <c r="C404" s="26" t="s">
        <v>224</v>
      </c>
      <c r="D404" s="36">
        <v>4</v>
      </c>
      <c r="E404" s="25">
        <v>5243</v>
      </c>
      <c r="F404" s="29">
        <f t="shared" si="37"/>
        <v>996</v>
      </c>
      <c r="G404" s="29">
        <f t="shared" si="38"/>
        <v>6239</v>
      </c>
      <c r="H404" s="36">
        <v>1</v>
      </c>
      <c r="I404" s="31">
        <f t="shared" si="40"/>
        <v>29</v>
      </c>
      <c r="J404" s="67">
        <f t="shared" si="39"/>
        <v>180931</v>
      </c>
    </row>
    <row r="405" spans="1:10" x14ac:dyDescent="0.35">
      <c r="A405" s="68" t="s">
        <v>383</v>
      </c>
      <c r="B405" s="39" t="s">
        <v>355</v>
      </c>
      <c r="C405" s="26" t="s">
        <v>224</v>
      </c>
      <c r="D405" s="36">
        <v>10</v>
      </c>
      <c r="E405" s="25">
        <v>9956.7999999999993</v>
      </c>
      <c r="F405" s="29">
        <f t="shared" si="37"/>
        <v>1892</v>
      </c>
      <c r="G405" s="29">
        <f t="shared" si="38"/>
        <v>11848.8</v>
      </c>
      <c r="H405" s="36">
        <v>1</v>
      </c>
      <c r="I405" s="31">
        <f t="shared" si="40"/>
        <v>29</v>
      </c>
      <c r="J405" s="67">
        <f t="shared" si="39"/>
        <v>343615.19999999995</v>
      </c>
    </row>
    <row r="406" spans="1:10" x14ac:dyDescent="0.35">
      <c r="A406" s="68" t="s">
        <v>383</v>
      </c>
      <c r="B406" s="39" t="s">
        <v>226</v>
      </c>
      <c r="C406" s="26" t="s">
        <v>224</v>
      </c>
      <c r="D406" s="36">
        <v>11</v>
      </c>
      <c r="E406" s="25">
        <v>42924</v>
      </c>
      <c r="F406" s="29">
        <f t="shared" si="37"/>
        <v>8156</v>
      </c>
      <c r="G406" s="29">
        <f t="shared" si="38"/>
        <v>51080</v>
      </c>
      <c r="H406" s="36">
        <v>1</v>
      </c>
      <c r="I406" s="31">
        <f t="shared" si="40"/>
        <v>29</v>
      </c>
      <c r="J406" s="67">
        <f t="shared" si="39"/>
        <v>1481320</v>
      </c>
    </row>
    <row r="407" spans="1:10" x14ac:dyDescent="0.35">
      <c r="A407" s="68" t="s">
        <v>383</v>
      </c>
      <c r="B407" s="37" t="s">
        <v>212</v>
      </c>
      <c r="C407" s="26" t="s">
        <v>224</v>
      </c>
      <c r="D407" s="36">
        <v>138</v>
      </c>
      <c r="E407" s="25">
        <v>21462</v>
      </c>
      <c r="F407" s="29">
        <f t="shared" si="37"/>
        <v>4078</v>
      </c>
      <c r="G407" s="29">
        <f t="shared" si="38"/>
        <v>25540</v>
      </c>
      <c r="H407" s="36">
        <v>1</v>
      </c>
      <c r="I407" s="31">
        <f t="shared" si="40"/>
        <v>29</v>
      </c>
      <c r="J407" s="67">
        <f t="shared" si="39"/>
        <v>740660</v>
      </c>
    </row>
    <row r="408" spans="1:10" x14ac:dyDescent="0.35">
      <c r="A408" s="68" t="s">
        <v>383</v>
      </c>
      <c r="B408" s="38" t="s">
        <v>223</v>
      </c>
      <c r="C408" s="26" t="s">
        <v>224</v>
      </c>
      <c r="D408" s="36">
        <v>139</v>
      </c>
      <c r="E408" s="25">
        <v>21462</v>
      </c>
      <c r="F408" s="29">
        <f t="shared" si="37"/>
        <v>4078</v>
      </c>
      <c r="G408" s="29">
        <f t="shared" si="38"/>
        <v>25540</v>
      </c>
      <c r="H408" s="36">
        <v>1</v>
      </c>
      <c r="I408" s="31">
        <f t="shared" si="40"/>
        <v>29</v>
      </c>
      <c r="J408" s="67">
        <f t="shared" si="39"/>
        <v>740660</v>
      </c>
    </row>
    <row r="409" spans="1:10" x14ac:dyDescent="0.35">
      <c r="A409" s="68" t="s">
        <v>383</v>
      </c>
      <c r="B409" s="38" t="s">
        <v>227</v>
      </c>
      <c r="C409" s="26" t="s">
        <v>224</v>
      </c>
      <c r="D409" s="36">
        <v>140</v>
      </c>
      <c r="E409" s="25">
        <v>6226</v>
      </c>
      <c r="F409" s="29">
        <f t="shared" si="37"/>
        <v>1183</v>
      </c>
      <c r="G409" s="29">
        <f t="shared" si="38"/>
        <v>7409</v>
      </c>
      <c r="H409" s="36">
        <v>1</v>
      </c>
      <c r="I409" s="31">
        <f t="shared" si="40"/>
        <v>29</v>
      </c>
      <c r="J409" s="67">
        <f t="shared" si="39"/>
        <v>214861</v>
      </c>
    </row>
    <row r="410" spans="1:10" x14ac:dyDescent="0.35">
      <c r="A410" s="68" t="s">
        <v>383</v>
      </c>
      <c r="B410" s="39" t="s">
        <v>299</v>
      </c>
      <c r="C410" s="26" t="s">
        <v>224</v>
      </c>
      <c r="D410" s="36">
        <v>232</v>
      </c>
      <c r="E410" s="25">
        <v>236474</v>
      </c>
      <c r="F410" s="29">
        <f t="shared" si="37"/>
        <v>44930</v>
      </c>
      <c r="G410" s="29">
        <f t="shared" si="38"/>
        <v>281404</v>
      </c>
      <c r="H410" s="36">
        <v>1</v>
      </c>
      <c r="I410" s="31">
        <f t="shared" si="40"/>
        <v>29</v>
      </c>
      <c r="J410" s="67">
        <f t="shared" si="39"/>
        <v>8160716</v>
      </c>
    </row>
    <row r="411" spans="1:10" x14ac:dyDescent="0.35">
      <c r="A411" s="68" t="s">
        <v>383</v>
      </c>
      <c r="B411" s="39" t="s">
        <v>356</v>
      </c>
      <c r="C411" s="26" t="s">
        <v>224</v>
      </c>
      <c r="D411" s="36">
        <v>280</v>
      </c>
      <c r="E411" s="25">
        <v>12446</v>
      </c>
      <c r="F411" s="29">
        <f t="shared" si="37"/>
        <v>2365</v>
      </c>
      <c r="G411" s="29">
        <f t="shared" si="38"/>
        <v>14811</v>
      </c>
      <c r="H411" s="36">
        <v>1</v>
      </c>
      <c r="I411" s="31">
        <f t="shared" si="40"/>
        <v>29</v>
      </c>
      <c r="J411" s="67">
        <f t="shared" si="39"/>
        <v>429519</v>
      </c>
    </row>
    <row r="412" spans="1:10" x14ac:dyDescent="0.35">
      <c r="A412" s="68" t="s">
        <v>383</v>
      </c>
      <c r="B412" s="39" t="s">
        <v>357</v>
      </c>
      <c r="C412" s="26" t="s">
        <v>224</v>
      </c>
      <c r="D412" s="36">
        <v>281</v>
      </c>
      <c r="E412" s="25">
        <v>149352</v>
      </c>
      <c r="F412" s="29">
        <f t="shared" si="37"/>
        <v>28377</v>
      </c>
      <c r="G412" s="29">
        <f t="shared" si="38"/>
        <v>177729</v>
      </c>
      <c r="H412" s="36">
        <v>1</v>
      </c>
      <c r="I412" s="31">
        <f t="shared" si="40"/>
        <v>29</v>
      </c>
      <c r="J412" s="67">
        <f t="shared" si="39"/>
        <v>5154141</v>
      </c>
    </row>
    <row r="413" spans="1:10" x14ac:dyDescent="0.35">
      <c r="A413" s="68" t="s">
        <v>383</v>
      </c>
      <c r="B413" s="39" t="s">
        <v>358</v>
      </c>
      <c r="C413" s="26" t="s">
        <v>224</v>
      </c>
      <c r="D413" s="36">
        <v>282</v>
      </c>
      <c r="E413" s="25">
        <v>17424.400000000001</v>
      </c>
      <c r="F413" s="29">
        <f t="shared" si="37"/>
        <v>3311</v>
      </c>
      <c r="G413" s="29">
        <f t="shared" si="38"/>
        <v>20735.400000000001</v>
      </c>
      <c r="H413" s="36">
        <v>1</v>
      </c>
      <c r="I413" s="31">
        <f t="shared" si="40"/>
        <v>29</v>
      </c>
      <c r="J413" s="67">
        <f t="shared" si="39"/>
        <v>601326.60000000009</v>
      </c>
    </row>
    <row r="414" spans="1:10" x14ac:dyDescent="0.35">
      <c r="A414" s="68" t="s">
        <v>383</v>
      </c>
      <c r="B414" s="39" t="s">
        <v>359</v>
      </c>
      <c r="C414" s="26" t="s">
        <v>224</v>
      </c>
      <c r="D414" s="36">
        <v>285</v>
      </c>
      <c r="E414" s="25">
        <v>43561</v>
      </c>
      <c r="F414" s="29">
        <f t="shared" si="37"/>
        <v>8277</v>
      </c>
      <c r="G414" s="29">
        <f t="shared" si="38"/>
        <v>51838</v>
      </c>
      <c r="H414" s="36">
        <v>1</v>
      </c>
      <c r="I414" s="31">
        <f t="shared" si="40"/>
        <v>29</v>
      </c>
      <c r="J414" s="67">
        <f t="shared" si="39"/>
        <v>1503302</v>
      </c>
    </row>
    <row r="415" spans="1:10" x14ac:dyDescent="0.35">
      <c r="A415" s="68" t="s">
        <v>383</v>
      </c>
      <c r="B415" s="39" t="s">
        <v>360</v>
      </c>
      <c r="C415" s="26" t="s">
        <v>224</v>
      </c>
      <c r="D415" s="36">
        <v>308</v>
      </c>
      <c r="E415" s="25">
        <v>18718</v>
      </c>
      <c r="F415" s="29">
        <f t="shared" si="37"/>
        <v>3556</v>
      </c>
      <c r="G415" s="29">
        <f t="shared" si="38"/>
        <v>22274</v>
      </c>
      <c r="H415" s="36">
        <v>1</v>
      </c>
      <c r="I415" s="31">
        <f t="shared" si="40"/>
        <v>29</v>
      </c>
      <c r="J415" s="67">
        <f t="shared" si="39"/>
        <v>645946</v>
      </c>
    </row>
    <row r="416" spans="1:10" x14ac:dyDescent="0.35">
      <c r="A416" s="68" t="s">
        <v>383</v>
      </c>
      <c r="B416" s="39" t="s">
        <v>361</v>
      </c>
      <c r="C416" s="26" t="s">
        <v>224</v>
      </c>
      <c r="D416" s="36">
        <v>328</v>
      </c>
      <c r="E416" s="25">
        <v>14945</v>
      </c>
      <c r="F416" s="29">
        <f t="shared" si="37"/>
        <v>2840</v>
      </c>
      <c r="G416" s="29">
        <f t="shared" si="38"/>
        <v>17785</v>
      </c>
      <c r="H416" s="36">
        <v>1</v>
      </c>
      <c r="I416" s="31">
        <f t="shared" si="40"/>
        <v>29</v>
      </c>
      <c r="J416" s="67">
        <f t="shared" si="39"/>
        <v>515765</v>
      </c>
    </row>
    <row r="417" spans="1:10" x14ac:dyDescent="0.35">
      <c r="A417" s="68" t="s">
        <v>383</v>
      </c>
      <c r="B417" s="37" t="s">
        <v>115</v>
      </c>
      <c r="C417" s="26" t="s">
        <v>225</v>
      </c>
      <c r="D417" s="36">
        <v>329</v>
      </c>
      <c r="E417" s="25">
        <v>32359</v>
      </c>
      <c r="F417" s="29">
        <f t="shared" si="37"/>
        <v>6148</v>
      </c>
      <c r="G417" s="29">
        <f t="shared" si="38"/>
        <v>38507</v>
      </c>
      <c r="H417" s="36">
        <v>1</v>
      </c>
      <c r="I417" s="31">
        <f t="shared" si="40"/>
        <v>29</v>
      </c>
      <c r="J417" s="67">
        <f t="shared" si="39"/>
        <v>1116703</v>
      </c>
    </row>
    <row r="418" spans="1:10" x14ac:dyDescent="0.35">
      <c r="A418" s="68" t="s">
        <v>383</v>
      </c>
      <c r="B418" s="40" t="s">
        <v>362</v>
      </c>
      <c r="C418" s="26" t="s">
        <v>224</v>
      </c>
      <c r="D418" s="36">
        <v>107</v>
      </c>
      <c r="E418" s="25">
        <v>24000.799999999999</v>
      </c>
      <c r="F418" s="29">
        <f t="shared" si="37"/>
        <v>4560</v>
      </c>
      <c r="G418" s="29">
        <f t="shared" si="38"/>
        <v>28560.799999999999</v>
      </c>
      <c r="H418" s="36">
        <v>2</v>
      </c>
      <c r="I418" s="31">
        <f t="shared" si="40"/>
        <v>58</v>
      </c>
      <c r="J418" s="67">
        <f t="shared" si="39"/>
        <v>1656526.4</v>
      </c>
    </row>
    <row r="419" spans="1:10" x14ac:dyDescent="0.35">
      <c r="A419" s="68" t="s">
        <v>383</v>
      </c>
      <c r="B419" s="39" t="s">
        <v>333</v>
      </c>
      <c r="C419" s="26" t="s">
        <v>224</v>
      </c>
      <c r="D419" s="36">
        <v>108</v>
      </c>
      <c r="E419" s="25">
        <v>35500</v>
      </c>
      <c r="F419" s="29">
        <f t="shared" si="37"/>
        <v>6745</v>
      </c>
      <c r="G419" s="29">
        <f t="shared" si="38"/>
        <v>42245</v>
      </c>
      <c r="H419" s="36">
        <v>1</v>
      </c>
      <c r="I419" s="31">
        <f t="shared" si="40"/>
        <v>29</v>
      </c>
      <c r="J419" s="67">
        <f t="shared" si="39"/>
        <v>1225105</v>
      </c>
    </row>
    <row r="420" spans="1:10" x14ac:dyDescent="0.35">
      <c r="A420" s="68" t="s">
        <v>383</v>
      </c>
      <c r="B420" s="40" t="s">
        <v>363</v>
      </c>
      <c r="C420" s="26" t="s">
        <v>224</v>
      </c>
      <c r="D420" s="36">
        <v>92</v>
      </c>
      <c r="E420" s="25">
        <v>48982</v>
      </c>
      <c r="F420" s="29">
        <f t="shared" si="37"/>
        <v>9307</v>
      </c>
      <c r="G420" s="29">
        <f t="shared" si="38"/>
        <v>58289</v>
      </c>
      <c r="H420" s="36">
        <v>2</v>
      </c>
      <c r="I420" s="31">
        <f t="shared" si="40"/>
        <v>58</v>
      </c>
      <c r="J420" s="67">
        <f t="shared" si="39"/>
        <v>3380762</v>
      </c>
    </row>
    <row r="421" spans="1:10" x14ac:dyDescent="0.35">
      <c r="A421" s="68" t="s">
        <v>383</v>
      </c>
      <c r="B421" s="40" t="s">
        <v>364</v>
      </c>
      <c r="C421" s="26" t="s">
        <v>224</v>
      </c>
      <c r="D421" s="36">
        <v>93</v>
      </c>
      <c r="E421" s="25">
        <v>76214.600000000006</v>
      </c>
      <c r="F421" s="29">
        <f t="shared" si="37"/>
        <v>14481</v>
      </c>
      <c r="G421" s="29">
        <f t="shared" si="38"/>
        <v>90695.6</v>
      </c>
      <c r="H421" s="36">
        <v>2</v>
      </c>
      <c r="I421" s="31">
        <f t="shared" si="40"/>
        <v>58</v>
      </c>
      <c r="J421" s="67">
        <f t="shared" si="39"/>
        <v>5260344.8000000007</v>
      </c>
    </row>
    <row r="422" spans="1:10" x14ac:dyDescent="0.35">
      <c r="A422" s="68" t="s">
        <v>383</v>
      </c>
      <c r="B422" s="39" t="s">
        <v>311</v>
      </c>
      <c r="C422" s="26" t="s">
        <v>224</v>
      </c>
      <c r="D422" s="36">
        <v>7</v>
      </c>
      <c r="E422" s="25">
        <v>27000</v>
      </c>
      <c r="F422" s="29">
        <f t="shared" si="37"/>
        <v>5130</v>
      </c>
      <c r="G422" s="29">
        <f t="shared" si="38"/>
        <v>32130</v>
      </c>
      <c r="H422" s="36">
        <v>2</v>
      </c>
      <c r="I422" s="31">
        <f t="shared" si="40"/>
        <v>58</v>
      </c>
      <c r="J422" s="67">
        <f t="shared" si="39"/>
        <v>1863540</v>
      </c>
    </row>
    <row r="423" spans="1:10" x14ac:dyDescent="0.35">
      <c r="A423" s="68" t="s">
        <v>383</v>
      </c>
      <c r="B423" s="40" t="s">
        <v>365</v>
      </c>
      <c r="C423" s="26" t="s">
        <v>224</v>
      </c>
      <c r="D423" s="36">
        <v>94</v>
      </c>
      <c r="E423" s="25">
        <v>12000.16</v>
      </c>
      <c r="F423" s="29">
        <f t="shared" si="37"/>
        <v>2280</v>
      </c>
      <c r="G423" s="29">
        <f t="shared" si="38"/>
        <v>14280.16</v>
      </c>
      <c r="H423" s="36">
        <v>2</v>
      </c>
      <c r="I423" s="31">
        <f t="shared" si="40"/>
        <v>58</v>
      </c>
      <c r="J423" s="67">
        <f t="shared" si="39"/>
        <v>828249.28</v>
      </c>
    </row>
    <row r="424" spans="1:10" x14ac:dyDescent="0.35">
      <c r="A424" s="68" t="s">
        <v>383</v>
      </c>
      <c r="B424" s="40" t="s">
        <v>366</v>
      </c>
      <c r="C424" s="26" t="s">
        <v>224</v>
      </c>
      <c r="D424" s="36">
        <v>95</v>
      </c>
      <c r="E424" s="25">
        <v>12000</v>
      </c>
      <c r="F424" s="29">
        <f t="shared" si="37"/>
        <v>2280</v>
      </c>
      <c r="G424" s="29">
        <f t="shared" si="38"/>
        <v>14280</v>
      </c>
      <c r="H424" s="36">
        <v>2</v>
      </c>
      <c r="I424" s="31">
        <f t="shared" si="40"/>
        <v>58</v>
      </c>
      <c r="J424" s="67">
        <f t="shared" si="39"/>
        <v>828240</v>
      </c>
    </row>
    <row r="425" spans="1:10" x14ac:dyDescent="0.35">
      <c r="A425" s="68" t="s">
        <v>383</v>
      </c>
      <c r="B425" s="40" t="s">
        <v>367</v>
      </c>
      <c r="C425" s="26" t="s">
        <v>224</v>
      </c>
      <c r="D425" s="36">
        <v>117</v>
      </c>
      <c r="E425" s="25">
        <v>6266.88</v>
      </c>
      <c r="F425" s="29">
        <f t="shared" si="37"/>
        <v>1191</v>
      </c>
      <c r="G425" s="29">
        <f t="shared" si="38"/>
        <v>7457.88</v>
      </c>
      <c r="H425" s="36">
        <v>4</v>
      </c>
      <c r="I425" s="31">
        <f t="shared" si="40"/>
        <v>116</v>
      </c>
      <c r="J425" s="67">
        <f t="shared" si="39"/>
        <v>865114.08</v>
      </c>
    </row>
    <row r="426" spans="1:10" x14ac:dyDescent="0.35">
      <c r="A426" s="68" t="s">
        <v>383</v>
      </c>
      <c r="B426" s="38" t="s">
        <v>173</v>
      </c>
      <c r="C426" s="26" t="s">
        <v>255</v>
      </c>
      <c r="D426" s="36">
        <v>14</v>
      </c>
      <c r="E426" s="25">
        <v>19401</v>
      </c>
      <c r="F426" s="29">
        <f t="shared" si="37"/>
        <v>3686</v>
      </c>
      <c r="G426" s="29">
        <f t="shared" si="38"/>
        <v>23087</v>
      </c>
      <c r="H426" s="36">
        <v>3</v>
      </c>
      <c r="I426" s="31">
        <f t="shared" si="40"/>
        <v>87</v>
      </c>
      <c r="J426" s="67">
        <f t="shared" si="39"/>
        <v>2008569</v>
      </c>
    </row>
    <row r="427" spans="1:10" x14ac:dyDescent="0.35">
      <c r="A427" s="68" t="s">
        <v>383</v>
      </c>
      <c r="B427" s="39" t="s">
        <v>339</v>
      </c>
      <c r="C427" s="26" t="s">
        <v>224</v>
      </c>
      <c r="D427" s="36">
        <v>89</v>
      </c>
      <c r="E427" s="25">
        <v>7765.96</v>
      </c>
      <c r="F427" s="29">
        <f t="shared" si="37"/>
        <v>1476</v>
      </c>
      <c r="G427" s="29">
        <f t="shared" si="38"/>
        <v>9241.9599999999991</v>
      </c>
      <c r="H427" s="36">
        <v>6</v>
      </c>
      <c r="I427" s="31">
        <f t="shared" si="40"/>
        <v>174</v>
      </c>
      <c r="J427" s="67">
        <f t="shared" si="39"/>
        <v>1608101.0399999998</v>
      </c>
    </row>
    <row r="428" spans="1:10" x14ac:dyDescent="0.35">
      <c r="A428" s="68" t="s">
        <v>383</v>
      </c>
      <c r="B428" s="40" t="s">
        <v>368</v>
      </c>
      <c r="C428" s="26" t="s">
        <v>224</v>
      </c>
      <c r="D428" s="36">
        <v>121</v>
      </c>
      <c r="E428" s="25">
        <v>106776.91</v>
      </c>
      <c r="F428" s="29">
        <f t="shared" si="37"/>
        <v>20288</v>
      </c>
      <c r="G428" s="29">
        <f t="shared" si="38"/>
        <v>127064.91</v>
      </c>
      <c r="H428" s="36">
        <v>2</v>
      </c>
      <c r="I428" s="31">
        <f t="shared" si="40"/>
        <v>58</v>
      </c>
      <c r="J428" s="67">
        <f t="shared" si="39"/>
        <v>7369764.7800000003</v>
      </c>
    </row>
    <row r="429" spans="1:10" x14ac:dyDescent="0.35">
      <c r="A429" s="68" t="s">
        <v>383</v>
      </c>
      <c r="B429" s="40" t="s">
        <v>369</v>
      </c>
      <c r="C429" s="26" t="s">
        <v>224</v>
      </c>
      <c r="D429" s="36">
        <v>131</v>
      </c>
      <c r="E429" s="25">
        <v>27428.09</v>
      </c>
      <c r="F429" s="29">
        <f t="shared" si="37"/>
        <v>5211</v>
      </c>
      <c r="G429" s="29">
        <f t="shared" si="38"/>
        <v>32639.09</v>
      </c>
      <c r="H429" s="36">
        <v>2</v>
      </c>
      <c r="I429" s="31">
        <f t="shared" si="40"/>
        <v>58</v>
      </c>
      <c r="J429" s="67">
        <f t="shared" si="39"/>
        <v>1893067.22</v>
      </c>
    </row>
    <row r="430" spans="1:10" ht="26" x14ac:dyDescent="0.35">
      <c r="A430" s="68" t="s">
        <v>383</v>
      </c>
      <c r="B430" s="40" t="s">
        <v>370</v>
      </c>
      <c r="C430" s="26" t="s">
        <v>224</v>
      </c>
      <c r="D430" s="36">
        <v>112</v>
      </c>
      <c r="E430" s="25">
        <v>789.6</v>
      </c>
      <c r="F430" s="29">
        <f t="shared" si="37"/>
        <v>150</v>
      </c>
      <c r="G430" s="29">
        <f t="shared" si="38"/>
        <v>939.6</v>
      </c>
      <c r="H430" s="36">
        <v>12</v>
      </c>
      <c r="I430" s="31">
        <f t="shared" si="40"/>
        <v>348</v>
      </c>
      <c r="J430" s="67">
        <f t="shared" si="39"/>
        <v>326980.8</v>
      </c>
    </row>
    <row r="431" spans="1:10" x14ac:dyDescent="0.35">
      <c r="A431" s="68" t="s">
        <v>383</v>
      </c>
      <c r="B431" s="40" t="s">
        <v>371</v>
      </c>
      <c r="C431" s="26" t="s">
        <v>224</v>
      </c>
      <c r="D431" s="36">
        <v>113</v>
      </c>
      <c r="E431" s="25">
        <v>2447.1999999999998</v>
      </c>
      <c r="F431" s="29">
        <f t="shared" si="37"/>
        <v>465</v>
      </c>
      <c r="G431" s="29">
        <f t="shared" si="38"/>
        <v>2912.2</v>
      </c>
      <c r="H431" s="36">
        <v>6</v>
      </c>
      <c r="I431" s="31">
        <f t="shared" si="40"/>
        <v>174</v>
      </c>
      <c r="J431" s="67">
        <f t="shared" si="39"/>
        <v>506722.8</v>
      </c>
    </row>
    <row r="432" spans="1:10" x14ac:dyDescent="0.35">
      <c r="A432" s="68" t="s">
        <v>383</v>
      </c>
      <c r="B432" s="39" t="s">
        <v>349</v>
      </c>
      <c r="C432" s="26" t="s">
        <v>224</v>
      </c>
      <c r="D432" s="36">
        <v>115</v>
      </c>
      <c r="E432" s="25">
        <v>491</v>
      </c>
      <c r="F432" s="29">
        <f t="shared" si="37"/>
        <v>93</v>
      </c>
      <c r="G432" s="29">
        <f t="shared" si="38"/>
        <v>584</v>
      </c>
      <c r="H432" s="36">
        <v>5</v>
      </c>
      <c r="I432" s="31">
        <f t="shared" si="40"/>
        <v>145</v>
      </c>
      <c r="J432" s="67">
        <f t="shared" si="39"/>
        <v>84680</v>
      </c>
    </row>
    <row r="433" spans="1:10" x14ac:dyDescent="0.35">
      <c r="A433" s="68" t="s">
        <v>383</v>
      </c>
      <c r="B433" s="39" t="s">
        <v>315</v>
      </c>
      <c r="C433" s="26" t="s">
        <v>224</v>
      </c>
      <c r="D433" s="36">
        <v>16</v>
      </c>
      <c r="E433" s="25">
        <v>982.8</v>
      </c>
      <c r="F433" s="29">
        <f t="shared" si="37"/>
        <v>187</v>
      </c>
      <c r="G433" s="29">
        <f t="shared" si="38"/>
        <v>1169.8</v>
      </c>
      <c r="H433" s="36">
        <v>2</v>
      </c>
      <c r="I433" s="31">
        <f t="shared" si="40"/>
        <v>58</v>
      </c>
      <c r="J433" s="67">
        <f t="shared" si="39"/>
        <v>67848.399999999994</v>
      </c>
    </row>
    <row r="434" spans="1:10" x14ac:dyDescent="0.35">
      <c r="A434" s="68" t="s">
        <v>383</v>
      </c>
      <c r="B434" s="40" t="s">
        <v>372</v>
      </c>
      <c r="C434" s="26" t="s">
        <v>224</v>
      </c>
      <c r="D434" s="36">
        <v>116</v>
      </c>
      <c r="E434" s="25">
        <v>1764</v>
      </c>
      <c r="F434" s="29">
        <f t="shared" si="37"/>
        <v>335</v>
      </c>
      <c r="G434" s="29">
        <f t="shared" si="38"/>
        <v>2099</v>
      </c>
      <c r="H434" s="36">
        <v>4</v>
      </c>
      <c r="I434" s="31">
        <f t="shared" si="40"/>
        <v>116</v>
      </c>
      <c r="J434" s="67">
        <f t="shared" si="39"/>
        <v>243484</v>
      </c>
    </row>
    <row r="435" spans="1:10" x14ac:dyDescent="0.35">
      <c r="A435" s="68" t="s">
        <v>383</v>
      </c>
      <c r="B435" s="39" t="s">
        <v>314</v>
      </c>
      <c r="C435" s="26" t="s">
        <v>224</v>
      </c>
      <c r="D435" s="36">
        <v>15</v>
      </c>
      <c r="E435" s="25">
        <v>33283.800000000003</v>
      </c>
      <c r="F435" s="29">
        <f t="shared" si="37"/>
        <v>6324</v>
      </c>
      <c r="G435" s="29">
        <f t="shared" si="38"/>
        <v>39607.800000000003</v>
      </c>
      <c r="H435" s="36">
        <v>1</v>
      </c>
      <c r="I435" s="31">
        <f t="shared" si="40"/>
        <v>29</v>
      </c>
      <c r="J435" s="67">
        <f t="shared" si="39"/>
        <v>1148626.2000000002</v>
      </c>
    </row>
    <row r="436" spans="1:10" x14ac:dyDescent="0.35">
      <c r="A436" s="68" t="s">
        <v>383</v>
      </c>
      <c r="B436" s="40" t="s">
        <v>373</v>
      </c>
      <c r="C436" s="26" t="s">
        <v>224</v>
      </c>
      <c r="D436" s="36">
        <v>325</v>
      </c>
      <c r="E436" s="25">
        <v>1050</v>
      </c>
      <c r="F436" s="29">
        <f t="shared" si="37"/>
        <v>200</v>
      </c>
      <c r="G436" s="29">
        <f t="shared" si="38"/>
        <v>1250</v>
      </c>
      <c r="H436" s="36">
        <v>4</v>
      </c>
      <c r="I436" s="31">
        <f t="shared" si="40"/>
        <v>116</v>
      </c>
      <c r="J436" s="67">
        <f t="shared" si="39"/>
        <v>145000</v>
      </c>
    </row>
    <row r="437" spans="1:10" x14ac:dyDescent="0.35">
      <c r="A437" s="68" t="s">
        <v>383</v>
      </c>
      <c r="B437" s="40" t="s">
        <v>374</v>
      </c>
      <c r="C437" s="26" t="s">
        <v>224</v>
      </c>
      <c r="D437" s="36">
        <v>135</v>
      </c>
      <c r="E437" s="25">
        <v>5096</v>
      </c>
      <c r="F437" s="29">
        <f t="shared" si="37"/>
        <v>968</v>
      </c>
      <c r="G437" s="29">
        <f t="shared" si="38"/>
        <v>6064</v>
      </c>
      <c r="H437" s="36">
        <v>2</v>
      </c>
      <c r="I437" s="31">
        <f t="shared" si="40"/>
        <v>58</v>
      </c>
      <c r="J437" s="67">
        <f t="shared" si="39"/>
        <v>351712</v>
      </c>
    </row>
    <row r="438" spans="1:10" x14ac:dyDescent="0.35">
      <c r="A438" s="68" t="s">
        <v>383</v>
      </c>
      <c r="B438" s="40" t="s">
        <v>375</v>
      </c>
      <c r="C438" s="26" t="s">
        <v>224</v>
      </c>
      <c r="D438" s="36">
        <v>136</v>
      </c>
      <c r="E438" s="25">
        <v>476</v>
      </c>
      <c r="F438" s="29">
        <f t="shared" si="37"/>
        <v>90</v>
      </c>
      <c r="G438" s="29">
        <f t="shared" si="38"/>
        <v>566</v>
      </c>
      <c r="H438" s="36">
        <v>16</v>
      </c>
      <c r="I438" s="31">
        <f t="shared" si="40"/>
        <v>464</v>
      </c>
      <c r="J438" s="67">
        <f t="shared" si="39"/>
        <v>262624</v>
      </c>
    </row>
    <row r="439" spans="1:10" x14ac:dyDescent="0.35">
      <c r="A439" s="68" t="s">
        <v>383</v>
      </c>
      <c r="B439" s="39" t="s">
        <v>338</v>
      </c>
      <c r="C439" s="26" t="s">
        <v>224</v>
      </c>
      <c r="D439" s="36">
        <v>96</v>
      </c>
      <c r="E439" s="25">
        <v>2079</v>
      </c>
      <c r="F439" s="29">
        <f t="shared" ref="F439:F501" si="41">ROUND(E439*0.19,0)</f>
        <v>395</v>
      </c>
      <c r="G439" s="29">
        <f t="shared" ref="G439:G454" si="42">+E439+F439</f>
        <v>2474</v>
      </c>
      <c r="H439" s="36">
        <v>6</v>
      </c>
      <c r="I439" s="31">
        <f t="shared" si="40"/>
        <v>174</v>
      </c>
      <c r="J439" s="67">
        <f t="shared" ref="J439:J501" si="43">+I439*G439</f>
        <v>430476</v>
      </c>
    </row>
    <row r="440" spans="1:10" x14ac:dyDescent="0.35">
      <c r="A440" s="68" t="s">
        <v>383</v>
      </c>
      <c r="B440" s="39" t="s">
        <v>346</v>
      </c>
      <c r="C440" s="26" t="s">
        <v>224</v>
      </c>
      <c r="D440" s="36">
        <v>256</v>
      </c>
      <c r="E440" s="25">
        <v>112184.5</v>
      </c>
      <c r="F440" s="29">
        <f t="shared" si="41"/>
        <v>21315</v>
      </c>
      <c r="G440" s="29">
        <f t="shared" si="42"/>
        <v>133499.5</v>
      </c>
      <c r="H440" s="36">
        <v>2</v>
      </c>
      <c r="I440" s="31">
        <f t="shared" si="40"/>
        <v>58</v>
      </c>
      <c r="J440" s="67">
        <f t="shared" si="43"/>
        <v>7742971</v>
      </c>
    </row>
    <row r="441" spans="1:10" x14ac:dyDescent="0.35">
      <c r="A441" s="68" t="s">
        <v>383</v>
      </c>
      <c r="B441" s="40" t="s">
        <v>376</v>
      </c>
      <c r="C441" s="26" t="s">
        <v>224</v>
      </c>
      <c r="D441" s="36">
        <v>98</v>
      </c>
      <c r="E441" s="25">
        <v>62394.75</v>
      </c>
      <c r="F441" s="29">
        <f t="shared" si="41"/>
        <v>11855</v>
      </c>
      <c r="G441" s="29">
        <f t="shared" si="42"/>
        <v>74249.75</v>
      </c>
      <c r="H441" s="36">
        <v>2</v>
      </c>
      <c r="I441" s="31">
        <f t="shared" si="40"/>
        <v>58</v>
      </c>
      <c r="J441" s="67">
        <f t="shared" si="43"/>
        <v>4306485.5</v>
      </c>
    </row>
    <row r="442" spans="1:10" x14ac:dyDescent="0.35">
      <c r="A442" s="68" t="s">
        <v>383</v>
      </c>
      <c r="B442" s="39" t="s">
        <v>330</v>
      </c>
      <c r="C442" s="26" t="s">
        <v>224</v>
      </c>
      <c r="D442" s="36">
        <v>99</v>
      </c>
      <c r="E442" s="25">
        <v>59243.5</v>
      </c>
      <c r="F442" s="29">
        <f t="shared" si="41"/>
        <v>11256</v>
      </c>
      <c r="G442" s="29">
        <f t="shared" si="42"/>
        <v>70499.5</v>
      </c>
      <c r="H442" s="36">
        <v>2</v>
      </c>
      <c r="I442" s="31">
        <f t="shared" si="40"/>
        <v>58</v>
      </c>
      <c r="J442" s="67">
        <f t="shared" si="43"/>
        <v>4088971</v>
      </c>
    </row>
    <row r="443" spans="1:10" x14ac:dyDescent="0.35">
      <c r="A443" s="68" t="s">
        <v>383</v>
      </c>
      <c r="B443" s="40" t="s">
        <v>377</v>
      </c>
      <c r="C443" s="26" t="s">
        <v>224</v>
      </c>
      <c r="D443" s="36">
        <v>100</v>
      </c>
      <c r="E443" s="25">
        <v>44369.82</v>
      </c>
      <c r="F443" s="29">
        <f t="shared" si="41"/>
        <v>8430</v>
      </c>
      <c r="G443" s="29">
        <f t="shared" si="42"/>
        <v>52799.82</v>
      </c>
      <c r="H443" s="36">
        <v>1</v>
      </c>
      <c r="I443" s="31">
        <f t="shared" si="40"/>
        <v>29</v>
      </c>
      <c r="J443" s="67">
        <f t="shared" si="43"/>
        <v>1531194.78</v>
      </c>
    </row>
    <row r="444" spans="1:10" x14ac:dyDescent="0.35">
      <c r="A444" s="68" t="s">
        <v>383</v>
      </c>
      <c r="B444" s="38" t="s">
        <v>251</v>
      </c>
      <c r="C444" s="26" t="s">
        <v>224</v>
      </c>
      <c r="D444" s="36">
        <v>101</v>
      </c>
      <c r="E444" s="25">
        <v>5810</v>
      </c>
      <c r="F444" s="29">
        <f t="shared" si="41"/>
        <v>1104</v>
      </c>
      <c r="G444" s="29">
        <f t="shared" si="42"/>
        <v>6914</v>
      </c>
      <c r="H444" s="36">
        <v>3</v>
      </c>
      <c r="I444" s="31">
        <f t="shared" si="40"/>
        <v>87</v>
      </c>
      <c r="J444" s="67">
        <f t="shared" si="43"/>
        <v>601518</v>
      </c>
    </row>
    <row r="445" spans="1:10" x14ac:dyDescent="0.35">
      <c r="A445" s="68" t="s">
        <v>383</v>
      </c>
      <c r="B445" s="39" t="s">
        <v>324</v>
      </c>
      <c r="C445" s="26" t="s">
        <v>224</v>
      </c>
      <c r="D445" s="36">
        <v>102</v>
      </c>
      <c r="E445" s="25">
        <v>42087.5</v>
      </c>
      <c r="F445" s="29">
        <f t="shared" si="41"/>
        <v>7997</v>
      </c>
      <c r="G445" s="29">
        <f t="shared" si="42"/>
        <v>50084.5</v>
      </c>
      <c r="H445" s="36">
        <v>4</v>
      </c>
      <c r="I445" s="31">
        <f t="shared" si="40"/>
        <v>116</v>
      </c>
      <c r="J445" s="67">
        <f t="shared" si="43"/>
        <v>5809802</v>
      </c>
    </row>
    <row r="446" spans="1:10" x14ac:dyDescent="0.35">
      <c r="A446" s="68" t="s">
        <v>383</v>
      </c>
      <c r="B446" s="39" t="s">
        <v>326</v>
      </c>
      <c r="C446" s="26" t="s">
        <v>224</v>
      </c>
      <c r="D446" s="36">
        <v>103</v>
      </c>
      <c r="E446" s="25">
        <v>728500</v>
      </c>
      <c r="F446" s="29">
        <f t="shared" si="41"/>
        <v>138415</v>
      </c>
      <c r="G446" s="29">
        <f t="shared" si="42"/>
        <v>866915</v>
      </c>
      <c r="H446" s="36">
        <v>1</v>
      </c>
      <c r="I446" s="31">
        <f t="shared" si="40"/>
        <v>29</v>
      </c>
      <c r="J446" s="67">
        <f t="shared" si="43"/>
        <v>25140535</v>
      </c>
    </row>
    <row r="447" spans="1:10" x14ac:dyDescent="0.35">
      <c r="A447" s="68" t="s">
        <v>383</v>
      </c>
      <c r="B447" s="39" t="s">
        <v>332</v>
      </c>
      <c r="C447" s="26" t="s">
        <v>224</v>
      </c>
      <c r="D447" s="36">
        <v>104</v>
      </c>
      <c r="E447" s="25">
        <v>45054.9</v>
      </c>
      <c r="F447" s="29">
        <f t="shared" si="41"/>
        <v>8560</v>
      </c>
      <c r="G447" s="29">
        <f t="shared" si="42"/>
        <v>53614.9</v>
      </c>
      <c r="H447" s="36">
        <v>2</v>
      </c>
      <c r="I447" s="31">
        <f t="shared" si="40"/>
        <v>58</v>
      </c>
      <c r="J447" s="67">
        <f t="shared" si="43"/>
        <v>3109664.2</v>
      </c>
    </row>
    <row r="448" spans="1:10" x14ac:dyDescent="0.35">
      <c r="A448" s="68" t="s">
        <v>383</v>
      </c>
      <c r="B448" s="39" t="s">
        <v>335</v>
      </c>
      <c r="C448" s="26" t="s">
        <v>224</v>
      </c>
      <c r="D448" s="36">
        <v>105</v>
      </c>
      <c r="E448" s="25">
        <v>43050</v>
      </c>
      <c r="F448" s="29">
        <f t="shared" si="41"/>
        <v>8180</v>
      </c>
      <c r="G448" s="29">
        <f t="shared" si="42"/>
        <v>51230</v>
      </c>
      <c r="H448" s="36">
        <v>2</v>
      </c>
      <c r="I448" s="31">
        <f t="shared" si="40"/>
        <v>58</v>
      </c>
      <c r="J448" s="67">
        <f t="shared" si="43"/>
        <v>2971340</v>
      </c>
    </row>
    <row r="449" spans="1:11" x14ac:dyDescent="0.35">
      <c r="A449" s="68" t="s">
        <v>383</v>
      </c>
      <c r="B449" s="39" t="s">
        <v>337</v>
      </c>
      <c r="C449" s="26" t="s">
        <v>224</v>
      </c>
      <c r="D449" s="36">
        <v>106</v>
      </c>
      <c r="E449" s="25">
        <v>8039.28</v>
      </c>
      <c r="F449" s="29">
        <f t="shared" si="41"/>
        <v>1527</v>
      </c>
      <c r="G449" s="29">
        <f t="shared" si="42"/>
        <v>9566.2799999999988</v>
      </c>
      <c r="H449" s="36">
        <v>3</v>
      </c>
      <c r="I449" s="31">
        <f t="shared" si="40"/>
        <v>87</v>
      </c>
      <c r="J449" s="67">
        <f t="shared" si="43"/>
        <v>832266.35999999987</v>
      </c>
    </row>
    <row r="450" spans="1:11" x14ac:dyDescent="0.35">
      <c r="A450" s="68" t="s">
        <v>383</v>
      </c>
      <c r="B450" s="39" t="s">
        <v>340</v>
      </c>
      <c r="C450" s="26" t="s">
        <v>224</v>
      </c>
      <c r="D450" s="36">
        <v>109</v>
      </c>
      <c r="E450" s="25">
        <v>3570</v>
      </c>
      <c r="F450" s="29">
        <f t="shared" si="41"/>
        <v>678</v>
      </c>
      <c r="G450" s="29">
        <f t="shared" si="42"/>
        <v>4248</v>
      </c>
      <c r="H450" s="36">
        <v>1</v>
      </c>
      <c r="I450" s="31">
        <f t="shared" si="40"/>
        <v>29</v>
      </c>
      <c r="J450" s="67">
        <f t="shared" si="43"/>
        <v>123192</v>
      </c>
    </row>
    <row r="451" spans="1:11" x14ac:dyDescent="0.35">
      <c r="A451" s="68" t="s">
        <v>383</v>
      </c>
      <c r="B451" s="40" t="s">
        <v>378</v>
      </c>
      <c r="C451" s="26" t="s">
        <v>224</v>
      </c>
      <c r="D451" s="36">
        <v>390</v>
      </c>
      <c r="E451" s="25">
        <v>1882350.94</v>
      </c>
      <c r="F451" s="29">
        <f t="shared" si="41"/>
        <v>357647</v>
      </c>
      <c r="G451" s="29">
        <f t="shared" si="42"/>
        <v>2239997.94</v>
      </c>
      <c r="H451" s="36">
        <v>1</v>
      </c>
      <c r="I451" s="31">
        <f t="shared" si="40"/>
        <v>29</v>
      </c>
      <c r="J451" s="67">
        <f t="shared" si="43"/>
        <v>64959940.259999998</v>
      </c>
    </row>
    <row r="452" spans="1:11" x14ac:dyDescent="0.35">
      <c r="A452" s="68" t="s">
        <v>383</v>
      </c>
      <c r="B452" s="40" t="s">
        <v>379</v>
      </c>
      <c r="C452" s="26" t="s">
        <v>224</v>
      </c>
      <c r="D452" s="36">
        <v>118</v>
      </c>
      <c r="E452" s="25">
        <v>250000</v>
      </c>
      <c r="F452" s="29">
        <f t="shared" si="41"/>
        <v>47500</v>
      </c>
      <c r="G452" s="29">
        <f t="shared" si="42"/>
        <v>297500</v>
      </c>
      <c r="H452" s="36">
        <v>1</v>
      </c>
      <c r="I452" s="31">
        <f t="shared" si="40"/>
        <v>29</v>
      </c>
      <c r="J452" s="67">
        <f t="shared" si="43"/>
        <v>8627500</v>
      </c>
    </row>
    <row r="453" spans="1:11" x14ac:dyDescent="0.35">
      <c r="A453" s="68" t="s">
        <v>383</v>
      </c>
      <c r="B453" s="39" t="s">
        <v>336</v>
      </c>
      <c r="C453" s="26" t="s">
        <v>224</v>
      </c>
      <c r="D453" s="36">
        <v>119</v>
      </c>
      <c r="E453" s="25">
        <v>15126</v>
      </c>
      <c r="F453" s="29">
        <f t="shared" si="41"/>
        <v>2874</v>
      </c>
      <c r="G453" s="29">
        <f t="shared" si="42"/>
        <v>18000</v>
      </c>
      <c r="H453" s="36">
        <v>1</v>
      </c>
      <c r="I453" s="31">
        <f t="shared" si="40"/>
        <v>29</v>
      </c>
      <c r="J453" s="67">
        <f t="shared" si="43"/>
        <v>522000</v>
      </c>
    </row>
    <row r="454" spans="1:11" x14ac:dyDescent="0.35">
      <c r="A454" s="68" t="s">
        <v>383</v>
      </c>
      <c r="B454" s="40" t="s">
        <v>380</v>
      </c>
      <c r="C454" s="26" t="s">
        <v>224</v>
      </c>
      <c r="D454" s="36">
        <v>120</v>
      </c>
      <c r="E454" s="25">
        <v>57150</v>
      </c>
      <c r="F454" s="29">
        <f t="shared" si="41"/>
        <v>10859</v>
      </c>
      <c r="G454" s="29">
        <f t="shared" si="42"/>
        <v>68009</v>
      </c>
      <c r="H454" s="36">
        <v>2</v>
      </c>
      <c r="I454" s="31">
        <f t="shared" si="40"/>
        <v>58</v>
      </c>
      <c r="J454" s="67">
        <f t="shared" si="43"/>
        <v>3944522</v>
      </c>
    </row>
    <row r="455" spans="1:11" ht="43.5" x14ac:dyDescent="0.35">
      <c r="A455" s="68" t="s">
        <v>385</v>
      </c>
      <c r="B455" s="39" t="s">
        <v>247</v>
      </c>
      <c r="C455" s="26" t="s">
        <v>248</v>
      </c>
      <c r="D455" s="36">
        <v>18</v>
      </c>
      <c r="E455" s="25">
        <v>21463</v>
      </c>
      <c r="F455" s="29">
        <f t="shared" si="41"/>
        <v>4078</v>
      </c>
      <c r="G455" s="29">
        <f t="shared" ref="G455:G458" si="44">+E455+F455</f>
        <v>25541</v>
      </c>
      <c r="H455" s="36">
        <v>3</v>
      </c>
      <c r="I455" s="31">
        <f>+H455*24</f>
        <v>72</v>
      </c>
      <c r="J455" s="67">
        <f t="shared" si="43"/>
        <v>1838952</v>
      </c>
      <c r="K455">
        <f>186*24</f>
        <v>4464</v>
      </c>
    </row>
    <row r="456" spans="1:11" x14ac:dyDescent="0.35">
      <c r="A456" s="68" t="s">
        <v>385</v>
      </c>
      <c r="B456" s="39" t="s">
        <v>309</v>
      </c>
      <c r="C456" s="26" t="s">
        <v>224</v>
      </c>
      <c r="D456" s="36">
        <v>26</v>
      </c>
      <c r="E456" s="25">
        <v>4953</v>
      </c>
      <c r="F456" s="29">
        <f t="shared" si="41"/>
        <v>941</v>
      </c>
      <c r="G456" s="29">
        <f t="shared" si="44"/>
        <v>5894</v>
      </c>
      <c r="H456" s="36">
        <v>5</v>
      </c>
      <c r="I456" s="31">
        <f t="shared" ref="I456:I509" si="45">+H456*24</f>
        <v>120</v>
      </c>
      <c r="J456" s="67">
        <f t="shared" si="43"/>
        <v>707280</v>
      </c>
    </row>
    <row r="457" spans="1:11" x14ac:dyDescent="0.35">
      <c r="A457" s="68" t="s">
        <v>385</v>
      </c>
      <c r="B457" s="40" t="s">
        <v>384</v>
      </c>
      <c r="C457" s="36" t="s">
        <v>224</v>
      </c>
      <c r="D457" s="36">
        <v>91</v>
      </c>
      <c r="E457" s="25">
        <v>45402.5</v>
      </c>
      <c r="F457" s="29">
        <f t="shared" si="41"/>
        <v>8626</v>
      </c>
      <c r="G457" s="29">
        <f t="shared" si="44"/>
        <v>54028.5</v>
      </c>
      <c r="H457" s="36">
        <v>1</v>
      </c>
      <c r="I457" s="31">
        <f t="shared" si="45"/>
        <v>24</v>
      </c>
      <c r="J457" s="67">
        <f t="shared" si="43"/>
        <v>1296684</v>
      </c>
    </row>
    <row r="458" spans="1:11" x14ac:dyDescent="0.35">
      <c r="A458" s="68" t="s">
        <v>385</v>
      </c>
      <c r="B458" s="39" t="s">
        <v>318</v>
      </c>
      <c r="C458" s="26" t="s">
        <v>224</v>
      </c>
      <c r="D458" s="36">
        <v>23</v>
      </c>
      <c r="E458" s="25">
        <v>4540.25</v>
      </c>
      <c r="F458" s="29">
        <f t="shared" si="41"/>
        <v>863</v>
      </c>
      <c r="G458" s="29">
        <f t="shared" si="44"/>
        <v>5403.25</v>
      </c>
      <c r="H458" s="36">
        <v>20</v>
      </c>
      <c r="I458" s="31">
        <f t="shared" si="45"/>
        <v>480</v>
      </c>
      <c r="J458" s="67">
        <f t="shared" si="43"/>
        <v>2593560</v>
      </c>
    </row>
    <row r="459" spans="1:11" x14ac:dyDescent="0.35">
      <c r="A459" s="68" t="s">
        <v>385</v>
      </c>
      <c r="B459" s="39" t="s">
        <v>354</v>
      </c>
      <c r="C459" s="26" t="s">
        <v>224</v>
      </c>
      <c r="D459" s="36">
        <v>4</v>
      </c>
      <c r="E459" s="25">
        <v>5243</v>
      </c>
      <c r="F459" s="29">
        <f t="shared" si="41"/>
        <v>996</v>
      </c>
      <c r="G459" s="29">
        <f t="shared" ref="G459:G510" si="46">+E459+F459</f>
        <v>6239</v>
      </c>
      <c r="H459" s="36">
        <v>1</v>
      </c>
      <c r="I459" s="31">
        <f t="shared" si="45"/>
        <v>24</v>
      </c>
      <c r="J459" s="67">
        <f t="shared" si="43"/>
        <v>149736</v>
      </c>
    </row>
    <row r="460" spans="1:11" x14ac:dyDescent="0.35">
      <c r="A460" s="68" t="s">
        <v>385</v>
      </c>
      <c r="B460" s="39" t="s">
        <v>355</v>
      </c>
      <c r="C460" s="26" t="s">
        <v>224</v>
      </c>
      <c r="D460" s="36">
        <v>10</v>
      </c>
      <c r="E460" s="25">
        <v>9956.7999999999993</v>
      </c>
      <c r="F460" s="29">
        <f t="shared" si="41"/>
        <v>1892</v>
      </c>
      <c r="G460" s="29">
        <f t="shared" si="46"/>
        <v>11848.8</v>
      </c>
      <c r="H460" s="36">
        <v>1</v>
      </c>
      <c r="I460" s="31">
        <f t="shared" si="45"/>
        <v>24</v>
      </c>
      <c r="J460" s="67">
        <f t="shared" si="43"/>
        <v>284371.19999999995</v>
      </c>
    </row>
    <row r="461" spans="1:11" x14ac:dyDescent="0.35">
      <c r="A461" s="68" t="s">
        <v>385</v>
      </c>
      <c r="B461" s="39" t="s">
        <v>226</v>
      </c>
      <c r="C461" s="26" t="s">
        <v>224</v>
      </c>
      <c r="D461" s="36">
        <v>11</v>
      </c>
      <c r="E461" s="25">
        <v>42924</v>
      </c>
      <c r="F461" s="29">
        <f t="shared" si="41"/>
        <v>8156</v>
      </c>
      <c r="G461" s="29">
        <f t="shared" si="46"/>
        <v>51080</v>
      </c>
      <c r="H461" s="36">
        <v>1</v>
      </c>
      <c r="I461" s="31">
        <f t="shared" si="45"/>
        <v>24</v>
      </c>
      <c r="J461" s="67">
        <f t="shared" si="43"/>
        <v>1225920</v>
      </c>
    </row>
    <row r="462" spans="1:11" x14ac:dyDescent="0.35">
      <c r="A462" s="68" t="s">
        <v>385</v>
      </c>
      <c r="B462" s="37" t="s">
        <v>212</v>
      </c>
      <c r="C462" s="26" t="s">
        <v>224</v>
      </c>
      <c r="D462" s="36">
        <v>138</v>
      </c>
      <c r="E462" s="25">
        <v>21462</v>
      </c>
      <c r="F462" s="29">
        <f t="shared" si="41"/>
        <v>4078</v>
      </c>
      <c r="G462" s="29">
        <f t="shared" si="46"/>
        <v>25540</v>
      </c>
      <c r="H462" s="36">
        <v>1</v>
      </c>
      <c r="I462" s="31">
        <f t="shared" si="45"/>
        <v>24</v>
      </c>
      <c r="J462" s="67">
        <f t="shared" si="43"/>
        <v>612960</v>
      </c>
    </row>
    <row r="463" spans="1:11" x14ac:dyDescent="0.35">
      <c r="A463" s="68" t="s">
        <v>385</v>
      </c>
      <c r="B463" s="38" t="s">
        <v>223</v>
      </c>
      <c r="C463" s="26" t="s">
        <v>224</v>
      </c>
      <c r="D463" s="36">
        <v>139</v>
      </c>
      <c r="E463" s="25">
        <v>21462</v>
      </c>
      <c r="F463" s="29">
        <f t="shared" si="41"/>
        <v>4078</v>
      </c>
      <c r="G463" s="29">
        <f t="shared" si="46"/>
        <v>25540</v>
      </c>
      <c r="H463" s="36">
        <v>1</v>
      </c>
      <c r="I463" s="31">
        <f t="shared" si="45"/>
        <v>24</v>
      </c>
      <c r="J463" s="67">
        <f t="shared" si="43"/>
        <v>612960</v>
      </c>
    </row>
    <row r="464" spans="1:11" x14ac:dyDescent="0.35">
      <c r="A464" s="68" t="s">
        <v>385</v>
      </c>
      <c r="B464" s="38" t="s">
        <v>227</v>
      </c>
      <c r="C464" s="26" t="s">
        <v>224</v>
      </c>
      <c r="D464" s="36">
        <v>140</v>
      </c>
      <c r="E464" s="25">
        <v>6226</v>
      </c>
      <c r="F464" s="29">
        <f t="shared" si="41"/>
        <v>1183</v>
      </c>
      <c r="G464" s="29">
        <f t="shared" si="46"/>
        <v>7409</v>
      </c>
      <c r="H464" s="36">
        <v>1</v>
      </c>
      <c r="I464" s="31">
        <f t="shared" si="45"/>
        <v>24</v>
      </c>
      <c r="J464" s="67">
        <f t="shared" si="43"/>
        <v>177816</v>
      </c>
    </row>
    <row r="465" spans="1:10" x14ac:dyDescent="0.35">
      <c r="A465" s="68" t="s">
        <v>385</v>
      </c>
      <c r="B465" s="39" t="s">
        <v>299</v>
      </c>
      <c r="C465" s="26" t="s">
        <v>224</v>
      </c>
      <c r="D465" s="36">
        <v>232</v>
      </c>
      <c r="E465" s="25">
        <v>236474</v>
      </c>
      <c r="F465" s="29">
        <f t="shared" si="41"/>
        <v>44930</v>
      </c>
      <c r="G465" s="29">
        <f t="shared" si="46"/>
        <v>281404</v>
      </c>
      <c r="H465" s="36">
        <v>1</v>
      </c>
      <c r="I465" s="31">
        <f t="shared" si="45"/>
        <v>24</v>
      </c>
      <c r="J465" s="67">
        <f t="shared" si="43"/>
        <v>6753696</v>
      </c>
    </row>
    <row r="466" spans="1:10" x14ac:dyDescent="0.35">
      <c r="A466" s="68" t="s">
        <v>385</v>
      </c>
      <c r="B466" s="39" t="s">
        <v>356</v>
      </c>
      <c r="C466" s="26" t="s">
        <v>224</v>
      </c>
      <c r="D466" s="36">
        <v>280</v>
      </c>
      <c r="E466" s="25">
        <v>12446</v>
      </c>
      <c r="F466" s="29">
        <f t="shared" si="41"/>
        <v>2365</v>
      </c>
      <c r="G466" s="29">
        <f t="shared" si="46"/>
        <v>14811</v>
      </c>
      <c r="H466" s="36">
        <v>1</v>
      </c>
      <c r="I466" s="31">
        <f t="shared" si="45"/>
        <v>24</v>
      </c>
      <c r="J466" s="67">
        <f t="shared" si="43"/>
        <v>355464</v>
      </c>
    </row>
    <row r="467" spans="1:10" x14ac:dyDescent="0.35">
      <c r="A467" s="68" t="s">
        <v>385</v>
      </c>
      <c r="B467" s="39" t="s">
        <v>357</v>
      </c>
      <c r="C467" s="26" t="s">
        <v>224</v>
      </c>
      <c r="D467" s="36">
        <v>281</v>
      </c>
      <c r="E467" s="25">
        <v>149352</v>
      </c>
      <c r="F467" s="29">
        <f t="shared" si="41"/>
        <v>28377</v>
      </c>
      <c r="G467" s="29">
        <f t="shared" si="46"/>
        <v>177729</v>
      </c>
      <c r="H467" s="36">
        <v>1</v>
      </c>
      <c r="I467" s="31">
        <f t="shared" si="45"/>
        <v>24</v>
      </c>
      <c r="J467" s="67">
        <f t="shared" si="43"/>
        <v>4265496</v>
      </c>
    </row>
    <row r="468" spans="1:10" x14ac:dyDescent="0.35">
      <c r="A468" s="68" t="s">
        <v>385</v>
      </c>
      <c r="B468" s="39" t="s">
        <v>358</v>
      </c>
      <c r="C468" s="26" t="s">
        <v>224</v>
      </c>
      <c r="D468" s="36">
        <v>282</v>
      </c>
      <c r="E468" s="25">
        <v>17424.400000000001</v>
      </c>
      <c r="F468" s="29">
        <f t="shared" si="41"/>
        <v>3311</v>
      </c>
      <c r="G468" s="29">
        <f t="shared" si="46"/>
        <v>20735.400000000001</v>
      </c>
      <c r="H468" s="36">
        <v>1</v>
      </c>
      <c r="I468" s="31">
        <f t="shared" si="45"/>
        <v>24</v>
      </c>
      <c r="J468" s="67">
        <f t="shared" si="43"/>
        <v>497649.60000000003</v>
      </c>
    </row>
    <row r="469" spans="1:10" x14ac:dyDescent="0.35">
      <c r="A469" s="68" t="s">
        <v>385</v>
      </c>
      <c r="B469" s="39" t="s">
        <v>359</v>
      </c>
      <c r="C469" s="26" t="s">
        <v>224</v>
      </c>
      <c r="D469" s="36">
        <v>285</v>
      </c>
      <c r="E469" s="25">
        <v>43561</v>
      </c>
      <c r="F469" s="29">
        <f t="shared" si="41"/>
        <v>8277</v>
      </c>
      <c r="G469" s="29">
        <f t="shared" si="46"/>
        <v>51838</v>
      </c>
      <c r="H469" s="36">
        <v>1</v>
      </c>
      <c r="I469" s="31">
        <f t="shared" si="45"/>
        <v>24</v>
      </c>
      <c r="J469" s="67">
        <f t="shared" si="43"/>
        <v>1244112</v>
      </c>
    </row>
    <row r="470" spans="1:10" x14ac:dyDescent="0.35">
      <c r="A470" s="68" t="s">
        <v>385</v>
      </c>
      <c r="B470" s="39" t="s">
        <v>360</v>
      </c>
      <c r="C470" s="26" t="s">
        <v>224</v>
      </c>
      <c r="D470" s="36">
        <v>308</v>
      </c>
      <c r="E470" s="25">
        <v>18718</v>
      </c>
      <c r="F470" s="29">
        <f t="shared" si="41"/>
        <v>3556</v>
      </c>
      <c r="G470" s="29">
        <f t="shared" si="46"/>
        <v>22274</v>
      </c>
      <c r="H470" s="36">
        <v>1</v>
      </c>
      <c r="I470" s="31">
        <f t="shared" si="45"/>
        <v>24</v>
      </c>
      <c r="J470" s="67">
        <f t="shared" si="43"/>
        <v>534576</v>
      </c>
    </row>
    <row r="471" spans="1:10" x14ac:dyDescent="0.35">
      <c r="A471" s="68" t="s">
        <v>385</v>
      </c>
      <c r="B471" s="39" t="s">
        <v>361</v>
      </c>
      <c r="C471" s="26" t="s">
        <v>224</v>
      </c>
      <c r="D471" s="36">
        <v>328</v>
      </c>
      <c r="E471" s="25">
        <v>14945</v>
      </c>
      <c r="F471" s="29">
        <f t="shared" si="41"/>
        <v>2840</v>
      </c>
      <c r="G471" s="29">
        <f t="shared" si="46"/>
        <v>17785</v>
      </c>
      <c r="H471" s="36">
        <v>1</v>
      </c>
      <c r="I471" s="31">
        <f t="shared" si="45"/>
        <v>24</v>
      </c>
      <c r="J471" s="67">
        <f t="shared" si="43"/>
        <v>426840</v>
      </c>
    </row>
    <row r="472" spans="1:10" x14ac:dyDescent="0.35">
      <c r="A472" s="68" t="s">
        <v>385</v>
      </c>
      <c r="B472" s="37" t="s">
        <v>115</v>
      </c>
      <c r="C472" s="26" t="s">
        <v>225</v>
      </c>
      <c r="D472" s="36">
        <v>329</v>
      </c>
      <c r="E472" s="25">
        <v>32359</v>
      </c>
      <c r="F472" s="29">
        <f t="shared" si="41"/>
        <v>6148</v>
      </c>
      <c r="G472" s="29">
        <f t="shared" si="46"/>
        <v>38507</v>
      </c>
      <c r="H472" s="36">
        <v>1</v>
      </c>
      <c r="I472" s="31">
        <f t="shared" si="45"/>
        <v>24</v>
      </c>
      <c r="J472" s="67">
        <f t="shared" si="43"/>
        <v>924168</v>
      </c>
    </row>
    <row r="473" spans="1:10" x14ac:dyDescent="0.35">
      <c r="A473" s="68" t="s">
        <v>385</v>
      </c>
      <c r="B473" s="40" t="s">
        <v>362</v>
      </c>
      <c r="C473" s="26" t="s">
        <v>224</v>
      </c>
      <c r="D473" s="36">
        <v>107</v>
      </c>
      <c r="E473" s="25">
        <v>24000.799999999999</v>
      </c>
      <c r="F473" s="29">
        <f t="shared" si="41"/>
        <v>4560</v>
      </c>
      <c r="G473" s="29">
        <f t="shared" si="46"/>
        <v>28560.799999999999</v>
      </c>
      <c r="H473" s="36">
        <v>3</v>
      </c>
      <c r="I473" s="31">
        <f t="shared" si="45"/>
        <v>72</v>
      </c>
      <c r="J473" s="67">
        <f t="shared" si="43"/>
        <v>2056377.5999999999</v>
      </c>
    </row>
    <row r="474" spans="1:10" x14ac:dyDescent="0.35">
      <c r="A474" s="68" t="s">
        <v>385</v>
      </c>
      <c r="B474" s="39" t="s">
        <v>333</v>
      </c>
      <c r="C474" s="26" t="s">
        <v>224</v>
      </c>
      <c r="D474" s="36">
        <v>108</v>
      </c>
      <c r="E474" s="25">
        <v>35500</v>
      </c>
      <c r="F474" s="29">
        <f t="shared" si="41"/>
        <v>6745</v>
      </c>
      <c r="G474" s="29">
        <f t="shared" si="46"/>
        <v>42245</v>
      </c>
      <c r="H474" s="36">
        <v>2</v>
      </c>
      <c r="I474" s="31">
        <f t="shared" si="45"/>
        <v>48</v>
      </c>
      <c r="J474" s="67">
        <f t="shared" si="43"/>
        <v>2027760</v>
      </c>
    </row>
    <row r="475" spans="1:10" x14ac:dyDescent="0.35">
      <c r="A475" s="68" t="s">
        <v>385</v>
      </c>
      <c r="B475" s="40" t="s">
        <v>363</v>
      </c>
      <c r="C475" s="26" t="s">
        <v>224</v>
      </c>
      <c r="D475" s="36">
        <v>92</v>
      </c>
      <c r="E475" s="25">
        <v>48982</v>
      </c>
      <c r="F475" s="29">
        <f t="shared" si="41"/>
        <v>9307</v>
      </c>
      <c r="G475" s="29">
        <f t="shared" si="46"/>
        <v>58289</v>
      </c>
      <c r="H475" s="36">
        <v>2</v>
      </c>
      <c r="I475" s="31">
        <f t="shared" si="45"/>
        <v>48</v>
      </c>
      <c r="J475" s="67">
        <f t="shared" si="43"/>
        <v>2797872</v>
      </c>
    </row>
    <row r="476" spans="1:10" x14ac:dyDescent="0.35">
      <c r="A476" s="68" t="s">
        <v>385</v>
      </c>
      <c r="B476" s="40" t="s">
        <v>364</v>
      </c>
      <c r="C476" s="26" t="s">
        <v>224</v>
      </c>
      <c r="D476" s="36">
        <v>93</v>
      </c>
      <c r="E476" s="25">
        <v>76214.600000000006</v>
      </c>
      <c r="F476" s="29">
        <f t="shared" si="41"/>
        <v>14481</v>
      </c>
      <c r="G476" s="29">
        <f t="shared" si="46"/>
        <v>90695.6</v>
      </c>
      <c r="H476" s="36">
        <v>2</v>
      </c>
      <c r="I476" s="31">
        <f t="shared" si="45"/>
        <v>48</v>
      </c>
      <c r="J476" s="67">
        <f t="shared" si="43"/>
        <v>4353388.8000000007</v>
      </c>
    </row>
    <row r="477" spans="1:10" x14ac:dyDescent="0.35">
      <c r="A477" s="68" t="s">
        <v>385</v>
      </c>
      <c r="B477" s="39" t="s">
        <v>311</v>
      </c>
      <c r="C477" s="26" t="s">
        <v>224</v>
      </c>
      <c r="D477" s="36">
        <v>7</v>
      </c>
      <c r="E477" s="25">
        <v>27000</v>
      </c>
      <c r="F477" s="29">
        <f t="shared" si="41"/>
        <v>5130</v>
      </c>
      <c r="G477" s="29">
        <f t="shared" si="46"/>
        <v>32130</v>
      </c>
      <c r="H477" s="36">
        <v>2</v>
      </c>
      <c r="I477" s="31">
        <f t="shared" si="45"/>
        <v>48</v>
      </c>
      <c r="J477" s="67">
        <f t="shared" si="43"/>
        <v>1542240</v>
      </c>
    </row>
    <row r="478" spans="1:10" x14ac:dyDescent="0.35">
      <c r="A478" s="68" t="s">
        <v>385</v>
      </c>
      <c r="B478" s="40" t="s">
        <v>365</v>
      </c>
      <c r="C478" s="26" t="s">
        <v>224</v>
      </c>
      <c r="D478" s="36">
        <v>94</v>
      </c>
      <c r="E478" s="25">
        <v>12000.16</v>
      </c>
      <c r="F478" s="29">
        <f t="shared" si="41"/>
        <v>2280</v>
      </c>
      <c r="G478" s="29">
        <f t="shared" si="46"/>
        <v>14280.16</v>
      </c>
      <c r="H478" s="36">
        <v>2</v>
      </c>
      <c r="I478" s="31">
        <f t="shared" si="45"/>
        <v>48</v>
      </c>
      <c r="J478" s="67">
        <f t="shared" si="43"/>
        <v>685447.67999999993</v>
      </c>
    </row>
    <row r="479" spans="1:10" x14ac:dyDescent="0.35">
      <c r="A479" s="68" t="s">
        <v>385</v>
      </c>
      <c r="B479" s="40" t="s">
        <v>366</v>
      </c>
      <c r="C479" s="26" t="s">
        <v>224</v>
      </c>
      <c r="D479" s="36">
        <v>95</v>
      </c>
      <c r="E479" s="25">
        <v>12000</v>
      </c>
      <c r="F479" s="29">
        <f t="shared" si="41"/>
        <v>2280</v>
      </c>
      <c r="G479" s="29">
        <f t="shared" si="46"/>
        <v>14280</v>
      </c>
      <c r="H479" s="36">
        <v>2</v>
      </c>
      <c r="I479" s="31">
        <f t="shared" si="45"/>
        <v>48</v>
      </c>
      <c r="J479" s="67">
        <f t="shared" si="43"/>
        <v>685440</v>
      </c>
    </row>
    <row r="480" spans="1:10" x14ac:dyDescent="0.35">
      <c r="A480" s="68" t="s">
        <v>385</v>
      </c>
      <c r="B480" s="40" t="s">
        <v>367</v>
      </c>
      <c r="C480" s="26" t="s">
        <v>224</v>
      </c>
      <c r="D480" s="36">
        <v>117</v>
      </c>
      <c r="E480" s="25">
        <v>6266.88</v>
      </c>
      <c r="F480" s="29">
        <f t="shared" si="41"/>
        <v>1191</v>
      </c>
      <c r="G480" s="29">
        <f t="shared" si="46"/>
        <v>7457.88</v>
      </c>
      <c r="H480" s="36">
        <v>6</v>
      </c>
      <c r="I480" s="31">
        <f t="shared" si="45"/>
        <v>144</v>
      </c>
      <c r="J480" s="67">
        <f t="shared" si="43"/>
        <v>1073934.72</v>
      </c>
    </row>
    <row r="481" spans="1:10" x14ac:dyDescent="0.35">
      <c r="A481" s="68" t="s">
        <v>385</v>
      </c>
      <c r="B481" s="38" t="s">
        <v>173</v>
      </c>
      <c r="C481" s="26" t="s">
        <v>255</v>
      </c>
      <c r="D481" s="36">
        <v>14</v>
      </c>
      <c r="E481" s="25">
        <v>19401</v>
      </c>
      <c r="F481" s="29">
        <f t="shared" si="41"/>
        <v>3686</v>
      </c>
      <c r="G481" s="29">
        <f t="shared" si="46"/>
        <v>23087</v>
      </c>
      <c r="H481" s="36">
        <v>3</v>
      </c>
      <c r="I481" s="31">
        <f t="shared" si="45"/>
        <v>72</v>
      </c>
      <c r="J481" s="67">
        <f t="shared" si="43"/>
        <v>1662264</v>
      </c>
    </row>
    <row r="482" spans="1:10" x14ac:dyDescent="0.35">
      <c r="A482" s="68" t="s">
        <v>385</v>
      </c>
      <c r="B482" s="39" t="s">
        <v>339</v>
      </c>
      <c r="C482" s="26" t="s">
        <v>224</v>
      </c>
      <c r="D482" s="36">
        <v>89</v>
      </c>
      <c r="E482" s="25">
        <v>7765.96</v>
      </c>
      <c r="F482" s="29">
        <f t="shared" si="41"/>
        <v>1476</v>
      </c>
      <c r="G482" s="29">
        <f t="shared" si="46"/>
        <v>9241.9599999999991</v>
      </c>
      <c r="H482" s="36">
        <v>8</v>
      </c>
      <c r="I482" s="31">
        <f t="shared" si="45"/>
        <v>192</v>
      </c>
      <c r="J482" s="67">
        <f t="shared" si="43"/>
        <v>1774456.3199999998</v>
      </c>
    </row>
    <row r="483" spans="1:10" x14ac:dyDescent="0.35">
      <c r="A483" s="68" t="s">
        <v>385</v>
      </c>
      <c r="B483" s="40" t="s">
        <v>368</v>
      </c>
      <c r="C483" s="26" t="s">
        <v>224</v>
      </c>
      <c r="D483" s="36">
        <v>121</v>
      </c>
      <c r="E483" s="25">
        <v>106776.91</v>
      </c>
      <c r="F483" s="29">
        <f t="shared" si="41"/>
        <v>20288</v>
      </c>
      <c r="G483" s="29">
        <f t="shared" si="46"/>
        <v>127064.91</v>
      </c>
      <c r="H483" s="36">
        <v>2</v>
      </c>
      <c r="I483" s="31">
        <f t="shared" si="45"/>
        <v>48</v>
      </c>
      <c r="J483" s="67">
        <f t="shared" si="43"/>
        <v>6099115.6799999997</v>
      </c>
    </row>
    <row r="484" spans="1:10" x14ac:dyDescent="0.35">
      <c r="A484" s="68" t="s">
        <v>385</v>
      </c>
      <c r="B484" s="40" t="s">
        <v>369</v>
      </c>
      <c r="C484" s="26" t="s">
        <v>224</v>
      </c>
      <c r="D484" s="36">
        <v>131</v>
      </c>
      <c r="E484" s="25">
        <v>27428.09</v>
      </c>
      <c r="F484" s="29">
        <f t="shared" si="41"/>
        <v>5211</v>
      </c>
      <c r="G484" s="29">
        <f t="shared" si="46"/>
        <v>32639.09</v>
      </c>
      <c r="H484" s="36">
        <v>3</v>
      </c>
      <c r="I484" s="31">
        <f t="shared" si="45"/>
        <v>72</v>
      </c>
      <c r="J484" s="67">
        <f t="shared" si="43"/>
        <v>2350014.48</v>
      </c>
    </row>
    <row r="485" spans="1:10" ht="26" x14ac:dyDescent="0.35">
      <c r="A485" s="68" t="s">
        <v>385</v>
      </c>
      <c r="B485" s="40" t="s">
        <v>370</v>
      </c>
      <c r="C485" s="26" t="s">
        <v>224</v>
      </c>
      <c r="D485" s="36">
        <v>112</v>
      </c>
      <c r="E485" s="25">
        <v>789.6</v>
      </c>
      <c r="F485" s="29">
        <f t="shared" si="41"/>
        <v>150</v>
      </c>
      <c r="G485" s="29">
        <f t="shared" si="46"/>
        <v>939.6</v>
      </c>
      <c r="H485" s="36">
        <v>18</v>
      </c>
      <c r="I485" s="31">
        <f t="shared" si="45"/>
        <v>432</v>
      </c>
      <c r="J485" s="67">
        <f t="shared" si="43"/>
        <v>405907.20000000001</v>
      </c>
    </row>
    <row r="486" spans="1:10" x14ac:dyDescent="0.35">
      <c r="A486" s="68" t="s">
        <v>385</v>
      </c>
      <c r="B486" s="40" t="s">
        <v>371</v>
      </c>
      <c r="C486" s="26" t="s">
        <v>224</v>
      </c>
      <c r="D486" s="36">
        <v>113</v>
      </c>
      <c r="E486" s="25">
        <v>2447.1999999999998</v>
      </c>
      <c r="F486" s="29">
        <f t="shared" si="41"/>
        <v>465</v>
      </c>
      <c r="G486" s="29">
        <f t="shared" si="46"/>
        <v>2912.2</v>
      </c>
      <c r="H486" s="36">
        <v>6</v>
      </c>
      <c r="I486" s="31">
        <f t="shared" si="45"/>
        <v>144</v>
      </c>
      <c r="J486" s="67">
        <f t="shared" si="43"/>
        <v>419356.8</v>
      </c>
    </row>
    <row r="487" spans="1:10" x14ac:dyDescent="0.35">
      <c r="A487" s="68" t="s">
        <v>385</v>
      </c>
      <c r="B487" s="39" t="s">
        <v>349</v>
      </c>
      <c r="C487" s="26" t="s">
        <v>224</v>
      </c>
      <c r="D487" s="36">
        <v>115</v>
      </c>
      <c r="E487" s="25">
        <v>491</v>
      </c>
      <c r="F487" s="29">
        <f t="shared" si="41"/>
        <v>93</v>
      </c>
      <c r="G487" s="29">
        <f t="shared" si="46"/>
        <v>584</v>
      </c>
      <c r="H487" s="36">
        <v>5</v>
      </c>
      <c r="I487" s="31">
        <f t="shared" si="45"/>
        <v>120</v>
      </c>
      <c r="J487" s="67">
        <f t="shared" si="43"/>
        <v>70080</v>
      </c>
    </row>
    <row r="488" spans="1:10" x14ac:dyDescent="0.35">
      <c r="A488" s="68" t="s">
        <v>385</v>
      </c>
      <c r="B488" s="39" t="s">
        <v>315</v>
      </c>
      <c r="C488" s="26" t="s">
        <v>224</v>
      </c>
      <c r="D488" s="36">
        <v>16</v>
      </c>
      <c r="E488" s="25">
        <v>982.8</v>
      </c>
      <c r="F488" s="29">
        <f t="shared" si="41"/>
        <v>187</v>
      </c>
      <c r="G488" s="29">
        <f t="shared" si="46"/>
        <v>1169.8</v>
      </c>
      <c r="H488" s="36">
        <v>2</v>
      </c>
      <c r="I488" s="31">
        <f t="shared" si="45"/>
        <v>48</v>
      </c>
      <c r="J488" s="67">
        <f t="shared" si="43"/>
        <v>56150.399999999994</v>
      </c>
    </row>
    <row r="489" spans="1:10" x14ac:dyDescent="0.35">
      <c r="A489" s="68" t="s">
        <v>385</v>
      </c>
      <c r="B489" s="40" t="s">
        <v>372</v>
      </c>
      <c r="C489" s="26" t="s">
        <v>224</v>
      </c>
      <c r="D489" s="36">
        <v>116</v>
      </c>
      <c r="E489" s="25">
        <v>1764</v>
      </c>
      <c r="F489" s="29">
        <f t="shared" si="41"/>
        <v>335</v>
      </c>
      <c r="G489" s="29">
        <f t="shared" si="46"/>
        <v>2099</v>
      </c>
      <c r="H489" s="36">
        <v>6</v>
      </c>
      <c r="I489" s="31">
        <f t="shared" si="45"/>
        <v>144</v>
      </c>
      <c r="J489" s="67">
        <f t="shared" si="43"/>
        <v>302256</v>
      </c>
    </row>
    <row r="490" spans="1:10" x14ac:dyDescent="0.35">
      <c r="A490" s="68" t="s">
        <v>385</v>
      </c>
      <c r="B490" s="39" t="s">
        <v>314</v>
      </c>
      <c r="C490" s="26" t="s">
        <v>224</v>
      </c>
      <c r="D490" s="36">
        <v>15</v>
      </c>
      <c r="E490" s="25">
        <v>33283.800000000003</v>
      </c>
      <c r="F490" s="29">
        <f t="shared" si="41"/>
        <v>6324</v>
      </c>
      <c r="G490" s="29">
        <f t="shared" si="46"/>
        <v>39607.800000000003</v>
      </c>
      <c r="H490" s="36">
        <v>1</v>
      </c>
      <c r="I490" s="31">
        <f t="shared" si="45"/>
        <v>24</v>
      </c>
      <c r="J490" s="67">
        <f t="shared" si="43"/>
        <v>950587.20000000007</v>
      </c>
    </row>
    <row r="491" spans="1:10" x14ac:dyDescent="0.35">
      <c r="A491" s="68" t="s">
        <v>385</v>
      </c>
      <c r="B491" s="40" t="s">
        <v>373</v>
      </c>
      <c r="C491" s="26" t="s">
        <v>224</v>
      </c>
      <c r="D491" s="36">
        <v>325</v>
      </c>
      <c r="E491" s="25">
        <v>1050</v>
      </c>
      <c r="F491" s="29">
        <f t="shared" si="41"/>
        <v>200</v>
      </c>
      <c r="G491" s="29">
        <f t="shared" si="46"/>
        <v>1250</v>
      </c>
      <c r="H491" s="36">
        <v>4</v>
      </c>
      <c r="I491" s="31">
        <f t="shared" si="45"/>
        <v>96</v>
      </c>
      <c r="J491" s="67">
        <f t="shared" si="43"/>
        <v>120000</v>
      </c>
    </row>
    <row r="492" spans="1:10" x14ac:dyDescent="0.35">
      <c r="A492" s="68" t="s">
        <v>385</v>
      </c>
      <c r="B492" s="40" t="s">
        <v>374</v>
      </c>
      <c r="C492" s="26" t="s">
        <v>224</v>
      </c>
      <c r="D492" s="36">
        <v>135</v>
      </c>
      <c r="E492" s="25">
        <v>5096</v>
      </c>
      <c r="F492" s="29">
        <f t="shared" si="41"/>
        <v>968</v>
      </c>
      <c r="G492" s="29">
        <f t="shared" si="46"/>
        <v>6064</v>
      </c>
      <c r="H492" s="36">
        <v>3</v>
      </c>
      <c r="I492" s="31">
        <f t="shared" si="45"/>
        <v>72</v>
      </c>
      <c r="J492" s="67">
        <f t="shared" si="43"/>
        <v>436608</v>
      </c>
    </row>
    <row r="493" spans="1:10" x14ac:dyDescent="0.35">
      <c r="A493" s="68" t="s">
        <v>385</v>
      </c>
      <c r="B493" s="40" t="s">
        <v>375</v>
      </c>
      <c r="C493" s="26" t="s">
        <v>224</v>
      </c>
      <c r="D493" s="36">
        <v>136</v>
      </c>
      <c r="E493" s="25">
        <v>476</v>
      </c>
      <c r="F493" s="29">
        <f t="shared" si="41"/>
        <v>90</v>
      </c>
      <c r="G493" s="29">
        <f t="shared" si="46"/>
        <v>566</v>
      </c>
      <c r="H493" s="36">
        <v>18</v>
      </c>
      <c r="I493" s="31">
        <f t="shared" si="45"/>
        <v>432</v>
      </c>
      <c r="J493" s="67">
        <f t="shared" si="43"/>
        <v>244512</v>
      </c>
    </row>
    <row r="494" spans="1:10" x14ac:dyDescent="0.35">
      <c r="A494" s="68" t="s">
        <v>385</v>
      </c>
      <c r="B494" s="39" t="s">
        <v>338</v>
      </c>
      <c r="C494" s="26" t="s">
        <v>224</v>
      </c>
      <c r="D494" s="36">
        <v>96</v>
      </c>
      <c r="E494" s="25">
        <v>2079</v>
      </c>
      <c r="F494" s="29">
        <f t="shared" si="41"/>
        <v>395</v>
      </c>
      <c r="G494" s="29">
        <f t="shared" si="46"/>
        <v>2474</v>
      </c>
      <c r="H494" s="36">
        <v>8</v>
      </c>
      <c r="I494" s="31">
        <f t="shared" si="45"/>
        <v>192</v>
      </c>
      <c r="J494" s="67">
        <f t="shared" si="43"/>
        <v>475008</v>
      </c>
    </row>
    <row r="495" spans="1:10" x14ac:dyDescent="0.35">
      <c r="A495" s="68" t="s">
        <v>385</v>
      </c>
      <c r="B495" s="39" t="s">
        <v>346</v>
      </c>
      <c r="C495" s="26" t="s">
        <v>224</v>
      </c>
      <c r="D495" s="36">
        <v>256</v>
      </c>
      <c r="E495" s="25">
        <v>112184.5</v>
      </c>
      <c r="F495" s="29">
        <f t="shared" si="41"/>
        <v>21315</v>
      </c>
      <c r="G495" s="29">
        <f t="shared" si="46"/>
        <v>133499.5</v>
      </c>
      <c r="H495" s="36">
        <v>3</v>
      </c>
      <c r="I495" s="31">
        <f t="shared" si="45"/>
        <v>72</v>
      </c>
      <c r="J495" s="67">
        <f t="shared" si="43"/>
        <v>9611964</v>
      </c>
    </row>
    <row r="496" spans="1:10" x14ac:dyDescent="0.35">
      <c r="A496" s="68" t="s">
        <v>385</v>
      </c>
      <c r="B496" s="40" t="s">
        <v>376</v>
      </c>
      <c r="C496" s="26" t="s">
        <v>224</v>
      </c>
      <c r="D496" s="36">
        <v>98</v>
      </c>
      <c r="E496" s="25">
        <v>62394.75</v>
      </c>
      <c r="F496" s="29">
        <f t="shared" si="41"/>
        <v>11855</v>
      </c>
      <c r="G496" s="29">
        <f t="shared" si="46"/>
        <v>74249.75</v>
      </c>
      <c r="H496" s="36">
        <v>3</v>
      </c>
      <c r="I496" s="31">
        <f t="shared" si="45"/>
        <v>72</v>
      </c>
      <c r="J496" s="67">
        <f t="shared" si="43"/>
        <v>5345982</v>
      </c>
    </row>
    <row r="497" spans="1:11" x14ac:dyDescent="0.35">
      <c r="A497" s="68" t="s">
        <v>385</v>
      </c>
      <c r="B497" s="39" t="s">
        <v>330</v>
      </c>
      <c r="C497" s="26" t="s">
        <v>224</v>
      </c>
      <c r="D497" s="36">
        <v>99</v>
      </c>
      <c r="E497" s="25">
        <v>59243.5</v>
      </c>
      <c r="F497" s="29">
        <f t="shared" si="41"/>
        <v>11256</v>
      </c>
      <c r="G497" s="29">
        <f t="shared" si="46"/>
        <v>70499.5</v>
      </c>
      <c r="H497" s="36">
        <v>3</v>
      </c>
      <c r="I497" s="31">
        <f t="shared" si="45"/>
        <v>72</v>
      </c>
      <c r="J497" s="67">
        <f t="shared" si="43"/>
        <v>5075964</v>
      </c>
    </row>
    <row r="498" spans="1:11" x14ac:dyDescent="0.35">
      <c r="A498" s="68" t="s">
        <v>385</v>
      </c>
      <c r="B498" s="40" t="s">
        <v>377</v>
      </c>
      <c r="C498" s="26" t="s">
        <v>224</v>
      </c>
      <c r="D498" s="36">
        <v>100</v>
      </c>
      <c r="E498" s="25">
        <v>44369.82</v>
      </c>
      <c r="F498" s="29">
        <f t="shared" si="41"/>
        <v>8430</v>
      </c>
      <c r="G498" s="29">
        <f t="shared" si="46"/>
        <v>52799.82</v>
      </c>
      <c r="H498" s="36">
        <v>1</v>
      </c>
      <c r="I498" s="31">
        <f t="shared" si="45"/>
        <v>24</v>
      </c>
      <c r="J498" s="67">
        <f t="shared" si="43"/>
        <v>1267195.68</v>
      </c>
    </row>
    <row r="499" spans="1:11" x14ac:dyDescent="0.35">
      <c r="A499" s="68" t="s">
        <v>385</v>
      </c>
      <c r="B499" s="38" t="s">
        <v>251</v>
      </c>
      <c r="C499" s="26" t="s">
        <v>224</v>
      </c>
      <c r="D499" s="36">
        <v>101</v>
      </c>
      <c r="E499" s="25">
        <v>5810</v>
      </c>
      <c r="F499" s="29">
        <f t="shared" si="41"/>
        <v>1104</v>
      </c>
      <c r="G499" s="29">
        <f t="shared" si="46"/>
        <v>6914</v>
      </c>
      <c r="H499" s="36">
        <v>4</v>
      </c>
      <c r="I499" s="31">
        <f t="shared" si="45"/>
        <v>96</v>
      </c>
      <c r="J499" s="67">
        <f t="shared" si="43"/>
        <v>663744</v>
      </c>
    </row>
    <row r="500" spans="1:11" x14ac:dyDescent="0.35">
      <c r="A500" s="68" t="s">
        <v>385</v>
      </c>
      <c r="B500" s="39" t="s">
        <v>324</v>
      </c>
      <c r="C500" s="26" t="s">
        <v>224</v>
      </c>
      <c r="D500" s="36">
        <v>102</v>
      </c>
      <c r="E500" s="25">
        <v>42087.5</v>
      </c>
      <c r="F500" s="29">
        <f t="shared" si="41"/>
        <v>7997</v>
      </c>
      <c r="G500" s="29">
        <f t="shared" si="46"/>
        <v>50084.5</v>
      </c>
      <c r="H500" s="36">
        <v>6</v>
      </c>
      <c r="I500" s="31">
        <f t="shared" si="45"/>
        <v>144</v>
      </c>
      <c r="J500" s="67">
        <f t="shared" si="43"/>
        <v>7212168</v>
      </c>
    </row>
    <row r="501" spans="1:11" x14ac:dyDescent="0.35">
      <c r="A501" s="68" t="s">
        <v>385</v>
      </c>
      <c r="B501" s="39" t="s">
        <v>326</v>
      </c>
      <c r="C501" s="26" t="s">
        <v>224</v>
      </c>
      <c r="D501" s="36">
        <v>103</v>
      </c>
      <c r="E501" s="25">
        <v>728500</v>
      </c>
      <c r="F501" s="29">
        <f t="shared" si="41"/>
        <v>138415</v>
      </c>
      <c r="G501" s="29">
        <f t="shared" si="46"/>
        <v>866915</v>
      </c>
      <c r="H501" s="36">
        <v>1</v>
      </c>
      <c r="I501" s="31">
        <f t="shared" si="45"/>
        <v>24</v>
      </c>
      <c r="J501" s="67">
        <f t="shared" si="43"/>
        <v>20805960</v>
      </c>
    </row>
    <row r="502" spans="1:11" x14ac:dyDescent="0.35">
      <c r="A502" s="68" t="s">
        <v>385</v>
      </c>
      <c r="B502" s="39" t="s">
        <v>332</v>
      </c>
      <c r="C502" s="26" t="s">
        <v>224</v>
      </c>
      <c r="D502" s="36">
        <v>104</v>
      </c>
      <c r="E502" s="25">
        <v>45054.9</v>
      </c>
      <c r="F502" s="29">
        <f t="shared" ref="F502:F510" si="47">ROUND(E502*0.19,0)</f>
        <v>8560</v>
      </c>
      <c r="G502" s="29">
        <f t="shared" si="46"/>
        <v>53614.9</v>
      </c>
      <c r="H502" s="36">
        <v>2</v>
      </c>
      <c r="I502" s="31">
        <f t="shared" si="45"/>
        <v>48</v>
      </c>
      <c r="J502" s="67">
        <f t="shared" ref="J502:J510" si="48">+I502*G502</f>
        <v>2573515.2000000002</v>
      </c>
    </row>
    <row r="503" spans="1:11" x14ac:dyDescent="0.35">
      <c r="A503" s="68" t="s">
        <v>385</v>
      </c>
      <c r="B503" s="39" t="s">
        <v>335</v>
      </c>
      <c r="C503" s="26" t="s">
        <v>224</v>
      </c>
      <c r="D503" s="36">
        <v>105</v>
      </c>
      <c r="E503" s="25">
        <v>43050</v>
      </c>
      <c r="F503" s="29">
        <f t="shared" si="47"/>
        <v>8180</v>
      </c>
      <c r="G503" s="29">
        <f t="shared" si="46"/>
        <v>51230</v>
      </c>
      <c r="H503" s="36">
        <v>2</v>
      </c>
      <c r="I503" s="31">
        <f t="shared" si="45"/>
        <v>48</v>
      </c>
      <c r="J503" s="67">
        <f t="shared" si="48"/>
        <v>2459040</v>
      </c>
    </row>
    <row r="504" spans="1:11" x14ac:dyDescent="0.35">
      <c r="A504" s="68" t="s">
        <v>385</v>
      </c>
      <c r="B504" s="39" t="s">
        <v>337</v>
      </c>
      <c r="C504" s="26" t="s">
        <v>224</v>
      </c>
      <c r="D504" s="36">
        <v>106</v>
      </c>
      <c r="E504" s="25">
        <v>8039.28</v>
      </c>
      <c r="F504" s="29">
        <f t="shared" si="47"/>
        <v>1527</v>
      </c>
      <c r="G504" s="29">
        <f t="shared" si="46"/>
        <v>9566.2799999999988</v>
      </c>
      <c r="H504" s="36">
        <v>3</v>
      </c>
      <c r="I504" s="31">
        <f t="shared" si="45"/>
        <v>72</v>
      </c>
      <c r="J504" s="67">
        <f t="shared" si="48"/>
        <v>688772.15999999992</v>
      </c>
    </row>
    <row r="505" spans="1:11" x14ac:dyDescent="0.35">
      <c r="A505" s="68" t="s">
        <v>385</v>
      </c>
      <c r="B505" s="39" t="s">
        <v>340</v>
      </c>
      <c r="C505" s="26" t="s">
        <v>224</v>
      </c>
      <c r="D505" s="36">
        <v>109</v>
      </c>
      <c r="E505" s="25">
        <v>3570</v>
      </c>
      <c r="F505" s="29">
        <f t="shared" si="47"/>
        <v>678</v>
      </c>
      <c r="G505" s="29">
        <f t="shared" si="46"/>
        <v>4248</v>
      </c>
      <c r="H505" s="36">
        <v>2</v>
      </c>
      <c r="I505" s="31">
        <f t="shared" si="45"/>
        <v>48</v>
      </c>
      <c r="J505" s="67">
        <f t="shared" si="48"/>
        <v>203904</v>
      </c>
    </row>
    <row r="506" spans="1:11" x14ac:dyDescent="0.35">
      <c r="A506" s="68" t="s">
        <v>385</v>
      </c>
      <c r="B506" s="40" t="s">
        <v>378</v>
      </c>
      <c r="C506" s="26" t="s">
        <v>224</v>
      </c>
      <c r="D506" s="36">
        <v>390</v>
      </c>
      <c r="E506" s="25">
        <v>1882350.94</v>
      </c>
      <c r="F506" s="29">
        <f t="shared" si="47"/>
        <v>357647</v>
      </c>
      <c r="G506" s="29">
        <f t="shared" si="46"/>
        <v>2239997.94</v>
      </c>
      <c r="H506" s="36">
        <v>1</v>
      </c>
      <c r="I506" s="31">
        <f t="shared" si="45"/>
        <v>24</v>
      </c>
      <c r="J506" s="67">
        <f t="shared" si="48"/>
        <v>53759950.560000002</v>
      </c>
    </row>
    <row r="507" spans="1:11" x14ac:dyDescent="0.35">
      <c r="A507" s="68" t="s">
        <v>385</v>
      </c>
      <c r="B507" s="40" t="s">
        <v>379</v>
      </c>
      <c r="C507" s="26" t="s">
        <v>224</v>
      </c>
      <c r="D507" s="36">
        <v>118</v>
      </c>
      <c r="E507" s="25">
        <v>250000</v>
      </c>
      <c r="F507" s="29">
        <f t="shared" si="47"/>
        <v>47500</v>
      </c>
      <c r="G507" s="29">
        <f t="shared" si="46"/>
        <v>297500</v>
      </c>
      <c r="H507" s="36">
        <v>1</v>
      </c>
      <c r="I507" s="31">
        <f t="shared" si="45"/>
        <v>24</v>
      </c>
      <c r="J507" s="67">
        <f t="shared" si="48"/>
        <v>7140000</v>
      </c>
    </row>
    <row r="508" spans="1:11" x14ac:dyDescent="0.35">
      <c r="A508" s="68" t="s">
        <v>385</v>
      </c>
      <c r="B508" s="39" t="s">
        <v>336</v>
      </c>
      <c r="C508" s="26" t="s">
        <v>224</v>
      </c>
      <c r="D508" s="36">
        <v>119</v>
      </c>
      <c r="E508" s="25">
        <v>15126</v>
      </c>
      <c r="F508" s="29">
        <f t="shared" si="47"/>
        <v>2874</v>
      </c>
      <c r="G508" s="29">
        <f t="shared" si="46"/>
        <v>18000</v>
      </c>
      <c r="H508" s="36">
        <v>1</v>
      </c>
      <c r="I508" s="31">
        <f t="shared" si="45"/>
        <v>24</v>
      </c>
      <c r="J508" s="67">
        <f t="shared" si="48"/>
        <v>432000</v>
      </c>
    </row>
    <row r="509" spans="1:11" x14ac:dyDescent="0.35">
      <c r="A509" s="68" t="s">
        <v>385</v>
      </c>
      <c r="B509" s="40" t="s">
        <v>380</v>
      </c>
      <c r="C509" s="26" t="s">
        <v>224</v>
      </c>
      <c r="D509" s="36">
        <v>120</v>
      </c>
      <c r="E509" s="25">
        <v>57150</v>
      </c>
      <c r="F509" s="29">
        <f t="shared" si="47"/>
        <v>10859</v>
      </c>
      <c r="G509" s="29">
        <f t="shared" si="46"/>
        <v>68009</v>
      </c>
      <c r="H509" s="36">
        <v>2</v>
      </c>
      <c r="I509" s="31">
        <f t="shared" si="45"/>
        <v>48</v>
      </c>
      <c r="J509" s="67">
        <f t="shared" si="48"/>
        <v>3264432</v>
      </c>
    </row>
    <row r="510" spans="1:11" ht="43.5" x14ac:dyDescent="0.35">
      <c r="A510" s="68" t="s">
        <v>386</v>
      </c>
      <c r="B510" s="39" t="s">
        <v>247</v>
      </c>
      <c r="C510" s="26" t="s">
        <v>248</v>
      </c>
      <c r="D510" s="36">
        <v>18</v>
      </c>
      <c r="E510" s="25">
        <v>21463</v>
      </c>
      <c r="F510" s="29">
        <f t="shared" si="47"/>
        <v>4078</v>
      </c>
      <c r="G510" s="29">
        <f t="shared" si="46"/>
        <v>25541</v>
      </c>
      <c r="H510" s="36">
        <v>5</v>
      </c>
      <c r="I510" s="31">
        <f>+H510*10</f>
        <v>50</v>
      </c>
      <c r="J510" s="67">
        <f t="shared" si="48"/>
        <v>1277050</v>
      </c>
      <c r="K510">
        <f>275*10</f>
        <v>2750</v>
      </c>
    </row>
    <row r="511" spans="1:11" x14ac:dyDescent="0.35">
      <c r="A511" s="68" t="s">
        <v>386</v>
      </c>
      <c r="B511" s="39" t="s">
        <v>309</v>
      </c>
      <c r="C511" s="26" t="s">
        <v>224</v>
      </c>
      <c r="D511" s="36">
        <v>26</v>
      </c>
      <c r="E511" s="25">
        <v>4953</v>
      </c>
      <c r="F511" s="29">
        <f t="shared" ref="F511:F529" si="49">ROUND(E511*0.19,0)</f>
        <v>941</v>
      </c>
      <c r="G511" s="29">
        <f t="shared" ref="G511:G529" si="50">+E511+F511</f>
        <v>5894</v>
      </c>
      <c r="H511" s="36">
        <v>7</v>
      </c>
      <c r="I511" s="31">
        <f>+H511*10</f>
        <v>70</v>
      </c>
      <c r="J511" s="67">
        <f t="shared" ref="J511:J529" si="51">+I511*G511</f>
        <v>412580</v>
      </c>
    </row>
    <row r="512" spans="1:11" x14ac:dyDescent="0.35">
      <c r="A512" s="68" t="s">
        <v>386</v>
      </c>
      <c r="B512" s="40" t="s">
        <v>384</v>
      </c>
      <c r="C512" s="36" t="s">
        <v>224</v>
      </c>
      <c r="D512" s="36">
        <v>91</v>
      </c>
      <c r="E512" s="25">
        <v>45402.5</v>
      </c>
      <c r="F512" s="29">
        <f t="shared" si="49"/>
        <v>8626</v>
      </c>
      <c r="G512" s="29">
        <f t="shared" si="50"/>
        <v>54028.5</v>
      </c>
      <c r="H512" s="36">
        <v>1</v>
      </c>
      <c r="I512" s="31">
        <f t="shared" ref="I512:I564" si="52">+H512*10</f>
        <v>10</v>
      </c>
      <c r="J512" s="67">
        <f t="shared" si="51"/>
        <v>540285</v>
      </c>
    </row>
    <row r="513" spans="1:10" x14ac:dyDescent="0.35">
      <c r="A513" s="68" t="s">
        <v>386</v>
      </c>
      <c r="B513" s="39" t="s">
        <v>318</v>
      </c>
      <c r="C513" s="26" t="s">
        <v>224</v>
      </c>
      <c r="D513" s="36">
        <v>23</v>
      </c>
      <c r="E513" s="25">
        <v>4540.25</v>
      </c>
      <c r="F513" s="29">
        <f t="shared" si="49"/>
        <v>863</v>
      </c>
      <c r="G513" s="29">
        <f t="shared" si="50"/>
        <v>5403.25</v>
      </c>
      <c r="H513" s="36">
        <v>30</v>
      </c>
      <c r="I513" s="31">
        <f t="shared" si="52"/>
        <v>300</v>
      </c>
      <c r="J513" s="67">
        <f t="shared" si="51"/>
        <v>1620975</v>
      </c>
    </row>
    <row r="514" spans="1:10" x14ac:dyDescent="0.35">
      <c r="A514" s="68" t="s">
        <v>386</v>
      </c>
      <c r="B514" s="39" t="s">
        <v>354</v>
      </c>
      <c r="C514" s="26" t="s">
        <v>224</v>
      </c>
      <c r="D514" s="36">
        <v>4</v>
      </c>
      <c r="E514" s="25">
        <v>5243</v>
      </c>
      <c r="F514" s="29">
        <f t="shared" si="49"/>
        <v>996</v>
      </c>
      <c r="G514" s="29">
        <f t="shared" si="50"/>
        <v>6239</v>
      </c>
      <c r="H514" s="36">
        <v>2</v>
      </c>
      <c r="I514" s="31">
        <f t="shared" si="52"/>
        <v>20</v>
      </c>
      <c r="J514" s="67">
        <f t="shared" si="51"/>
        <v>124780</v>
      </c>
    </row>
    <row r="515" spans="1:10" x14ac:dyDescent="0.35">
      <c r="A515" s="68" t="s">
        <v>386</v>
      </c>
      <c r="B515" s="39" t="s">
        <v>355</v>
      </c>
      <c r="C515" s="26" t="s">
        <v>224</v>
      </c>
      <c r="D515" s="36">
        <v>10</v>
      </c>
      <c r="E515" s="25">
        <v>9956.7999999999993</v>
      </c>
      <c r="F515" s="29">
        <f t="shared" si="49"/>
        <v>1892</v>
      </c>
      <c r="G515" s="29">
        <f t="shared" si="50"/>
        <v>11848.8</v>
      </c>
      <c r="H515" s="36">
        <v>2</v>
      </c>
      <c r="I515" s="31">
        <f t="shared" si="52"/>
        <v>20</v>
      </c>
      <c r="J515" s="67">
        <f t="shared" si="51"/>
        <v>236976</v>
      </c>
    </row>
    <row r="516" spans="1:10" x14ac:dyDescent="0.35">
      <c r="A516" s="68" t="s">
        <v>386</v>
      </c>
      <c r="B516" s="39" t="s">
        <v>226</v>
      </c>
      <c r="C516" s="26" t="s">
        <v>224</v>
      </c>
      <c r="D516" s="36">
        <v>11</v>
      </c>
      <c r="E516" s="25">
        <v>42924</v>
      </c>
      <c r="F516" s="29">
        <f t="shared" si="49"/>
        <v>8156</v>
      </c>
      <c r="G516" s="29">
        <f t="shared" si="50"/>
        <v>51080</v>
      </c>
      <c r="H516" s="36">
        <v>2</v>
      </c>
      <c r="I516" s="31">
        <f t="shared" si="52"/>
        <v>20</v>
      </c>
      <c r="J516" s="67">
        <f t="shared" si="51"/>
        <v>1021600</v>
      </c>
    </row>
    <row r="517" spans="1:10" x14ac:dyDescent="0.35">
      <c r="A517" s="68" t="s">
        <v>386</v>
      </c>
      <c r="B517" s="37" t="s">
        <v>212</v>
      </c>
      <c r="C517" s="26" t="s">
        <v>224</v>
      </c>
      <c r="D517" s="36">
        <v>138</v>
      </c>
      <c r="E517" s="25">
        <v>21462</v>
      </c>
      <c r="F517" s="29">
        <f t="shared" si="49"/>
        <v>4078</v>
      </c>
      <c r="G517" s="29">
        <f t="shared" si="50"/>
        <v>25540</v>
      </c>
      <c r="H517" s="36">
        <v>2</v>
      </c>
      <c r="I517" s="31">
        <f t="shared" si="52"/>
        <v>20</v>
      </c>
      <c r="J517" s="67">
        <f t="shared" si="51"/>
        <v>510800</v>
      </c>
    </row>
    <row r="518" spans="1:10" x14ac:dyDescent="0.35">
      <c r="A518" s="68" t="s">
        <v>386</v>
      </c>
      <c r="B518" s="38" t="s">
        <v>223</v>
      </c>
      <c r="C518" s="26" t="s">
        <v>224</v>
      </c>
      <c r="D518" s="36">
        <v>139</v>
      </c>
      <c r="E518" s="25">
        <v>21462</v>
      </c>
      <c r="F518" s="29">
        <f t="shared" si="49"/>
        <v>4078</v>
      </c>
      <c r="G518" s="29">
        <f t="shared" si="50"/>
        <v>25540</v>
      </c>
      <c r="H518" s="36">
        <v>2</v>
      </c>
      <c r="I518" s="31">
        <f t="shared" si="52"/>
        <v>20</v>
      </c>
      <c r="J518" s="67">
        <f t="shared" si="51"/>
        <v>510800</v>
      </c>
    </row>
    <row r="519" spans="1:10" x14ac:dyDescent="0.35">
      <c r="A519" s="68" t="s">
        <v>386</v>
      </c>
      <c r="B519" s="38" t="s">
        <v>227</v>
      </c>
      <c r="C519" s="26" t="s">
        <v>224</v>
      </c>
      <c r="D519" s="36">
        <v>140</v>
      </c>
      <c r="E519" s="25">
        <v>6226</v>
      </c>
      <c r="F519" s="29">
        <f t="shared" si="49"/>
        <v>1183</v>
      </c>
      <c r="G519" s="29">
        <f t="shared" si="50"/>
        <v>7409</v>
      </c>
      <c r="H519" s="36">
        <v>2</v>
      </c>
      <c r="I519" s="31">
        <f t="shared" si="52"/>
        <v>20</v>
      </c>
      <c r="J519" s="67">
        <f t="shared" si="51"/>
        <v>148180</v>
      </c>
    </row>
    <row r="520" spans="1:10" x14ac:dyDescent="0.35">
      <c r="A520" s="68" t="s">
        <v>386</v>
      </c>
      <c r="B520" s="39" t="s">
        <v>299</v>
      </c>
      <c r="C520" s="26" t="s">
        <v>224</v>
      </c>
      <c r="D520" s="36">
        <v>232</v>
      </c>
      <c r="E520" s="25">
        <v>236474</v>
      </c>
      <c r="F520" s="29">
        <f t="shared" si="49"/>
        <v>44930</v>
      </c>
      <c r="G520" s="29">
        <f t="shared" si="50"/>
        <v>281404</v>
      </c>
      <c r="H520" s="36">
        <v>2</v>
      </c>
      <c r="I520" s="31">
        <f t="shared" si="52"/>
        <v>20</v>
      </c>
      <c r="J520" s="67">
        <f t="shared" si="51"/>
        <v>5628080</v>
      </c>
    </row>
    <row r="521" spans="1:10" x14ac:dyDescent="0.35">
      <c r="A521" s="68" t="s">
        <v>386</v>
      </c>
      <c r="B521" s="39" t="s">
        <v>356</v>
      </c>
      <c r="C521" s="26" t="s">
        <v>224</v>
      </c>
      <c r="D521" s="36">
        <v>280</v>
      </c>
      <c r="E521" s="25">
        <v>12446</v>
      </c>
      <c r="F521" s="29">
        <f t="shared" si="49"/>
        <v>2365</v>
      </c>
      <c r="G521" s="29">
        <f t="shared" si="50"/>
        <v>14811</v>
      </c>
      <c r="H521" s="36">
        <v>2</v>
      </c>
      <c r="I521" s="31">
        <f t="shared" si="52"/>
        <v>20</v>
      </c>
      <c r="J521" s="67">
        <f t="shared" si="51"/>
        <v>296220</v>
      </c>
    </row>
    <row r="522" spans="1:10" x14ac:dyDescent="0.35">
      <c r="A522" s="68" t="s">
        <v>386</v>
      </c>
      <c r="B522" s="39" t="s">
        <v>357</v>
      </c>
      <c r="C522" s="26" t="s">
        <v>224</v>
      </c>
      <c r="D522" s="36">
        <v>281</v>
      </c>
      <c r="E522" s="25">
        <v>149352</v>
      </c>
      <c r="F522" s="29">
        <f t="shared" si="49"/>
        <v>28377</v>
      </c>
      <c r="G522" s="29">
        <f t="shared" si="50"/>
        <v>177729</v>
      </c>
      <c r="H522" s="36">
        <v>2</v>
      </c>
      <c r="I522" s="31">
        <f t="shared" si="52"/>
        <v>20</v>
      </c>
      <c r="J522" s="67">
        <f t="shared" si="51"/>
        <v>3554580</v>
      </c>
    </row>
    <row r="523" spans="1:10" x14ac:dyDescent="0.35">
      <c r="A523" s="68" t="s">
        <v>386</v>
      </c>
      <c r="B523" s="39" t="s">
        <v>358</v>
      </c>
      <c r="C523" s="26" t="s">
        <v>224</v>
      </c>
      <c r="D523" s="36">
        <v>282</v>
      </c>
      <c r="E523" s="25">
        <v>17424.400000000001</v>
      </c>
      <c r="F523" s="29">
        <f t="shared" si="49"/>
        <v>3311</v>
      </c>
      <c r="G523" s="29">
        <f t="shared" si="50"/>
        <v>20735.400000000001</v>
      </c>
      <c r="H523" s="36">
        <v>2</v>
      </c>
      <c r="I523" s="31">
        <f t="shared" si="52"/>
        <v>20</v>
      </c>
      <c r="J523" s="67">
        <f t="shared" si="51"/>
        <v>414708</v>
      </c>
    </row>
    <row r="524" spans="1:10" x14ac:dyDescent="0.35">
      <c r="A524" s="68" t="s">
        <v>386</v>
      </c>
      <c r="B524" s="39" t="s">
        <v>359</v>
      </c>
      <c r="C524" s="26" t="s">
        <v>224</v>
      </c>
      <c r="D524" s="36">
        <v>285</v>
      </c>
      <c r="E524" s="25">
        <v>43561</v>
      </c>
      <c r="F524" s="29">
        <f t="shared" si="49"/>
        <v>8277</v>
      </c>
      <c r="G524" s="29">
        <f t="shared" si="50"/>
        <v>51838</v>
      </c>
      <c r="H524" s="36">
        <v>2</v>
      </c>
      <c r="I524" s="31">
        <f t="shared" si="52"/>
        <v>20</v>
      </c>
      <c r="J524" s="67">
        <f t="shared" si="51"/>
        <v>1036760</v>
      </c>
    </row>
    <row r="525" spans="1:10" x14ac:dyDescent="0.35">
      <c r="A525" s="68" t="s">
        <v>386</v>
      </c>
      <c r="B525" s="39" t="s">
        <v>360</v>
      </c>
      <c r="C525" s="26" t="s">
        <v>224</v>
      </c>
      <c r="D525" s="36">
        <v>308</v>
      </c>
      <c r="E525" s="25">
        <v>18718</v>
      </c>
      <c r="F525" s="29">
        <f t="shared" si="49"/>
        <v>3556</v>
      </c>
      <c r="G525" s="29">
        <f t="shared" si="50"/>
        <v>22274</v>
      </c>
      <c r="H525" s="36">
        <v>2</v>
      </c>
      <c r="I525" s="31">
        <f t="shared" si="52"/>
        <v>20</v>
      </c>
      <c r="J525" s="67">
        <f t="shared" si="51"/>
        <v>445480</v>
      </c>
    </row>
    <row r="526" spans="1:10" x14ac:dyDescent="0.35">
      <c r="A526" s="68" t="s">
        <v>386</v>
      </c>
      <c r="B526" s="39" t="s">
        <v>361</v>
      </c>
      <c r="C526" s="26" t="s">
        <v>224</v>
      </c>
      <c r="D526" s="36">
        <v>328</v>
      </c>
      <c r="E526" s="25">
        <v>14945</v>
      </c>
      <c r="F526" s="29">
        <f t="shared" si="49"/>
        <v>2840</v>
      </c>
      <c r="G526" s="29">
        <f t="shared" si="50"/>
        <v>17785</v>
      </c>
      <c r="H526" s="36">
        <v>2</v>
      </c>
      <c r="I526" s="31">
        <f t="shared" si="52"/>
        <v>20</v>
      </c>
      <c r="J526" s="67">
        <f t="shared" si="51"/>
        <v>355700</v>
      </c>
    </row>
    <row r="527" spans="1:10" x14ac:dyDescent="0.35">
      <c r="A527" s="68" t="s">
        <v>386</v>
      </c>
      <c r="B527" s="37" t="s">
        <v>115</v>
      </c>
      <c r="C527" s="26" t="s">
        <v>225</v>
      </c>
      <c r="D527" s="36">
        <v>329</v>
      </c>
      <c r="E527" s="25">
        <v>32359</v>
      </c>
      <c r="F527" s="29">
        <f t="shared" si="49"/>
        <v>6148</v>
      </c>
      <c r="G527" s="29">
        <f t="shared" si="50"/>
        <v>38507</v>
      </c>
      <c r="H527" s="36">
        <v>2</v>
      </c>
      <c r="I527" s="31">
        <f t="shared" si="52"/>
        <v>20</v>
      </c>
      <c r="J527" s="67">
        <f t="shared" si="51"/>
        <v>770140</v>
      </c>
    </row>
    <row r="528" spans="1:10" x14ac:dyDescent="0.35">
      <c r="A528" s="68" t="s">
        <v>386</v>
      </c>
      <c r="B528" s="40" t="s">
        <v>362</v>
      </c>
      <c r="C528" s="26" t="s">
        <v>224</v>
      </c>
      <c r="D528" s="36">
        <v>107</v>
      </c>
      <c r="E528" s="25">
        <v>24000.799999999999</v>
      </c>
      <c r="F528" s="29">
        <f t="shared" si="49"/>
        <v>4560</v>
      </c>
      <c r="G528" s="29">
        <f t="shared" si="50"/>
        <v>28560.799999999999</v>
      </c>
      <c r="H528" s="36">
        <v>4</v>
      </c>
      <c r="I528" s="31">
        <f t="shared" si="52"/>
        <v>40</v>
      </c>
      <c r="J528" s="67">
        <f t="shared" si="51"/>
        <v>1142432</v>
      </c>
    </row>
    <row r="529" spans="1:10" x14ac:dyDescent="0.35">
      <c r="A529" s="68" t="s">
        <v>386</v>
      </c>
      <c r="B529" s="39" t="s">
        <v>333</v>
      </c>
      <c r="C529" s="26" t="s">
        <v>224</v>
      </c>
      <c r="D529" s="36">
        <v>108</v>
      </c>
      <c r="E529" s="25">
        <v>35500</v>
      </c>
      <c r="F529" s="29">
        <f t="shared" si="49"/>
        <v>6745</v>
      </c>
      <c r="G529" s="29">
        <f t="shared" si="50"/>
        <v>42245</v>
      </c>
      <c r="H529" s="36">
        <v>2</v>
      </c>
      <c r="I529" s="31">
        <f t="shared" si="52"/>
        <v>20</v>
      </c>
      <c r="J529" s="67">
        <f t="shared" si="51"/>
        <v>844900</v>
      </c>
    </row>
    <row r="530" spans="1:10" x14ac:dyDescent="0.35">
      <c r="A530" s="68" t="s">
        <v>386</v>
      </c>
      <c r="B530" s="40" t="s">
        <v>363</v>
      </c>
      <c r="C530" s="26" t="s">
        <v>224</v>
      </c>
      <c r="D530" s="36">
        <v>92</v>
      </c>
      <c r="E530" s="25">
        <v>48982</v>
      </c>
      <c r="F530" s="29">
        <f t="shared" ref="F530:F564" si="53">ROUND(E530*0.19,0)</f>
        <v>9307</v>
      </c>
      <c r="G530" s="29">
        <f t="shared" ref="G530:G564" si="54">+E530+F530</f>
        <v>58289</v>
      </c>
      <c r="H530" s="36">
        <v>2</v>
      </c>
      <c r="I530" s="31">
        <f t="shared" si="52"/>
        <v>20</v>
      </c>
      <c r="J530" s="67">
        <f t="shared" ref="J530:J564" si="55">+I530*G530</f>
        <v>1165780</v>
      </c>
    </row>
    <row r="531" spans="1:10" x14ac:dyDescent="0.35">
      <c r="A531" s="68" t="s">
        <v>386</v>
      </c>
      <c r="B531" s="40" t="s">
        <v>364</v>
      </c>
      <c r="C531" s="26" t="s">
        <v>224</v>
      </c>
      <c r="D531" s="36">
        <v>93</v>
      </c>
      <c r="E531" s="25">
        <v>76214.600000000006</v>
      </c>
      <c r="F531" s="29">
        <f t="shared" si="53"/>
        <v>14481</v>
      </c>
      <c r="G531" s="29">
        <f t="shared" si="54"/>
        <v>90695.6</v>
      </c>
      <c r="H531" s="36">
        <v>2</v>
      </c>
      <c r="I531" s="31">
        <f t="shared" si="52"/>
        <v>20</v>
      </c>
      <c r="J531" s="67">
        <f t="shared" si="55"/>
        <v>1813912</v>
      </c>
    </row>
    <row r="532" spans="1:10" x14ac:dyDescent="0.35">
      <c r="A532" s="68" t="s">
        <v>386</v>
      </c>
      <c r="B532" s="39" t="s">
        <v>311</v>
      </c>
      <c r="C532" s="26" t="s">
        <v>224</v>
      </c>
      <c r="D532" s="36">
        <v>7</v>
      </c>
      <c r="E532" s="25">
        <v>27000</v>
      </c>
      <c r="F532" s="29">
        <f t="shared" si="53"/>
        <v>5130</v>
      </c>
      <c r="G532" s="29">
        <f t="shared" si="54"/>
        <v>32130</v>
      </c>
      <c r="H532" s="36">
        <v>2</v>
      </c>
      <c r="I532" s="31">
        <f t="shared" si="52"/>
        <v>20</v>
      </c>
      <c r="J532" s="67">
        <f t="shared" si="55"/>
        <v>642600</v>
      </c>
    </row>
    <row r="533" spans="1:10" x14ac:dyDescent="0.35">
      <c r="A533" s="68" t="s">
        <v>386</v>
      </c>
      <c r="B533" s="40" t="s">
        <v>365</v>
      </c>
      <c r="C533" s="26" t="s">
        <v>224</v>
      </c>
      <c r="D533" s="36">
        <v>94</v>
      </c>
      <c r="E533" s="25">
        <v>12000.16</v>
      </c>
      <c r="F533" s="29">
        <f t="shared" si="53"/>
        <v>2280</v>
      </c>
      <c r="G533" s="29">
        <f t="shared" si="54"/>
        <v>14280.16</v>
      </c>
      <c r="H533" s="36">
        <v>2</v>
      </c>
      <c r="I533" s="31">
        <f t="shared" si="52"/>
        <v>20</v>
      </c>
      <c r="J533" s="67">
        <f t="shared" si="55"/>
        <v>285603.20000000001</v>
      </c>
    </row>
    <row r="534" spans="1:10" x14ac:dyDescent="0.35">
      <c r="A534" s="68" t="s">
        <v>386</v>
      </c>
      <c r="B534" s="40" t="s">
        <v>366</v>
      </c>
      <c r="C534" s="26" t="s">
        <v>224</v>
      </c>
      <c r="D534" s="36">
        <v>95</v>
      </c>
      <c r="E534" s="25">
        <v>12000</v>
      </c>
      <c r="F534" s="29">
        <f t="shared" si="53"/>
        <v>2280</v>
      </c>
      <c r="G534" s="29">
        <f t="shared" si="54"/>
        <v>14280</v>
      </c>
      <c r="H534" s="36">
        <v>2</v>
      </c>
      <c r="I534" s="31">
        <f t="shared" si="52"/>
        <v>20</v>
      </c>
      <c r="J534" s="67">
        <f t="shared" si="55"/>
        <v>285600</v>
      </c>
    </row>
    <row r="535" spans="1:10" x14ac:dyDescent="0.35">
      <c r="A535" s="68" t="s">
        <v>386</v>
      </c>
      <c r="B535" s="40" t="s">
        <v>367</v>
      </c>
      <c r="C535" s="26" t="s">
        <v>224</v>
      </c>
      <c r="D535" s="36">
        <v>117</v>
      </c>
      <c r="E535" s="25">
        <v>6266.88</v>
      </c>
      <c r="F535" s="29">
        <f t="shared" si="53"/>
        <v>1191</v>
      </c>
      <c r="G535" s="29">
        <f t="shared" si="54"/>
        <v>7457.88</v>
      </c>
      <c r="H535" s="36">
        <v>8</v>
      </c>
      <c r="I535" s="31">
        <f t="shared" si="52"/>
        <v>80</v>
      </c>
      <c r="J535" s="67">
        <f t="shared" si="55"/>
        <v>596630.4</v>
      </c>
    </row>
    <row r="536" spans="1:10" x14ac:dyDescent="0.35">
      <c r="A536" s="68" t="s">
        <v>386</v>
      </c>
      <c r="B536" s="38" t="s">
        <v>173</v>
      </c>
      <c r="C536" s="26" t="s">
        <v>255</v>
      </c>
      <c r="D536" s="36">
        <v>14</v>
      </c>
      <c r="E536" s="25">
        <v>19401</v>
      </c>
      <c r="F536" s="29">
        <f t="shared" si="53"/>
        <v>3686</v>
      </c>
      <c r="G536" s="29">
        <f t="shared" si="54"/>
        <v>23087</v>
      </c>
      <c r="H536" s="36">
        <v>4</v>
      </c>
      <c r="I536" s="31">
        <f t="shared" si="52"/>
        <v>40</v>
      </c>
      <c r="J536" s="67">
        <f t="shared" si="55"/>
        <v>923480</v>
      </c>
    </row>
    <row r="537" spans="1:10" x14ac:dyDescent="0.35">
      <c r="A537" s="68" t="s">
        <v>386</v>
      </c>
      <c r="B537" s="39" t="s">
        <v>339</v>
      </c>
      <c r="C537" s="26" t="s">
        <v>224</v>
      </c>
      <c r="D537" s="36">
        <v>89</v>
      </c>
      <c r="E537" s="25">
        <v>7765.96</v>
      </c>
      <c r="F537" s="29">
        <f t="shared" si="53"/>
        <v>1476</v>
      </c>
      <c r="G537" s="29">
        <f t="shared" si="54"/>
        <v>9241.9599999999991</v>
      </c>
      <c r="H537" s="36">
        <v>12</v>
      </c>
      <c r="I537" s="31">
        <f t="shared" si="52"/>
        <v>120</v>
      </c>
      <c r="J537" s="67">
        <f t="shared" si="55"/>
        <v>1109035.2</v>
      </c>
    </row>
    <row r="538" spans="1:10" x14ac:dyDescent="0.35">
      <c r="A538" s="68" t="s">
        <v>386</v>
      </c>
      <c r="B538" s="40" t="s">
        <v>368</v>
      </c>
      <c r="C538" s="26" t="s">
        <v>224</v>
      </c>
      <c r="D538" s="36">
        <v>121</v>
      </c>
      <c r="E538" s="25">
        <v>106776.91</v>
      </c>
      <c r="F538" s="29">
        <f t="shared" si="53"/>
        <v>20288</v>
      </c>
      <c r="G538" s="29">
        <f t="shared" si="54"/>
        <v>127064.91</v>
      </c>
      <c r="H538" s="36">
        <v>3</v>
      </c>
      <c r="I538" s="31">
        <f t="shared" si="52"/>
        <v>30</v>
      </c>
      <c r="J538" s="67">
        <f t="shared" si="55"/>
        <v>3811947.3000000003</v>
      </c>
    </row>
    <row r="539" spans="1:10" x14ac:dyDescent="0.35">
      <c r="A539" s="68" t="s">
        <v>386</v>
      </c>
      <c r="B539" s="40" t="s">
        <v>369</v>
      </c>
      <c r="C539" s="26" t="s">
        <v>224</v>
      </c>
      <c r="D539" s="36">
        <v>131</v>
      </c>
      <c r="E539" s="25">
        <v>27428.09</v>
      </c>
      <c r="F539" s="29">
        <f t="shared" si="53"/>
        <v>5211</v>
      </c>
      <c r="G539" s="29">
        <f t="shared" si="54"/>
        <v>32639.09</v>
      </c>
      <c r="H539" s="36">
        <v>6</v>
      </c>
      <c r="I539" s="31">
        <f t="shared" si="52"/>
        <v>60</v>
      </c>
      <c r="J539" s="67">
        <f t="shared" si="55"/>
        <v>1958345.4</v>
      </c>
    </row>
    <row r="540" spans="1:10" ht="26" x14ac:dyDescent="0.35">
      <c r="A540" s="68" t="s">
        <v>386</v>
      </c>
      <c r="B540" s="40" t="s">
        <v>370</v>
      </c>
      <c r="C540" s="26" t="s">
        <v>224</v>
      </c>
      <c r="D540" s="36">
        <v>112</v>
      </c>
      <c r="E540" s="25">
        <v>789.6</v>
      </c>
      <c r="F540" s="29">
        <f t="shared" si="53"/>
        <v>150</v>
      </c>
      <c r="G540" s="29">
        <f t="shared" si="54"/>
        <v>939.6</v>
      </c>
      <c r="H540" s="36">
        <v>20</v>
      </c>
      <c r="I540" s="31">
        <f t="shared" si="52"/>
        <v>200</v>
      </c>
      <c r="J540" s="67">
        <f t="shared" si="55"/>
        <v>187920</v>
      </c>
    </row>
    <row r="541" spans="1:10" x14ac:dyDescent="0.35">
      <c r="A541" s="68" t="s">
        <v>386</v>
      </c>
      <c r="B541" s="40" t="s">
        <v>371</v>
      </c>
      <c r="C541" s="26" t="s">
        <v>224</v>
      </c>
      <c r="D541" s="36">
        <v>113</v>
      </c>
      <c r="E541" s="25">
        <v>2447.1999999999998</v>
      </c>
      <c r="F541" s="29">
        <f t="shared" si="53"/>
        <v>465</v>
      </c>
      <c r="G541" s="29">
        <f t="shared" si="54"/>
        <v>2912.2</v>
      </c>
      <c r="H541" s="36">
        <v>10</v>
      </c>
      <c r="I541" s="31">
        <f t="shared" si="52"/>
        <v>100</v>
      </c>
      <c r="J541" s="67">
        <f t="shared" si="55"/>
        <v>291220</v>
      </c>
    </row>
    <row r="542" spans="1:10" x14ac:dyDescent="0.35">
      <c r="A542" s="68" t="s">
        <v>386</v>
      </c>
      <c r="B542" s="39" t="s">
        <v>349</v>
      </c>
      <c r="C542" s="26" t="s">
        <v>224</v>
      </c>
      <c r="D542" s="36">
        <v>115</v>
      </c>
      <c r="E542" s="25">
        <v>491</v>
      </c>
      <c r="F542" s="29">
        <f t="shared" si="53"/>
        <v>93</v>
      </c>
      <c r="G542" s="29">
        <f t="shared" si="54"/>
        <v>584</v>
      </c>
      <c r="H542" s="36">
        <v>6</v>
      </c>
      <c r="I542" s="31">
        <f t="shared" si="52"/>
        <v>60</v>
      </c>
      <c r="J542" s="67">
        <f t="shared" si="55"/>
        <v>35040</v>
      </c>
    </row>
    <row r="543" spans="1:10" x14ac:dyDescent="0.35">
      <c r="A543" s="68" t="s">
        <v>386</v>
      </c>
      <c r="B543" s="39" t="s">
        <v>315</v>
      </c>
      <c r="C543" s="26" t="s">
        <v>224</v>
      </c>
      <c r="D543" s="36">
        <v>16</v>
      </c>
      <c r="E543" s="25">
        <v>982.8</v>
      </c>
      <c r="F543" s="29">
        <f t="shared" si="53"/>
        <v>187</v>
      </c>
      <c r="G543" s="29">
        <f t="shared" si="54"/>
        <v>1169.8</v>
      </c>
      <c r="H543" s="36">
        <v>4</v>
      </c>
      <c r="I543" s="31">
        <f t="shared" si="52"/>
        <v>40</v>
      </c>
      <c r="J543" s="67">
        <f t="shared" si="55"/>
        <v>46792</v>
      </c>
    </row>
    <row r="544" spans="1:10" x14ac:dyDescent="0.35">
      <c r="A544" s="68" t="s">
        <v>386</v>
      </c>
      <c r="B544" s="40" t="s">
        <v>372</v>
      </c>
      <c r="C544" s="26" t="s">
        <v>224</v>
      </c>
      <c r="D544" s="36">
        <v>116</v>
      </c>
      <c r="E544" s="25">
        <v>1764</v>
      </c>
      <c r="F544" s="29">
        <f t="shared" si="53"/>
        <v>335</v>
      </c>
      <c r="G544" s="29">
        <f t="shared" si="54"/>
        <v>2099</v>
      </c>
      <c r="H544" s="36">
        <v>9</v>
      </c>
      <c r="I544" s="31">
        <f t="shared" si="52"/>
        <v>90</v>
      </c>
      <c r="J544" s="67">
        <f t="shared" si="55"/>
        <v>188910</v>
      </c>
    </row>
    <row r="545" spans="1:10" x14ac:dyDescent="0.35">
      <c r="A545" s="68" t="s">
        <v>386</v>
      </c>
      <c r="B545" s="39" t="s">
        <v>314</v>
      </c>
      <c r="C545" s="26" t="s">
        <v>224</v>
      </c>
      <c r="D545" s="36">
        <v>15</v>
      </c>
      <c r="E545" s="25">
        <v>33283.800000000003</v>
      </c>
      <c r="F545" s="29">
        <f t="shared" si="53"/>
        <v>6324</v>
      </c>
      <c r="G545" s="29">
        <f t="shared" si="54"/>
        <v>39607.800000000003</v>
      </c>
      <c r="H545" s="36">
        <v>2</v>
      </c>
      <c r="I545" s="31">
        <f t="shared" si="52"/>
        <v>20</v>
      </c>
      <c r="J545" s="67">
        <f t="shared" si="55"/>
        <v>792156</v>
      </c>
    </row>
    <row r="546" spans="1:10" x14ac:dyDescent="0.35">
      <c r="A546" s="68" t="s">
        <v>386</v>
      </c>
      <c r="B546" s="40" t="s">
        <v>373</v>
      </c>
      <c r="C546" s="26" t="s">
        <v>224</v>
      </c>
      <c r="D546" s="36">
        <v>325</v>
      </c>
      <c r="E546" s="25">
        <v>1050</v>
      </c>
      <c r="F546" s="29">
        <f t="shared" si="53"/>
        <v>200</v>
      </c>
      <c r="G546" s="29">
        <f t="shared" si="54"/>
        <v>1250</v>
      </c>
      <c r="H546" s="36">
        <v>12</v>
      </c>
      <c r="I546" s="31">
        <f t="shared" si="52"/>
        <v>120</v>
      </c>
      <c r="J546" s="67">
        <f t="shared" si="55"/>
        <v>150000</v>
      </c>
    </row>
    <row r="547" spans="1:10" x14ac:dyDescent="0.35">
      <c r="A547" s="68" t="s">
        <v>386</v>
      </c>
      <c r="B547" s="40" t="s">
        <v>374</v>
      </c>
      <c r="C547" s="26" t="s">
        <v>224</v>
      </c>
      <c r="D547" s="36">
        <v>135</v>
      </c>
      <c r="E547" s="25">
        <v>5096</v>
      </c>
      <c r="F547" s="29">
        <f t="shared" si="53"/>
        <v>968</v>
      </c>
      <c r="G547" s="29">
        <f t="shared" si="54"/>
        <v>6064</v>
      </c>
      <c r="H547" s="36">
        <v>6</v>
      </c>
      <c r="I547" s="31">
        <f t="shared" si="52"/>
        <v>60</v>
      </c>
      <c r="J547" s="67">
        <f t="shared" si="55"/>
        <v>363840</v>
      </c>
    </row>
    <row r="548" spans="1:10" x14ac:dyDescent="0.35">
      <c r="A548" s="68" t="s">
        <v>386</v>
      </c>
      <c r="B548" s="40" t="s">
        <v>375</v>
      </c>
      <c r="C548" s="26" t="s">
        <v>224</v>
      </c>
      <c r="D548" s="36">
        <v>136</v>
      </c>
      <c r="E548" s="25">
        <v>476</v>
      </c>
      <c r="F548" s="29">
        <f t="shared" si="53"/>
        <v>90</v>
      </c>
      <c r="G548" s="29">
        <f t="shared" si="54"/>
        <v>566</v>
      </c>
      <c r="H548" s="36">
        <v>30</v>
      </c>
      <c r="I548" s="31">
        <f t="shared" si="52"/>
        <v>300</v>
      </c>
      <c r="J548" s="67">
        <f t="shared" si="55"/>
        <v>169800</v>
      </c>
    </row>
    <row r="549" spans="1:10" x14ac:dyDescent="0.35">
      <c r="A549" s="68" t="s">
        <v>386</v>
      </c>
      <c r="B549" s="39" t="s">
        <v>338</v>
      </c>
      <c r="C549" s="26" t="s">
        <v>224</v>
      </c>
      <c r="D549" s="36">
        <v>96</v>
      </c>
      <c r="E549" s="25">
        <v>2079</v>
      </c>
      <c r="F549" s="29">
        <f t="shared" si="53"/>
        <v>395</v>
      </c>
      <c r="G549" s="29">
        <f t="shared" si="54"/>
        <v>2474</v>
      </c>
      <c r="H549" s="36">
        <v>12</v>
      </c>
      <c r="I549" s="31">
        <f t="shared" si="52"/>
        <v>120</v>
      </c>
      <c r="J549" s="67">
        <f t="shared" si="55"/>
        <v>296880</v>
      </c>
    </row>
    <row r="550" spans="1:10" x14ac:dyDescent="0.35">
      <c r="A550" s="68" t="s">
        <v>386</v>
      </c>
      <c r="B550" s="39" t="s">
        <v>346</v>
      </c>
      <c r="C550" s="26" t="s">
        <v>224</v>
      </c>
      <c r="D550" s="36">
        <v>256</v>
      </c>
      <c r="E550" s="25">
        <v>112184.5</v>
      </c>
      <c r="F550" s="29">
        <f t="shared" si="53"/>
        <v>21315</v>
      </c>
      <c r="G550" s="29">
        <f t="shared" si="54"/>
        <v>133499.5</v>
      </c>
      <c r="H550" s="36">
        <v>4</v>
      </c>
      <c r="I550" s="31">
        <f t="shared" si="52"/>
        <v>40</v>
      </c>
      <c r="J550" s="67">
        <f t="shared" si="55"/>
        <v>5339980</v>
      </c>
    </row>
    <row r="551" spans="1:10" x14ac:dyDescent="0.35">
      <c r="A551" s="68" t="s">
        <v>386</v>
      </c>
      <c r="B551" s="40" t="s">
        <v>376</v>
      </c>
      <c r="C551" s="26" t="s">
        <v>224</v>
      </c>
      <c r="D551" s="36">
        <v>98</v>
      </c>
      <c r="E551" s="25">
        <v>62394.75</v>
      </c>
      <c r="F551" s="29">
        <f t="shared" si="53"/>
        <v>11855</v>
      </c>
      <c r="G551" s="29">
        <f t="shared" si="54"/>
        <v>74249.75</v>
      </c>
      <c r="H551" s="36">
        <v>4</v>
      </c>
      <c r="I551" s="31">
        <f t="shared" si="52"/>
        <v>40</v>
      </c>
      <c r="J551" s="67">
        <f t="shared" si="55"/>
        <v>2969990</v>
      </c>
    </row>
    <row r="552" spans="1:10" x14ac:dyDescent="0.35">
      <c r="A552" s="68" t="s">
        <v>386</v>
      </c>
      <c r="B552" s="39" t="s">
        <v>330</v>
      </c>
      <c r="C552" s="26" t="s">
        <v>224</v>
      </c>
      <c r="D552" s="36">
        <v>99</v>
      </c>
      <c r="E552" s="25">
        <v>59243.5</v>
      </c>
      <c r="F552" s="29">
        <f t="shared" si="53"/>
        <v>11256</v>
      </c>
      <c r="G552" s="29">
        <f t="shared" si="54"/>
        <v>70499.5</v>
      </c>
      <c r="H552" s="36">
        <v>4</v>
      </c>
      <c r="I552" s="31">
        <f t="shared" si="52"/>
        <v>40</v>
      </c>
      <c r="J552" s="67">
        <f t="shared" si="55"/>
        <v>2819980</v>
      </c>
    </row>
    <row r="553" spans="1:10" x14ac:dyDescent="0.35">
      <c r="A553" s="68" t="s">
        <v>386</v>
      </c>
      <c r="B553" s="40" t="s">
        <v>377</v>
      </c>
      <c r="C553" s="26" t="s">
        <v>224</v>
      </c>
      <c r="D553" s="36">
        <v>100</v>
      </c>
      <c r="E553" s="25">
        <v>44369.82</v>
      </c>
      <c r="F553" s="29">
        <f t="shared" si="53"/>
        <v>8430</v>
      </c>
      <c r="G553" s="29">
        <f t="shared" si="54"/>
        <v>52799.82</v>
      </c>
      <c r="H553" s="36">
        <v>1</v>
      </c>
      <c r="I553" s="31">
        <f t="shared" si="52"/>
        <v>10</v>
      </c>
      <c r="J553" s="67">
        <f t="shared" si="55"/>
        <v>527998.19999999995</v>
      </c>
    </row>
    <row r="554" spans="1:10" x14ac:dyDescent="0.35">
      <c r="A554" s="68" t="s">
        <v>386</v>
      </c>
      <c r="B554" s="38" t="s">
        <v>251</v>
      </c>
      <c r="C554" s="26" t="s">
        <v>224</v>
      </c>
      <c r="D554" s="36">
        <v>101</v>
      </c>
      <c r="E554" s="25">
        <v>5810</v>
      </c>
      <c r="F554" s="29">
        <f t="shared" si="53"/>
        <v>1104</v>
      </c>
      <c r="G554" s="29">
        <f t="shared" si="54"/>
        <v>6914</v>
      </c>
      <c r="H554" s="36">
        <v>6</v>
      </c>
      <c r="I554" s="31">
        <f t="shared" si="52"/>
        <v>60</v>
      </c>
      <c r="J554" s="67">
        <f t="shared" si="55"/>
        <v>414840</v>
      </c>
    </row>
    <row r="555" spans="1:10" x14ac:dyDescent="0.35">
      <c r="A555" s="68" t="s">
        <v>386</v>
      </c>
      <c r="B555" s="39" t="s">
        <v>324</v>
      </c>
      <c r="C555" s="26" t="s">
        <v>224</v>
      </c>
      <c r="D555" s="36">
        <v>102</v>
      </c>
      <c r="E555" s="25">
        <v>42087.5</v>
      </c>
      <c r="F555" s="29">
        <f t="shared" si="53"/>
        <v>7997</v>
      </c>
      <c r="G555" s="29">
        <f t="shared" si="54"/>
        <v>50084.5</v>
      </c>
      <c r="H555" s="36">
        <v>8</v>
      </c>
      <c r="I555" s="31">
        <f t="shared" si="52"/>
        <v>80</v>
      </c>
      <c r="J555" s="67">
        <f t="shared" si="55"/>
        <v>4006760</v>
      </c>
    </row>
    <row r="556" spans="1:10" x14ac:dyDescent="0.35">
      <c r="A556" s="68" t="s">
        <v>386</v>
      </c>
      <c r="B556" s="39" t="s">
        <v>326</v>
      </c>
      <c r="C556" s="26" t="s">
        <v>224</v>
      </c>
      <c r="D556" s="36">
        <v>103</v>
      </c>
      <c r="E556" s="25">
        <v>728500</v>
      </c>
      <c r="F556" s="29">
        <f t="shared" si="53"/>
        <v>138415</v>
      </c>
      <c r="G556" s="29">
        <f t="shared" si="54"/>
        <v>866915</v>
      </c>
      <c r="H556" s="36">
        <v>1</v>
      </c>
      <c r="I556" s="31">
        <f t="shared" si="52"/>
        <v>10</v>
      </c>
      <c r="J556" s="67">
        <f t="shared" si="55"/>
        <v>8669150</v>
      </c>
    </row>
    <row r="557" spans="1:10" x14ac:dyDescent="0.35">
      <c r="A557" s="68" t="s">
        <v>386</v>
      </c>
      <c r="B557" s="39" t="s">
        <v>332</v>
      </c>
      <c r="C557" s="26" t="s">
        <v>224</v>
      </c>
      <c r="D557" s="36">
        <v>104</v>
      </c>
      <c r="E557" s="25">
        <v>45054.9</v>
      </c>
      <c r="F557" s="29">
        <f t="shared" si="53"/>
        <v>8560</v>
      </c>
      <c r="G557" s="29">
        <f t="shared" si="54"/>
        <v>53614.9</v>
      </c>
      <c r="H557" s="36">
        <v>2</v>
      </c>
      <c r="I557" s="31">
        <f t="shared" si="52"/>
        <v>20</v>
      </c>
      <c r="J557" s="67">
        <f t="shared" si="55"/>
        <v>1072298</v>
      </c>
    </row>
    <row r="558" spans="1:10" x14ac:dyDescent="0.35">
      <c r="A558" s="68" t="s">
        <v>386</v>
      </c>
      <c r="B558" s="39" t="s">
        <v>335</v>
      </c>
      <c r="C558" s="26" t="s">
        <v>224</v>
      </c>
      <c r="D558" s="36">
        <v>105</v>
      </c>
      <c r="E558" s="25">
        <v>43050</v>
      </c>
      <c r="F558" s="29">
        <f t="shared" si="53"/>
        <v>8180</v>
      </c>
      <c r="G558" s="29">
        <f t="shared" si="54"/>
        <v>51230</v>
      </c>
      <c r="H558" s="36">
        <v>2</v>
      </c>
      <c r="I558" s="31">
        <f t="shared" si="52"/>
        <v>20</v>
      </c>
      <c r="J558" s="67">
        <f t="shared" si="55"/>
        <v>1024600</v>
      </c>
    </row>
    <row r="559" spans="1:10" x14ac:dyDescent="0.35">
      <c r="A559" s="68" t="s">
        <v>386</v>
      </c>
      <c r="B559" s="39" t="s">
        <v>337</v>
      </c>
      <c r="C559" s="26" t="s">
        <v>224</v>
      </c>
      <c r="D559" s="36">
        <v>106</v>
      </c>
      <c r="E559" s="25">
        <v>8039.28</v>
      </c>
      <c r="F559" s="29">
        <f t="shared" si="53"/>
        <v>1527</v>
      </c>
      <c r="G559" s="29">
        <f t="shared" si="54"/>
        <v>9566.2799999999988</v>
      </c>
      <c r="H559" s="36">
        <v>4</v>
      </c>
      <c r="I559" s="31">
        <f t="shared" si="52"/>
        <v>40</v>
      </c>
      <c r="J559" s="67">
        <f t="shared" si="55"/>
        <v>382651.19999999995</v>
      </c>
    </row>
    <row r="560" spans="1:10" x14ac:dyDescent="0.35">
      <c r="A560" s="68" t="s">
        <v>386</v>
      </c>
      <c r="B560" s="39" t="s">
        <v>340</v>
      </c>
      <c r="C560" s="26" t="s">
        <v>224</v>
      </c>
      <c r="D560" s="36">
        <v>109</v>
      </c>
      <c r="E560" s="25">
        <v>3570</v>
      </c>
      <c r="F560" s="29">
        <f t="shared" si="53"/>
        <v>678</v>
      </c>
      <c r="G560" s="29">
        <f t="shared" si="54"/>
        <v>4248</v>
      </c>
      <c r="H560" s="36">
        <v>3</v>
      </c>
      <c r="I560" s="31">
        <f t="shared" si="52"/>
        <v>30</v>
      </c>
      <c r="J560" s="67">
        <f t="shared" si="55"/>
        <v>127440</v>
      </c>
    </row>
    <row r="561" spans="1:11" x14ac:dyDescent="0.35">
      <c r="A561" s="68" t="s">
        <v>386</v>
      </c>
      <c r="B561" s="40" t="s">
        <v>378</v>
      </c>
      <c r="C561" s="26" t="s">
        <v>224</v>
      </c>
      <c r="D561" s="36">
        <v>390</v>
      </c>
      <c r="E561" s="25">
        <v>1882350.94</v>
      </c>
      <c r="F561" s="29">
        <f t="shared" si="53"/>
        <v>357647</v>
      </c>
      <c r="G561" s="29">
        <f t="shared" si="54"/>
        <v>2239997.94</v>
      </c>
      <c r="H561" s="36">
        <v>1</v>
      </c>
      <c r="I561" s="31">
        <f t="shared" si="52"/>
        <v>10</v>
      </c>
      <c r="J561" s="67">
        <f t="shared" si="55"/>
        <v>22399979.399999999</v>
      </c>
    </row>
    <row r="562" spans="1:11" x14ac:dyDescent="0.35">
      <c r="A562" s="68" t="s">
        <v>386</v>
      </c>
      <c r="B562" s="40" t="s">
        <v>379</v>
      </c>
      <c r="C562" s="26" t="s">
        <v>224</v>
      </c>
      <c r="D562" s="36">
        <v>118</v>
      </c>
      <c r="E562" s="25">
        <v>250000</v>
      </c>
      <c r="F562" s="29">
        <f t="shared" si="53"/>
        <v>47500</v>
      </c>
      <c r="G562" s="29">
        <f t="shared" si="54"/>
        <v>297500</v>
      </c>
      <c r="H562" s="36">
        <v>1</v>
      </c>
      <c r="I562" s="31">
        <f t="shared" si="52"/>
        <v>10</v>
      </c>
      <c r="J562" s="67">
        <f t="shared" si="55"/>
        <v>2975000</v>
      </c>
    </row>
    <row r="563" spans="1:11" x14ac:dyDescent="0.35">
      <c r="A563" s="68" t="s">
        <v>386</v>
      </c>
      <c r="B563" s="39" t="s">
        <v>336</v>
      </c>
      <c r="C563" s="26" t="s">
        <v>224</v>
      </c>
      <c r="D563" s="36">
        <v>119</v>
      </c>
      <c r="E563" s="25">
        <v>15126</v>
      </c>
      <c r="F563" s="29">
        <f t="shared" si="53"/>
        <v>2874</v>
      </c>
      <c r="G563" s="29">
        <f t="shared" si="54"/>
        <v>18000</v>
      </c>
      <c r="H563" s="36">
        <v>1</v>
      </c>
      <c r="I563" s="31">
        <f t="shared" si="52"/>
        <v>10</v>
      </c>
      <c r="J563" s="67">
        <f t="shared" si="55"/>
        <v>180000</v>
      </c>
    </row>
    <row r="564" spans="1:11" x14ac:dyDescent="0.35">
      <c r="A564" s="68" t="s">
        <v>386</v>
      </c>
      <c r="B564" s="40" t="s">
        <v>380</v>
      </c>
      <c r="C564" s="26" t="s">
        <v>224</v>
      </c>
      <c r="D564" s="36">
        <v>120</v>
      </c>
      <c r="E564" s="25">
        <v>57150</v>
      </c>
      <c r="F564" s="29">
        <f t="shared" si="53"/>
        <v>10859</v>
      </c>
      <c r="G564" s="29">
        <f t="shared" si="54"/>
        <v>68009</v>
      </c>
      <c r="H564" s="36">
        <v>2</v>
      </c>
      <c r="I564" s="31">
        <f t="shared" si="52"/>
        <v>20</v>
      </c>
      <c r="J564" s="67">
        <f t="shared" si="55"/>
        <v>1360180</v>
      </c>
    </row>
    <row r="565" spans="1:11" x14ac:dyDescent="0.35">
      <c r="A565" s="68" t="s">
        <v>387</v>
      </c>
      <c r="B565" s="39" t="s">
        <v>247</v>
      </c>
      <c r="C565" s="36" t="s">
        <v>248</v>
      </c>
      <c r="D565" s="36">
        <v>18</v>
      </c>
      <c r="E565" s="25">
        <v>21463</v>
      </c>
      <c r="F565" s="29">
        <f t="shared" ref="F565:F600" si="56">ROUND(E565*0.19,0)</f>
        <v>4078</v>
      </c>
      <c r="G565" s="29">
        <f t="shared" ref="G565:G600" si="57">+E565+F565</f>
        <v>25541</v>
      </c>
      <c r="H565" s="36">
        <v>5</v>
      </c>
      <c r="I565" s="31">
        <f>+H565*7</f>
        <v>35</v>
      </c>
      <c r="J565" s="67">
        <f t="shared" ref="J565:J600" si="58">+I565*G565</f>
        <v>893935</v>
      </c>
      <c r="K565">
        <f>407*7</f>
        <v>2849</v>
      </c>
    </row>
    <row r="566" spans="1:11" x14ac:dyDescent="0.35">
      <c r="A566" s="68" t="s">
        <v>387</v>
      </c>
      <c r="B566" s="39" t="s">
        <v>309</v>
      </c>
      <c r="C566" s="36" t="s">
        <v>224</v>
      </c>
      <c r="D566" s="36">
        <v>26</v>
      </c>
      <c r="E566" s="25">
        <v>4953</v>
      </c>
      <c r="F566" s="29">
        <f t="shared" si="56"/>
        <v>941</v>
      </c>
      <c r="G566" s="29">
        <f t="shared" si="57"/>
        <v>5894</v>
      </c>
      <c r="H566" s="36">
        <v>8</v>
      </c>
      <c r="I566" s="31">
        <f t="shared" ref="I566:I619" si="59">+H566*7</f>
        <v>56</v>
      </c>
      <c r="J566" s="67">
        <f t="shared" si="58"/>
        <v>330064</v>
      </c>
    </row>
    <row r="567" spans="1:11" x14ac:dyDescent="0.35">
      <c r="A567" s="68" t="s">
        <v>387</v>
      </c>
      <c r="B567" s="39" t="s">
        <v>384</v>
      </c>
      <c r="C567" s="36" t="s">
        <v>224</v>
      </c>
      <c r="D567" s="36">
        <v>91</v>
      </c>
      <c r="E567" s="25">
        <v>45402.5</v>
      </c>
      <c r="F567" s="29">
        <f t="shared" si="56"/>
        <v>8626</v>
      </c>
      <c r="G567" s="29">
        <f t="shared" si="57"/>
        <v>54028.5</v>
      </c>
      <c r="H567" s="36">
        <v>2</v>
      </c>
      <c r="I567" s="31">
        <f t="shared" si="59"/>
        <v>14</v>
      </c>
      <c r="J567" s="67">
        <f t="shared" si="58"/>
        <v>756399</v>
      </c>
    </row>
    <row r="568" spans="1:11" x14ac:dyDescent="0.35">
      <c r="A568" s="68" t="s">
        <v>387</v>
      </c>
      <c r="B568" s="39" t="s">
        <v>318</v>
      </c>
      <c r="C568" s="26" t="s">
        <v>224</v>
      </c>
      <c r="D568" s="36">
        <v>23</v>
      </c>
      <c r="E568" s="25">
        <v>4540.25</v>
      </c>
      <c r="F568" s="29">
        <f t="shared" si="56"/>
        <v>863</v>
      </c>
      <c r="G568" s="29">
        <f t="shared" si="57"/>
        <v>5403.25</v>
      </c>
      <c r="H568" s="36">
        <v>41</v>
      </c>
      <c r="I568" s="31">
        <f t="shared" si="59"/>
        <v>287</v>
      </c>
      <c r="J568" s="67">
        <f t="shared" si="58"/>
        <v>1550732.75</v>
      </c>
    </row>
    <row r="569" spans="1:11" x14ac:dyDescent="0.35">
      <c r="A569" s="68" t="s">
        <v>387</v>
      </c>
      <c r="B569" s="39" t="s">
        <v>354</v>
      </c>
      <c r="C569" s="36" t="s">
        <v>224</v>
      </c>
      <c r="D569" s="36">
        <v>4</v>
      </c>
      <c r="E569" s="25">
        <v>5243</v>
      </c>
      <c r="F569" s="29">
        <f t="shared" si="56"/>
        <v>996</v>
      </c>
      <c r="G569" s="29">
        <f t="shared" si="57"/>
        <v>6239</v>
      </c>
      <c r="H569" s="36">
        <v>2</v>
      </c>
      <c r="I569" s="31">
        <f t="shared" si="59"/>
        <v>14</v>
      </c>
      <c r="J569" s="67">
        <f t="shared" si="58"/>
        <v>87346</v>
      </c>
    </row>
    <row r="570" spans="1:11" x14ac:dyDescent="0.35">
      <c r="A570" s="68" t="s">
        <v>387</v>
      </c>
      <c r="B570" s="39" t="s">
        <v>355</v>
      </c>
      <c r="C570" s="36" t="s">
        <v>224</v>
      </c>
      <c r="D570" s="36">
        <v>10</v>
      </c>
      <c r="E570" s="25">
        <v>9956.7999999999993</v>
      </c>
      <c r="F570" s="29">
        <f t="shared" si="56"/>
        <v>1892</v>
      </c>
      <c r="G570" s="29">
        <f t="shared" si="57"/>
        <v>11848.8</v>
      </c>
      <c r="H570" s="36">
        <v>2</v>
      </c>
      <c r="I570" s="31">
        <f t="shared" si="59"/>
        <v>14</v>
      </c>
      <c r="J570" s="67">
        <f t="shared" si="58"/>
        <v>165883.19999999998</v>
      </c>
    </row>
    <row r="571" spans="1:11" x14ac:dyDescent="0.35">
      <c r="A571" s="68" t="s">
        <v>387</v>
      </c>
      <c r="B571" s="39" t="s">
        <v>226</v>
      </c>
      <c r="C571" s="36" t="s">
        <v>224</v>
      </c>
      <c r="D571" s="36">
        <v>11</v>
      </c>
      <c r="E571" s="25">
        <v>42924</v>
      </c>
      <c r="F571" s="29">
        <f t="shared" si="56"/>
        <v>8156</v>
      </c>
      <c r="G571" s="29">
        <f t="shared" si="57"/>
        <v>51080</v>
      </c>
      <c r="H571" s="36">
        <v>2</v>
      </c>
      <c r="I571" s="31">
        <f t="shared" si="59"/>
        <v>14</v>
      </c>
      <c r="J571" s="67">
        <f t="shared" si="58"/>
        <v>715120</v>
      </c>
    </row>
    <row r="572" spans="1:11" x14ac:dyDescent="0.35">
      <c r="A572" s="68" t="s">
        <v>387</v>
      </c>
      <c r="B572" s="39" t="s">
        <v>212</v>
      </c>
      <c r="C572" s="36" t="s">
        <v>224</v>
      </c>
      <c r="D572" s="36">
        <v>138</v>
      </c>
      <c r="E572" s="25">
        <v>21462</v>
      </c>
      <c r="F572" s="29">
        <f t="shared" si="56"/>
        <v>4078</v>
      </c>
      <c r="G572" s="29">
        <f t="shared" si="57"/>
        <v>25540</v>
      </c>
      <c r="H572" s="36">
        <v>2</v>
      </c>
      <c r="I572" s="31">
        <f t="shared" si="59"/>
        <v>14</v>
      </c>
      <c r="J572" s="67">
        <f t="shared" si="58"/>
        <v>357560</v>
      </c>
    </row>
    <row r="573" spans="1:11" x14ac:dyDescent="0.35">
      <c r="A573" s="68" t="s">
        <v>387</v>
      </c>
      <c r="B573" s="39" t="s">
        <v>223</v>
      </c>
      <c r="C573" s="36" t="s">
        <v>224</v>
      </c>
      <c r="D573" s="36">
        <v>139</v>
      </c>
      <c r="E573" s="25">
        <v>21462</v>
      </c>
      <c r="F573" s="29">
        <f t="shared" si="56"/>
        <v>4078</v>
      </c>
      <c r="G573" s="29">
        <f t="shared" si="57"/>
        <v>25540</v>
      </c>
      <c r="H573" s="36">
        <v>2</v>
      </c>
      <c r="I573" s="31">
        <f t="shared" si="59"/>
        <v>14</v>
      </c>
      <c r="J573" s="67">
        <f t="shared" si="58"/>
        <v>357560</v>
      </c>
    </row>
    <row r="574" spans="1:11" x14ac:dyDescent="0.35">
      <c r="A574" s="68" t="s">
        <v>387</v>
      </c>
      <c r="B574" s="39" t="s">
        <v>227</v>
      </c>
      <c r="C574" s="36" t="s">
        <v>224</v>
      </c>
      <c r="D574" s="36">
        <v>140</v>
      </c>
      <c r="E574" s="25">
        <v>6226</v>
      </c>
      <c r="F574" s="29">
        <f t="shared" si="56"/>
        <v>1183</v>
      </c>
      <c r="G574" s="29">
        <f t="shared" si="57"/>
        <v>7409</v>
      </c>
      <c r="H574" s="36">
        <v>2</v>
      </c>
      <c r="I574" s="31">
        <f t="shared" si="59"/>
        <v>14</v>
      </c>
      <c r="J574" s="67">
        <f t="shared" si="58"/>
        <v>103726</v>
      </c>
    </row>
    <row r="575" spans="1:11" x14ac:dyDescent="0.35">
      <c r="A575" s="68" t="s">
        <v>387</v>
      </c>
      <c r="B575" s="39" t="s">
        <v>299</v>
      </c>
      <c r="C575" s="36" t="s">
        <v>224</v>
      </c>
      <c r="D575" s="36">
        <v>232</v>
      </c>
      <c r="E575" s="25">
        <v>236474</v>
      </c>
      <c r="F575" s="29">
        <f t="shared" si="56"/>
        <v>44930</v>
      </c>
      <c r="G575" s="29">
        <f t="shared" si="57"/>
        <v>281404</v>
      </c>
      <c r="H575" s="36">
        <v>2</v>
      </c>
      <c r="I575" s="31">
        <f t="shared" si="59"/>
        <v>14</v>
      </c>
      <c r="J575" s="67">
        <f t="shared" si="58"/>
        <v>3939656</v>
      </c>
    </row>
    <row r="576" spans="1:11" x14ac:dyDescent="0.35">
      <c r="A576" s="68" t="s">
        <v>387</v>
      </c>
      <c r="B576" s="39" t="s">
        <v>356</v>
      </c>
      <c r="C576" s="36" t="s">
        <v>224</v>
      </c>
      <c r="D576" s="36">
        <v>280</v>
      </c>
      <c r="E576" s="25">
        <v>12446</v>
      </c>
      <c r="F576" s="29">
        <f t="shared" si="56"/>
        <v>2365</v>
      </c>
      <c r="G576" s="29">
        <f t="shared" si="57"/>
        <v>14811</v>
      </c>
      <c r="H576" s="36">
        <v>2</v>
      </c>
      <c r="I576" s="31">
        <f t="shared" si="59"/>
        <v>14</v>
      </c>
      <c r="J576" s="67">
        <f t="shared" si="58"/>
        <v>207354</v>
      </c>
    </row>
    <row r="577" spans="1:10" x14ac:dyDescent="0.35">
      <c r="A577" s="68" t="s">
        <v>387</v>
      </c>
      <c r="B577" s="39" t="s">
        <v>357</v>
      </c>
      <c r="C577" s="36" t="s">
        <v>224</v>
      </c>
      <c r="D577" s="36">
        <v>281</v>
      </c>
      <c r="E577" s="25">
        <v>149352</v>
      </c>
      <c r="F577" s="29">
        <f t="shared" si="56"/>
        <v>28377</v>
      </c>
      <c r="G577" s="29">
        <f t="shared" si="57"/>
        <v>177729</v>
      </c>
      <c r="H577" s="36">
        <v>2</v>
      </c>
      <c r="I577" s="31">
        <f t="shared" si="59"/>
        <v>14</v>
      </c>
      <c r="J577" s="67">
        <f t="shared" si="58"/>
        <v>2488206</v>
      </c>
    </row>
    <row r="578" spans="1:10" x14ac:dyDescent="0.35">
      <c r="A578" s="68" t="s">
        <v>387</v>
      </c>
      <c r="B578" s="39" t="s">
        <v>358</v>
      </c>
      <c r="C578" s="36" t="s">
        <v>224</v>
      </c>
      <c r="D578" s="36">
        <v>282</v>
      </c>
      <c r="E578" s="25">
        <v>17424.400000000001</v>
      </c>
      <c r="F578" s="29">
        <f t="shared" si="56"/>
        <v>3311</v>
      </c>
      <c r="G578" s="29">
        <f t="shared" si="57"/>
        <v>20735.400000000001</v>
      </c>
      <c r="H578" s="36">
        <v>2</v>
      </c>
      <c r="I578" s="31">
        <f t="shared" si="59"/>
        <v>14</v>
      </c>
      <c r="J578" s="67">
        <f t="shared" si="58"/>
        <v>290295.60000000003</v>
      </c>
    </row>
    <row r="579" spans="1:10" x14ac:dyDescent="0.35">
      <c r="A579" s="68" t="s">
        <v>387</v>
      </c>
      <c r="B579" s="39" t="s">
        <v>359</v>
      </c>
      <c r="C579" s="36" t="s">
        <v>224</v>
      </c>
      <c r="D579" s="36">
        <v>285</v>
      </c>
      <c r="E579" s="25">
        <v>43561</v>
      </c>
      <c r="F579" s="29">
        <f t="shared" si="56"/>
        <v>8277</v>
      </c>
      <c r="G579" s="29">
        <f t="shared" si="57"/>
        <v>51838</v>
      </c>
      <c r="H579" s="36">
        <v>2</v>
      </c>
      <c r="I579" s="31">
        <f t="shared" si="59"/>
        <v>14</v>
      </c>
      <c r="J579" s="67">
        <f t="shared" si="58"/>
        <v>725732</v>
      </c>
    </row>
    <row r="580" spans="1:10" x14ac:dyDescent="0.35">
      <c r="A580" s="68" t="s">
        <v>387</v>
      </c>
      <c r="B580" s="39" t="s">
        <v>360</v>
      </c>
      <c r="C580" s="36" t="s">
        <v>224</v>
      </c>
      <c r="D580" s="36">
        <v>308</v>
      </c>
      <c r="E580" s="25">
        <v>18718</v>
      </c>
      <c r="F580" s="29">
        <f t="shared" si="56"/>
        <v>3556</v>
      </c>
      <c r="G580" s="29">
        <f t="shared" si="57"/>
        <v>22274</v>
      </c>
      <c r="H580" s="36">
        <v>2</v>
      </c>
      <c r="I580" s="31">
        <f t="shared" si="59"/>
        <v>14</v>
      </c>
      <c r="J580" s="67">
        <f t="shared" si="58"/>
        <v>311836</v>
      </c>
    </row>
    <row r="581" spans="1:10" x14ac:dyDescent="0.35">
      <c r="A581" s="68" t="s">
        <v>387</v>
      </c>
      <c r="B581" s="39" t="s">
        <v>361</v>
      </c>
      <c r="C581" s="36" t="s">
        <v>224</v>
      </c>
      <c r="D581" s="36">
        <v>328</v>
      </c>
      <c r="E581" s="25">
        <v>14945</v>
      </c>
      <c r="F581" s="29">
        <f t="shared" si="56"/>
        <v>2840</v>
      </c>
      <c r="G581" s="29">
        <f t="shared" si="57"/>
        <v>17785</v>
      </c>
      <c r="H581" s="36">
        <v>2</v>
      </c>
      <c r="I581" s="31">
        <f t="shared" si="59"/>
        <v>14</v>
      </c>
      <c r="J581" s="67">
        <f t="shared" si="58"/>
        <v>248990</v>
      </c>
    </row>
    <row r="582" spans="1:10" x14ac:dyDescent="0.35">
      <c r="A582" s="68" t="s">
        <v>387</v>
      </c>
      <c r="B582" s="39" t="s">
        <v>115</v>
      </c>
      <c r="C582" s="36" t="s">
        <v>225</v>
      </c>
      <c r="D582" s="36">
        <v>329</v>
      </c>
      <c r="E582" s="25">
        <v>32359</v>
      </c>
      <c r="F582" s="29">
        <f t="shared" si="56"/>
        <v>6148</v>
      </c>
      <c r="G582" s="29">
        <f t="shared" si="57"/>
        <v>38507</v>
      </c>
      <c r="H582" s="36">
        <v>2</v>
      </c>
      <c r="I582" s="31">
        <f t="shared" si="59"/>
        <v>14</v>
      </c>
      <c r="J582" s="67">
        <f t="shared" si="58"/>
        <v>539098</v>
      </c>
    </row>
    <row r="583" spans="1:10" x14ac:dyDescent="0.35">
      <c r="A583" s="68" t="s">
        <v>387</v>
      </c>
      <c r="B583" s="39" t="s">
        <v>362</v>
      </c>
      <c r="C583" s="36" t="s">
        <v>224</v>
      </c>
      <c r="D583" s="36">
        <v>107</v>
      </c>
      <c r="E583" s="25">
        <v>24000.799999999999</v>
      </c>
      <c r="F583" s="29">
        <f t="shared" si="56"/>
        <v>4560</v>
      </c>
      <c r="G583" s="29">
        <f t="shared" si="57"/>
        <v>28560.799999999999</v>
      </c>
      <c r="H583" s="36">
        <v>6</v>
      </c>
      <c r="I583" s="31">
        <f t="shared" si="59"/>
        <v>42</v>
      </c>
      <c r="J583" s="67">
        <f t="shared" si="58"/>
        <v>1199553.5999999999</v>
      </c>
    </row>
    <row r="584" spans="1:10" x14ac:dyDescent="0.35">
      <c r="A584" s="68" t="s">
        <v>387</v>
      </c>
      <c r="B584" s="39" t="s">
        <v>333</v>
      </c>
      <c r="C584" s="26" t="s">
        <v>224</v>
      </c>
      <c r="D584" s="36">
        <v>108</v>
      </c>
      <c r="E584" s="25">
        <v>35500</v>
      </c>
      <c r="F584" s="29">
        <f t="shared" si="56"/>
        <v>6745</v>
      </c>
      <c r="G584" s="29">
        <f t="shared" si="57"/>
        <v>42245</v>
      </c>
      <c r="H584" s="36">
        <v>3</v>
      </c>
      <c r="I584" s="31">
        <f t="shared" si="59"/>
        <v>21</v>
      </c>
      <c r="J584" s="67">
        <f t="shared" si="58"/>
        <v>887145</v>
      </c>
    </row>
    <row r="585" spans="1:10" x14ac:dyDescent="0.35">
      <c r="A585" s="68" t="s">
        <v>387</v>
      </c>
      <c r="B585" s="39" t="s">
        <v>363</v>
      </c>
      <c r="C585" s="36" t="s">
        <v>224</v>
      </c>
      <c r="D585" s="36">
        <v>92</v>
      </c>
      <c r="E585" s="25">
        <v>48982</v>
      </c>
      <c r="F585" s="29">
        <f t="shared" si="56"/>
        <v>9307</v>
      </c>
      <c r="G585" s="29">
        <f t="shared" si="57"/>
        <v>58289</v>
      </c>
      <c r="H585" s="36">
        <v>3</v>
      </c>
      <c r="I585" s="31">
        <f t="shared" si="59"/>
        <v>21</v>
      </c>
      <c r="J585" s="67">
        <f t="shared" si="58"/>
        <v>1224069</v>
      </c>
    </row>
    <row r="586" spans="1:10" x14ac:dyDescent="0.35">
      <c r="A586" s="68" t="s">
        <v>387</v>
      </c>
      <c r="B586" s="39" t="s">
        <v>364</v>
      </c>
      <c r="C586" s="36" t="s">
        <v>224</v>
      </c>
      <c r="D586" s="36">
        <v>93</v>
      </c>
      <c r="E586" s="25">
        <v>76214.600000000006</v>
      </c>
      <c r="F586" s="29">
        <f t="shared" si="56"/>
        <v>14481</v>
      </c>
      <c r="G586" s="29">
        <f t="shared" si="57"/>
        <v>90695.6</v>
      </c>
      <c r="H586" s="36">
        <v>3</v>
      </c>
      <c r="I586" s="31">
        <f t="shared" si="59"/>
        <v>21</v>
      </c>
      <c r="J586" s="67">
        <f t="shared" si="58"/>
        <v>1904607.6</v>
      </c>
    </row>
    <row r="587" spans="1:10" x14ac:dyDescent="0.35">
      <c r="A587" s="68" t="s">
        <v>387</v>
      </c>
      <c r="B587" s="39" t="s">
        <v>311</v>
      </c>
      <c r="C587" s="36" t="s">
        <v>224</v>
      </c>
      <c r="D587" s="36">
        <v>7</v>
      </c>
      <c r="E587" s="25">
        <v>27000</v>
      </c>
      <c r="F587" s="29">
        <f t="shared" si="56"/>
        <v>5130</v>
      </c>
      <c r="G587" s="29">
        <f t="shared" si="57"/>
        <v>32130</v>
      </c>
      <c r="H587" s="36">
        <v>3</v>
      </c>
      <c r="I587" s="31">
        <f t="shared" si="59"/>
        <v>21</v>
      </c>
      <c r="J587" s="67">
        <f t="shared" si="58"/>
        <v>674730</v>
      </c>
    </row>
    <row r="588" spans="1:10" x14ac:dyDescent="0.35">
      <c r="A588" s="68" t="s">
        <v>387</v>
      </c>
      <c r="B588" s="39" t="s">
        <v>365</v>
      </c>
      <c r="C588" s="36" t="s">
        <v>224</v>
      </c>
      <c r="D588" s="36">
        <v>94</v>
      </c>
      <c r="E588" s="25">
        <v>12000.16</v>
      </c>
      <c r="F588" s="29">
        <f t="shared" si="56"/>
        <v>2280</v>
      </c>
      <c r="G588" s="29">
        <f t="shared" si="57"/>
        <v>14280.16</v>
      </c>
      <c r="H588" s="36">
        <v>3</v>
      </c>
      <c r="I588" s="31">
        <f t="shared" si="59"/>
        <v>21</v>
      </c>
      <c r="J588" s="67">
        <f t="shared" si="58"/>
        <v>299883.36</v>
      </c>
    </row>
    <row r="589" spans="1:10" x14ac:dyDescent="0.35">
      <c r="A589" s="68" t="s">
        <v>387</v>
      </c>
      <c r="B589" s="39" t="s">
        <v>366</v>
      </c>
      <c r="C589" s="36" t="s">
        <v>224</v>
      </c>
      <c r="D589" s="36">
        <v>95</v>
      </c>
      <c r="E589" s="25">
        <v>12000</v>
      </c>
      <c r="F589" s="29">
        <f t="shared" si="56"/>
        <v>2280</v>
      </c>
      <c r="G589" s="29">
        <f t="shared" si="57"/>
        <v>14280</v>
      </c>
      <c r="H589" s="36">
        <v>3</v>
      </c>
      <c r="I589" s="31">
        <f t="shared" si="59"/>
        <v>21</v>
      </c>
      <c r="J589" s="67">
        <f t="shared" si="58"/>
        <v>299880</v>
      </c>
    </row>
    <row r="590" spans="1:10" x14ac:dyDescent="0.35">
      <c r="A590" s="68" t="s">
        <v>387</v>
      </c>
      <c r="B590" s="39" t="s">
        <v>367</v>
      </c>
      <c r="C590" s="36" t="s">
        <v>224</v>
      </c>
      <c r="D590" s="36">
        <v>117</v>
      </c>
      <c r="E590" s="25">
        <v>6266.88</v>
      </c>
      <c r="F590" s="29">
        <f t="shared" si="56"/>
        <v>1191</v>
      </c>
      <c r="G590" s="29">
        <f t="shared" si="57"/>
        <v>7457.88</v>
      </c>
      <c r="H590" s="36">
        <v>17</v>
      </c>
      <c r="I590" s="31">
        <f t="shared" si="59"/>
        <v>119</v>
      </c>
      <c r="J590" s="67">
        <f t="shared" si="58"/>
        <v>887487.72</v>
      </c>
    </row>
    <row r="591" spans="1:10" x14ac:dyDescent="0.35">
      <c r="A591" s="68" t="s">
        <v>387</v>
      </c>
      <c r="B591" s="39" t="s">
        <v>173</v>
      </c>
      <c r="C591" s="36" t="s">
        <v>255</v>
      </c>
      <c r="D591" s="36">
        <v>14</v>
      </c>
      <c r="E591" s="25">
        <v>19401</v>
      </c>
      <c r="F591" s="29">
        <f t="shared" si="56"/>
        <v>3686</v>
      </c>
      <c r="G591" s="29">
        <f t="shared" si="57"/>
        <v>23087</v>
      </c>
      <c r="H591" s="36">
        <v>6</v>
      </c>
      <c r="I591" s="31">
        <f t="shared" si="59"/>
        <v>42</v>
      </c>
      <c r="J591" s="67">
        <f t="shared" si="58"/>
        <v>969654</v>
      </c>
    </row>
    <row r="592" spans="1:10" x14ac:dyDescent="0.35">
      <c r="A592" s="68" t="s">
        <v>387</v>
      </c>
      <c r="B592" s="39" t="s">
        <v>339</v>
      </c>
      <c r="C592" s="36" t="s">
        <v>224</v>
      </c>
      <c r="D592" s="36">
        <v>89</v>
      </c>
      <c r="E592" s="25">
        <v>7765.96</v>
      </c>
      <c r="F592" s="29">
        <f t="shared" si="56"/>
        <v>1476</v>
      </c>
      <c r="G592" s="29">
        <f t="shared" si="57"/>
        <v>9241.9599999999991</v>
      </c>
      <c r="H592" s="36">
        <v>17</v>
      </c>
      <c r="I592" s="31">
        <f t="shared" si="59"/>
        <v>119</v>
      </c>
      <c r="J592" s="67">
        <f t="shared" si="58"/>
        <v>1099793.24</v>
      </c>
    </row>
    <row r="593" spans="1:10" x14ac:dyDescent="0.35">
      <c r="A593" s="68" t="s">
        <v>387</v>
      </c>
      <c r="B593" s="39" t="s">
        <v>368</v>
      </c>
      <c r="C593" s="36" t="s">
        <v>224</v>
      </c>
      <c r="D593" s="36">
        <v>121</v>
      </c>
      <c r="E593" s="25">
        <v>106776.91</v>
      </c>
      <c r="F593" s="29">
        <f t="shared" si="56"/>
        <v>20288</v>
      </c>
      <c r="G593" s="29">
        <f t="shared" si="57"/>
        <v>127064.91</v>
      </c>
      <c r="H593" s="36">
        <v>3</v>
      </c>
      <c r="I593" s="31">
        <f t="shared" si="59"/>
        <v>21</v>
      </c>
      <c r="J593" s="67">
        <f t="shared" si="58"/>
        <v>2668363.11</v>
      </c>
    </row>
    <row r="594" spans="1:10" x14ac:dyDescent="0.35">
      <c r="A594" s="68" t="s">
        <v>387</v>
      </c>
      <c r="B594" s="40" t="s">
        <v>369</v>
      </c>
      <c r="C594" s="36" t="s">
        <v>224</v>
      </c>
      <c r="D594" s="36">
        <v>131</v>
      </c>
      <c r="E594" s="25">
        <v>27428.09</v>
      </c>
      <c r="F594" s="29">
        <f t="shared" si="56"/>
        <v>5211</v>
      </c>
      <c r="G594" s="29">
        <f t="shared" si="57"/>
        <v>32639.09</v>
      </c>
      <c r="H594" s="36">
        <v>9</v>
      </c>
      <c r="I594" s="31">
        <f t="shared" si="59"/>
        <v>63</v>
      </c>
      <c r="J594" s="67">
        <f t="shared" si="58"/>
        <v>2056262.67</v>
      </c>
    </row>
    <row r="595" spans="1:10" x14ac:dyDescent="0.35">
      <c r="A595" s="68" t="s">
        <v>387</v>
      </c>
      <c r="B595" s="39" t="s">
        <v>370</v>
      </c>
      <c r="C595" s="36" t="s">
        <v>224</v>
      </c>
      <c r="D595" s="36">
        <v>112</v>
      </c>
      <c r="E595" s="25">
        <v>789.6</v>
      </c>
      <c r="F595" s="29">
        <f t="shared" si="56"/>
        <v>150</v>
      </c>
      <c r="G595" s="29">
        <f t="shared" si="57"/>
        <v>939.6</v>
      </c>
      <c r="H595" s="36">
        <v>49</v>
      </c>
      <c r="I595" s="31">
        <f t="shared" si="59"/>
        <v>343</v>
      </c>
      <c r="J595" s="67">
        <f t="shared" si="58"/>
        <v>322282.8</v>
      </c>
    </row>
    <row r="596" spans="1:10" x14ac:dyDescent="0.35">
      <c r="A596" s="68" t="s">
        <v>387</v>
      </c>
      <c r="B596" s="39" t="s">
        <v>371</v>
      </c>
      <c r="C596" s="36" t="s">
        <v>224</v>
      </c>
      <c r="D596" s="36">
        <v>113</v>
      </c>
      <c r="E596" s="25">
        <v>2447.1999999999998</v>
      </c>
      <c r="F596" s="29">
        <f t="shared" si="56"/>
        <v>465</v>
      </c>
      <c r="G596" s="29">
        <f t="shared" si="57"/>
        <v>2912.2</v>
      </c>
      <c r="H596" s="36">
        <v>12</v>
      </c>
      <c r="I596" s="31">
        <f t="shared" si="59"/>
        <v>84</v>
      </c>
      <c r="J596" s="67">
        <f t="shared" si="58"/>
        <v>244624.8</v>
      </c>
    </row>
    <row r="597" spans="1:10" x14ac:dyDescent="0.35">
      <c r="A597" s="68" t="s">
        <v>387</v>
      </c>
      <c r="B597" s="39" t="s">
        <v>349</v>
      </c>
      <c r="C597" s="36" t="s">
        <v>224</v>
      </c>
      <c r="D597" s="36">
        <v>115</v>
      </c>
      <c r="E597" s="25">
        <v>491</v>
      </c>
      <c r="F597" s="29">
        <f t="shared" si="56"/>
        <v>93</v>
      </c>
      <c r="G597" s="29">
        <f t="shared" si="57"/>
        <v>584</v>
      </c>
      <c r="H597" s="36">
        <v>9</v>
      </c>
      <c r="I597" s="31">
        <f t="shared" si="59"/>
        <v>63</v>
      </c>
      <c r="J597" s="67">
        <f t="shared" si="58"/>
        <v>36792</v>
      </c>
    </row>
    <row r="598" spans="1:10" x14ac:dyDescent="0.35">
      <c r="A598" s="68" t="s">
        <v>387</v>
      </c>
      <c r="B598" s="39" t="s">
        <v>315</v>
      </c>
      <c r="C598" s="36" t="s">
        <v>224</v>
      </c>
      <c r="D598" s="36">
        <v>16</v>
      </c>
      <c r="E598" s="25">
        <v>982.8</v>
      </c>
      <c r="F598" s="29">
        <f t="shared" si="56"/>
        <v>187</v>
      </c>
      <c r="G598" s="29">
        <f t="shared" si="57"/>
        <v>1169.8</v>
      </c>
      <c r="H598" s="36">
        <v>7</v>
      </c>
      <c r="I598" s="31">
        <f t="shared" si="59"/>
        <v>49</v>
      </c>
      <c r="J598" s="67">
        <f t="shared" si="58"/>
        <v>57320.2</v>
      </c>
    </row>
    <row r="599" spans="1:10" x14ac:dyDescent="0.35">
      <c r="A599" s="68" t="s">
        <v>387</v>
      </c>
      <c r="B599" s="39" t="s">
        <v>372</v>
      </c>
      <c r="C599" s="36" t="s">
        <v>224</v>
      </c>
      <c r="D599" s="36">
        <v>116</v>
      </c>
      <c r="E599" s="25">
        <v>1764</v>
      </c>
      <c r="F599" s="29">
        <f t="shared" si="56"/>
        <v>335</v>
      </c>
      <c r="G599" s="29">
        <f t="shared" si="57"/>
        <v>2099</v>
      </c>
      <c r="H599" s="36">
        <v>12</v>
      </c>
      <c r="I599" s="31">
        <f t="shared" si="59"/>
        <v>84</v>
      </c>
      <c r="J599" s="67">
        <f t="shared" si="58"/>
        <v>176316</v>
      </c>
    </row>
    <row r="600" spans="1:10" x14ac:dyDescent="0.35">
      <c r="A600" s="68" t="s">
        <v>387</v>
      </c>
      <c r="B600" s="39" t="s">
        <v>314</v>
      </c>
      <c r="C600" s="36" t="s">
        <v>224</v>
      </c>
      <c r="D600" s="36">
        <v>15</v>
      </c>
      <c r="E600" s="25">
        <v>33283.800000000003</v>
      </c>
      <c r="F600" s="29">
        <f t="shared" si="56"/>
        <v>6324</v>
      </c>
      <c r="G600" s="29">
        <f t="shared" si="57"/>
        <v>39607.800000000003</v>
      </c>
      <c r="H600" s="36">
        <v>2</v>
      </c>
      <c r="I600" s="31">
        <f t="shared" si="59"/>
        <v>14</v>
      </c>
      <c r="J600" s="67">
        <f t="shared" si="58"/>
        <v>554509.20000000007</v>
      </c>
    </row>
    <row r="601" spans="1:10" x14ac:dyDescent="0.35">
      <c r="A601" s="68" t="s">
        <v>387</v>
      </c>
      <c r="B601" s="39" t="s">
        <v>373</v>
      </c>
      <c r="C601" s="36" t="s">
        <v>224</v>
      </c>
      <c r="D601" s="36">
        <v>325</v>
      </c>
      <c r="E601" s="25">
        <v>1050</v>
      </c>
      <c r="F601" s="29">
        <f t="shared" ref="F601:F663" si="60">ROUND(E601*0.19,0)</f>
        <v>200</v>
      </c>
      <c r="G601" s="29">
        <f t="shared" ref="G601:G663" si="61">+E601+F601</f>
        <v>1250</v>
      </c>
      <c r="H601" s="36">
        <v>17</v>
      </c>
      <c r="I601" s="31">
        <f t="shared" si="59"/>
        <v>119</v>
      </c>
      <c r="J601" s="67">
        <f t="shared" ref="J601:J663" si="62">+I601*G601</f>
        <v>148750</v>
      </c>
    </row>
    <row r="602" spans="1:10" x14ac:dyDescent="0.35">
      <c r="A602" s="68" t="s">
        <v>387</v>
      </c>
      <c r="B602" s="39" t="s">
        <v>374</v>
      </c>
      <c r="C602" s="36" t="s">
        <v>224</v>
      </c>
      <c r="D602" s="36">
        <v>135</v>
      </c>
      <c r="E602" s="25">
        <v>5096</v>
      </c>
      <c r="F602" s="29">
        <f t="shared" si="60"/>
        <v>968</v>
      </c>
      <c r="G602" s="29">
        <f t="shared" si="61"/>
        <v>6064</v>
      </c>
      <c r="H602" s="36">
        <v>9</v>
      </c>
      <c r="I602" s="31">
        <f t="shared" si="59"/>
        <v>63</v>
      </c>
      <c r="J602" s="67">
        <f t="shared" si="62"/>
        <v>382032</v>
      </c>
    </row>
    <row r="603" spans="1:10" x14ac:dyDescent="0.35">
      <c r="A603" s="68" t="s">
        <v>387</v>
      </c>
      <c r="B603" s="39" t="s">
        <v>375</v>
      </c>
      <c r="C603" s="36" t="s">
        <v>224</v>
      </c>
      <c r="D603" s="36">
        <v>136</v>
      </c>
      <c r="E603" s="25">
        <v>476</v>
      </c>
      <c r="F603" s="29">
        <f t="shared" si="60"/>
        <v>90</v>
      </c>
      <c r="G603" s="29">
        <f t="shared" si="61"/>
        <v>566</v>
      </c>
      <c r="H603" s="36">
        <v>41</v>
      </c>
      <c r="I603" s="31">
        <f t="shared" si="59"/>
        <v>287</v>
      </c>
      <c r="J603" s="67">
        <f t="shared" si="62"/>
        <v>162442</v>
      </c>
    </row>
    <row r="604" spans="1:10" x14ac:dyDescent="0.35">
      <c r="A604" s="68" t="s">
        <v>387</v>
      </c>
      <c r="B604" s="39" t="s">
        <v>338</v>
      </c>
      <c r="C604" s="36" t="s">
        <v>224</v>
      </c>
      <c r="D604" s="36">
        <v>96</v>
      </c>
      <c r="E604" s="25">
        <v>2079</v>
      </c>
      <c r="F604" s="29">
        <f t="shared" si="60"/>
        <v>395</v>
      </c>
      <c r="G604" s="29">
        <f t="shared" si="61"/>
        <v>2474</v>
      </c>
      <c r="H604" s="36">
        <v>17</v>
      </c>
      <c r="I604" s="31">
        <f t="shared" si="59"/>
        <v>119</v>
      </c>
      <c r="J604" s="67">
        <f t="shared" si="62"/>
        <v>294406</v>
      </c>
    </row>
    <row r="605" spans="1:10" x14ac:dyDescent="0.35">
      <c r="A605" s="68" t="s">
        <v>387</v>
      </c>
      <c r="B605" s="39" t="s">
        <v>346</v>
      </c>
      <c r="C605" s="36" t="s">
        <v>224</v>
      </c>
      <c r="D605" s="36">
        <v>256</v>
      </c>
      <c r="E605" s="25">
        <v>112184.5</v>
      </c>
      <c r="F605" s="29">
        <f t="shared" si="60"/>
        <v>21315</v>
      </c>
      <c r="G605" s="29">
        <f t="shared" si="61"/>
        <v>133499.5</v>
      </c>
      <c r="H605" s="36">
        <v>6</v>
      </c>
      <c r="I605" s="31">
        <f t="shared" si="59"/>
        <v>42</v>
      </c>
      <c r="J605" s="67">
        <f t="shared" si="62"/>
        <v>5606979</v>
      </c>
    </row>
    <row r="606" spans="1:10" x14ac:dyDescent="0.35">
      <c r="A606" s="68" t="s">
        <v>387</v>
      </c>
      <c r="B606" s="40" t="s">
        <v>376</v>
      </c>
      <c r="C606" s="36" t="s">
        <v>224</v>
      </c>
      <c r="D606" s="36">
        <v>98</v>
      </c>
      <c r="E606" s="25">
        <v>62394.75</v>
      </c>
      <c r="F606" s="29">
        <f t="shared" si="60"/>
        <v>11855</v>
      </c>
      <c r="G606" s="29">
        <f t="shared" si="61"/>
        <v>74249.75</v>
      </c>
      <c r="H606" s="36">
        <v>6</v>
      </c>
      <c r="I606" s="31">
        <f t="shared" si="59"/>
        <v>42</v>
      </c>
      <c r="J606" s="67">
        <f t="shared" si="62"/>
        <v>3118489.5</v>
      </c>
    </row>
    <row r="607" spans="1:10" x14ac:dyDescent="0.35">
      <c r="A607" s="68" t="s">
        <v>387</v>
      </c>
      <c r="B607" s="39" t="s">
        <v>330</v>
      </c>
      <c r="C607" s="36" t="s">
        <v>224</v>
      </c>
      <c r="D607" s="36">
        <v>99</v>
      </c>
      <c r="E607" s="25">
        <v>59243.5</v>
      </c>
      <c r="F607" s="29">
        <f t="shared" si="60"/>
        <v>11256</v>
      </c>
      <c r="G607" s="29">
        <f t="shared" si="61"/>
        <v>70499.5</v>
      </c>
      <c r="H607" s="36">
        <v>6</v>
      </c>
      <c r="I607" s="31">
        <f t="shared" si="59"/>
        <v>42</v>
      </c>
      <c r="J607" s="67">
        <f t="shared" si="62"/>
        <v>2960979</v>
      </c>
    </row>
    <row r="608" spans="1:10" x14ac:dyDescent="0.35">
      <c r="A608" s="68" t="s">
        <v>387</v>
      </c>
      <c r="B608" s="39" t="s">
        <v>377</v>
      </c>
      <c r="C608" s="36" t="s">
        <v>224</v>
      </c>
      <c r="D608" s="36">
        <v>100</v>
      </c>
      <c r="E608" s="25">
        <v>44369.82</v>
      </c>
      <c r="F608" s="29">
        <f t="shared" si="60"/>
        <v>8430</v>
      </c>
      <c r="G608" s="29">
        <f t="shared" si="61"/>
        <v>52799.82</v>
      </c>
      <c r="H608" s="36">
        <v>2</v>
      </c>
      <c r="I608" s="31">
        <f t="shared" si="59"/>
        <v>14</v>
      </c>
      <c r="J608" s="67">
        <f t="shared" si="62"/>
        <v>739197.48</v>
      </c>
    </row>
    <row r="609" spans="1:11" x14ac:dyDescent="0.35">
      <c r="A609" s="68" t="s">
        <v>387</v>
      </c>
      <c r="B609" s="39" t="s">
        <v>251</v>
      </c>
      <c r="C609" s="36" t="s">
        <v>224</v>
      </c>
      <c r="D609" s="36">
        <v>101</v>
      </c>
      <c r="E609" s="25">
        <v>5810</v>
      </c>
      <c r="F609" s="29">
        <f t="shared" si="60"/>
        <v>1104</v>
      </c>
      <c r="G609" s="29">
        <f t="shared" si="61"/>
        <v>6914</v>
      </c>
      <c r="H609" s="36">
        <v>9</v>
      </c>
      <c r="I609" s="31">
        <f t="shared" si="59"/>
        <v>63</v>
      </c>
      <c r="J609" s="67">
        <f t="shared" si="62"/>
        <v>435582</v>
      </c>
    </row>
    <row r="610" spans="1:11" x14ac:dyDescent="0.35">
      <c r="A610" s="68" t="s">
        <v>387</v>
      </c>
      <c r="B610" s="39" t="s">
        <v>324</v>
      </c>
      <c r="C610" s="36" t="s">
        <v>224</v>
      </c>
      <c r="D610" s="36">
        <v>102</v>
      </c>
      <c r="E610" s="25">
        <v>42087.5</v>
      </c>
      <c r="F610" s="29">
        <f t="shared" si="60"/>
        <v>7997</v>
      </c>
      <c r="G610" s="29">
        <f t="shared" si="61"/>
        <v>50084.5</v>
      </c>
      <c r="H610" s="36">
        <v>12</v>
      </c>
      <c r="I610" s="31">
        <f t="shared" si="59"/>
        <v>84</v>
      </c>
      <c r="J610" s="67">
        <f t="shared" si="62"/>
        <v>4207098</v>
      </c>
    </row>
    <row r="611" spans="1:11" x14ac:dyDescent="0.35">
      <c r="A611" s="68" t="s">
        <v>387</v>
      </c>
      <c r="B611" s="39" t="s">
        <v>326</v>
      </c>
      <c r="C611" s="36" t="s">
        <v>224</v>
      </c>
      <c r="D611" s="36">
        <v>103</v>
      </c>
      <c r="E611" s="25">
        <v>728500</v>
      </c>
      <c r="F611" s="29">
        <f t="shared" si="60"/>
        <v>138415</v>
      </c>
      <c r="G611" s="29">
        <f t="shared" si="61"/>
        <v>866915</v>
      </c>
      <c r="H611" s="36">
        <v>2</v>
      </c>
      <c r="I611" s="31">
        <f t="shared" si="59"/>
        <v>14</v>
      </c>
      <c r="J611" s="67">
        <f t="shared" si="62"/>
        <v>12136810</v>
      </c>
    </row>
    <row r="612" spans="1:11" x14ac:dyDescent="0.35">
      <c r="A612" s="68" t="s">
        <v>387</v>
      </c>
      <c r="B612" s="39" t="s">
        <v>332</v>
      </c>
      <c r="C612" s="36" t="s">
        <v>224</v>
      </c>
      <c r="D612" s="36">
        <v>104</v>
      </c>
      <c r="E612" s="25">
        <v>45054.9</v>
      </c>
      <c r="F612" s="29">
        <f t="shared" si="60"/>
        <v>8560</v>
      </c>
      <c r="G612" s="29">
        <f t="shared" si="61"/>
        <v>53614.9</v>
      </c>
      <c r="H612" s="36">
        <v>4</v>
      </c>
      <c r="I612" s="31">
        <f t="shared" si="59"/>
        <v>28</v>
      </c>
      <c r="J612" s="67">
        <f t="shared" si="62"/>
        <v>1501217.2</v>
      </c>
    </row>
    <row r="613" spans="1:11" x14ac:dyDescent="0.35">
      <c r="A613" s="68" t="s">
        <v>387</v>
      </c>
      <c r="B613" s="39" t="s">
        <v>335</v>
      </c>
      <c r="C613" s="36" t="s">
        <v>224</v>
      </c>
      <c r="D613" s="36">
        <v>105</v>
      </c>
      <c r="E613" s="25">
        <v>43050</v>
      </c>
      <c r="F613" s="29">
        <f t="shared" si="60"/>
        <v>8180</v>
      </c>
      <c r="G613" s="29">
        <f t="shared" si="61"/>
        <v>51230</v>
      </c>
      <c r="H613" s="36">
        <v>4</v>
      </c>
      <c r="I613" s="31">
        <f t="shared" si="59"/>
        <v>28</v>
      </c>
      <c r="J613" s="67">
        <f t="shared" si="62"/>
        <v>1434440</v>
      </c>
    </row>
    <row r="614" spans="1:11" x14ac:dyDescent="0.35">
      <c r="A614" s="68" t="s">
        <v>387</v>
      </c>
      <c r="B614" s="39" t="s">
        <v>337</v>
      </c>
      <c r="C614" s="36" t="s">
        <v>224</v>
      </c>
      <c r="D614" s="36">
        <v>106</v>
      </c>
      <c r="E614" s="25">
        <v>8039.28</v>
      </c>
      <c r="F614" s="29">
        <f t="shared" si="60"/>
        <v>1527</v>
      </c>
      <c r="G614" s="29">
        <f t="shared" si="61"/>
        <v>9566.2799999999988</v>
      </c>
      <c r="H614" s="36">
        <v>8</v>
      </c>
      <c r="I614" s="31">
        <f t="shared" si="59"/>
        <v>56</v>
      </c>
      <c r="J614" s="67">
        <f t="shared" si="62"/>
        <v>535711.67999999993</v>
      </c>
    </row>
    <row r="615" spans="1:11" x14ac:dyDescent="0.35">
      <c r="A615" s="68" t="s">
        <v>387</v>
      </c>
      <c r="B615" s="39" t="s">
        <v>340</v>
      </c>
      <c r="C615" s="36" t="s">
        <v>224</v>
      </c>
      <c r="D615" s="36">
        <v>109</v>
      </c>
      <c r="E615" s="25">
        <v>3570</v>
      </c>
      <c r="F615" s="29">
        <f t="shared" si="60"/>
        <v>678</v>
      </c>
      <c r="G615" s="29">
        <f t="shared" si="61"/>
        <v>4248</v>
      </c>
      <c r="H615" s="36">
        <v>6</v>
      </c>
      <c r="I615" s="31">
        <f t="shared" si="59"/>
        <v>42</v>
      </c>
      <c r="J615" s="67">
        <f t="shared" si="62"/>
        <v>178416</v>
      </c>
    </row>
    <row r="616" spans="1:11" x14ac:dyDescent="0.35">
      <c r="A616" s="68" t="s">
        <v>387</v>
      </c>
      <c r="B616" s="39" t="s">
        <v>378</v>
      </c>
      <c r="C616" s="36" t="s">
        <v>224</v>
      </c>
      <c r="D616" s="36">
        <v>390</v>
      </c>
      <c r="E616" s="25">
        <v>1882350.94</v>
      </c>
      <c r="F616" s="29">
        <f t="shared" si="60"/>
        <v>357647</v>
      </c>
      <c r="G616" s="29">
        <f t="shared" si="61"/>
        <v>2239997.94</v>
      </c>
      <c r="H616" s="36">
        <v>2</v>
      </c>
      <c r="I616" s="31">
        <f t="shared" si="59"/>
        <v>14</v>
      </c>
      <c r="J616" s="67">
        <f t="shared" si="62"/>
        <v>31359971.16</v>
      </c>
    </row>
    <row r="617" spans="1:11" x14ac:dyDescent="0.35">
      <c r="A617" s="68" t="s">
        <v>387</v>
      </c>
      <c r="B617" s="39" t="s">
        <v>379</v>
      </c>
      <c r="C617" s="36" t="s">
        <v>224</v>
      </c>
      <c r="D617" s="36">
        <v>118</v>
      </c>
      <c r="E617" s="25">
        <v>250000</v>
      </c>
      <c r="F617" s="29">
        <f t="shared" si="60"/>
        <v>47500</v>
      </c>
      <c r="G617" s="29">
        <f t="shared" si="61"/>
        <v>297500</v>
      </c>
      <c r="H617" s="36">
        <v>2</v>
      </c>
      <c r="I617" s="31">
        <f t="shared" si="59"/>
        <v>14</v>
      </c>
      <c r="J617" s="67">
        <f t="shared" si="62"/>
        <v>4165000</v>
      </c>
    </row>
    <row r="618" spans="1:11" x14ac:dyDescent="0.35">
      <c r="A618" s="68" t="s">
        <v>387</v>
      </c>
      <c r="B618" s="39" t="s">
        <v>336</v>
      </c>
      <c r="C618" s="36" t="s">
        <v>224</v>
      </c>
      <c r="D618" s="36">
        <v>119</v>
      </c>
      <c r="E618" s="25">
        <v>15126</v>
      </c>
      <c r="F618" s="29">
        <f t="shared" si="60"/>
        <v>2874</v>
      </c>
      <c r="G618" s="29">
        <f t="shared" si="61"/>
        <v>18000</v>
      </c>
      <c r="H618" s="36">
        <v>1</v>
      </c>
      <c r="I618" s="31">
        <f t="shared" si="59"/>
        <v>7</v>
      </c>
      <c r="J618" s="67">
        <f t="shared" si="62"/>
        <v>126000</v>
      </c>
    </row>
    <row r="619" spans="1:11" x14ac:dyDescent="0.35">
      <c r="A619" s="68" t="s">
        <v>387</v>
      </c>
      <c r="B619" s="39" t="s">
        <v>380</v>
      </c>
      <c r="C619" s="36" t="s">
        <v>224</v>
      </c>
      <c r="D619" s="36">
        <v>120</v>
      </c>
      <c r="E619" s="25">
        <v>57150</v>
      </c>
      <c r="F619" s="29">
        <f t="shared" si="60"/>
        <v>10859</v>
      </c>
      <c r="G619" s="29">
        <f t="shared" si="61"/>
        <v>68009</v>
      </c>
      <c r="H619" s="36">
        <v>2</v>
      </c>
      <c r="I619" s="31">
        <f t="shared" si="59"/>
        <v>14</v>
      </c>
      <c r="J619" s="67">
        <f t="shared" si="62"/>
        <v>952126</v>
      </c>
    </row>
    <row r="620" spans="1:11" x14ac:dyDescent="0.35">
      <c r="A620" s="68" t="s">
        <v>388</v>
      </c>
      <c r="B620" s="39" t="s">
        <v>247</v>
      </c>
      <c r="C620" s="36" t="s">
        <v>248</v>
      </c>
      <c r="D620" s="36">
        <v>18</v>
      </c>
      <c r="E620" s="25">
        <v>21463</v>
      </c>
      <c r="F620" s="29">
        <f t="shared" si="60"/>
        <v>4078</v>
      </c>
      <c r="G620" s="29">
        <f t="shared" si="61"/>
        <v>25541</v>
      </c>
      <c r="H620" s="36">
        <v>8</v>
      </c>
      <c r="I620" s="31">
        <f>+H620*7</f>
        <v>56</v>
      </c>
      <c r="J620" s="67">
        <f t="shared" si="62"/>
        <v>1430296</v>
      </c>
      <c r="K620">
        <f>546*7</f>
        <v>3822</v>
      </c>
    </row>
    <row r="621" spans="1:11" x14ac:dyDescent="0.35">
      <c r="A621" s="68" t="s">
        <v>388</v>
      </c>
      <c r="B621" s="39" t="s">
        <v>309</v>
      </c>
      <c r="C621" s="36" t="s">
        <v>224</v>
      </c>
      <c r="D621" s="36">
        <v>26</v>
      </c>
      <c r="E621" s="25">
        <v>4953</v>
      </c>
      <c r="F621" s="29">
        <f t="shared" si="60"/>
        <v>941</v>
      </c>
      <c r="G621" s="29">
        <f t="shared" si="61"/>
        <v>5894</v>
      </c>
      <c r="H621" s="36">
        <v>12</v>
      </c>
      <c r="I621" s="31">
        <f t="shared" ref="I621:I674" si="63">+H621*7</f>
        <v>84</v>
      </c>
      <c r="J621" s="67">
        <f t="shared" si="62"/>
        <v>495096</v>
      </c>
    </row>
    <row r="622" spans="1:11" x14ac:dyDescent="0.35">
      <c r="A622" s="68" t="s">
        <v>388</v>
      </c>
      <c r="B622" s="39" t="s">
        <v>384</v>
      </c>
      <c r="C622" s="36" t="s">
        <v>224</v>
      </c>
      <c r="D622" s="36">
        <v>91</v>
      </c>
      <c r="E622" s="25">
        <v>45402.5</v>
      </c>
      <c r="F622" s="29">
        <f t="shared" si="60"/>
        <v>8626</v>
      </c>
      <c r="G622" s="29">
        <f t="shared" si="61"/>
        <v>54028.5</v>
      </c>
      <c r="H622" s="36">
        <v>2</v>
      </c>
      <c r="I622" s="31">
        <f t="shared" si="63"/>
        <v>14</v>
      </c>
      <c r="J622" s="67">
        <f t="shared" si="62"/>
        <v>756399</v>
      </c>
    </row>
    <row r="623" spans="1:11" x14ac:dyDescent="0.35">
      <c r="A623" s="68" t="s">
        <v>388</v>
      </c>
      <c r="B623" s="39" t="s">
        <v>318</v>
      </c>
      <c r="C623" s="26" t="s">
        <v>224</v>
      </c>
      <c r="D623" s="36">
        <v>23</v>
      </c>
      <c r="E623" s="25">
        <v>4540.25</v>
      </c>
      <c r="F623" s="29">
        <f t="shared" si="60"/>
        <v>863</v>
      </c>
      <c r="G623" s="29">
        <f t="shared" si="61"/>
        <v>5403.25</v>
      </c>
      <c r="H623" s="36">
        <v>47</v>
      </c>
      <c r="I623" s="31">
        <f t="shared" si="63"/>
        <v>329</v>
      </c>
      <c r="J623" s="67">
        <f t="shared" si="62"/>
        <v>1777669.25</v>
      </c>
    </row>
    <row r="624" spans="1:11" x14ac:dyDescent="0.35">
      <c r="A624" s="68" t="s">
        <v>388</v>
      </c>
      <c r="B624" s="39" t="s">
        <v>354</v>
      </c>
      <c r="C624" s="36" t="s">
        <v>224</v>
      </c>
      <c r="D624" s="36">
        <v>4</v>
      </c>
      <c r="E624" s="25">
        <v>5243</v>
      </c>
      <c r="F624" s="29">
        <f t="shared" si="60"/>
        <v>996</v>
      </c>
      <c r="G624" s="29">
        <f t="shared" si="61"/>
        <v>6239</v>
      </c>
      <c r="H624" s="36">
        <v>2</v>
      </c>
      <c r="I624" s="31">
        <f t="shared" si="63"/>
        <v>14</v>
      </c>
      <c r="J624" s="67">
        <f t="shared" si="62"/>
        <v>87346</v>
      </c>
    </row>
    <row r="625" spans="1:10" x14ac:dyDescent="0.35">
      <c r="A625" s="68" t="s">
        <v>388</v>
      </c>
      <c r="B625" s="39" t="s">
        <v>355</v>
      </c>
      <c r="C625" s="36" t="s">
        <v>224</v>
      </c>
      <c r="D625" s="36">
        <v>10</v>
      </c>
      <c r="E625" s="25">
        <v>9956.7999999999993</v>
      </c>
      <c r="F625" s="29">
        <f t="shared" si="60"/>
        <v>1892</v>
      </c>
      <c r="G625" s="29">
        <f t="shared" si="61"/>
        <v>11848.8</v>
      </c>
      <c r="H625" s="36">
        <v>2</v>
      </c>
      <c r="I625" s="31">
        <f t="shared" si="63"/>
        <v>14</v>
      </c>
      <c r="J625" s="67">
        <f t="shared" si="62"/>
        <v>165883.19999999998</v>
      </c>
    </row>
    <row r="626" spans="1:10" x14ac:dyDescent="0.35">
      <c r="A626" s="68" t="s">
        <v>388</v>
      </c>
      <c r="B626" s="39" t="s">
        <v>226</v>
      </c>
      <c r="C626" s="36" t="s">
        <v>224</v>
      </c>
      <c r="D626" s="36">
        <v>11</v>
      </c>
      <c r="E626" s="25">
        <v>42924</v>
      </c>
      <c r="F626" s="29">
        <f t="shared" si="60"/>
        <v>8156</v>
      </c>
      <c r="G626" s="29">
        <f t="shared" si="61"/>
        <v>51080</v>
      </c>
      <c r="H626" s="36">
        <v>2</v>
      </c>
      <c r="I626" s="31">
        <f t="shared" si="63"/>
        <v>14</v>
      </c>
      <c r="J626" s="67">
        <f t="shared" si="62"/>
        <v>715120</v>
      </c>
    </row>
    <row r="627" spans="1:10" x14ac:dyDescent="0.35">
      <c r="A627" s="68" t="s">
        <v>388</v>
      </c>
      <c r="B627" s="39" t="s">
        <v>212</v>
      </c>
      <c r="C627" s="36" t="s">
        <v>224</v>
      </c>
      <c r="D627" s="36">
        <v>138</v>
      </c>
      <c r="E627" s="25">
        <v>21462</v>
      </c>
      <c r="F627" s="29">
        <f t="shared" si="60"/>
        <v>4078</v>
      </c>
      <c r="G627" s="29">
        <f t="shared" si="61"/>
        <v>25540</v>
      </c>
      <c r="H627" s="36">
        <v>2</v>
      </c>
      <c r="I627" s="31">
        <f t="shared" si="63"/>
        <v>14</v>
      </c>
      <c r="J627" s="67">
        <f t="shared" si="62"/>
        <v>357560</v>
      </c>
    </row>
    <row r="628" spans="1:10" x14ac:dyDescent="0.35">
      <c r="A628" s="68" t="s">
        <v>388</v>
      </c>
      <c r="B628" s="39" t="s">
        <v>223</v>
      </c>
      <c r="C628" s="36" t="s">
        <v>224</v>
      </c>
      <c r="D628" s="36">
        <v>139</v>
      </c>
      <c r="E628" s="25">
        <v>21462</v>
      </c>
      <c r="F628" s="29">
        <f t="shared" si="60"/>
        <v>4078</v>
      </c>
      <c r="G628" s="29">
        <f t="shared" si="61"/>
        <v>25540</v>
      </c>
      <c r="H628" s="36">
        <v>2</v>
      </c>
      <c r="I628" s="31">
        <f t="shared" si="63"/>
        <v>14</v>
      </c>
      <c r="J628" s="67">
        <f t="shared" si="62"/>
        <v>357560</v>
      </c>
    </row>
    <row r="629" spans="1:10" x14ac:dyDescent="0.35">
      <c r="A629" s="68" t="s">
        <v>388</v>
      </c>
      <c r="B629" s="39" t="s">
        <v>227</v>
      </c>
      <c r="C629" s="36" t="s">
        <v>224</v>
      </c>
      <c r="D629" s="36">
        <v>140</v>
      </c>
      <c r="E629" s="25">
        <v>6226</v>
      </c>
      <c r="F629" s="29">
        <f t="shared" si="60"/>
        <v>1183</v>
      </c>
      <c r="G629" s="29">
        <f t="shared" si="61"/>
        <v>7409</v>
      </c>
      <c r="H629" s="36">
        <v>2</v>
      </c>
      <c r="I629" s="31">
        <f t="shared" si="63"/>
        <v>14</v>
      </c>
      <c r="J629" s="67">
        <f t="shared" si="62"/>
        <v>103726</v>
      </c>
    </row>
    <row r="630" spans="1:10" x14ac:dyDescent="0.35">
      <c r="A630" s="68" t="s">
        <v>388</v>
      </c>
      <c r="B630" s="39" t="s">
        <v>299</v>
      </c>
      <c r="C630" s="36" t="s">
        <v>224</v>
      </c>
      <c r="D630" s="36">
        <v>232</v>
      </c>
      <c r="E630" s="25">
        <v>236474</v>
      </c>
      <c r="F630" s="29">
        <f t="shared" si="60"/>
        <v>44930</v>
      </c>
      <c r="G630" s="29">
        <f t="shared" si="61"/>
        <v>281404</v>
      </c>
      <c r="H630" s="36">
        <v>2</v>
      </c>
      <c r="I630" s="31">
        <f t="shared" si="63"/>
        <v>14</v>
      </c>
      <c r="J630" s="67">
        <f t="shared" si="62"/>
        <v>3939656</v>
      </c>
    </row>
    <row r="631" spans="1:10" x14ac:dyDescent="0.35">
      <c r="A631" s="68" t="s">
        <v>388</v>
      </c>
      <c r="B631" s="39" t="s">
        <v>356</v>
      </c>
      <c r="C631" s="36" t="s">
        <v>224</v>
      </c>
      <c r="D631" s="36">
        <v>280</v>
      </c>
      <c r="E631" s="25">
        <v>12446</v>
      </c>
      <c r="F631" s="29">
        <f t="shared" si="60"/>
        <v>2365</v>
      </c>
      <c r="G631" s="29">
        <f t="shared" si="61"/>
        <v>14811</v>
      </c>
      <c r="H631" s="36">
        <v>2</v>
      </c>
      <c r="I631" s="31">
        <f t="shared" si="63"/>
        <v>14</v>
      </c>
      <c r="J631" s="67">
        <f t="shared" si="62"/>
        <v>207354</v>
      </c>
    </row>
    <row r="632" spans="1:10" x14ac:dyDescent="0.35">
      <c r="A632" s="68" t="s">
        <v>388</v>
      </c>
      <c r="B632" s="39" t="s">
        <v>357</v>
      </c>
      <c r="C632" s="36" t="s">
        <v>224</v>
      </c>
      <c r="D632" s="36">
        <v>281</v>
      </c>
      <c r="E632" s="25">
        <v>149352</v>
      </c>
      <c r="F632" s="29">
        <f t="shared" si="60"/>
        <v>28377</v>
      </c>
      <c r="G632" s="29">
        <f t="shared" si="61"/>
        <v>177729</v>
      </c>
      <c r="H632" s="36">
        <v>2</v>
      </c>
      <c r="I632" s="31">
        <f t="shared" si="63"/>
        <v>14</v>
      </c>
      <c r="J632" s="67">
        <f t="shared" si="62"/>
        <v>2488206</v>
      </c>
    </row>
    <row r="633" spans="1:10" x14ac:dyDescent="0.35">
      <c r="A633" s="68" t="s">
        <v>388</v>
      </c>
      <c r="B633" s="39" t="s">
        <v>358</v>
      </c>
      <c r="C633" s="36" t="s">
        <v>224</v>
      </c>
      <c r="D633" s="36">
        <v>282</v>
      </c>
      <c r="E633" s="25">
        <v>17424.400000000001</v>
      </c>
      <c r="F633" s="29">
        <f t="shared" si="60"/>
        <v>3311</v>
      </c>
      <c r="G633" s="29">
        <f t="shared" si="61"/>
        <v>20735.400000000001</v>
      </c>
      <c r="H633" s="36">
        <v>2</v>
      </c>
      <c r="I633" s="31">
        <f t="shared" si="63"/>
        <v>14</v>
      </c>
      <c r="J633" s="67">
        <f t="shared" si="62"/>
        <v>290295.60000000003</v>
      </c>
    </row>
    <row r="634" spans="1:10" x14ac:dyDescent="0.35">
      <c r="A634" s="68" t="s">
        <v>388</v>
      </c>
      <c r="B634" s="39" t="s">
        <v>359</v>
      </c>
      <c r="C634" s="36" t="s">
        <v>224</v>
      </c>
      <c r="D634" s="36">
        <v>285</v>
      </c>
      <c r="E634" s="25">
        <v>43561</v>
      </c>
      <c r="F634" s="29">
        <f t="shared" si="60"/>
        <v>8277</v>
      </c>
      <c r="G634" s="29">
        <f t="shared" si="61"/>
        <v>51838</v>
      </c>
      <c r="H634" s="36">
        <v>2</v>
      </c>
      <c r="I634" s="31">
        <f t="shared" si="63"/>
        <v>14</v>
      </c>
      <c r="J634" s="67">
        <f t="shared" si="62"/>
        <v>725732</v>
      </c>
    </row>
    <row r="635" spans="1:10" x14ac:dyDescent="0.35">
      <c r="A635" s="68" t="s">
        <v>388</v>
      </c>
      <c r="B635" s="39" t="s">
        <v>360</v>
      </c>
      <c r="C635" s="36" t="s">
        <v>224</v>
      </c>
      <c r="D635" s="36">
        <v>308</v>
      </c>
      <c r="E635" s="25">
        <v>18718</v>
      </c>
      <c r="F635" s="29">
        <f t="shared" si="60"/>
        <v>3556</v>
      </c>
      <c r="G635" s="29">
        <f t="shared" si="61"/>
        <v>22274</v>
      </c>
      <c r="H635" s="36">
        <v>2</v>
      </c>
      <c r="I635" s="31">
        <f t="shared" si="63"/>
        <v>14</v>
      </c>
      <c r="J635" s="67">
        <f t="shared" si="62"/>
        <v>311836</v>
      </c>
    </row>
    <row r="636" spans="1:10" x14ac:dyDescent="0.35">
      <c r="A636" s="68" t="s">
        <v>388</v>
      </c>
      <c r="B636" s="39" t="s">
        <v>361</v>
      </c>
      <c r="C636" s="36" t="s">
        <v>224</v>
      </c>
      <c r="D636" s="36">
        <v>328</v>
      </c>
      <c r="E636" s="25">
        <v>14945</v>
      </c>
      <c r="F636" s="29">
        <f t="shared" si="60"/>
        <v>2840</v>
      </c>
      <c r="G636" s="29">
        <f t="shared" si="61"/>
        <v>17785</v>
      </c>
      <c r="H636" s="36">
        <v>2</v>
      </c>
      <c r="I636" s="31">
        <f t="shared" si="63"/>
        <v>14</v>
      </c>
      <c r="J636" s="67">
        <f t="shared" si="62"/>
        <v>248990</v>
      </c>
    </row>
    <row r="637" spans="1:10" x14ac:dyDescent="0.35">
      <c r="A637" s="68" t="s">
        <v>388</v>
      </c>
      <c r="B637" s="39" t="s">
        <v>115</v>
      </c>
      <c r="C637" s="36" t="s">
        <v>225</v>
      </c>
      <c r="D637" s="36">
        <v>329</v>
      </c>
      <c r="E637" s="25">
        <v>32359</v>
      </c>
      <c r="F637" s="29">
        <f t="shared" si="60"/>
        <v>6148</v>
      </c>
      <c r="G637" s="29">
        <f t="shared" si="61"/>
        <v>38507</v>
      </c>
      <c r="H637" s="36">
        <v>2</v>
      </c>
      <c r="I637" s="31">
        <f t="shared" si="63"/>
        <v>14</v>
      </c>
      <c r="J637" s="67">
        <f t="shared" si="62"/>
        <v>539098</v>
      </c>
    </row>
    <row r="638" spans="1:10" x14ac:dyDescent="0.35">
      <c r="A638" s="68" t="s">
        <v>388</v>
      </c>
      <c r="B638" s="39" t="s">
        <v>362</v>
      </c>
      <c r="C638" s="36" t="s">
        <v>224</v>
      </c>
      <c r="D638" s="36">
        <v>107</v>
      </c>
      <c r="E638" s="25">
        <v>24000.799999999999</v>
      </c>
      <c r="F638" s="29">
        <f t="shared" si="60"/>
        <v>4560</v>
      </c>
      <c r="G638" s="29">
        <f t="shared" si="61"/>
        <v>28560.799999999999</v>
      </c>
      <c r="H638" s="36">
        <v>8</v>
      </c>
      <c r="I638" s="31">
        <f t="shared" si="63"/>
        <v>56</v>
      </c>
      <c r="J638" s="67">
        <f t="shared" si="62"/>
        <v>1599404.8</v>
      </c>
    </row>
    <row r="639" spans="1:10" x14ac:dyDescent="0.35">
      <c r="A639" s="68" t="s">
        <v>388</v>
      </c>
      <c r="B639" s="39" t="s">
        <v>333</v>
      </c>
      <c r="C639" s="26" t="s">
        <v>224</v>
      </c>
      <c r="D639" s="36">
        <v>108</v>
      </c>
      <c r="E639" s="25">
        <v>35500</v>
      </c>
      <c r="F639" s="29">
        <f t="shared" si="60"/>
        <v>6745</v>
      </c>
      <c r="G639" s="29">
        <f t="shared" si="61"/>
        <v>42245</v>
      </c>
      <c r="H639" s="36">
        <v>5</v>
      </c>
      <c r="I639" s="31">
        <f t="shared" si="63"/>
        <v>35</v>
      </c>
      <c r="J639" s="67">
        <f t="shared" si="62"/>
        <v>1478575</v>
      </c>
    </row>
    <row r="640" spans="1:10" x14ac:dyDescent="0.35">
      <c r="A640" s="68" t="s">
        <v>388</v>
      </c>
      <c r="B640" s="39" t="s">
        <v>363</v>
      </c>
      <c r="C640" s="36" t="s">
        <v>224</v>
      </c>
      <c r="D640" s="36">
        <v>92</v>
      </c>
      <c r="E640" s="25">
        <v>48982</v>
      </c>
      <c r="F640" s="29">
        <f t="shared" si="60"/>
        <v>9307</v>
      </c>
      <c r="G640" s="29">
        <f t="shared" si="61"/>
        <v>58289</v>
      </c>
      <c r="H640" s="36">
        <v>7</v>
      </c>
      <c r="I640" s="31">
        <f t="shared" si="63"/>
        <v>49</v>
      </c>
      <c r="J640" s="67">
        <f t="shared" si="62"/>
        <v>2856161</v>
      </c>
    </row>
    <row r="641" spans="1:10" x14ac:dyDescent="0.35">
      <c r="A641" s="68" t="s">
        <v>388</v>
      </c>
      <c r="B641" s="39" t="s">
        <v>364</v>
      </c>
      <c r="C641" s="36" t="s">
        <v>224</v>
      </c>
      <c r="D641" s="36">
        <v>93</v>
      </c>
      <c r="E641" s="25">
        <v>76214.600000000006</v>
      </c>
      <c r="F641" s="29">
        <f t="shared" si="60"/>
        <v>14481</v>
      </c>
      <c r="G641" s="29">
        <f t="shared" si="61"/>
        <v>90695.6</v>
      </c>
      <c r="H641" s="36">
        <v>7</v>
      </c>
      <c r="I641" s="31">
        <f t="shared" si="63"/>
        <v>49</v>
      </c>
      <c r="J641" s="67">
        <f t="shared" si="62"/>
        <v>4444084.4000000004</v>
      </c>
    </row>
    <row r="642" spans="1:10" x14ac:dyDescent="0.35">
      <c r="A642" s="68" t="s">
        <v>388</v>
      </c>
      <c r="B642" s="39" t="s">
        <v>311</v>
      </c>
      <c r="C642" s="36" t="s">
        <v>224</v>
      </c>
      <c r="D642" s="36">
        <v>7</v>
      </c>
      <c r="E642" s="25">
        <v>27000</v>
      </c>
      <c r="F642" s="29">
        <f t="shared" si="60"/>
        <v>5130</v>
      </c>
      <c r="G642" s="29">
        <f t="shared" si="61"/>
        <v>32130</v>
      </c>
      <c r="H642" s="36">
        <v>7</v>
      </c>
      <c r="I642" s="31">
        <f t="shared" si="63"/>
        <v>49</v>
      </c>
      <c r="J642" s="67">
        <f t="shared" si="62"/>
        <v>1574370</v>
      </c>
    </row>
    <row r="643" spans="1:10" x14ac:dyDescent="0.35">
      <c r="A643" s="68" t="s">
        <v>388</v>
      </c>
      <c r="B643" s="39" t="s">
        <v>365</v>
      </c>
      <c r="C643" s="36" t="s">
        <v>224</v>
      </c>
      <c r="D643" s="36">
        <v>94</v>
      </c>
      <c r="E643" s="25">
        <v>12000.16</v>
      </c>
      <c r="F643" s="29">
        <f t="shared" si="60"/>
        <v>2280</v>
      </c>
      <c r="G643" s="29">
        <f t="shared" si="61"/>
        <v>14280.16</v>
      </c>
      <c r="H643" s="36">
        <v>7</v>
      </c>
      <c r="I643" s="31">
        <f t="shared" si="63"/>
        <v>49</v>
      </c>
      <c r="J643" s="67">
        <f t="shared" si="62"/>
        <v>699727.84</v>
      </c>
    </row>
    <row r="644" spans="1:10" x14ac:dyDescent="0.35">
      <c r="A644" s="68" t="s">
        <v>388</v>
      </c>
      <c r="B644" s="39" t="s">
        <v>366</v>
      </c>
      <c r="C644" s="36" t="s">
        <v>224</v>
      </c>
      <c r="D644" s="36">
        <v>95</v>
      </c>
      <c r="E644" s="25">
        <v>12000</v>
      </c>
      <c r="F644" s="29">
        <f t="shared" si="60"/>
        <v>2280</v>
      </c>
      <c r="G644" s="29">
        <f t="shared" si="61"/>
        <v>14280</v>
      </c>
      <c r="H644" s="36">
        <v>7</v>
      </c>
      <c r="I644" s="31">
        <f t="shared" si="63"/>
        <v>49</v>
      </c>
      <c r="J644" s="67">
        <f t="shared" si="62"/>
        <v>699720</v>
      </c>
    </row>
    <row r="645" spans="1:10" x14ac:dyDescent="0.35">
      <c r="A645" s="68" t="s">
        <v>388</v>
      </c>
      <c r="B645" s="39" t="s">
        <v>367</v>
      </c>
      <c r="C645" s="36" t="s">
        <v>224</v>
      </c>
      <c r="D645" s="36">
        <v>117</v>
      </c>
      <c r="E645" s="25">
        <v>6266.88</v>
      </c>
      <c r="F645" s="29">
        <f t="shared" si="60"/>
        <v>1191</v>
      </c>
      <c r="G645" s="29">
        <f t="shared" si="61"/>
        <v>7457.88</v>
      </c>
      <c r="H645" s="36">
        <v>23</v>
      </c>
      <c r="I645" s="31">
        <f t="shared" si="63"/>
        <v>161</v>
      </c>
      <c r="J645" s="67">
        <f t="shared" si="62"/>
        <v>1200718.68</v>
      </c>
    </row>
    <row r="646" spans="1:10" x14ac:dyDescent="0.35">
      <c r="A646" s="68" t="s">
        <v>388</v>
      </c>
      <c r="B646" s="39" t="s">
        <v>173</v>
      </c>
      <c r="C646" s="36" t="s">
        <v>255</v>
      </c>
      <c r="D646" s="36">
        <v>14</v>
      </c>
      <c r="E646" s="25">
        <v>19401</v>
      </c>
      <c r="F646" s="29">
        <f t="shared" si="60"/>
        <v>3686</v>
      </c>
      <c r="G646" s="29">
        <f t="shared" si="61"/>
        <v>23087</v>
      </c>
      <c r="H646" s="36">
        <v>8</v>
      </c>
      <c r="I646" s="31">
        <f t="shared" si="63"/>
        <v>56</v>
      </c>
      <c r="J646" s="67">
        <f t="shared" si="62"/>
        <v>1292872</v>
      </c>
    </row>
    <row r="647" spans="1:10" x14ac:dyDescent="0.35">
      <c r="A647" s="68" t="s">
        <v>388</v>
      </c>
      <c r="B647" s="39" t="s">
        <v>339</v>
      </c>
      <c r="C647" s="36" t="s">
        <v>224</v>
      </c>
      <c r="D647" s="36">
        <v>89</v>
      </c>
      <c r="E647" s="25">
        <v>7765.96</v>
      </c>
      <c r="F647" s="29">
        <f t="shared" si="60"/>
        <v>1476</v>
      </c>
      <c r="G647" s="29">
        <f t="shared" si="61"/>
        <v>9241.9599999999991</v>
      </c>
      <c r="H647" s="36">
        <v>23</v>
      </c>
      <c r="I647" s="31">
        <f t="shared" si="63"/>
        <v>161</v>
      </c>
      <c r="J647" s="67">
        <f t="shared" si="62"/>
        <v>1487955.5599999998</v>
      </c>
    </row>
    <row r="648" spans="1:10" x14ac:dyDescent="0.35">
      <c r="A648" s="68" t="s">
        <v>388</v>
      </c>
      <c r="B648" s="39" t="s">
        <v>368</v>
      </c>
      <c r="C648" s="36" t="s">
        <v>224</v>
      </c>
      <c r="D648" s="36">
        <v>121</v>
      </c>
      <c r="E648" s="25">
        <v>106776.91</v>
      </c>
      <c r="F648" s="29">
        <f t="shared" si="60"/>
        <v>20288</v>
      </c>
      <c r="G648" s="29">
        <f t="shared" si="61"/>
        <v>127064.91</v>
      </c>
      <c r="H648" s="36">
        <v>4</v>
      </c>
      <c r="I648" s="31">
        <f t="shared" si="63"/>
        <v>28</v>
      </c>
      <c r="J648" s="67">
        <f t="shared" si="62"/>
        <v>3557817.48</v>
      </c>
    </row>
    <row r="649" spans="1:10" x14ac:dyDescent="0.35">
      <c r="A649" s="68" t="s">
        <v>388</v>
      </c>
      <c r="B649" s="40" t="s">
        <v>369</v>
      </c>
      <c r="C649" s="36" t="s">
        <v>224</v>
      </c>
      <c r="D649" s="36">
        <v>131</v>
      </c>
      <c r="E649" s="25">
        <v>27428.09</v>
      </c>
      <c r="F649" s="29">
        <f t="shared" si="60"/>
        <v>5211</v>
      </c>
      <c r="G649" s="29">
        <f t="shared" si="61"/>
        <v>32639.09</v>
      </c>
      <c r="H649" s="36">
        <v>12</v>
      </c>
      <c r="I649" s="31">
        <f t="shared" si="63"/>
        <v>84</v>
      </c>
      <c r="J649" s="67">
        <f t="shared" si="62"/>
        <v>2741683.56</v>
      </c>
    </row>
    <row r="650" spans="1:10" x14ac:dyDescent="0.35">
      <c r="A650" s="68" t="s">
        <v>388</v>
      </c>
      <c r="B650" s="39" t="s">
        <v>370</v>
      </c>
      <c r="C650" s="36" t="s">
        <v>224</v>
      </c>
      <c r="D650" s="36">
        <v>112</v>
      </c>
      <c r="E650" s="25">
        <v>789.6</v>
      </c>
      <c r="F650" s="29">
        <f t="shared" si="60"/>
        <v>150</v>
      </c>
      <c r="G650" s="29">
        <f t="shared" si="61"/>
        <v>939.6</v>
      </c>
      <c r="H650" s="36">
        <v>56</v>
      </c>
      <c r="I650" s="31">
        <f t="shared" si="63"/>
        <v>392</v>
      </c>
      <c r="J650" s="67">
        <f t="shared" si="62"/>
        <v>368323.2</v>
      </c>
    </row>
    <row r="651" spans="1:10" x14ac:dyDescent="0.35">
      <c r="A651" s="68" t="s">
        <v>388</v>
      </c>
      <c r="B651" s="39" t="s">
        <v>371</v>
      </c>
      <c r="C651" s="36" t="s">
        <v>224</v>
      </c>
      <c r="D651" s="36">
        <v>113</v>
      </c>
      <c r="E651" s="25">
        <v>2447.1999999999998</v>
      </c>
      <c r="F651" s="29">
        <f t="shared" si="60"/>
        <v>465</v>
      </c>
      <c r="G651" s="29">
        <f t="shared" si="61"/>
        <v>2912.2</v>
      </c>
      <c r="H651" s="36">
        <v>17</v>
      </c>
      <c r="I651" s="31">
        <f t="shared" si="63"/>
        <v>119</v>
      </c>
      <c r="J651" s="67">
        <f t="shared" si="62"/>
        <v>346551.8</v>
      </c>
    </row>
    <row r="652" spans="1:10" x14ac:dyDescent="0.35">
      <c r="A652" s="68" t="s">
        <v>388</v>
      </c>
      <c r="B652" s="39" t="s">
        <v>349</v>
      </c>
      <c r="C652" s="36" t="s">
        <v>224</v>
      </c>
      <c r="D652" s="36">
        <v>115</v>
      </c>
      <c r="E652" s="25">
        <v>491</v>
      </c>
      <c r="F652" s="29">
        <f t="shared" si="60"/>
        <v>93</v>
      </c>
      <c r="G652" s="29">
        <f t="shared" si="61"/>
        <v>584</v>
      </c>
      <c r="H652" s="36">
        <v>16</v>
      </c>
      <c r="I652" s="31">
        <f t="shared" si="63"/>
        <v>112</v>
      </c>
      <c r="J652" s="67">
        <f t="shared" si="62"/>
        <v>65408</v>
      </c>
    </row>
    <row r="653" spans="1:10" x14ac:dyDescent="0.35">
      <c r="A653" s="68" t="s">
        <v>388</v>
      </c>
      <c r="B653" s="39" t="s">
        <v>315</v>
      </c>
      <c r="C653" s="36" t="s">
        <v>224</v>
      </c>
      <c r="D653" s="36">
        <v>16</v>
      </c>
      <c r="E653" s="25">
        <v>982.8</v>
      </c>
      <c r="F653" s="29">
        <f t="shared" si="60"/>
        <v>187</v>
      </c>
      <c r="G653" s="29">
        <f t="shared" si="61"/>
        <v>1169.8</v>
      </c>
      <c r="H653" s="36">
        <v>12</v>
      </c>
      <c r="I653" s="31">
        <f t="shared" si="63"/>
        <v>84</v>
      </c>
      <c r="J653" s="67">
        <f t="shared" si="62"/>
        <v>98263.2</v>
      </c>
    </row>
    <row r="654" spans="1:10" x14ac:dyDescent="0.35">
      <c r="A654" s="68" t="s">
        <v>388</v>
      </c>
      <c r="B654" s="39" t="s">
        <v>372</v>
      </c>
      <c r="C654" s="36" t="s">
        <v>224</v>
      </c>
      <c r="D654" s="36">
        <v>116</v>
      </c>
      <c r="E654" s="25">
        <v>1764</v>
      </c>
      <c r="F654" s="29">
        <f t="shared" si="60"/>
        <v>335</v>
      </c>
      <c r="G654" s="29">
        <f t="shared" si="61"/>
        <v>2099</v>
      </c>
      <c r="H654" s="36">
        <v>18</v>
      </c>
      <c r="I654" s="31">
        <f t="shared" si="63"/>
        <v>126</v>
      </c>
      <c r="J654" s="67">
        <f t="shared" si="62"/>
        <v>264474</v>
      </c>
    </row>
    <row r="655" spans="1:10" x14ac:dyDescent="0.35">
      <c r="A655" s="68" t="s">
        <v>388</v>
      </c>
      <c r="B655" s="39" t="s">
        <v>314</v>
      </c>
      <c r="C655" s="36" t="s">
        <v>224</v>
      </c>
      <c r="D655" s="36">
        <v>15</v>
      </c>
      <c r="E655" s="25">
        <v>33283.800000000003</v>
      </c>
      <c r="F655" s="29">
        <f t="shared" si="60"/>
        <v>6324</v>
      </c>
      <c r="G655" s="29">
        <f t="shared" si="61"/>
        <v>39607.800000000003</v>
      </c>
      <c r="H655" s="36">
        <v>3</v>
      </c>
      <c r="I655" s="31">
        <f t="shared" si="63"/>
        <v>21</v>
      </c>
      <c r="J655" s="67">
        <f t="shared" si="62"/>
        <v>831763.8</v>
      </c>
    </row>
    <row r="656" spans="1:10" x14ac:dyDescent="0.35">
      <c r="A656" s="68" t="s">
        <v>388</v>
      </c>
      <c r="B656" s="39" t="s">
        <v>373</v>
      </c>
      <c r="C656" s="36" t="s">
        <v>224</v>
      </c>
      <c r="D656" s="36">
        <v>325</v>
      </c>
      <c r="E656" s="25">
        <v>1050</v>
      </c>
      <c r="F656" s="29">
        <f t="shared" si="60"/>
        <v>200</v>
      </c>
      <c r="G656" s="29">
        <f t="shared" si="61"/>
        <v>1250</v>
      </c>
      <c r="H656" s="36">
        <v>23</v>
      </c>
      <c r="I656" s="31">
        <f t="shared" si="63"/>
        <v>161</v>
      </c>
      <c r="J656" s="67">
        <f t="shared" si="62"/>
        <v>201250</v>
      </c>
    </row>
    <row r="657" spans="1:10" x14ac:dyDescent="0.35">
      <c r="A657" s="68" t="s">
        <v>388</v>
      </c>
      <c r="B657" s="39" t="s">
        <v>374</v>
      </c>
      <c r="C657" s="36" t="s">
        <v>224</v>
      </c>
      <c r="D657" s="36">
        <v>135</v>
      </c>
      <c r="E657" s="25">
        <v>5096</v>
      </c>
      <c r="F657" s="29">
        <f t="shared" si="60"/>
        <v>968</v>
      </c>
      <c r="G657" s="29">
        <f t="shared" si="61"/>
        <v>6064</v>
      </c>
      <c r="H657" s="36">
        <v>12</v>
      </c>
      <c r="I657" s="31">
        <f t="shared" si="63"/>
        <v>84</v>
      </c>
      <c r="J657" s="67">
        <f t="shared" si="62"/>
        <v>509376</v>
      </c>
    </row>
    <row r="658" spans="1:10" x14ac:dyDescent="0.35">
      <c r="A658" s="68" t="s">
        <v>388</v>
      </c>
      <c r="B658" s="39" t="s">
        <v>375</v>
      </c>
      <c r="C658" s="36" t="s">
        <v>224</v>
      </c>
      <c r="D658" s="36">
        <v>136</v>
      </c>
      <c r="E658" s="25">
        <v>476</v>
      </c>
      <c r="F658" s="29">
        <f t="shared" si="60"/>
        <v>90</v>
      </c>
      <c r="G658" s="29">
        <f t="shared" si="61"/>
        <v>566</v>
      </c>
      <c r="H658" s="36">
        <v>47</v>
      </c>
      <c r="I658" s="31">
        <f t="shared" si="63"/>
        <v>329</v>
      </c>
      <c r="J658" s="67">
        <f t="shared" si="62"/>
        <v>186214</v>
      </c>
    </row>
    <row r="659" spans="1:10" x14ac:dyDescent="0.35">
      <c r="A659" s="68" t="s">
        <v>388</v>
      </c>
      <c r="B659" s="39" t="s">
        <v>338</v>
      </c>
      <c r="C659" s="36" t="s">
        <v>224</v>
      </c>
      <c r="D659" s="36">
        <v>96</v>
      </c>
      <c r="E659" s="25">
        <v>2079</v>
      </c>
      <c r="F659" s="29">
        <f t="shared" si="60"/>
        <v>395</v>
      </c>
      <c r="G659" s="29">
        <f t="shared" si="61"/>
        <v>2474</v>
      </c>
      <c r="H659" s="36">
        <v>23</v>
      </c>
      <c r="I659" s="31">
        <f t="shared" si="63"/>
        <v>161</v>
      </c>
      <c r="J659" s="67">
        <f t="shared" si="62"/>
        <v>398314</v>
      </c>
    </row>
    <row r="660" spans="1:10" x14ac:dyDescent="0.35">
      <c r="A660" s="68" t="s">
        <v>388</v>
      </c>
      <c r="B660" s="39" t="s">
        <v>346</v>
      </c>
      <c r="C660" s="36" t="s">
        <v>224</v>
      </c>
      <c r="D660" s="36">
        <v>256</v>
      </c>
      <c r="E660" s="25">
        <v>112184.5</v>
      </c>
      <c r="F660" s="29">
        <f t="shared" si="60"/>
        <v>21315</v>
      </c>
      <c r="G660" s="29">
        <f t="shared" si="61"/>
        <v>133499.5</v>
      </c>
      <c r="H660" s="36">
        <v>10</v>
      </c>
      <c r="I660" s="31">
        <f t="shared" si="63"/>
        <v>70</v>
      </c>
      <c r="J660" s="67">
        <f t="shared" si="62"/>
        <v>9344965</v>
      </c>
    </row>
    <row r="661" spans="1:10" x14ac:dyDescent="0.35">
      <c r="A661" s="68" t="s">
        <v>388</v>
      </c>
      <c r="B661" s="40" t="s">
        <v>376</v>
      </c>
      <c r="C661" s="36" t="s">
        <v>224</v>
      </c>
      <c r="D661" s="36">
        <v>98</v>
      </c>
      <c r="E661" s="25">
        <v>62394.75</v>
      </c>
      <c r="F661" s="29">
        <f t="shared" si="60"/>
        <v>11855</v>
      </c>
      <c r="G661" s="29">
        <f t="shared" si="61"/>
        <v>74249.75</v>
      </c>
      <c r="H661" s="36">
        <v>10</v>
      </c>
      <c r="I661" s="31">
        <f t="shared" si="63"/>
        <v>70</v>
      </c>
      <c r="J661" s="67">
        <f t="shared" si="62"/>
        <v>5197482.5</v>
      </c>
    </row>
    <row r="662" spans="1:10" x14ac:dyDescent="0.35">
      <c r="A662" s="68" t="s">
        <v>388</v>
      </c>
      <c r="B662" s="39" t="s">
        <v>330</v>
      </c>
      <c r="C662" s="36" t="s">
        <v>224</v>
      </c>
      <c r="D662" s="36">
        <v>99</v>
      </c>
      <c r="E662" s="25">
        <v>59243.5</v>
      </c>
      <c r="F662" s="29">
        <f t="shared" si="60"/>
        <v>11256</v>
      </c>
      <c r="G662" s="29">
        <f t="shared" si="61"/>
        <v>70499.5</v>
      </c>
      <c r="H662" s="36">
        <v>10</v>
      </c>
      <c r="I662" s="31">
        <f t="shared" si="63"/>
        <v>70</v>
      </c>
      <c r="J662" s="67">
        <f t="shared" si="62"/>
        <v>4934965</v>
      </c>
    </row>
    <row r="663" spans="1:10" x14ac:dyDescent="0.35">
      <c r="A663" s="68" t="s">
        <v>388</v>
      </c>
      <c r="B663" s="39" t="s">
        <v>377</v>
      </c>
      <c r="C663" s="36" t="s">
        <v>224</v>
      </c>
      <c r="D663" s="36">
        <v>100</v>
      </c>
      <c r="E663" s="25">
        <v>44369.82</v>
      </c>
      <c r="F663" s="29">
        <f t="shared" si="60"/>
        <v>8430</v>
      </c>
      <c r="G663" s="29">
        <f t="shared" si="61"/>
        <v>52799.82</v>
      </c>
      <c r="H663" s="36">
        <v>2</v>
      </c>
      <c r="I663" s="31">
        <f t="shared" si="63"/>
        <v>14</v>
      </c>
      <c r="J663" s="67">
        <f t="shared" si="62"/>
        <v>739197.48</v>
      </c>
    </row>
    <row r="664" spans="1:10" x14ac:dyDescent="0.35">
      <c r="A664" s="68" t="s">
        <v>388</v>
      </c>
      <c r="B664" s="39" t="s">
        <v>251</v>
      </c>
      <c r="C664" s="36" t="s">
        <v>224</v>
      </c>
      <c r="D664" s="36">
        <v>101</v>
      </c>
      <c r="E664" s="25">
        <v>5810</v>
      </c>
      <c r="F664" s="29">
        <f t="shared" ref="F664:F726" si="64">ROUND(E664*0.19,0)</f>
        <v>1104</v>
      </c>
      <c r="G664" s="29">
        <f t="shared" ref="G664:G726" si="65">+E664+F664</f>
        <v>6914</v>
      </c>
      <c r="H664" s="36">
        <v>15</v>
      </c>
      <c r="I664" s="31">
        <f t="shared" si="63"/>
        <v>105</v>
      </c>
      <c r="J664" s="67">
        <f t="shared" ref="J664:J726" si="66">+I664*G664</f>
        <v>725970</v>
      </c>
    </row>
    <row r="665" spans="1:10" x14ac:dyDescent="0.35">
      <c r="A665" s="68" t="s">
        <v>388</v>
      </c>
      <c r="B665" s="39" t="s">
        <v>324</v>
      </c>
      <c r="C665" s="36" t="s">
        <v>224</v>
      </c>
      <c r="D665" s="36">
        <v>102</v>
      </c>
      <c r="E665" s="25">
        <v>42087.5</v>
      </c>
      <c r="F665" s="29">
        <f t="shared" si="64"/>
        <v>7997</v>
      </c>
      <c r="G665" s="29">
        <f t="shared" si="65"/>
        <v>50084.5</v>
      </c>
      <c r="H665" s="36">
        <v>16</v>
      </c>
      <c r="I665" s="31">
        <f t="shared" si="63"/>
        <v>112</v>
      </c>
      <c r="J665" s="67">
        <f t="shared" si="66"/>
        <v>5609464</v>
      </c>
    </row>
    <row r="666" spans="1:10" x14ac:dyDescent="0.35">
      <c r="A666" s="68" t="s">
        <v>388</v>
      </c>
      <c r="B666" s="39" t="s">
        <v>326</v>
      </c>
      <c r="C666" s="36" t="s">
        <v>224</v>
      </c>
      <c r="D666" s="36">
        <v>103</v>
      </c>
      <c r="E666" s="25">
        <v>728500</v>
      </c>
      <c r="F666" s="29">
        <f t="shared" si="64"/>
        <v>138415</v>
      </c>
      <c r="G666" s="29">
        <f t="shared" si="65"/>
        <v>866915</v>
      </c>
      <c r="H666" s="36">
        <v>2</v>
      </c>
      <c r="I666" s="31">
        <f t="shared" si="63"/>
        <v>14</v>
      </c>
      <c r="J666" s="67">
        <f t="shared" si="66"/>
        <v>12136810</v>
      </c>
    </row>
    <row r="667" spans="1:10" x14ac:dyDescent="0.35">
      <c r="A667" s="68" t="s">
        <v>388</v>
      </c>
      <c r="B667" s="39" t="s">
        <v>332</v>
      </c>
      <c r="C667" s="36" t="s">
        <v>224</v>
      </c>
      <c r="D667" s="36">
        <v>104</v>
      </c>
      <c r="E667" s="25">
        <v>45054.9</v>
      </c>
      <c r="F667" s="29">
        <f t="shared" si="64"/>
        <v>8560</v>
      </c>
      <c r="G667" s="29">
        <f t="shared" si="65"/>
        <v>53614.9</v>
      </c>
      <c r="H667" s="36">
        <v>4</v>
      </c>
      <c r="I667" s="31">
        <f t="shared" si="63"/>
        <v>28</v>
      </c>
      <c r="J667" s="67">
        <f t="shared" si="66"/>
        <v>1501217.2</v>
      </c>
    </row>
    <row r="668" spans="1:10" x14ac:dyDescent="0.35">
      <c r="A668" s="68" t="s">
        <v>388</v>
      </c>
      <c r="B668" s="39" t="s">
        <v>335</v>
      </c>
      <c r="C668" s="36" t="s">
        <v>224</v>
      </c>
      <c r="D668" s="36">
        <v>105</v>
      </c>
      <c r="E668" s="25">
        <v>43050</v>
      </c>
      <c r="F668" s="29">
        <f t="shared" si="64"/>
        <v>8180</v>
      </c>
      <c r="G668" s="29">
        <f t="shared" si="65"/>
        <v>51230</v>
      </c>
      <c r="H668" s="36">
        <v>4</v>
      </c>
      <c r="I668" s="31">
        <f t="shared" si="63"/>
        <v>28</v>
      </c>
      <c r="J668" s="67">
        <f t="shared" si="66"/>
        <v>1434440</v>
      </c>
    </row>
    <row r="669" spans="1:10" x14ac:dyDescent="0.35">
      <c r="A669" s="68" t="s">
        <v>388</v>
      </c>
      <c r="B669" s="39" t="s">
        <v>337</v>
      </c>
      <c r="C669" s="36" t="s">
        <v>224</v>
      </c>
      <c r="D669" s="36">
        <v>106</v>
      </c>
      <c r="E669" s="25">
        <v>8039.28</v>
      </c>
      <c r="F669" s="29">
        <f t="shared" si="64"/>
        <v>1527</v>
      </c>
      <c r="G669" s="29">
        <f t="shared" si="65"/>
        <v>9566.2799999999988</v>
      </c>
      <c r="H669" s="36">
        <v>10</v>
      </c>
      <c r="I669" s="31">
        <f t="shared" si="63"/>
        <v>70</v>
      </c>
      <c r="J669" s="67">
        <f t="shared" si="66"/>
        <v>669639.59999999986</v>
      </c>
    </row>
    <row r="670" spans="1:10" x14ac:dyDescent="0.35">
      <c r="A670" s="68" t="s">
        <v>388</v>
      </c>
      <c r="B670" s="39" t="s">
        <v>340</v>
      </c>
      <c r="C670" s="36" t="s">
        <v>224</v>
      </c>
      <c r="D670" s="36">
        <v>109</v>
      </c>
      <c r="E670" s="25">
        <v>3570</v>
      </c>
      <c r="F670" s="29">
        <f t="shared" si="64"/>
        <v>678</v>
      </c>
      <c r="G670" s="29">
        <f t="shared" si="65"/>
        <v>4248</v>
      </c>
      <c r="H670" s="36">
        <v>10</v>
      </c>
      <c r="I670" s="31">
        <f t="shared" si="63"/>
        <v>70</v>
      </c>
      <c r="J670" s="67">
        <f t="shared" si="66"/>
        <v>297360</v>
      </c>
    </row>
    <row r="671" spans="1:10" x14ac:dyDescent="0.35">
      <c r="A671" s="68" t="s">
        <v>388</v>
      </c>
      <c r="B671" s="39" t="s">
        <v>378</v>
      </c>
      <c r="C671" s="36" t="s">
        <v>224</v>
      </c>
      <c r="D671" s="36">
        <v>390</v>
      </c>
      <c r="E671" s="25">
        <v>1882350.94</v>
      </c>
      <c r="F671" s="29">
        <f t="shared" si="64"/>
        <v>357647</v>
      </c>
      <c r="G671" s="29">
        <f t="shared" si="65"/>
        <v>2239997.94</v>
      </c>
      <c r="H671" s="36">
        <v>3</v>
      </c>
      <c r="I671" s="31">
        <f t="shared" si="63"/>
        <v>21</v>
      </c>
      <c r="J671" s="67">
        <f t="shared" si="66"/>
        <v>47039956.740000002</v>
      </c>
    </row>
    <row r="672" spans="1:10" x14ac:dyDescent="0.35">
      <c r="A672" s="68" t="s">
        <v>388</v>
      </c>
      <c r="B672" s="39" t="s">
        <v>379</v>
      </c>
      <c r="C672" s="36" t="s">
        <v>224</v>
      </c>
      <c r="D672" s="36">
        <v>118</v>
      </c>
      <c r="E672" s="25">
        <v>250000</v>
      </c>
      <c r="F672" s="29">
        <f t="shared" si="64"/>
        <v>47500</v>
      </c>
      <c r="G672" s="29">
        <f t="shared" si="65"/>
        <v>297500</v>
      </c>
      <c r="H672" s="36">
        <v>3</v>
      </c>
      <c r="I672" s="31">
        <f t="shared" si="63"/>
        <v>21</v>
      </c>
      <c r="J672" s="67">
        <f t="shared" si="66"/>
        <v>6247500</v>
      </c>
    </row>
    <row r="673" spans="1:11" x14ac:dyDescent="0.35">
      <c r="A673" s="68" t="s">
        <v>388</v>
      </c>
      <c r="B673" s="39" t="s">
        <v>336</v>
      </c>
      <c r="C673" s="36" t="s">
        <v>224</v>
      </c>
      <c r="D673" s="36">
        <v>119</v>
      </c>
      <c r="E673" s="25">
        <v>15126</v>
      </c>
      <c r="F673" s="29">
        <f t="shared" si="64"/>
        <v>2874</v>
      </c>
      <c r="G673" s="29">
        <f t="shared" si="65"/>
        <v>18000</v>
      </c>
      <c r="H673" s="36">
        <v>1</v>
      </c>
      <c r="I673" s="31">
        <f t="shared" si="63"/>
        <v>7</v>
      </c>
      <c r="J673" s="67">
        <f t="shared" si="66"/>
        <v>126000</v>
      </c>
    </row>
    <row r="674" spans="1:11" x14ac:dyDescent="0.35">
      <c r="A674" s="68" t="s">
        <v>388</v>
      </c>
      <c r="B674" s="39" t="s">
        <v>380</v>
      </c>
      <c r="C674" s="36" t="s">
        <v>224</v>
      </c>
      <c r="D674" s="36">
        <v>120</v>
      </c>
      <c r="E674" s="25">
        <v>57150</v>
      </c>
      <c r="F674" s="29">
        <f t="shared" si="64"/>
        <v>10859</v>
      </c>
      <c r="G674" s="29">
        <f t="shared" si="65"/>
        <v>68009</v>
      </c>
      <c r="H674" s="36">
        <v>4</v>
      </c>
      <c r="I674" s="31">
        <f t="shared" si="63"/>
        <v>28</v>
      </c>
      <c r="J674" s="67">
        <f t="shared" si="66"/>
        <v>1904252</v>
      </c>
    </row>
    <row r="675" spans="1:11" x14ac:dyDescent="0.35">
      <c r="A675" s="68" t="s">
        <v>389</v>
      </c>
      <c r="B675" s="39" t="s">
        <v>247</v>
      </c>
      <c r="C675" s="36" t="s">
        <v>248</v>
      </c>
      <c r="D675" s="36">
        <v>18</v>
      </c>
      <c r="E675" s="25">
        <v>21463</v>
      </c>
      <c r="F675" s="29">
        <f t="shared" si="64"/>
        <v>4078</v>
      </c>
      <c r="G675" s="29">
        <f t="shared" si="65"/>
        <v>25541</v>
      </c>
      <c r="H675" s="36">
        <v>16</v>
      </c>
      <c r="I675" s="31">
        <f>+H675*1</f>
        <v>16</v>
      </c>
      <c r="J675" s="67">
        <f t="shared" si="66"/>
        <v>408656</v>
      </c>
      <c r="K675">
        <f>1080*1</f>
        <v>1080</v>
      </c>
    </row>
    <row r="676" spans="1:11" x14ac:dyDescent="0.35">
      <c r="A676" s="68" t="s">
        <v>389</v>
      </c>
      <c r="B676" s="39" t="s">
        <v>309</v>
      </c>
      <c r="C676" s="36" t="s">
        <v>224</v>
      </c>
      <c r="D676" s="36">
        <v>26</v>
      </c>
      <c r="E676" s="25">
        <v>4953</v>
      </c>
      <c r="F676" s="29">
        <f t="shared" si="64"/>
        <v>941</v>
      </c>
      <c r="G676" s="29">
        <f t="shared" si="65"/>
        <v>5894</v>
      </c>
      <c r="H676" s="36">
        <v>12</v>
      </c>
      <c r="I676" s="31">
        <f t="shared" ref="I676:I729" si="67">+H676*1</f>
        <v>12</v>
      </c>
      <c r="J676" s="67">
        <f t="shared" si="66"/>
        <v>70728</v>
      </c>
    </row>
    <row r="677" spans="1:11" x14ac:dyDescent="0.35">
      <c r="A677" s="68" t="s">
        <v>389</v>
      </c>
      <c r="B677" s="39" t="s">
        <v>384</v>
      </c>
      <c r="C677" s="36" t="s">
        <v>224</v>
      </c>
      <c r="D677" s="36">
        <v>91</v>
      </c>
      <c r="E677" s="25">
        <v>45402.5</v>
      </c>
      <c r="F677" s="29">
        <f t="shared" si="64"/>
        <v>8626</v>
      </c>
      <c r="G677" s="29">
        <f t="shared" si="65"/>
        <v>54028.5</v>
      </c>
      <c r="H677" s="36">
        <v>4</v>
      </c>
      <c r="I677" s="31">
        <f t="shared" si="67"/>
        <v>4</v>
      </c>
      <c r="J677" s="67">
        <f t="shared" si="66"/>
        <v>216114</v>
      </c>
    </row>
    <row r="678" spans="1:11" x14ac:dyDescent="0.35">
      <c r="A678" s="68" t="s">
        <v>389</v>
      </c>
      <c r="B678" s="39" t="s">
        <v>318</v>
      </c>
      <c r="C678" s="26" t="s">
        <v>224</v>
      </c>
      <c r="D678" s="36">
        <v>23</v>
      </c>
      <c r="E678" s="25">
        <v>4540.25</v>
      </c>
      <c r="F678" s="29">
        <f t="shared" si="64"/>
        <v>863</v>
      </c>
      <c r="G678" s="29">
        <f t="shared" si="65"/>
        <v>5403.25</v>
      </c>
      <c r="H678" s="36">
        <v>94</v>
      </c>
      <c r="I678" s="31">
        <f t="shared" si="67"/>
        <v>94</v>
      </c>
      <c r="J678" s="67">
        <f t="shared" si="66"/>
        <v>507905.5</v>
      </c>
    </row>
    <row r="679" spans="1:11" x14ac:dyDescent="0.35">
      <c r="A679" s="68" t="s">
        <v>389</v>
      </c>
      <c r="B679" s="39" t="s">
        <v>354</v>
      </c>
      <c r="C679" s="36" t="s">
        <v>224</v>
      </c>
      <c r="D679" s="36">
        <v>4</v>
      </c>
      <c r="E679" s="25">
        <v>5243</v>
      </c>
      <c r="F679" s="29">
        <f t="shared" si="64"/>
        <v>996</v>
      </c>
      <c r="G679" s="29">
        <f t="shared" si="65"/>
        <v>6239</v>
      </c>
      <c r="H679" s="36">
        <v>4</v>
      </c>
      <c r="I679" s="31">
        <f t="shared" si="67"/>
        <v>4</v>
      </c>
      <c r="J679" s="67">
        <f t="shared" si="66"/>
        <v>24956</v>
      </c>
    </row>
    <row r="680" spans="1:11" x14ac:dyDescent="0.35">
      <c r="A680" s="68" t="s">
        <v>389</v>
      </c>
      <c r="B680" s="39" t="s">
        <v>355</v>
      </c>
      <c r="C680" s="36" t="s">
        <v>224</v>
      </c>
      <c r="D680" s="36">
        <v>10</v>
      </c>
      <c r="E680" s="25">
        <v>9956.7999999999993</v>
      </c>
      <c r="F680" s="29">
        <f t="shared" si="64"/>
        <v>1892</v>
      </c>
      <c r="G680" s="29">
        <f t="shared" si="65"/>
        <v>11848.8</v>
      </c>
      <c r="H680" s="36">
        <v>4</v>
      </c>
      <c r="I680" s="31">
        <f t="shared" si="67"/>
        <v>4</v>
      </c>
      <c r="J680" s="67">
        <f t="shared" si="66"/>
        <v>47395.199999999997</v>
      </c>
    </row>
    <row r="681" spans="1:11" x14ac:dyDescent="0.35">
      <c r="A681" s="68" t="s">
        <v>389</v>
      </c>
      <c r="B681" s="39" t="s">
        <v>226</v>
      </c>
      <c r="C681" s="36" t="s">
        <v>224</v>
      </c>
      <c r="D681" s="36">
        <v>11</v>
      </c>
      <c r="E681" s="25">
        <v>42924</v>
      </c>
      <c r="F681" s="29">
        <f t="shared" si="64"/>
        <v>8156</v>
      </c>
      <c r="G681" s="29">
        <f t="shared" si="65"/>
        <v>51080</v>
      </c>
      <c r="H681" s="36">
        <v>4</v>
      </c>
      <c r="I681" s="31">
        <f t="shared" si="67"/>
        <v>4</v>
      </c>
      <c r="J681" s="67">
        <f t="shared" si="66"/>
        <v>204320</v>
      </c>
    </row>
    <row r="682" spans="1:11" x14ac:dyDescent="0.35">
      <c r="A682" s="68" t="s">
        <v>389</v>
      </c>
      <c r="B682" s="39" t="s">
        <v>212</v>
      </c>
      <c r="C682" s="36" t="s">
        <v>224</v>
      </c>
      <c r="D682" s="36">
        <v>138</v>
      </c>
      <c r="E682" s="25">
        <v>21462</v>
      </c>
      <c r="F682" s="29">
        <f t="shared" si="64"/>
        <v>4078</v>
      </c>
      <c r="G682" s="29">
        <f t="shared" si="65"/>
        <v>25540</v>
      </c>
      <c r="H682" s="36">
        <v>4</v>
      </c>
      <c r="I682" s="31">
        <f t="shared" si="67"/>
        <v>4</v>
      </c>
      <c r="J682" s="67">
        <f t="shared" si="66"/>
        <v>102160</v>
      </c>
    </row>
    <row r="683" spans="1:11" x14ac:dyDescent="0.35">
      <c r="A683" s="68" t="s">
        <v>389</v>
      </c>
      <c r="B683" s="39" t="s">
        <v>223</v>
      </c>
      <c r="C683" s="36" t="s">
        <v>224</v>
      </c>
      <c r="D683" s="36">
        <v>139</v>
      </c>
      <c r="E683" s="25">
        <v>21462</v>
      </c>
      <c r="F683" s="29">
        <f t="shared" si="64"/>
        <v>4078</v>
      </c>
      <c r="G683" s="29">
        <f t="shared" si="65"/>
        <v>25540</v>
      </c>
      <c r="H683" s="36">
        <v>4</v>
      </c>
      <c r="I683" s="31">
        <f t="shared" si="67"/>
        <v>4</v>
      </c>
      <c r="J683" s="67">
        <f t="shared" si="66"/>
        <v>102160</v>
      </c>
    </row>
    <row r="684" spans="1:11" x14ac:dyDescent="0.35">
      <c r="A684" s="68" t="s">
        <v>389</v>
      </c>
      <c r="B684" s="39" t="s">
        <v>227</v>
      </c>
      <c r="C684" s="36" t="s">
        <v>224</v>
      </c>
      <c r="D684" s="36">
        <v>140</v>
      </c>
      <c r="E684" s="25">
        <v>6226</v>
      </c>
      <c r="F684" s="29">
        <f t="shared" si="64"/>
        <v>1183</v>
      </c>
      <c r="G684" s="29">
        <f t="shared" si="65"/>
        <v>7409</v>
      </c>
      <c r="H684" s="36">
        <v>4</v>
      </c>
      <c r="I684" s="31">
        <f t="shared" si="67"/>
        <v>4</v>
      </c>
      <c r="J684" s="67">
        <f t="shared" si="66"/>
        <v>29636</v>
      </c>
    </row>
    <row r="685" spans="1:11" x14ac:dyDescent="0.35">
      <c r="A685" s="68" t="s">
        <v>389</v>
      </c>
      <c r="B685" s="39" t="s">
        <v>299</v>
      </c>
      <c r="C685" s="36" t="s">
        <v>224</v>
      </c>
      <c r="D685" s="36">
        <v>232</v>
      </c>
      <c r="E685" s="25">
        <v>236474</v>
      </c>
      <c r="F685" s="29">
        <f t="shared" si="64"/>
        <v>44930</v>
      </c>
      <c r="G685" s="29">
        <f t="shared" si="65"/>
        <v>281404</v>
      </c>
      <c r="H685" s="36">
        <v>4</v>
      </c>
      <c r="I685" s="31">
        <f t="shared" si="67"/>
        <v>4</v>
      </c>
      <c r="J685" s="67">
        <f t="shared" si="66"/>
        <v>1125616</v>
      </c>
    </row>
    <row r="686" spans="1:11" x14ac:dyDescent="0.35">
      <c r="A686" s="68" t="s">
        <v>389</v>
      </c>
      <c r="B686" s="39" t="s">
        <v>356</v>
      </c>
      <c r="C686" s="36" t="s">
        <v>224</v>
      </c>
      <c r="D686" s="36">
        <v>280</v>
      </c>
      <c r="E686" s="25">
        <v>12446</v>
      </c>
      <c r="F686" s="29">
        <f t="shared" si="64"/>
        <v>2365</v>
      </c>
      <c r="G686" s="29">
        <f t="shared" si="65"/>
        <v>14811</v>
      </c>
      <c r="H686" s="36">
        <v>4</v>
      </c>
      <c r="I686" s="31">
        <f t="shared" si="67"/>
        <v>4</v>
      </c>
      <c r="J686" s="67">
        <f t="shared" si="66"/>
        <v>59244</v>
      </c>
    </row>
    <row r="687" spans="1:11" x14ac:dyDescent="0.35">
      <c r="A687" s="68" t="s">
        <v>389</v>
      </c>
      <c r="B687" s="39" t="s">
        <v>357</v>
      </c>
      <c r="C687" s="36" t="s">
        <v>224</v>
      </c>
      <c r="D687" s="36">
        <v>281</v>
      </c>
      <c r="E687" s="25">
        <v>149352</v>
      </c>
      <c r="F687" s="29">
        <f t="shared" si="64"/>
        <v>28377</v>
      </c>
      <c r="G687" s="29">
        <f t="shared" si="65"/>
        <v>177729</v>
      </c>
      <c r="H687" s="36">
        <v>4</v>
      </c>
      <c r="I687" s="31">
        <f t="shared" si="67"/>
        <v>4</v>
      </c>
      <c r="J687" s="67">
        <f t="shared" si="66"/>
        <v>710916</v>
      </c>
    </row>
    <row r="688" spans="1:11" x14ac:dyDescent="0.35">
      <c r="A688" s="68" t="s">
        <v>389</v>
      </c>
      <c r="B688" s="39" t="s">
        <v>358</v>
      </c>
      <c r="C688" s="36" t="s">
        <v>224</v>
      </c>
      <c r="D688" s="36">
        <v>282</v>
      </c>
      <c r="E688" s="25">
        <v>17424.400000000001</v>
      </c>
      <c r="F688" s="29">
        <f t="shared" si="64"/>
        <v>3311</v>
      </c>
      <c r="G688" s="29">
        <f t="shared" si="65"/>
        <v>20735.400000000001</v>
      </c>
      <c r="H688" s="36">
        <v>4</v>
      </c>
      <c r="I688" s="31">
        <f t="shared" si="67"/>
        <v>4</v>
      </c>
      <c r="J688" s="67">
        <f t="shared" si="66"/>
        <v>82941.600000000006</v>
      </c>
    </row>
    <row r="689" spans="1:10" x14ac:dyDescent="0.35">
      <c r="A689" s="68" t="s">
        <v>389</v>
      </c>
      <c r="B689" s="39" t="s">
        <v>359</v>
      </c>
      <c r="C689" s="36" t="s">
        <v>224</v>
      </c>
      <c r="D689" s="36">
        <v>285</v>
      </c>
      <c r="E689" s="25">
        <v>43561</v>
      </c>
      <c r="F689" s="29">
        <f t="shared" si="64"/>
        <v>8277</v>
      </c>
      <c r="G689" s="29">
        <f t="shared" si="65"/>
        <v>51838</v>
      </c>
      <c r="H689" s="36">
        <v>4</v>
      </c>
      <c r="I689" s="31">
        <f t="shared" si="67"/>
        <v>4</v>
      </c>
      <c r="J689" s="67">
        <f t="shared" si="66"/>
        <v>207352</v>
      </c>
    </row>
    <row r="690" spans="1:10" x14ac:dyDescent="0.35">
      <c r="A690" s="68" t="s">
        <v>389</v>
      </c>
      <c r="B690" s="39" t="s">
        <v>360</v>
      </c>
      <c r="C690" s="36" t="s">
        <v>224</v>
      </c>
      <c r="D690" s="36">
        <v>308</v>
      </c>
      <c r="E690" s="25">
        <v>18718</v>
      </c>
      <c r="F690" s="29">
        <f t="shared" si="64"/>
        <v>3556</v>
      </c>
      <c r="G690" s="29">
        <f t="shared" si="65"/>
        <v>22274</v>
      </c>
      <c r="H690" s="36">
        <v>4</v>
      </c>
      <c r="I690" s="31">
        <f t="shared" si="67"/>
        <v>4</v>
      </c>
      <c r="J690" s="67">
        <f t="shared" si="66"/>
        <v>89096</v>
      </c>
    </row>
    <row r="691" spans="1:10" x14ac:dyDescent="0.35">
      <c r="A691" s="68" t="s">
        <v>389</v>
      </c>
      <c r="B691" s="39" t="s">
        <v>361</v>
      </c>
      <c r="C691" s="36" t="s">
        <v>224</v>
      </c>
      <c r="D691" s="36">
        <v>328</v>
      </c>
      <c r="E691" s="25">
        <v>14945</v>
      </c>
      <c r="F691" s="29">
        <f t="shared" si="64"/>
        <v>2840</v>
      </c>
      <c r="G691" s="29">
        <f t="shared" si="65"/>
        <v>17785</v>
      </c>
      <c r="H691" s="36">
        <v>4</v>
      </c>
      <c r="I691" s="31">
        <f t="shared" si="67"/>
        <v>4</v>
      </c>
      <c r="J691" s="67">
        <f t="shared" si="66"/>
        <v>71140</v>
      </c>
    </row>
    <row r="692" spans="1:10" x14ac:dyDescent="0.35">
      <c r="A692" s="68" t="s">
        <v>389</v>
      </c>
      <c r="B692" s="39" t="s">
        <v>115</v>
      </c>
      <c r="C692" s="36" t="s">
        <v>225</v>
      </c>
      <c r="D692" s="36">
        <v>329</v>
      </c>
      <c r="E692" s="25">
        <v>32359</v>
      </c>
      <c r="F692" s="29">
        <f t="shared" si="64"/>
        <v>6148</v>
      </c>
      <c r="G692" s="29">
        <f t="shared" si="65"/>
        <v>38507</v>
      </c>
      <c r="H692" s="36">
        <v>4</v>
      </c>
      <c r="I692" s="31">
        <f t="shared" si="67"/>
        <v>4</v>
      </c>
      <c r="J692" s="67">
        <f t="shared" si="66"/>
        <v>154028</v>
      </c>
    </row>
    <row r="693" spans="1:10" x14ac:dyDescent="0.35">
      <c r="A693" s="68" t="s">
        <v>389</v>
      </c>
      <c r="B693" s="39" t="s">
        <v>362</v>
      </c>
      <c r="C693" s="36" t="s">
        <v>224</v>
      </c>
      <c r="D693" s="36">
        <v>107</v>
      </c>
      <c r="E693" s="25">
        <v>24000.799999999999</v>
      </c>
      <c r="F693" s="29">
        <f t="shared" si="64"/>
        <v>4560</v>
      </c>
      <c r="G693" s="29">
        <f t="shared" si="65"/>
        <v>28560.799999999999</v>
      </c>
      <c r="H693" s="36">
        <v>16</v>
      </c>
      <c r="I693" s="31">
        <f t="shared" si="67"/>
        <v>16</v>
      </c>
      <c r="J693" s="67">
        <f t="shared" si="66"/>
        <v>456972.79999999999</v>
      </c>
    </row>
    <row r="694" spans="1:10" x14ac:dyDescent="0.35">
      <c r="A694" s="68" t="s">
        <v>389</v>
      </c>
      <c r="B694" s="39" t="s">
        <v>333</v>
      </c>
      <c r="C694" s="26" t="s">
        <v>224</v>
      </c>
      <c r="D694" s="36">
        <v>108</v>
      </c>
      <c r="E694" s="25">
        <v>35500</v>
      </c>
      <c r="F694" s="29">
        <f t="shared" si="64"/>
        <v>6745</v>
      </c>
      <c r="G694" s="29">
        <f t="shared" si="65"/>
        <v>42245</v>
      </c>
      <c r="H694" s="36">
        <v>10</v>
      </c>
      <c r="I694" s="31">
        <f t="shared" si="67"/>
        <v>10</v>
      </c>
      <c r="J694" s="67">
        <f t="shared" si="66"/>
        <v>422450</v>
      </c>
    </row>
    <row r="695" spans="1:10" x14ac:dyDescent="0.35">
      <c r="A695" s="68" t="s">
        <v>389</v>
      </c>
      <c r="B695" s="39" t="s">
        <v>363</v>
      </c>
      <c r="C695" s="36" t="s">
        <v>224</v>
      </c>
      <c r="D695" s="36">
        <v>92</v>
      </c>
      <c r="E695" s="25">
        <v>48982</v>
      </c>
      <c r="F695" s="29">
        <f t="shared" si="64"/>
        <v>9307</v>
      </c>
      <c r="G695" s="29">
        <f t="shared" si="65"/>
        <v>58289</v>
      </c>
      <c r="H695" s="36">
        <v>14</v>
      </c>
      <c r="I695" s="31">
        <f t="shared" si="67"/>
        <v>14</v>
      </c>
      <c r="J695" s="67">
        <f t="shared" si="66"/>
        <v>816046</v>
      </c>
    </row>
    <row r="696" spans="1:10" x14ac:dyDescent="0.35">
      <c r="A696" s="68" t="s">
        <v>389</v>
      </c>
      <c r="B696" s="39" t="s">
        <v>364</v>
      </c>
      <c r="C696" s="36" t="s">
        <v>224</v>
      </c>
      <c r="D696" s="36">
        <v>93</v>
      </c>
      <c r="E696" s="25">
        <v>76214.600000000006</v>
      </c>
      <c r="F696" s="29">
        <f t="shared" si="64"/>
        <v>14481</v>
      </c>
      <c r="G696" s="29">
        <f t="shared" si="65"/>
        <v>90695.6</v>
      </c>
      <c r="H696" s="36">
        <v>14</v>
      </c>
      <c r="I696" s="31">
        <f t="shared" si="67"/>
        <v>14</v>
      </c>
      <c r="J696" s="67">
        <f t="shared" si="66"/>
        <v>1269738.4000000001</v>
      </c>
    </row>
    <row r="697" spans="1:10" x14ac:dyDescent="0.35">
      <c r="A697" s="68" t="s">
        <v>389</v>
      </c>
      <c r="B697" s="39" t="s">
        <v>311</v>
      </c>
      <c r="C697" s="36" t="s">
        <v>224</v>
      </c>
      <c r="D697" s="36">
        <v>7</v>
      </c>
      <c r="E697" s="25">
        <v>27000</v>
      </c>
      <c r="F697" s="29">
        <f t="shared" si="64"/>
        <v>5130</v>
      </c>
      <c r="G697" s="29">
        <f t="shared" si="65"/>
        <v>32130</v>
      </c>
      <c r="H697" s="36">
        <v>14</v>
      </c>
      <c r="I697" s="31">
        <f t="shared" si="67"/>
        <v>14</v>
      </c>
      <c r="J697" s="67">
        <f t="shared" si="66"/>
        <v>449820</v>
      </c>
    </row>
    <row r="698" spans="1:10" x14ac:dyDescent="0.35">
      <c r="A698" s="68" t="s">
        <v>389</v>
      </c>
      <c r="B698" s="39" t="s">
        <v>365</v>
      </c>
      <c r="C698" s="36" t="s">
        <v>224</v>
      </c>
      <c r="D698" s="36">
        <v>94</v>
      </c>
      <c r="E698" s="25">
        <v>12000.16</v>
      </c>
      <c r="F698" s="29">
        <f t="shared" si="64"/>
        <v>2280</v>
      </c>
      <c r="G698" s="29">
        <f t="shared" si="65"/>
        <v>14280.16</v>
      </c>
      <c r="H698" s="36">
        <v>14</v>
      </c>
      <c r="I698" s="31">
        <f t="shared" si="67"/>
        <v>14</v>
      </c>
      <c r="J698" s="67">
        <f t="shared" si="66"/>
        <v>199922.24</v>
      </c>
    </row>
    <row r="699" spans="1:10" x14ac:dyDescent="0.35">
      <c r="A699" s="68" t="s">
        <v>389</v>
      </c>
      <c r="B699" s="39" t="s">
        <v>366</v>
      </c>
      <c r="C699" s="36" t="s">
        <v>224</v>
      </c>
      <c r="D699" s="36">
        <v>95</v>
      </c>
      <c r="E699" s="25">
        <v>12000</v>
      </c>
      <c r="F699" s="29">
        <f t="shared" si="64"/>
        <v>2280</v>
      </c>
      <c r="G699" s="29">
        <f t="shared" si="65"/>
        <v>14280</v>
      </c>
      <c r="H699" s="36">
        <v>14</v>
      </c>
      <c r="I699" s="31">
        <f t="shared" si="67"/>
        <v>14</v>
      </c>
      <c r="J699" s="67">
        <f t="shared" si="66"/>
        <v>199920</v>
      </c>
    </row>
    <row r="700" spans="1:10" x14ac:dyDescent="0.35">
      <c r="A700" s="68" t="s">
        <v>389</v>
      </c>
      <c r="B700" s="39" t="s">
        <v>367</v>
      </c>
      <c r="C700" s="36" t="s">
        <v>224</v>
      </c>
      <c r="D700" s="36">
        <v>117</v>
      </c>
      <c r="E700" s="25">
        <v>6266.88</v>
      </c>
      <c r="F700" s="29">
        <f t="shared" si="64"/>
        <v>1191</v>
      </c>
      <c r="G700" s="29">
        <f t="shared" si="65"/>
        <v>7457.88</v>
      </c>
      <c r="H700" s="36">
        <v>46</v>
      </c>
      <c r="I700" s="31">
        <f t="shared" si="67"/>
        <v>46</v>
      </c>
      <c r="J700" s="67">
        <f t="shared" si="66"/>
        <v>343062.48</v>
      </c>
    </row>
    <row r="701" spans="1:10" x14ac:dyDescent="0.35">
      <c r="A701" s="68" t="s">
        <v>389</v>
      </c>
      <c r="B701" s="39" t="s">
        <v>173</v>
      </c>
      <c r="C701" s="36" t="s">
        <v>255</v>
      </c>
      <c r="D701" s="36">
        <v>14</v>
      </c>
      <c r="E701" s="25">
        <v>19401</v>
      </c>
      <c r="F701" s="29">
        <f t="shared" si="64"/>
        <v>3686</v>
      </c>
      <c r="G701" s="29">
        <f t="shared" si="65"/>
        <v>23087</v>
      </c>
      <c r="H701" s="36">
        <v>16</v>
      </c>
      <c r="I701" s="31">
        <f t="shared" si="67"/>
        <v>16</v>
      </c>
      <c r="J701" s="67">
        <f t="shared" si="66"/>
        <v>369392</v>
      </c>
    </row>
    <row r="702" spans="1:10" x14ac:dyDescent="0.35">
      <c r="A702" s="68" t="s">
        <v>389</v>
      </c>
      <c r="B702" s="39" t="s">
        <v>339</v>
      </c>
      <c r="C702" s="36" t="s">
        <v>224</v>
      </c>
      <c r="D702" s="36">
        <v>89</v>
      </c>
      <c r="E702" s="25">
        <v>7765.96</v>
      </c>
      <c r="F702" s="29">
        <f t="shared" si="64"/>
        <v>1476</v>
      </c>
      <c r="G702" s="29">
        <f t="shared" si="65"/>
        <v>9241.9599999999991</v>
      </c>
      <c r="H702" s="36">
        <v>46</v>
      </c>
      <c r="I702" s="31">
        <f t="shared" si="67"/>
        <v>46</v>
      </c>
      <c r="J702" s="67">
        <f t="shared" si="66"/>
        <v>425130.16</v>
      </c>
    </row>
    <row r="703" spans="1:10" x14ac:dyDescent="0.35">
      <c r="A703" s="68" t="s">
        <v>389</v>
      </c>
      <c r="B703" s="39" t="s">
        <v>368</v>
      </c>
      <c r="C703" s="36" t="s">
        <v>224</v>
      </c>
      <c r="D703" s="36">
        <v>121</v>
      </c>
      <c r="E703" s="25">
        <v>106776.91</v>
      </c>
      <c r="F703" s="29">
        <f t="shared" si="64"/>
        <v>20288</v>
      </c>
      <c r="G703" s="29">
        <f t="shared" si="65"/>
        <v>127064.91</v>
      </c>
      <c r="H703" s="36">
        <v>8</v>
      </c>
      <c r="I703" s="31">
        <f t="shared" si="67"/>
        <v>8</v>
      </c>
      <c r="J703" s="67">
        <f t="shared" si="66"/>
        <v>1016519.28</v>
      </c>
    </row>
    <row r="704" spans="1:10" x14ac:dyDescent="0.35">
      <c r="A704" s="68" t="s">
        <v>389</v>
      </c>
      <c r="B704" s="40" t="s">
        <v>369</v>
      </c>
      <c r="C704" s="36" t="s">
        <v>224</v>
      </c>
      <c r="D704" s="36">
        <v>131</v>
      </c>
      <c r="E704" s="25">
        <v>27428.09</v>
      </c>
      <c r="F704" s="29">
        <f t="shared" si="64"/>
        <v>5211</v>
      </c>
      <c r="G704" s="29">
        <f t="shared" si="65"/>
        <v>32639.09</v>
      </c>
      <c r="H704" s="36">
        <v>24</v>
      </c>
      <c r="I704" s="31">
        <f t="shared" si="67"/>
        <v>24</v>
      </c>
      <c r="J704" s="67">
        <f t="shared" si="66"/>
        <v>783338.16</v>
      </c>
    </row>
    <row r="705" spans="1:10" x14ac:dyDescent="0.35">
      <c r="A705" s="68" t="s">
        <v>389</v>
      </c>
      <c r="B705" s="39" t="s">
        <v>370</v>
      </c>
      <c r="C705" s="36" t="s">
        <v>224</v>
      </c>
      <c r="D705" s="36">
        <v>112</v>
      </c>
      <c r="E705" s="25">
        <v>789.6</v>
      </c>
      <c r="F705" s="29">
        <f t="shared" si="64"/>
        <v>150</v>
      </c>
      <c r="G705" s="29">
        <f t="shared" si="65"/>
        <v>939.6</v>
      </c>
      <c r="H705" s="36">
        <v>112</v>
      </c>
      <c r="I705" s="31">
        <f t="shared" si="67"/>
        <v>112</v>
      </c>
      <c r="J705" s="67">
        <f t="shared" si="66"/>
        <v>105235.2</v>
      </c>
    </row>
    <row r="706" spans="1:10" x14ac:dyDescent="0.35">
      <c r="A706" s="68" t="s">
        <v>389</v>
      </c>
      <c r="B706" s="39" t="s">
        <v>371</v>
      </c>
      <c r="C706" s="36" t="s">
        <v>224</v>
      </c>
      <c r="D706" s="36">
        <v>113</v>
      </c>
      <c r="E706" s="25">
        <v>2447.1999999999998</v>
      </c>
      <c r="F706" s="29">
        <f t="shared" si="64"/>
        <v>465</v>
      </c>
      <c r="G706" s="29">
        <f t="shared" si="65"/>
        <v>2912.2</v>
      </c>
      <c r="H706" s="36">
        <v>34</v>
      </c>
      <c r="I706" s="31">
        <f t="shared" si="67"/>
        <v>34</v>
      </c>
      <c r="J706" s="67">
        <f t="shared" si="66"/>
        <v>99014.799999999988</v>
      </c>
    </row>
    <row r="707" spans="1:10" x14ac:dyDescent="0.35">
      <c r="A707" s="68" t="s">
        <v>389</v>
      </c>
      <c r="B707" s="39" t="s">
        <v>349</v>
      </c>
      <c r="C707" s="36" t="s">
        <v>224</v>
      </c>
      <c r="D707" s="36">
        <v>115</v>
      </c>
      <c r="E707" s="25">
        <v>491</v>
      </c>
      <c r="F707" s="29">
        <f t="shared" si="64"/>
        <v>93</v>
      </c>
      <c r="G707" s="29">
        <f t="shared" si="65"/>
        <v>584</v>
      </c>
      <c r="H707" s="36">
        <v>32</v>
      </c>
      <c r="I707" s="31">
        <f t="shared" si="67"/>
        <v>32</v>
      </c>
      <c r="J707" s="67">
        <f t="shared" si="66"/>
        <v>18688</v>
      </c>
    </row>
    <row r="708" spans="1:10" x14ac:dyDescent="0.35">
      <c r="A708" s="68" t="s">
        <v>389</v>
      </c>
      <c r="B708" s="39" t="s">
        <v>315</v>
      </c>
      <c r="C708" s="36" t="s">
        <v>224</v>
      </c>
      <c r="D708" s="36">
        <v>16</v>
      </c>
      <c r="E708" s="25">
        <v>982.8</v>
      </c>
      <c r="F708" s="29">
        <f t="shared" si="64"/>
        <v>187</v>
      </c>
      <c r="G708" s="29">
        <f t="shared" si="65"/>
        <v>1169.8</v>
      </c>
      <c r="H708" s="36">
        <v>24</v>
      </c>
      <c r="I708" s="31">
        <f t="shared" si="67"/>
        <v>24</v>
      </c>
      <c r="J708" s="67">
        <f t="shared" si="66"/>
        <v>28075.199999999997</v>
      </c>
    </row>
    <row r="709" spans="1:10" x14ac:dyDescent="0.35">
      <c r="A709" s="68" t="s">
        <v>389</v>
      </c>
      <c r="B709" s="39" t="s">
        <v>372</v>
      </c>
      <c r="C709" s="36" t="s">
        <v>224</v>
      </c>
      <c r="D709" s="36">
        <v>116</v>
      </c>
      <c r="E709" s="25">
        <v>1764</v>
      </c>
      <c r="F709" s="29">
        <f t="shared" si="64"/>
        <v>335</v>
      </c>
      <c r="G709" s="29">
        <f t="shared" si="65"/>
        <v>2099</v>
      </c>
      <c r="H709" s="36">
        <v>36</v>
      </c>
      <c r="I709" s="31">
        <f t="shared" si="67"/>
        <v>36</v>
      </c>
      <c r="J709" s="67">
        <f t="shared" si="66"/>
        <v>75564</v>
      </c>
    </row>
    <row r="710" spans="1:10" x14ac:dyDescent="0.35">
      <c r="A710" s="68" t="s">
        <v>389</v>
      </c>
      <c r="B710" s="39" t="s">
        <v>314</v>
      </c>
      <c r="C710" s="36" t="s">
        <v>224</v>
      </c>
      <c r="D710" s="36">
        <v>15</v>
      </c>
      <c r="E710" s="25">
        <v>33283.800000000003</v>
      </c>
      <c r="F710" s="29">
        <f t="shared" si="64"/>
        <v>6324</v>
      </c>
      <c r="G710" s="29">
        <f t="shared" si="65"/>
        <v>39607.800000000003</v>
      </c>
      <c r="H710" s="36">
        <v>6</v>
      </c>
      <c r="I710" s="31">
        <f t="shared" si="67"/>
        <v>6</v>
      </c>
      <c r="J710" s="67">
        <f t="shared" si="66"/>
        <v>237646.80000000002</v>
      </c>
    </row>
    <row r="711" spans="1:10" x14ac:dyDescent="0.35">
      <c r="A711" s="68" t="s">
        <v>389</v>
      </c>
      <c r="B711" s="39" t="s">
        <v>373</v>
      </c>
      <c r="C711" s="36" t="s">
        <v>224</v>
      </c>
      <c r="D711" s="36">
        <v>325</v>
      </c>
      <c r="E711" s="25">
        <v>1050</v>
      </c>
      <c r="F711" s="29">
        <f t="shared" si="64"/>
        <v>200</v>
      </c>
      <c r="G711" s="29">
        <f t="shared" si="65"/>
        <v>1250</v>
      </c>
      <c r="H711" s="36">
        <v>46</v>
      </c>
      <c r="I711" s="31">
        <f t="shared" si="67"/>
        <v>46</v>
      </c>
      <c r="J711" s="67">
        <f t="shared" si="66"/>
        <v>57500</v>
      </c>
    </row>
    <row r="712" spans="1:10" x14ac:dyDescent="0.35">
      <c r="A712" s="68" t="s">
        <v>389</v>
      </c>
      <c r="B712" s="39" t="s">
        <v>374</v>
      </c>
      <c r="C712" s="36" t="s">
        <v>224</v>
      </c>
      <c r="D712" s="36">
        <v>135</v>
      </c>
      <c r="E712" s="25">
        <v>5096</v>
      </c>
      <c r="F712" s="29">
        <f t="shared" si="64"/>
        <v>968</v>
      </c>
      <c r="G712" s="29">
        <f t="shared" si="65"/>
        <v>6064</v>
      </c>
      <c r="H712" s="36">
        <v>24</v>
      </c>
      <c r="I712" s="31">
        <f t="shared" si="67"/>
        <v>24</v>
      </c>
      <c r="J712" s="67">
        <f t="shared" si="66"/>
        <v>145536</v>
      </c>
    </row>
    <row r="713" spans="1:10" x14ac:dyDescent="0.35">
      <c r="A713" s="68" t="s">
        <v>389</v>
      </c>
      <c r="B713" s="39" t="s">
        <v>375</v>
      </c>
      <c r="C713" s="36" t="s">
        <v>224</v>
      </c>
      <c r="D713" s="36">
        <v>136</v>
      </c>
      <c r="E713" s="25">
        <v>476</v>
      </c>
      <c r="F713" s="29">
        <f t="shared" si="64"/>
        <v>90</v>
      </c>
      <c r="G713" s="29">
        <f t="shared" si="65"/>
        <v>566</v>
      </c>
      <c r="H713" s="36">
        <v>94</v>
      </c>
      <c r="I713" s="31">
        <f t="shared" si="67"/>
        <v>94</v>
      </c>
      <c r="J713" s="67">
        <f t="shared" si="66"/>
        <v>53204</v>
      </c>
    </row>
    <row r="714" spans="1:10" x14ac:dyDescent="0.35">
      <c r="A714" s="68" t="s">
        <v>389</v>
      </c>
      <c r="B714" s="39" t="s">
        <v>338</v>
      </c>
      <c r="C714" s="36" t="s">
        <v>224</v>
      </c>
      <c r="D714" s="36">
        <v>96</v>
      </c>
      <c r="E714" s="25">
        <v>2079</v>
      </c>
      <c r="F714" s="29">
        <f t="shared" si="64"/>
        <v>395</v>
      </c>
      <c r="G714" s="29">
        <f t="shared" si="65"/>
        <v>2474</v>
      </c>
      <c r="H714" s="36">
        <v>46</v>
      </c>
      <c r="I714" s="31">
        <f t="shared" si="67"/>
        <v>46</v>
      </c>
      <c r="J714" s="67">
        <f t="shared" si="66"/>
        <v>113804</v>
      </c>
    </row>
    <row r="715" spans="1:10" x14ac:dyDescent="0.35">
      <c r="A715" s="68" t="s">
        <v>389</v>
      </c>
      <c r="B715" s="39" t="s">
        <v>346</v>
      </c>
      <c r="C715" s="36" t="s">
        <v>224</v>
      </c>
      <c r="D715" s="36">
        <v>256</v>
      </c>
      <c r="E715" s="25">
        <v>112184.5</v>
      </c>
      <c r="F715" s="29">
        <f t="shared" si="64"/>
        <v>21315</v>
      </c>
      <c r="G715" s="29">
        <f t="shared" si="65"/>
        <v>133499.5</v>
      </c>
      <c r="H715" s="36">
        <v>20</v>
      </c>
      <c r="I715" s="31">
        <f t="shared" si="67"/>
        <v>20</v>
      </c>
      <c r="J715" s="67">
        <f t="shared" si="66"/>
        <v>2669990</v>
      </c>
    </row>
    <row r="716" spans="1:10" x14ac:dyDescent="0.35">
      <c r="A716" s="68" t="s">
        <v>389</v>
      </c>
      <c r="B716" s="40" t="s">
        <v>376</v>
      </c>
      <c r="C716" s="36" t="s">
        <v>224</v>
      </c>
      <c r="D716" s="36">
        <v>98</v>
      </c>
      <c r="E716" s="25">
        <v>62394.75</v>
      </c>
      <c r="F716" s="29">
        <f t="shared" si="64"/>
        <v>11855</v>
      </c>
      <c r="G716" s="29">
        <f t="shared" si="65"/>
        <v>74249.75</v>
      </c>
      <c r="H716" s="36">
        <v>20</v>
      </c>
      <c r="I716" s="31">
        <f t="shared" si="67"/>
        <v>20</v>
      </c>
      <c r="J716" s="67">
        <f t="shared" si="66"/>
        <v>1484995</v>
      </c>
    </row>
    <row r="717" spans="1:10" x14ac:dyDescent="0.35">
      <c r="A717" s="68" t="s">
        <v>389</v>
      </c>
      <c r="B717" s="39" t="s">
        <v>330</v>
      </c>
      <c r="C717" s="36" t="s">
        <v>224</v>
      </c>
      <c r="D717" s="36">
        <v>99</v>
      </c>
      <c r="E717" s="25">
        <v>59243.5</v>
      </c>
      <c r="F717" s="29">
        <f t="shared" si="64"/>
        <v>11256</v>
      </c>
      <c r="G717" s="29">
        <f t="shared" si="65"/>
        <v>70499.5</v>
      </c>
      <c r="H717" s="36">
        <v>20</v>
      </c>
      <c r="I717" s="31">
        <f t="shared" si="67"/>
        <v>20</v>
      </c>
      <c r="J717" s="67">
        <f t="shared" si="66"/>
        <v>1409990</v>
      </c>
    </row>
    <row r="718" spans="1:10" x14ac:dyDescent="0.35">
      <c r="A718" s="68" t="s">
        <v>389</v>
      </c>
      <c r="B718" s="39" t="s">
        <v>377</v>
      </c>
      <c r="C718" s="36" t="s">
        <v>224</v>
      </c>
      <c r="D718" s="36">
        <v>100</v>
      </c>
      <c r="E718" s="25">
        <v>44369.82</v>
      </c>
      <c r="F718" s="29">
        <f t="shared" si="64"/>
        <v>8430</v>
      </c>
      <c r="G718" s="29">
        <f t="shared" si="65"/>
        <v>52799.82</v>
      </c>
      <c r="H718" s="36">
        <v>4</v>
      </c>
      <c r="I718" s="31">
        <f t="shared" si="67"/>
        <v>4</v>
      </c>
      <c r="J718" s="67">
        <f t="shared" si="66"/>
        <v>211199.28</v>
      </c>
    </row>
    <row r="719" spans="1:10" x14ac:dyDescent="0.35">
      <c r="A719" s="68" t="s">
        <v>389</v>
      </c>
      <c r="B719" s="39" t="s">
        <v>251</v>
      </c>
      <c r="C719" s="36" t="s">
        <v>224</v>
      </c>
      <c r="D719" s="36">
        <v>101</v>
      </c>
      <c r="E719" s="25">
        <v>5810</v>
      </c>
      <c r="F719" s="29">
        <f t="shared" si="64"/>
        <v>1104</v>
      </c>
      <c r="G719" s="29">
        <f t="shared" si="65"/>
        <v>6914</v>
      </c>
      <c r="H719" s="36">
        <v>30</v>
      </c>
      <c r="I719" s="31">
        <f t="shared" si="67"/>
        <v>30</v>
      </c>
      <c r="J719" s="67">
        <f t="shared" si="66"/>
        <v>207420</v>
      </c>
    </row>
    <row r="720" spans="1:10" x14ac:dyDescent="0.35">
      <c r="A720" s="68" t="s">
        <v>389</v>
      </c>
      <c r="B720" s="39" t="s">
        <v>324</v>
      </c>
      <c r="C720" s="36" t="s">
        <v>224</v>
      </c>
      <c r="D720" s="36">
        <v>102</v>
      </c>
      <c r="E720" s="25">
        <v>42087.5</v>
      </c>
      <c r="F720" s="29">
        <f t="shared" si="64"/>
        <v>7997</v>
      </c>
      <c r="G720" s="29">
        <f t="shared" si="65"/>
        <v>50084.5</v>
      </c>
      <c r="H720" s="36">
        <v>32</v>
      </c>
      <c r="I720" s="31">
        <f t="shared" si="67"/>
        <v>32</v>
      </c>
      <c r="J720" s="67">
        <f t="shared" si="66"/>
        <v>1602704</v>
      </c>
    </row>
    <row r="721" spans="1:11" x14ac:dyDescent="0.35">
      <c r="A721" s="68" t="s">
        <v>389</v>
      </c>
      <c r="B721" s="39" t="s">
        <v>326</v>
      </c>
      <c r="C721" s="36" t="s">
        <v>224</v>
      </c>
      <c r="D721" s="36">
        <v>103</v>
      </c>
      <c r="E721" s="25">
        <v>728500</v>
      </c>
      <c r="F721" s="29">
        <f t="shared" si="64"/>
        <v>138415</v>
      </c>
      <c r="G721" s="29">
        <f t="shared" si="65"/>
        <v>866915</v>
      </c>
      <c r="H721" s="36">
        <v>4</v>
      </c>
      <c r="I721" s="31">
        <f t="shared" si="67"/>
        <v>4</v>
      </c>
      <c r="J721" s="67">
        <f t="shared" si="66"/>
        <v>3467660</v>
      </c>
    </row>
    <row r="722" spans="1:11" x14ac:dyDescent="0.35">
      <c r="A722" s="68" t="s">
        <v>389</v>
      </c>
      <c r="B722" s="39" t="s">
        <v>332</v>
      </c>
      <c r="C722" s="36" t="s">
        <v>224</v>
      </c>
      <c r="D722" s="36">
        <v>104</v>
      </c>
      <c r="E722" s="25">
        <v>45054.9</v>
      </c>
      <c r="F722" s="29">
        <f t="shared" si="64"/>
        <v>8560</v>
      </c>
      <c r="G722" s="29">
        <f t="shared" si="65"/>
        <v>53614.9</v>
      </c>
      <c r="H722" s="36">
        <v>8</v>
      </c>
      <c r="I722" s="31">
        <f t="shared" si="67"/>
        <v>8</v>
      </c>
      <c r="J722" s="67">
        <f t="shared" si="66"/>
        <v>428919.2</v>
      </c>
    </row>
    <row r="723" spans="1:11" x14ac:dyDescent="0.35">
      <c r="A723" s="68" t="s">
        <v>389</v>
      </c>
      <c r="B723" s="39" t="s">
        <v>335</v>
      </c>
      <c r="C723" s="36" t="s">
        <v>224</v>
      </c>
      <c r="D723" s="36">
        <v>105</v>
      </c>
      <c r="E723" s="25">
        <v>43050</v>
      </c>
      <c r="F723" s="29">
        <f t="shared" si="64"/>
        <v>8180</v>
      </c>
      <c r="G723" s="29">
        <f t="shared" si="65"/>
        <v>51230</v>
      </c>
      <c r="H723" s="36">
        <v>8</v>
      </c>
      <c r="I723" s="31">
        <f t="shared" si="67"/>
        <v>8</v>
      </c>
      <c r="J723" s="67">
        <f t="shared" si="66"/>
        <v>409840</v>
      </c>
    </row>
    <row r="724" spans="1:11" x14ac:dyDescent="0.35">
      <c r="A724" s="68" t="s">
        <v>389</v>
      </c>
      <c r="B724" s="39" t="s">
        <v>337</v>
      </c>
      <c r="C724" s="36" t="s">
        <v>224</v>
      </c>
      <c r="D724" s="36">
        <v>106</v>
      </c>
      <c r="E724" s="25">
        <v>8039.28</v>
      </c>
      <c r="F724" s="29">
        <f t="shared" si="64"/>
        <v>1527</v>
      </c>
      <c r="G724" s="29">
        <f t="shared" si="65"/>
        <v>9566.2799999999988</v>
      </c>
      <c r="H724" s="36">
        <v>20</v>
      </c>
      <c r="I724" s="31">
        <f t="shared" si="67"/>
        <v>20</v>
      </c>
      <c r="J724" s="67">
        <f t="shared" si="66"/>
        <v>191325.59999999998</v>
      </c>
    </row>
    <row r="725" spans="1:11" x14ac:dyDescent="0.35">
      <c r="A725" s="68" t="s">
        <v>389</v>
      </c>
      <c r="B725" s="39" t="s">
        <v>340</v>
      </c>
      <c r="C725" s="36" t="s">
        <v>224</v>
      </c>
      <c r="D725" s="36">
        <v>109</v>
      </c>
      <c r="E725" s="25">
        <v>3570</v>
      </c>
      <c r="F725" s="29">
        <f t="shared" si="64"/>
        <v>678</v>
      </c>
      <c r="G725" s="29">
        <f t="shared" si="65"/>
        <v>4248</v>
      </c>
      <c r="H725" s="36">
        <v>20</v>
      </c>
      <c r="I725" s="31">
        <f t="shared" si="67"/>
        <v>20</v>
      </c>
      <c r="J725" s="67">
        <f t="shared" si="66"/>
        <v>84960</v>
      </c>
    </row>
    <row r="726" spans="1:11" x14ac:dyDescent="0.35">
      <c r="A726" s="68" t="s">
        <v>389</v>
      </c>
      <c r="B726" s="39" t="s">
        <v>378</v>
      </c>
      <c r="C726" s="36" t="s">
        <v>224</v>
      </c>
      <c r="D726" s="36">
        <v>390</v>
      </c>
      <c r="E726" s="25">
        <v>1882350.94</v>
      </c>
      <c r="F726" s="29">
        <f t="shared" si="64"/>
        <v>357647</v>
      </c>
      <c r="G726" s="29">
        <f t="shared" si="65"/>
        <v>2239997.94</v>
      </c>
      <c r="H726" s="36">
        <v>6</v>
      </c>
      <c r="I726" s="31">
        <f t="shared" si="67"/>
        <v>6</v>
      </c>
      <c r="J726" s="67">
        <f t="shared" si="66"/>
        <v>13439987.640000001</v>
      </c>
    </row>
    <row r="727" spans="1:11" x14ac:dyDescent="0.35">
      <c r="A727" s="68" t="s">
        <v>389</v>
      </c>
      <c r="B727" s="39" t="s">
        <v>379</v>
      </c>
      <c r="C727" s="36" t="s">
        <v>224</v>
      </c>
      <c r="D727" s="36">
        <v>118</v>
      </c>
      <c r="E727" s="25">
        <v>250000</v>
      </c>
      <c r="F727" s="29">
        <f t="shared" ref="F727:F789" si="68">ROUND(E727*0.19,0)</f>
        <v>47500</v>
      </c>
      <c r="G727" s="29">
        <f t="shared" ref="G727:G789" si="69">+E727+F727</f>
        <v>297500</v>
      </c>
      <c r="H727" s="36">
        <v>6</v>
      </c>
      <c r="I727" s="31">
        <f t="shared" si="67"/>
        <v>6</v>
      </c>
      <c r="J727" s="67">
        <f t="shared" ref="J727:J789" si="70">+I727*G727</f>
        <v>1785000</v>
      </c>
    </row>
    <row r="728" spans="1:11" x14ac:dyDescent="0.35">
      <c r="A728" s="68" t="s">
        <v>389</v>
      </c>
      <c r="B728" s="39" t="s">
        <v>336</v>
      </c>
      <c r="C728" s="36" t="s">
        <v>224</v>
      </c>
      <c r="D728" s="36">
        <v>119</v>
      </c>
      <c r="E728" s="25">
        <v>15126</v>
      </c>
      <c r="F728" s="29">
        <f t="shared" si="68"/>
        <v>2874</v>
      </c>
      <c r="G728" s="29">
        <f t="shared" si="69"/>
        <v>18000</v>
      </c>
      <c r="H728" s="36">
        <v>2</v>
      </c>
      <c r="I728" s="31">
        <f t="shared" si="67"/>
        <v>2</v>
      </c>
      <c r="J728" s="67">
        <f t="shared" si="70"/>
        <v>36000</v>
      </c>
    </row>
    <row r="729" spans="1:11" x14ac:dyDescent="0.35">
      <c r="A729" s="68" t="s">
        <v>389</v>
      </c>
      <c r="B729" s="39" t="s">
        <v>380</v>
      </c>
      <c r="C729" s="36" t="s">
        <v>224</v>
      </c>
      <c r="D729" s="36">
        <v>120</v>
      </c>
      <c r="E729" s="25">
        <v>57150</v>
      </c>
      <c r="F729" s="29">
        <f t="shared" si="68"/>
        <v>10859</v>
      </c>
      <c r="G729" s="29">
        <f t="shared" si="69"/>
        <v>68009</v>
      </c>
      <c r="H729" s="36">
        <v>8</v>
      </c>
      <c r="I729" s="31">
        <f t="shared" si="67"/>
        <v>8</v>
      </c>
      <c r="J729" s="67">
        <f t="shared" si="70"/>
        <v>544072</v>
      </c>
    </row>
    <row r="730" spans="1:11" x14ac:dyDescent="0.35">
      <c r="A730" s="68" t="s">
        <v>390</v>
      </c>
      <c r="B730" s="40" t="s">
        <v>391</v>
      </c>
      <c r="C730" s="36" t="s">
        <v>224</v>
      </c>
      <c r="D730" s="36">
        <v>90</v>
      </c>
      <c r="E730" s="25">
        <v>8255</v>
      </c>
      <c r="F730" s="29">
        <f t="shared" si="68"/>
        <v>1568</v>
      </c>
      <c r="G730" s="29">
        <f t="shared" si="69"/>
        <v>9823</v>
      </c>
      <c r="H730" s="36">
        <v>1</v>
      </c>
      <c r="I730" s="31">
        <f>+H730*1529</f>
        <v>1529</v>
      </c>
      <c r="J730" s="67">
        <f t="shared" si="70"/>
        <v>15019367</v>
      </c>
      <c r="K730">
        <f>27*1529</f>
        <v>41283</v>
      </c>
    </row>
    <row r="731" spans="1:11" x14ac:dyDescent="0.35">
      <c r="A731" s="68" t="s">
        <v>390</v>
      </c>
      <c r="B731" s="39" t="s">
        <v>309</v>
      </c>
      <c r="C731" s="36" t="s">
        <v>224</v>
      </c>
      <c r="D731" s="36">
        <v>26</v>
      </c>
      <c r="E731" s="25">
        <v>4953</v>
      </c>
      <c r="F731" s="29">
        <f t="shared" si="68"/>
        <v>941</v>
      </c>
      <c r="G731" s="29">
        <f t="shared" si="69"/>
        <v>5894</v>
      </c>
      <c r="H731" s="36">
        <v>5</v>
      </c>
      <c r="I731" s="31">
        <f>+H731*1529</f>
        <v>7645</v>
      </c>
      <c r="J731" s="67">
        <f t="shared" si="70"/>
        <v>45059630</v>
      </c>
    </row>
    <row r="732" spans="1:11" x14ac:dyDescent="0.35">
      <c r="A732" s="68" t="s">
        <v>390</v>
      </c>
      <c r="B732" s="39" t="s">
        <v>338</v>
      </c>
      <c r="C732" s="36" t="s">
        <v>224</v>
      </c>
      <c r="D732" s="36">
        <v>96</v>
      </c>
      <c r="E732" s="25">
        <v>2079</v>
      </c>
      <c r="F732" s="29">
        <f t="shared" si="68"/>
        <v>395</v>
      </c>
      <c r="G732" s="29">
        <f t="shared" si="69"/>
        <v>2474</v>
      </c>
      <c r="H732" s="36">
        <v>3</v>
      </c>
      <c r="I732" s="31">
        <f t="shared" ref="I732:I741" si="71">+H732*1529</f>
        <v>4587</v>
      </c>
      <c r="J732" s="67">
        <f t="shared" si="70"/>
        <v>11348238</v>
      </c>
    </row>
    <row r="733" spans="1:11" x14ac:dyDescent="0.35">
      <c r="A733" s="68" t="s">
        <v>390</v>
      </c>
      <c r="B733" s="39" t="s">
        <v>301</v>
      </c>
      <c r="C733" s="26" t="s">
        <v>224</v>
      </c>
      <c r="D733" s="36">
        <v>97</v>
      </c>
      <c r="E733" s="25">
        <v>61536</v>
      </c>
      <c r="F733" s="29">
        <f t="shared" si="68"/>
        <v>11692</v>
      </c>
      <c r="G733" s="29">
        <f t="shared" si="69"/>
        <v>73228</v>
      </c>
      <c r="H733" s="36">
        <v>1</v>
      </c>
      <c r="I733" s="31">
        <f t="shared" si="71"/>
        <v>1529</v>
      </c>
      <c r="J733" s="67">
        <f t="shared" si="70"/>
        <v>111965612</v>
      </c>
    </row>
    <row r="734" spans="1:11" x14ac:dyDescent="0.35">
      <c r="A734" s="68" t="s">
        <v>390</v>
      </c>
      <c r="B734" s="40" t="s">
        <v>376</v>
      </c>
      <c r="C734" s="36" t="s">
        <v>224</v>
      </c>
      <c r="D734" s="36">
        <v>98</v>
      </c>
      <c r="E734" s="25">
        <v>62394.75</v>
      </c>
      <c r="F734" s="29">
        <f t="shared" si="68"/>
        <v>11855</v>
      </c>
      <c r="G734" s="29">
        <f t="shared" si="69"/>
        <v>74249.75</v>
      </c>
      <c r="H734" s="36">
        <v>1</v>
      </c>
      <c r="I734" s="31">
        <f t="shared" si="71"/>
        <v>1529</v>
      </c>
      <c r="J734" s="67">
        <f t="shared" si="70"/>
        <v>113527867.75</v>
      </c>
    </row>
    <row r="735" spans="1:11" x14ac:dyDescent="0.35">
      <c r="A735" s="68" t="s">
        <v>390</v>
      </c>
      <c r="B735" s="39" t="s">
        <v>330</v>
      </c>
      <c r="C735" s="36" t="s">
        <v>224</v>
      </c>
      <c r="D735" s="36">
        <v>99</v>
      </c>
      <c r="E735" s="25">
        <v>59243.5</v>
      </c>
      <c r="F735" s="29">
        <f t="shared" si="68"/>
        <v>11256</v>
      </c>
      <c r="G735" s="29">
        <f t="shared" si="69"/>
        <v>70499.5</v>
      </c>
      <c r="H735" s="36">
        <v>1</v>
      </c>
      <c r="I735" s="31">
        <f t="shared" si="71"/>
        <v>1529</v>
      </c>
      <c r="J735" s="67">
        <f t="shared" si="70"/>
        <v>107793735.5</v>
      </c>
    </row>
    <row r="736" spans="1:11" x14ac:dyDescent="0.35">
      <c r="A736" s="68" t="s">
        <v>390</v>
      </c>
      <c r="B736" s="39" t="s">
        <v>318</v>
      </c>
      <c r="C736" s="26" t="s">
        <v>224</v>
      </c>
      <c r="D736" s="36">
        <v>23</v>
      </c>
      <c r="E736" s="25">
        <v>4540.25</v>
      </c>
      <c r="F736" s="29">
        <f t="shared" si="68"/>
        <v>863</v>
      </c>
      <c r="G736" s="29">
        <f t="shared" si="69"/>
        <v>5403.25</v>
      </c>
      <c r="H736" s="36">
        <v>5</v>
      </c>
      <c r="I736" s="31">
        <f t="shared" si="71"/>
        <v>7645</v>
      </c>
      <c r="J736" s="67">
        <f t="shared" si="70"/>
        <v>41307846.25</v>
      </c>
    </row>
    <row r="737" spans="1:11" x14ac:dyDescent="0.35">
      <c r="A737" s="68" t="s">
        <v>390</v>
      </c>
      <c r="B737" s="39" t="s">
        <v>251</v>
      </c>
      <c r="C737" s="36" t="s">
        <v>224</v>
      </c>
      <c r="D737" s="36">
        <v>101</v>
      </c>
      <c r="E737" s="25">
        <v>5810</v>
      </c>
      <c r="F737" s="29">
        <f t="shared" si="68"/>
        <v>1104</v>
      </c>
      <c r="G737" s="29">
        <f t="shared" si="69"/>
        <v>6914</v>
      </c>
      <c r="H737" s="36">
        <v>5</v>
      </c>
      <c r="I737" s="31">
        <f t="shared" si="71"/>
        <v>7645</v>
      </c>
      <c r="J737" s="67">
        <f t="shared" si="70"/>
        <v>52857530</v>
      </c>
    </row>
    <row r="738" spans="1:11" x14ac:dyDescent="0.35">
      <c r="A738" s="68" t="s">
        <v>390</v>
      </c>
      <c r="B738" s="39" t="s">
        <v>333</v>
      </c>
      <c r="C738" s="26" t="s">
        <v>224</v>
      </c>
      <c r="D738" s="36">
        <v>108</v>
      </c>
      <c r="E738" s="25">
        <v>35500</v>
      </c>
      <c r="F738" s="29">
        <f t="shared" si="68"/>
        <v>6745</v>
      </c>
      <c r="G738" s="29">
        <f t="shared" si="69"/>
        <v>42245</v>
      </c>
      <c r="H738" s="36">
        <v>2</v>
      </c>
      <c r="I738" s="31">
        <f t="shared" si="71"/>
        <v>3058</v>
      </c>
      <c r="J738" s="67">
        <f t="shared" si="70"/>
        <v>129185210</v>
      </c>
    </row>
    <row r="739" spans="1:11" x14ac:dyDescent="0.35">
      <c r="A739" s="68" t="s">
        <v>390</v>
      </c>
      <c r="B739" s="39" t="s">
        <v>212</v>
      </c>
      <c r="C739" s="36" t="s">
        <v>224</v>
      </c>
      <c r="D739" s="36">
        <v>138</v>
      </c>
      <c r="E739" s="25">
        <v>21462</v>
      </c>
      <c r="F739" s="29">
        <f t="shared" si="68"/>
        <v>4078</v>
      </c>
      <c r="G739" s="29">
        <f t="shared" si="69"/>
        <v>25540</v>
      </c>
      <c r="H739" s="36">
        <v>1</v>
      </c>
      <c r="I739" s="31">
        <f t="shared" si="71"/>
        <v>1529</v>
      </c>
      <c r="J739" s="67">
        <f t="shared" si="70"/>
        <v>39050660</v>
      </c>
    </row>
    <row r="740" spans="1:11" x14ac:dyDescent="0.35">
      <c r="A740" s="68" t="s">
        <v>390</v>
      </c>
      <c r="B740" s="39" t="s">
        <v>223</v>
      </c>
      <c r="C740" s="36" t="s">
        <v>224</v>
      </c>
      <c r="D740" s="36">
        <v>139</v>
      </c>
      <c r="E740" s="25">
        <v>21462</v>
      </c>
      <c r="F740" s="29">
        <f t="shared" si="68"/>
        <v>4078</v>
      </c>
      <c r="G740" s="29">
        <f t="shared" si="69"/>
        <v>25540</v>
      </c>
      <c r="H740" s="36">
        <v>1</v>
      </c>
      <c r="I740" s="31">
        <f t="shared" si="71"/>
        <v>1529</v>
      </c>
      <c r="J740" s="67">
        <f t="shared" si="70"/>
        <v>39050660</v>
      </c>
    </row>
    <row r="741" spans="1:11" x14ac:dyDescent="0.35">
      <c r="A741" s="68" t="s">
        <v>390</v>
      </c>
      <c r="B741" s="39" t="s">
        <v>227</v>
      </c>
      <c r="C741" s="36" t="s">
        <v>224</v>
      </c>
      <c r="D741" s="36">
        <v>140</v>
      </c>
      <c r="E741" s="25">
        <v>6226</v>
      </c>
      <c r="F741" s="29">
        <f t="shared" si="68"/>
        <v>1183</v>
      </c>
      <c r="G741" s="29">
        <f t="shared" si="69"/>
        <v>7409</v>
      </c>
      <c r="H741" s="36">
        <v>1</v>
      </c>
      <c r="I741" s="31">
        <f t="shared" si="71"/>
        <v>1529</v>
      </c>
      <c r="J741" s="67">
        <f t="shared" si="70"/>
        <v>11328361</v>
      </c>
    </row>
    <row r="742" spans="1:11" x14ac:dyDescent="0.35">
      <c r="A742" s="81" t="s">
        <v>392</v>
      </c>
      <c r="B742" s="40" t="s">
        <v>393</v>
      </c>
      <c r="C742" s="55" t="s">
        <v>394</v>
      </c>
      <c r="D742" s="36">
        <v>110</v>
      </c>
      <c r="E742" s="25">
        <v>4000</v>
      </c>
      <c r="F742" s="29">
        <f t="shared" si="68"/>
        <v>760</v>
      </c>
      <c r="G742" s="29">
        <f t="shared" si="69"/>
        <v>4760</v>
      </c>
      <c r="H742" s="36">
        <v>3</v>
      </c>
      <c r="I742" s="31">
        <f>H742*451</f>
        <v>1353</v>
      </c>
      <c r="J742" s="67">
        <f t="shared" si="70"/>
        <v>6440280</v>
      </c>
      <c r="K742">
        <f>222*451</f>
        <v>100122</v>
      </c>
    </row>
    <row r="743" spans="1:11" x14ac:dyDescent="0.35">
      <c r="A743" s="81" t="s">
        <v>392</v>
      </c>
      <c r="B743" s="39" t="s">
        <v>395</v>
      </c>
      <c r="C743" s="36"/>
      <c r="D743" s="36">
        <v>114</v>
      </c>
      <c r="E743" s="25">
        <v>6811</v>
      </c>
      <c r="F743" s="29">
        <f t="shared" si="68"/>
        <v>1294</v>
      </c>
      <c r="G743" s="29">
        <f t="shared" si="69"/>
        <v>8105</v>
      </c>
      <c r="H743" s="36">
        <v>36</v>
      </c>
      <c r="I743" s="31">
        <f t="shared" ref="I743:I803" si="72">H743*451</f>
        <v>16236</v>
      </c>
      <c r="J743" s="67">
        <f t="shared" si="70"/>
        <v>131592780</v>
      </c>
    </row>
    <row r="744" spans="1:11" x14ac:dyDescent="0.35">
      <c r="A744" s="81" t="s">
        <v>392</v>
      </c>
      <c r="B744" s="39" t="s">
        <v>349</v>
      </c>
      <c r="C744" s="36" t="s">
        <v>224</v>
      </c>
      <c r="D744" s="36">
        <v>115</v>
      </c>
      <c r="E744" s="25">
        <v>491</v>
      </c>
      <c r="F744" s="29">
        <f t="shared" si="68"/>
        <v>93</v>
      </c>
      <c r="G744" s="29">
        <f t="shared" si="69"/>
        <v>584</v>
      </c>
      <c r="H744" s="36">
        <v>1</v>
      </c>
      <c r="I744" s="31">
        <f t="shared" si="72"/>
        <v>451</v>
      </c>
      <c r="J744" s="67">
        <f t="shared" si="70"/>
        <v>263384</v>
      </c>
    </row>
    <row r="745" spans="1:11" x14ac:dyDescent="0.35">
      <c r="A745" s="81" t="s">
        <v>392</v>
      </c>
      <c r="B745" s="39" t="s">
        <v>315</v>
      </c>
      <c r="C745" s="36" t="s">
        <v>224</v>
      </c>
      <c r="D745" s="36">
        <v>16</v>
      </c>
      <c r="E745" s="25">
        <v>982.8</v>
      </c>
      <c r="F745" s="29">
        <f t="shared" si="68"/>
        <v>187</v>
      </c>
      <c r="G745" s="29">
        <f t="shared" si="69"/>
        <v>1169.8</v>
      </c>
      <c r="H745" s="36">
        <v>1</v>
      </c>
      <c r="I745" s="31">
        <f t="shared" si="72"/>
        <v>451</v>
      </c>
      <c r="J745" s="67">
        <f t="shared" si="70"/>
        <v>527579.79999999993</v>
      </c>
    </row>
    <row r="746" spans="1:11" x14ac:dyDescent="0.35">
      <c r="A746" s="81" t="s">
        <v>392</v>
      </c>
      <c r="B746" s="39" t="s">
        <v>396</v>
      </c>
      <c r="C746" s="36" t="s">
        <v>224</v>
      </c>
      <c r="D746" s="36">
        <v>122</v>
      </c>
      <c r="E746" s="25">
        <v>7872.48</v>
      </c>
      <c r="F746" s="29">
        <f t="shared" si="68"/>
        <v>1496</v>
      </c>
      <c r="G746" s="29">
        <f t="shared" si="69"/>
        <v>9368.48</v>
      </c>
      <c r="H746" s="36">
        <v>15</v>
      </c>
      <c r="I746" s="31">
        <f t="shared" si="72"/>
        <v>6765</v>
      </c>
      <c r="J746" s="67">
        <f t="shared" si="70"/>
        <v>63377767.199999996</v>
      </c>
    </row>
    <row r="747" spans="1:11" x14ac:dyDescent="0.35">
      <c r="A747" s="81" t="s">
        <v>392</v>
      </c>
      <c r="B747" s="39" t="s">
        <v>397</v>
      </c>
      <c r="C747" s="36" t="s">
        <v>224</v>
      </c>
      <c r="D747" s="36">
        <v>123</v>
      </c>
      <c r="E747" s="25">
        <v>11151</v>
      </c>
      <c r="F747" s="29">
        <f t="shared" si="68"/>
        <v>2119</v>
      </c>
      <c r="G747" s="29">
        <f t="shared" si="69"/>
        <v>13270</v>
      </c>
      <c r="H747" s="36">
        <v>3</v>
      </c>
      <c r="I747" s="31">
        <f t="shared" si="72"/>
        <v>1353</v>
      </c>
      <c r="J747" s="67">
        <f t="shared" si="70"/>
        <v>17954310</v>
      </c>
    </row>
    <row r="748" spans="1:11" x14ac:dyDescent="0.35">
      <c r="A748" s="81" t="s">
        <v>392</v>
      </c>
      <c r="B748" s="40" t="s">
        <v>398</v>
      </c>
      <c r="C748" s="36" t="s">
        <v>224</v>
      </c>
      <c r="D748" s="36">
        <v>124</v>
      </c>
      <c r="E748" s="25">
        <v>277.2</v>
      </c>
      <c r="F748" s="29">
        <f t="shared" si="68"/>
        <v>53</v>
      </c>
      <c r="G748" s="29">
        <f t="shared" si="69"/>
        <v>330.2</v>
      </c>
      <c r="H748" s="36">
        <v>50</v>
      </c>
      <c r="I748" s="31">
        <f t="shared" si="72"/>
        <v>22550</v>
      </c>
      <c r="J748" s="67">
        <f t="shared" si="70"/>
        <v>7446010</v>
      </c>
    </row>
    <row r="749" spans="1:11" x14ac:dyDescent="0.35">
      <c r="A749" s="81" t="s">
        <v>392</v>
      </c>
      <c r="B749" s="39" t="s">
        <v>314</v>
      </c>
      <c r="C749" s="36" t="s">
        <v>224</v>
      </c>
      <c r="D749" s="36">
        <v>15</v>
      </c>
      <c r="E749" s="25">
        <v>33283.800000000003</v>
      </c>
      <c r="F749" s="29">
        <f t="shared" si="68"/>
        <v>6324</v>
      </c>
      <c r="G749" s="29">
        <f t="shared" si="69"/>
        <v>39607.800000000003</v>
      </c>
      <c r="H749" s="36">
        <v>1</v>
      </c>
      <c r="I749" s="31">
        <f t="shared" si="72"/>
        <v>451</v>
      </c>
      <c r="J749" s="67">
        <f t="shared" si="70"/>
        <v>17863117.800000001</v>
      </c>
    </row>
    <row r="750" spans="1:11" x14ac:dyDescent="0.35">
      <c r="A750" s="81" t="s">
        <v>392</v>
      </c>
      <c r="B750" s="39" t="s">
        <v>399</v>
      </c>
      <c r="C750" s="36" t="s">
        <v>224</v>
      </c>
      <c r="D750" s="36">
        <v>125</v>
      </c>
      <c r="E750" s="25">
        <v>14322</v>
      </c>
      <c r="F750" s="29">
        <f t="shared" si="68"/>
        <v>2721</v>
      </c>
      <c r="G750" s="29">
        <f t="shared" si="69"/>
        <v>17043</v>
      </c>
      <c r="H750" s="36">
        <v>4</v>
      </c>
      <c r="I750" s="31">
        <f t="shared" si="72"/>
        <v>1804</v>
      </c>
      <c r="J750" s="67">
        <f t="shared" si="70"/>
        <v>30745572</v>
      </c>
    </row>
    <row r="751" spans="1:11" x14ac:dyDescent="0.35">
      <c r="A751" s="81" t="s">
        <v>392</v>
      </c>
      <c r="B751" s="39" t="s">
        <v>373</v>
      </c>
      <c r="C751" s="36" t="s">
        <v>224</v>
      </c>
      <c r="D751" s="36">
        <v>325</v>
      </c>
      <c r="E751" s="25">
        <v>1050</v>
      </c>
      <c r="F751" s="29">
        <f t="shared" si="68"/>
        <v>200</v>
      </c>
      <c r="G751" s="29">
        <f t="shared" si="69"/>
        <v>1250</v>
      </c>
      <c r="H751" s="36">
        <v>5</v>
      </c>
      <c r="I751" s="31">
        <f t="shared" si="72"/>
        <v>2255</v>
      </c>
      <c r="J751" s="67">
        <f t="shared" si="70"/>
        <v>2818750</v>
      </c>
    </row>
    <row r="752" spans="1:11" x14ac:dyDescent="0.35">
      <c r="A752" s="81" t="s">
        <v>392</v>
      </c>
      <c r="B752" s="39" t="s">
        <v>400</v>
      </c>
      <c r="C752" s="36" t="s">
        <v>224</v>
      </c>
      <c r="D752" s="36">
        <v>126</v>
      </c>
      <c r="E752" s="25">
        <v>1680</v>
      </c>
      <c r="F752" s="29">
        <f t="shared" si="68"/>
        <v>319</v>
      </c>
      <c r="G752" s="29">
        <f t="shared" si="69"/>
        <v>1999</v>
      </c>
      <c r="H752" s="36">
        <v>10</v>
      </c>
      <c r="I752" s="31">
        <f t="shared" si="72"/>
        <v>4510</v>
      </c>
      <c r="J752" s="67">
        <f t="shared" si="70"/>
        <v>9015490</v>
      </c>
    </row>
    <row r="753" spans="1:10" x14ac:dyDescent="0.35">
      <c r="A753" s="81" t="s">
        <v>392</v>
      </c>
      <c r="B753" s="39" t="s">
        <v>401</v>
      </c>
      <c r="C753" s="36" t="s">
        <v>224</v>
      </c>
      <c r="D753" s="36">
        <v>127</v>
      </c>
      <c r="E753" s="25">
        <v>1965.6</v>
      </c>
      <c r="F753" s="29">
        <f t="shared" si="68"/>
        <v>373</v>
      </c>
      <c r="G753" s="29">
        <f t="shared" si="69"/>
        <v>2338.6</v>
      </c>
      <c r="H753" s="36">
        <v>1</v>
      </c>
      <c r="I753" s="31">
        <f t="shared" si="72"/>
        <v>451</v>
      </c>
      <c r="J753" s="67">
        <f t="shared" si="70"/>
        <v>1054708.5999999999</v>
      </c>
    </row>
    <row r="754" spans="1:10" x14ac:dyDescent="0.35">
      <c r="A754" s="81" t="s">
        <v>392</v>
      </c>
      <c r="B754" s="40" t="s">
        <v>402</v>
      </c>
      <c r="C754" s="36" t="s">
        <v>224</v>
      </c>
      <c r="D754" s="78">
        <v>129</v>
      </c>
      <c r="E754" s="25">
        <v>2912.47</v>
      </c>
      <c r="F754" s="29">
        <f t="shared" si="68"/>
        <v>553</v>
      </c>
      <c r="G754" s="29">
        <f t="shared" si="69"/>
        <v>3465.47</v>
      </c>
      <c r="H754">
        <v>20</v>
      </c>
      <c r="I754" s="31">
        <f t="shared" si="72"/>
        <v>9020</v>
      </c>
      <c r="J754" s="67">
        <f t="shared" si="70"/>
        <v>31258539.399999999</v>
      </c>
    </row>
    <row r="755" spans="1:10" x14ac:dyDescent="0.35">
      <c r="A755" s="81" t="s">
        <v>392</v>
      </c>
      <c r="B755" s="40" t="s">
        <v>403</v>
      </c>
      <c r="C755" s="55" t="s">
        <v>394</v>
      </c>
      <c r="D755">
        <v>130</v>
      </c>
      <c r="E755" s="25">
        <v>2352</v>
      </c>
      <c r="F755" s="29">
        <f t="shared" si="68"/>
        <v>447</v>
      </c>
      <c r="G755" s="29">
        <f t="shared" si="69"/>
        <v>2799</v>
      </c>
      <c r="H755">
        <v>1</v>
      </c>
      <c r="I755" s="31">
        <f t="shared" si="72"/>
        <v>451</v>
      </c>
      <c r="J755" s="67">
        <f t="shared" si="70"/>
        <v>1262349</v>
      </c>
    </row>
    <row r="756" spans="1:10" x14ac:dyDescent="0.35">
      <c r="A756" s="81" t="s">
        <v>392</v>
      </c>
      <c r="B756" s="40" t="s">
        <v>369</v>
      </c>
      <c r="C756" s="36" t="s">
        <v>224</v>
      </c>
      <c r="D756">
        <v>131</v>
      </c>
      <c r="E756" s="25">
        <v>27428.09</v>
      </c>
      <c r="F756" s="29">
        <f t="shared" si="68"/>
        <v>5211</v>
      </c>
      <c r="G756" s="29">
        <f t="shared" si="69"/>
        <v>32639.09</v>
      </c>
      <c r="H756">
        <v>1</v>
      </c>
      <c r="I756" s="31">
        <f t="shared" si="72"/>
        <v>451</v>
      </c>
      <c r="J756" s="67">
        <f t="shared" si="70"/>
        <v>14720229.59</v>
      </c>
    </row>
    <row r="757" spans="1:10" x14ac:dyDescent="0.35">
      <c r="A757" s="81" t="s">
        <v>392</v>
      </c>
      <c r="B757" s="40" t="s">
        <v>404</v>
      </c>
      <c r="C757" s="36" t="s">
        <v>224</v>
      </c>
      <c r="D757">
        <v>132</v>
      </c>
      <c r="E757" s="25">
        <v>29901.25</v>
      </c>
      <c r="F757" s="29">
        <f t="shared" si="68"/>
        <v>5681</v>
      </c>
      <c r="G757" s="29">
        <f t="shared" si="69"/>
        <v>35582.25</v>
      </c>
      <c r="H757">
        <v>2</v>
      </c>
      <c r="I757" s="31">
        <f t="shared" si="72"/>
        <v>902</v>
      </c>
      <c r="J757" s="67">
        <f t="shared" si="70"/>
        <v>32095189.5</v>
      </c>
    </row>
    <row r="758" spans="1:10" x14ac:dyDescent="0.35">
      <c r="A758" s="81" t="s">
        <v>392</v>
      </c>
      <c r="B758" s="40" t="s">
        <v>405</v>
      </c>
      <c r="C758" s="36" t="s">
        <v>224</v>
      </c>
      <c r="D758">
        <v>133</v>
      </c>
      <c r="E758" s="25">
        <v>1666.24</v>
      </c>
      <c r="F758" s="29">
        <f t="shared" si="68"/>
        <v>317</v>
      </c>
      <c r="G758" s="29">
        <f t="shared" si="69"/>
        <v>1983.24</v>
      </c>
      <c r="H758">
        <v>10</v>
      </c>
      <c r="I758" s="31">
        <f t="shared" si="72"/>
        <v>4510</v>
      </c>
      <c r="J758" s="67">
        <f t="shared" si="70"/>
        <v>8944412.4000000004</v>
      </c>
    </row>
    <row r="759" spans="1:10" x14ac:dyDescent="0.35">
      <c r="A759" s="81" t="s">
        <v>392</v>
      </c>
      <c r="B759" s="39" t="s">
        <v>301</v>
      </c>
      <c r="C759" s="26" t="s">
        <v>224</v>
      </c>
      <c r="D759">
        <v>97</v>
      </c>
      <c r="E759" s="25">
        <v>61536</v>
      </c>
      <c r="F759" s="29">
        <f t="shared" si="68"/>
        <v>11692</v>
      </c>
      <c r="G759" s="29">
        <f t="shared" si="69"/>
        <v>73228</v>
      </c>
      <c r="H759">
        <v>1</v>
      </c>
      <c r="I759" s="31">
        <f t="shared" si="72"/>
        <v>451</v>
      </c>
      <c r="J759" s="67">
        <f t="shared" si="70"/>
        <v>33025828</v>
      </c>
    </row>
    <row r="760" spans="1:10" x14ac:dyDescent="0.35">
      <c r="A760" s="81" t="s">
        <v>392</v>
      </c>
      <c r="B760" s="39" t="s">
        <v>330</v>
      </c>
      <c r="C760" s="26" t="s">
        <v>224</v>
      </c>
      <c r="D760">
        <v>99</v>
      </c>
      <c r="E760" s="25">
        <v>59243.5</v>
      </c>
      <c r="F760" s="29">
        <f t="shared" si="68"/>
        <v>11256</v>
      </c>
      <c r="G760" s="29">
        <f t="shared" si="69"/>
        <v>70499.5</v>
      </c>
      <c r="H760">
        <v>1</v>
      </c>
      <c r="I760" s="31">
        <f t="shared" si="72"/>
        <v>451</v>
      </c>
      <c r="J760" s="67">
        <f t="shared" si="70"/>
        <v>31795274.5</v>
      </c>
    </row>
    <row r="761" spans="1:10" x14ac:dyDescent="0.35">
      <c r="A761" s="81" t="s">
        <v>392</v>
      </c>
      <c r="B761" s="12" t="s">
        <v>223</v>
      </c>
      <c r="C761" s="26" t="s">
        <v>224</v>
      </c>
      <c r="D761">
        <v>139</v>
      </c>
      <c r="E761" s="25">
        <v>21462</v>
      </c>
      <c r="F761" s="29">
        <f t="shared" si="68"/>
        <v>4078</v>
      </c>
      <c r="G761" s="29">
        <f t="shared" si="69"/>
        <v>25540</v>
      </c>
      <c r="H761">
        <v>1</v>
      </c>
      <c r="I761" s="31">
        <f t="shared" si="72"/>
        <v>451</v>
      </c>
      <c r="J761" s="67">
        <f t="shared" si="70"/>
        <v>11518540</v>
      </c>
    </row>
    <row r="762" spans="1:10" ht="15.5" x14ac:dyDescent="0.35">
      <c r="A762" s="81" t="s">
        <v>392</v>
      </c>
      <c r="B762" s="40" t="s">
        <v>406</v>
      </c>
      <c r="C762" s="26" t="s">
        <v>224</v>
      </c>
      <c r="D762">
        <v>141</v>
      </c>
      <c r="E762" s="41">
        <v>1020</v>
      </c>
      <c r="F762" s="29">
        <f t="shared" si="68"/>
        <v>194</v>
      </c>
      <c r="G762" s="29">
        <f t="shared" si="69"/>
        <v>1214</v>
      </c>
      <c r="H762">
        <v>1</v>
      </c>
      <c r="I762" s="31">
        <f t="shared" si="72"/>
        <v>451</v>
      </c>
      <c r="J762" s="67">
        <f t="shared" si="70"/>
        <v>547514</v>
      </c>
    </row>
    <row r="763" spans="1:10" ht="15.5" x14ac:dyDescent="0.35">
      <c r="A763" s="81" t="s">
        <v>392</v>
      </c>
      <c r="B763" s="40" t="s">
        <v>407</v>
      </c>
      <c r="C763" s="26" t="s">
        <v>224</v>
      </c>
      <c r="D763">
        <v>142</v>
      </c>
      <c r="E763" s="41">
        <v>7620</v>
      </c>
      <c r="F763" s="29">
        <f t="shared" si="68"/>
        <v>1448</v>
      </c>
      <c r="G763" s="29">
        <f t="shared" si="69"/>
        <v>9068</v>
      </c>
      <c r="H763">
        <v>1</v>
      </c>
      <c r="I763" s="31">
        <f t="shared" si="72"/>
        <v>451</v>
      </c>
      <c r="J763" s="67">
        <f t="shared" si="70"/>
        <v>4089668</v>
      </c>
    </row>
    <row r="764" spans="1:10" ht="26" x14ac:dyDescent="0.35">
      <c r="A764" s="81" t="s">
        <v>392</v>
      </c>
      <c r="B764" s="40" t="s">
        <v>408</v>
      </c>
      <c r="C764" s="26" t="s">
        <v>224</v>
      </c>
      <c r="D764">
        <v>143</v>
      </c>
      <c r="E764" s="25">
        <v>7250</v>
      </c>
      <c r="F764" s="29">
        <f t="shared" si="68"/>
        <v>1378</v>
      </c>
      <c r="G764" s="29">
        <f t="shared" si="69"/>
        <v>8628</v>
      </c>
      <c r="H764">
        <v>1</v>
      </c>
      <c r="I764" s="31">
        <f t="shared" si="72"/>
        <v>451</v>
      </c>
      <c r="J764" s="67">
        <f t="shared" si="70"/>
        <v>3891228</v>
      </c>
    </row>
    <row r="765" spans="1:10" x14ac:dyDescent="0.35">
      <c r="A765" s="81" t="s">
        <v>392</v>
      </c>
      <c r="B765" s="40" t="s">
        <v>409</v>
      </c>
      <c r="C765" s="26" t="s">
        <v>224</v>
      </c>
      <c r="D765">
        <v>169</v>
      </c>
      <c r="E765" s="25">
        <v>5080</v>
      </c>
      <c r="F765" s="29">
        <f t="shared" si="68"/>
        <v>965</v>
      </c>
      <c r="G765" s="29">
        <f t="shared" si="69"/>
        <v>6045</v>
      </c>
      <c r="H765">
        <v>1</v>
      </c>
      <c r="I765" s="31">
        <f t="shared" si="72"/>
        <v>451</v>
      </c>
      <c r="J765" s="67">
        <f t="shared" si="70"/>
        <v>2726295</v>
      </c>
    </row>
    <row r="766" spans="1:10" ht="15.5" x14ac:dyDescent="0.35">
      <c r="A766" s="81" t="s">
        <v>392</v>
      </c>
      <c r="B766" s="40" t="s">
        <v>410</v>
      </c>
      <c r="C766" s="26" t="s">
        <v>224</v>
      </c>
      <c r="D766">
        <v>145</v>
      </c>
      <c r="E766" s="41">
        <v>5080</v>
      </c>
      <c r="F766" s="29">
        <f t="shared" si="68"/>
        <v>965</v>
      </c>
      <c r="G766" s="29">
        <f t="shared" si="69"/>
        <v>6045</v>
      </c>
      <c r="H766">
        <v>1</v>
      </c>
      <c r="I766" s="31">
        <f t="shared" si="72"/>
        <v>451</v>
      </c>
      <c r="J766" s="67">
        <f t="shared" si="70"/>
        <v>2726295</v>
      </c>
    </row>
    <row r="767" spans="1:10" ht="15.5" x14ac:dyDescent="0.35">
      <c r="A767" s="81" t="s">
        <v>392</v>
      </c>
      <c r="B767" s="40" t="s">
        <v>411</v>
      </c>
      <c r="C767" s="26" t="s">
        <v>224</v>
      </c>
      <c r="D767">
        <v>146</v>
      </c>
      <c r="E767" s="41">
        <v>7620</v>
      </c>
      <c r="F767" s="29">
        <f t="shared" si="68"/>
        <v>1448</v>
      </c>
      <c r="G767" s="29">
        <f t="shared" si="69"/>
        <v>9068</v>
      </c>
      <c r="H767">
        <v>1</v>
      </c>
      <c r="I767" s="31">
        <f t="shared" si="72"/>
        <v>451</v>
      </c>
      <c r="J767" s="67">
        <f t="shared" si="70"/>
        <v>4089668</v>
      </c>
    </row>
    <row r="768" spans="1:10" ht="26" x14ac:dyDescent="0.35">
      <c r="A768" s="81" t="s">
        <v>392</v>
      </c>
      <c r="B768" s="40" t="s">
        <v>412</v>
      </c>
      <c r="C768" s="26" t="s">
        <v>224</v>
      </c>
      <c r="D768">
        <v>147</v>
      </c>
      <c r="E768" s="41">
        <v>30480</v>
      </c>
      <c r="F768" s="29">
        <f t="shared" si="68"/>
        <v>5791</v>
      </c>
      <c r="G768" s="29">
        <f t="shared" si="69"/>
        <v>36271</v>
      </c>
      <c r="H768">
        <v>1</v>
      </c>
      <c r="I768" s="31">
        <f t="shared" si="72"/>
        <v>451</v>
      </c>
      <c r="J768" s="67">
        <f t="shared" si="70"/>
        <v>16358221</v>
      </c>
    </row>
    <row r="769" spans="1:10" ht="15.5" x14ac:dyDescent="0.35">
      <c r="A769" s="81" t="s">
        <v>392</v>
      </c>
      <c r="B769" s="12" t="s">
        <v>413</v>
      </c>
      <c r="C769" s="26" t="s">
        <v>224</v>
      </c>
      <c r="D769">
        <v>148</v>
      </c>
      <c r="E769" s="41">
        <v>12700</v>
      </c>
      <c r="F769" s="29">
        <f t="shared" si="68"/>
        <v>2413</v>
      </c>
      <c r="G769" s="29">
        <f t="shared" si="69"/>
        <v>15113</v>
      </c>
      <c r="H769">
        <v>1</v>
      </c>
      <c r="I769" s="31">
        <f t="shared" si="72"/>
        <v>451</v>
      </c>
      <c r="J769" s="67">
        <f t="shared" si="70"/>
        <v>6815963</v>
      </c>
    </row>
    <row r="770" spans="1:10" x14ac:dyDescent="0.35">
      <c r="A770" s="81" t="s">
        <v>392</v>
      </c>
      <c r="B770" s="39" t="s">
        <v>414</v>
      </c>
      <c r="C770" s="26" t="s">
        <v>224</v>
      </c>
      <c r="D770">
        <v>149</v>
      </c>
      <c r="E770" s="25">
        <v>7620</v>
      </c>
      <c r="F770" s="29">
        <f t="shared" si="68"/>
        <v>1448</v>
      </c>
      <c r="G770" s="29">
        <f t="shared" si="69"/>
        <v>9068</v>
      </c>
      <c r="H770">
        <v>1</v>
      </c>
      <c r="I770" s="31">
        <f t="shared" si="72"/>
        <v>451</v>
      </c>
      <c r="J770" s="67">
        <f t="shared" si="70"/>
        <v>4089668</v>
      </c>
    </row>
    <row r="771" spans="1:10" x14ac:dyDescent="0.35">
      <c r="A771" s="81" t="s">
        <v>392</v>
      </c>
      <c r="B771" s="12" t="s">
        <v>415</v>
      </c>
      <c r="C771" s="26" t="s">
        <v>224</v>
      </c>
      <c r="D771">
        <v>150</v>
      </c>
      <c r="E771" s="6">
        <v>10160</v>
      </c>
      <c r="F771" s="29">
        <f t="shared" si="68"/>
        <v>1930</v>
      </c>
      <c r="G771" s="29">
        <f t="shared" si="69"/>
        <v>12090</v>
      </c>
      <c r="H771">
        <v>1</v>
      </c>
      <c r="I771" s="31">
        <f t="shared" si="72"/>
        <v>451</v>
      </c>
      <c r="J771" s="67">
        <f t="shared" si="70"/>
        <v>5452590</v>
      </c>
    </row>
    <row r="772" spans="1:10" ht="15.5" x14ac:dyDescent="0.35">
      <c r="A772" s="81" t="s">
        <v>392</v>
      </c>
      <c r="B772" s="40" t="s">
        <v>416</v>
      </c>
      <c r="C772" s="26" t="s">
        <v>224</v>
      </c>
      <c r="D772">
        <v>151</v>
      </c>
      <c r="E772" s="41">
        <v>7620</v>
      </c>
      <c r="F772" s="29">
        <f t="shared" si="68"/>
        <v>1448</v>
      </c>
      <c r="G772" s="29">
        <f t="shared" si="69"/>
        <v>9068</v>
      </c>
      <c r="H772">
        <v>1</v>
      </c>
      <c r="I772" s="31">
        <f t="shared" si="72"/>
        <v>451</v>
      </c>
      <c r="J772" s="67">
        <f t="shared" si="70"/>
        <v>4089668</v>
      </c>
    </row>
    <row r="773" spans="1:10" ht="15.5" x14ac:dyDescent="0.35">
      <c r="A773" s="81" t="s">
        <v>392</v>
      </c>
      <c r="B773" s="40" t="s">
        <v>417</v>
      </c>
      <c r="C773" s="26" t="s">
        <v>224</v>
      </c>
      <c r="D773">
        <v>152</v>
      </c>
      <c r="E773" s="41">
        <v>7620</v>
      </c>
      <c r="F773" s="29">
        <f t="shared" si="68"/>
        <v>1448</v>
      </c>
      <c r="G773" s="29">
        <f t="shared" si="69"/>
        <v>9068</v>
      </c>
      <c r="H773">
        <v>1</v>
      </c>
      <c r="I773" s="31">
        <f t="shared" si="72"/>
        <v>451</v>
      </c>
      <c r="J773" s="67">
        <f t="shared" si="70"/>
        <v>4089668</v>
      </c>
    </row>
    <row r="774" spans="1:10" ht="29" x14ac:dyDescent="0.35">
      <c r="A774" s="81" t="s">
        <v>392</v>
      </c>
      <c r="B774" s="38" t="s">
        <v>231</v>
      </c>
      <c r="C774" s="26" t="s">
        <v>232</v>
      </c>
      <c r="D774">
        <v>9</v>
      </c>
      <c r="E774" s="25">
        <v>150000</v>
      </c>
      <c r="F774" s="29">
        <f t="shared" si="68"/>
        <v>28500</v>
      </c>
      <c r="G774" s="29">
        <f t="shared" si="69"/>
        <v>178500</v>
      </c>
      <c r="H774">
        <v>3</v>
      </c>
      <c r="I774" s="31">
        <f t="shared" si="72"/>
        <v>1353</v>
      </c>
      <c r="J774" s="67">
        <f t="shared" si="70"/>
        <v>241510500</v>
      </c>
    </row>
    <row r="775" spans="1:10" x14ac:dyDescent="0.35">
      <c r="A775" s="81" t="s">
        <v>392</v>
      </c>
      <c r="B775" s="39" t="s">
        <v>418</v>
      </c>
      <c r="C775" s="26" t="s">
        <v>224</v>
      </c>
      <c r="D775">
        <v>153</v>
      </c>
      <c r="E775" s="25">
        <v>2540</v>
      </c>
      <c r="F775" s="29">
        <f t="shared" si="68"/>
        <v>483</v>
      </c>
      <c r="G775" s="29">
        <f t="shared" si="69"/>
        <v>3023</v>
      </c>
      <c r="H775">
        <v>1</v>
      </c>
      <c r="I775" s="31">
        <f t="shared" si="72"/>
        <v>451</v>
      </c>
      <c r="J775" s="67">
        <f t="shared" si="70"/>
        <v>1363373</v>
      </c>
    </row>
    <row r="776" spans="1:10" ht="15.5" x14ac:dyDescent="0.35">
      <c r="A776" s="81" t="s">
        <v>392</v>
      </c>
      <c r="B776" s="40" t="s">
        <v>419</v>
      </c>
      <c r="C776" s="26" t="s">
        <v>224</v>
      </c>
      <c r="D776">
        <v>154</v>
      </c>
      <c r="E776" s="41">
        <v>12700</v>
      </c>
      <c r="F776" s="29">
        <f t="shared" si="68"/>
        <v>2413</v>
      </c>
      <c r="G776" s="29">
        <f t="shared" si="69"/>
        <v>15113</v>
      </c>
      <c r="H776">
        <v>1</v>
      </c>
      <c r="I776" s="31">
        <f t="shared" si="72"/>
        <v>451</v>
      </c>
      <c r="J776" s="67">
        <f t="shared" si="70"/>
        <v>6815963</v>
      </c>
    </row>
    <row r="777" spans="1:10" ht="15.5" x14ac:dyDescent="0.35">
      <c r="A777" s="81" t="s">
        <v>392</v>
      </c>
      <c r="B777" s="40" t="s">
        <v>420</v>
      </c>
      <c r="C777" s="26" t="s">
        <v>224</v>
      </c>
      <c r="D777">
        <v>155</v>
      </c>
      <c r="E777" s="41">
        <v>10160</v>
      </c>
      <c r="F777" s="29">
        <f t="shared" si="68"/>
        <v>1930</v>
      </c>
      <c r="G777" s="29">
        <f t="shared" si="69"/>
        <v>12090</v>
      </c>
      <c r="H777">
        <v>1</v>
      </c>
      <c r="I777" s="31">
        <f t="shared" si="72"/>
        <v>451</v>
      </c>
      <c r="J777" s="67">
        <f t="shared" si="70"/>
        <v>5452590</v>
      </c>
    </row>
    <row r="778" spans="1:10" ht="15.5" x14ac:dyDescent="0.35">
      <c r="A778" s="81" t="s">
        <v>392</v>
      </c>
      <c r="B778" s="40" t="s">
        <v>421</v>
      </c>
      <c r="C778" s="26" t="s">
        <v>224</v>
      </c>
      <c r="D778">
        <v>156</v>
      </c>
      <c r="E778" s="41">
        <v>6350</v>
      </c>
      <c r="F778" s="29">
        <f t="shared" si="68"/>
        <v>1207</v>
      </c>
      <c r="G778" s="29">
        <f t="shared" si="69"/>
        <v>7557</v>
      </c>
      <c r="H778">
        <v>1</v>
      </c>
      <c r="I778" s="31">
        <f t="shared" si="72"/>
        <v>451</v>
      </c>
      <c r="J778" s="67">
        <f t="shared" si="70"/>
        <v>3408207</v>
      </c>
    </row>
    <row r="779" spans="1:10" ht="15.5" x14ac:dyDescent="0.35">
      <c r="A779" s="81" t="s">
        <v>392</v>
      </c>
      <c r="B779" s="40" t="s">
        <v>422</v>
      </c>
      <c r="C779" s="26" t="s">
        <v>224</v>
      </c>
      <c r="D779">
        <v>157</v>
      </c>
      <c r="E779" s="41">
        <v>12700</v>
      </c>
      <c r="F779" s="29">
        <f t="shared" si="68"/>
        <v>2413</v>
      </c>
      <c r="G779" s="29">
        <f t="shared" si="69"/>
        <v>15113</v>
      </c>
      <c r="H779">
        <v>1</v>
      </c>
      <c r="I779" s="31">
        <f t="shared" si="72"/>
        <v>451</v>
      </c>
      <c r="J779" s="67">
        <f t="shared" si="70"/>
        <v>6815963</v>
      </c>
    </row>
    <row r="780" spans="1:10" ht="15.5" x14ac:dyDescent="0.35">
      <c r="A780" s="81" t="s">
        <v>392</v>
      </c>
      <c r="B780" s="40" t="s">
        <v>423</v>
      </c>
      <c r="C780" s="26" t="s">
        <v>224</v>
      </c>
      <c r="D780">
        <v>158</v>
      </c>
      <c r="E780" s="41">
        <v>11430</v>
      </c>
      <c r="F780" s="29">
        <f t="shared" si="68"/>
        <v>2172</v>
      </c>
      <c r="G780" s="29">
        <f t="shared" si="69"/>
        <v>13602</v>
      </c>
      <c r="H780">
        <v>1</v>
      </c>
      <c r="I780" s="31">
        <f t="shared" si="72"/>
        <v>451</v>
      </c>
      <c r="J780" s="67">
        <f t="shared" si="70"/>
        <v>6134502</v>
      </c>
    </row>
    <row r="781" spans="1:10" ht="15.5" x14ac:dyDescent="0.35">
      <c r="A781" s="81" t="s">
        <v>392</v>
      </c>
      <c r="B781" s="40" t="s">
        <v>424</v>
      </c>
      <c r="C781" s="26" t="s">
        <v>224</v>
      </c>
      <c r="D781">
        <v>159</v>
      </c>
      <c r="E781" s="41">
        <v>12700</v>
      </c>
      <c r="F781" s="29">
        <f t="shared" si="68"/>
        <v>2413</v>
      </c>
      <c r="G781" s="29">
        <f t="shared" si="69"/>
        <v>15113</v>
      </c>
      <c r="H781">
        <v>1</v>
      </c>
      <c r="I781" s="31">
        <f t="shared" si="72"/>
        <v>451</v>
      </c>
      <c r="J781" s="67">
        <f t="shared" si="70"/>
        <v>6815963</v>
      </c>
    </row>
    <row r="782" spans="1:10" ht="15.5" x14ac:dyDescent="0.35">
      <c r="A782" s="81" t="s">
        <v>392</v>
      </c>
      <c r="B782" s="40" t="s">
        <v>425</v>
      </c>
      <c r="C782" s="26" t="s">
        <v>224</v>
      </c>
      <c r="D782">
        <v>160</v>
      </c>
      <c r="E782" s="41">
        <v>7620</v>
      </c>
      <c r="F782" s="29">
        <f t="shared" si="68"/>
        <v>1448</v>
      </c>
      <c r="G782" s="29">
        <f t="shared" si="69"/>
        <v>9068</v>
      </c>
      <c r="H782">
        <v>1</v>
      </c>
      <c r="I782" s="31">
        <f t="shared" si="72"/>
        <v>451</v>
      </c>
      <c r="J782" s="67">
        <f t="shared" si="70"/>
        <v>4089668</v>
      </c>
    </row>
    <row r="783" spans="1:10" ht="15.5" x14ac:dyDescent="0.35">
      <c r="A783" s="81" t="s">
        <v>392</v>
      </c>
      <c r="B783" s="40" t="s">
        <v>426</v>
      </c>
      <c r="C783" s="26" t="s">
        <v>224</v>
      </c>
      <c r="D783">
        <v>161</v>
      </c>
      <c r="E783" s="41">
        <v>15240</v>
      </c>
      <c r="F783" s="29">
        <f t="shared" si="68"/>
        <v>2896</v>
      </c>
      <c r="G783" s="29">
        <f t="shared" si="69"/>
        <v>18136</v>
      </c>
      <c r="H783">
        <v>1</v>
      </c>
      <c r="I783" s="31">
        <f t="shared" si="72"/>
        <v>451</v>
      </c>
      <c r="J783" s="67">
        <f t="shared" si="70"/>
        <v>8179336</v>
      </c>
    </row>
    <row r="784" spans="1:10" ht="15.5" x14ac:dyDescent="0.35">
      <c r="A784" s="81" t="s">
        <v>392</v>
      </c>
      <c r="B784" s="40" t="s">
        <v>427</v>
      </c>
      <c r="C784" s="26" t="s">
        <v>224</v>
      </c>
      <c r="D784">
        <v>162</v>
      </c>
      <c r="E784" s="41">
        <v>5080</v>
      </c>
      <c r="F784" s="29">
        <f t="shared" si="68"/>
        <v>965</v>
      </c>
      <c r="G784" s="29">
        <f t="shared" si="69"/>
        <v>6045</v>
      </c>
      <c r="H784">
        <v>1</v>
      </c>
      <c r="I784" s="31">
        <f t="shared" si="72"/>
        <v>451</v>
      </c>
      <c r="J784" s="67">
        <f t="shared" si="70"/>
        <v>2726295</v>
      </c>
    </row>
    <row r="785" spans="1:10" ht="15.5" x14ac:dyDescent="0.35">
      <c r="A785" s="81" t="s">
        <v>392</v>
      </c>
      <c r="B785" s="40" t="s">
        <v>428</v>
      </c>
      <c r="C785" s="26" t="s">
        <v>224</v>
      </c>
      <c r="D785">
        <v>163</v>
      </c>
      <c r="E785" s="41">
        <v>22860</v>
      </c>
      <c r="F785" s="29">
        <f t="shared" si="68"/>
        <v>4343</v>
      </c>
      <c r="G785" s="29">
        <f t="shared" si="69"/>
        <v>27203</v>
      </c>
      <c r="H785">
        <v>1</v>
      </c>
      <c r="I785" s="31">
        <f t="shared" si="72"/>
        <v>451</v>
      </c>
      <c r="J785" s="67">
        <f t="shared" si="70"/>
        <v>12268553</v>
      </c>
    </row>
    <row r="786" spans="1:10" ht="15.5" x14ac:dyDescent="0.35">
      <c r="A786" s="81" t="s">
        <v>392</v>
      </c>
      <c r="B786" s="40" t="s">
        <v>429</v>
      </c>
      <c r="C786" s="26" t="s">
        <v>224</v>
      </c>
      <c r="D786">
        <v>164</v>
      </c>
      <c r="E786" s="41">
        <v>13970</v>
      </c>
      <c r="F786" s="29">
        <f t="shared" si="68"/>
        <v>2654</v>
      </c>
      <c r="G786" s="29">
        <f t="shared" si="69"/>
        <v>16624</v>
      </c>
      <c r="H786">
        <v>1</v>
      </c>
      <c r="I786" s="31">
        <f t="shared" si="72"/>
        <v>451</v>
      </c>
      <c r="J786" s="67">
        <f t="shared" si="70"/>
        <v>7497424</v>
      </c>
    </row>
    <row r="787" spans="1:10" ht="26" x14ac:dyDescent="0.35">
      <c r="A787" s="81" t="s">
        <v>392</v>
      </c>
      <c r="B787" s="40" t="s">
        <v>430</v>
      </c>
      <c r="C787" s="26" t="s">
        <v>224</v>
      </c>
      <c r="D787" s="36">
        <v>165</v>
      </c>
      <c r="E787" s="25">
        <v>13970</v>
      </c>
      <c r="F787" s="29">
        <f t="shared" si="68"/>
        <v>2654</v>
      </c>
      <c r="G787" s="29">
        <f t="shared" si="69"/>
        <v>16624</v>
      </c>
      <c r="H787">
        <v>1</v>
      </c>
      <c r="I787" s="31">
        <f t="shared" si="72"/>
        <v>451</v>
      </c>
      <c r="J787" s="67">
        <f t="shared" si="70"/>
        <v>7497424</v>
      </c>
    </row>
    <row r="788" spans="1:10" x14ac:dyDescent="0.35">
      <c r="A788" s="81" t="s">
        <v>392</v>
      </c>
      <c r="B788" s="39" t="s">
        <v>323</v>
      </c>
      <c r="C788" s="26" t="s">
        <v>224</v>
      </c>
      <c r="D788" s="79">
        <v>247</v>
      </c>
      <c r="E788" s="25">
        <v>167091</v>
      </c>
      <c r="F788" s="29">
        <f t="shared" ref="F788:F810" si="73">ROUND(E788*0.19,0)</f>
        <v>31747</v>
      </c>
      <c r="G788" s="29">
        <f t="shared" ref="G788:G810" si="74">+E788+F788</f>
        <v>198838</v>
      </c>
      <c r="H788" s="36">
        <v>2</v>
      </c>
      <c r="I788" s="31">
        <f t="shared" si="72"/>
        <v>902</v>
      </c>
      <c r="J788" s="67">
        <f t="shared" si="70"/>
        <v>179351876</v>
      </c>
    </row>
    <row r="789" spans="1:10" x14ac:dyDescent="0.35">
      <c r="A789" s="81" t="s">
        <v>392</v>
      </c>
      <c r="B789" s="39" t="s">
        <v>431</v>
      </c>
      <c r="C789" s="26" t="s">
        <v>224</v>
      </c>
      <c r="D789" s="36">
        <v>166</v>
      </c>
      <c r="E789" s="25">
        <v>5080</v>
      </c>
      <c r="F789" s="29">
        <f t="shared" si="68"/>
        <v>965</v>
      </c>
      <c r="G789" s="29">
        <f t="shared" si="69"/>
        <v>6045</v>
      </c>
      <c r="H789">
        <v>1</v>
      </c>
      <c r="I789" s="31">
        <f t="shared" si="72"/>
        <v>451</v>
      </c>
      <c r="J789" s="67">
        <f t="shared" si="70"/>
        <v>2726295</v>
      </c>
    </row>
    <row r="790" spans="1:10" ht="15.5" x14ac:dyDescent="0.35">
      <c r="A790" s="81" t="s">
        <v>392</v>
      </c>
      <c r="B790" s="40" t="s">
        <v>432</v>
      </c>
      <c r="C790" s="26" t="s">
        <v>224</v>
      </c>
      <c r="D790" s="79">
        <v>184</v>
      </c>
      <c r="E790" s="41">
        <v>3810</v>
      </c>
      <c r="F790" s="29">
        <f t="shared" si="73"/>
        <v>724</v>
      </c>
      <c r="G790" s="29">
        <f t="shared" si="74"/>
        <v>4534</v>
      </c>
      <c r="H790">
        <v>1</v>
      </c>
      <c r="I790" s="31">
        <f t="shared" si="72"/>
        <v>451</v>
      </c>
      <c r="J790" s="67">
        <f t="shared" ref="J790:J810" si="75">+I790*G790</f>
        <v>2044834</v>
      </c>
    </row>
    <row r="791" spans="1:10" x14ac:dyDescent="0.35">
      <c r="A791" s="81" t="s">
        <v>392</v>
      </c>
      <c r="B791" s="40" t="s">
        <v>433</v>
      </c>
      <c r="C791" s="26" t="s">
        <v>224</v>
      </c>
      <c r="D791" s="36">
        <v>185</v>
      </c>
      <c r="E791" s="25">
        <v>3175</v>
      </c>
      <c r="F791" s="29">
        <f t="shared" si="73"/>
        <v>603</v>
      </c>
      <c r="G791" s="29">
        <f t="shared" si="74"/>
        <v>3778</v>
      </c>
      <c r="H791">
        <v>1</v>
      </c>
      <c r="I791" s="31">
        <f t="shared" si="72"/>
        <v>451</v>
      </c>
      <c r="J791" s="67">
        <f t="shared" si="75"/>
        <v>1703878</v>
      </c>
    </row>
    <row r="792" spans="1:10" ht="15.5" x14ac:dyDescent="0.35">
      <c r="A792" s="81" t="s">
        <v>392</v>
      </c>
      <c r="B792" s="40" t="s">
        <v>434</v>
      </c>
      <c r="C792" s="26" t="s">
        <v>224</v>
      </c>
      <c r="D792">
        <v>186</v>
      </c>
      <c r="E792" s="41">
        <v>3175</v>
      </c>
      <c r="F792" s="29">
        <f t="shared" si="73"/>
        <v>603</v>
      </c>
      <c r="G792" s="29">
        <f t="shared" si="74"/>
        <v>3778</v>
      </c>
      <c r="H792">
        <v>1</v>
      </c>
      <c r="I792" s="31">
        <f t="shared" si="72"/>
        <v>451</v>
      </c>
      <c r="J792" s="67">
        <f t="shared" si="75"/>
        <v>1703878</v>
      </c>
    </row>
    <row r="793" spans="1:10" ht="15.5" x14ac:dyDescent="0.35">
      <c r="A793" s="81" t="s">
        <v>392</v>
      </c>
      <c r="B793" s="40" t="s">
        <v>435</v>
      </c>
      <c r="C793" s="26" t="s">
        <v>224</v>
      </c>
      <c r="D793">
        <v>187</v>
      </c>
      <c r="E793" s="41">
        <v>4575</v>
      </c>
      <c r="F793" s="29">
        <f t="shared" si="73"/>
        <v>869</v>
      </c>
      <c r="G793" s="29">
        <f t="shared" si="74"/>
        <v>5444</v>
      </c>
      <c r="H793">
        <v>1</v>
      </c>
      <c r="I793" s="31">
        <f t="shared" si="72"/>
        <v>451</v>
      </c>
      <c r="J793" s="67">
        <f t="shared" si="75"/>
        <v>2455244</v>
      </c>
    </row>
    <row r="794" spans="1:10" ht="15.5" x14ac:dyDescent="0.35">
      <c r="A794" s="81" t="s">
        <v>392</v>
      </c>
      <c r="B794" s="40" t="s">
        <v>436</v>
      </c>
      <c r="C794" s="26" t="s">
        <v>224</v>
      </c>
      <c r="D794">
        <v>188</v>
      </c>
      <c r="E794" s="41">
        <v>3175</v>
      </c>
      <c r="F794" s="29">
        <f t="shared" si="73"/>
        <v>603</v>
      </c>
      <c r="G794" s="29">
        <f t="shared" si="74"/>
        <v>3778</v>
      </c>
      <c r="H794">
        <v>1</v>
      </c>
      <c r="I794" s="31">
        <f t="shared" si="72"/>
        <v>451</v>
      </c>
      <c r="J794" s="67">
        <f t="shared" si="75"/>
        <v>1703878</v>
      </c>
    </row>
    <row r="795" spans="1:10" ht="15.5" x14ac:dyDescent="0.35">
      <c r="A795" s="81" t="s">
        <v>392</v>
      </c>
      <c r="B795" s="40" t="s">
        <v>437</v>
      </c>
      <c r="C795" s="26" t="s">
        <v>224</v>
      </c>
      <c r="D795">
        <v>189</v>
      </c>
      <c r="E795" s="41">
        <v>13970</v>
      </c>
      <c r="F795" s="29">
        <f t="shared" si="73"/>
        <v>2654</v>
      </c>
      <c r="G795" s="29">
        <f t="shared" si="74"/>
        <v>16624</v>
      </c>
      <c r="H795">
        <v>1</v>
      </c>
      <c r="I795" s="31">
        <f t="shared" si="72"/>
        <v>451</v>
      </c>
      <c r="J795" s="67">
        <f t="shared" si="75"/>
        <v>7497424</v>
      </c>
    </row>
    <row r="796" spans="1:10" x14ac:dyDescent="0.35">
      <c r="A796" s="81" t="s">
        <v>392</v>
      </c>
      <c r="B796" s="40" t="s">
        <v>438</v>
      </c>
      <c r="C796" s="26" t="s">
        <v>224</v>
      </c>
      <c r="D796" s="36">
        <v>173</v>
      </c>
      <c r="E796" s="25">
        <v>12700</v>
      </c>
      <c r="F796" s="29">
        <f t="shared" si="73"/>
        <v>2413</v>
      </c>
      <c r="G796" s="29">
        <f t="shared" si="74"/>
        <v>15113</v>
      </c>
      <c r="H796">
        <v>1</v>
      </c>
      <c r="I796" s="31">
        <f t="shared" si="72"/>
        <v>451</v>
      </c>
      <c r="J796" s="67">
        <f t="shared" si="75"/>
        <v>6815963</v>
      </c>
    </row>
    <row r="797" spans="1:10" ht="15.5" x14ac:dyDescent="0.35">
      <c r="A797" s="81" t="s">
        <v>392</v>
      </c>
      <c r="B797" s="40" t="s">
        <v>439</v>
      </c>
      <c r="C797" s="26" t="s">
        <v>224</v>
      </c>
      <c r="D797" s="79">
        <v>191</v>
      </c>
      <c r="E797" s="41">
        <v>3810</v>
      </c>
      <c r="F797" s="29">
        <f t="shared" si="73"/>
        <v>724</v>
      </c>
      <c r="G797" s="29">
        <f t="shared" si="74"/>
        <v>4534</v>
      </c>
      <c r="H797">
        <v>1</v>
      </c>
      <c r="I797" s="31">
        <f t="shared" si="72"/>
        <v>451</v>
      </c>
      <c r="J797" s="67">
        <f t="shared" si="75"/>
        <v>2044834</v>
      </c>
    </row>
    <row r="798" spans="1:10" ht="15.5" x14ac:dyDescent="0.35">
      <c r="A798" s="81" t="s">
        <v>392</v>
      </c>
      <c r="B798" s="40" t="s">
        <v>440</v>
      </c>
      <c r="C798" s="26" t="s">
        <v>224</v>
      </c>
      <c r="D798" s="79">
        <v>190</v>
      </c>
      <c r="E798" s="41">
        <v>5970</v>
      </c>
      <c r="F798" s="29">
        <f t="shared" si="73"/>
        <v>1134</v>
      </c>
      <c r="G798" s="29">
        <f t="shared" si="74"/>
        <v>7104</v>
      </c>
      <c r="H798">
        <v>1</v>
      </c>
      <c r="I798" s="31">
        <f t="shared" si="72"/>
        <v>451</v>
      </c>
      <c r="J798" s="67">
        <f t="shared" si="75"/>
        <v>3203904</v>
      </c>
    </row>
    <row r="799" spans="1:10" ht="15.5" x14ac:dyDescent="0.35">
      <c r="A799" s="81" t="s">
        <v>392</v>
      </c>
      <c r="B799" s="40" t="s">
        <v>441</v>
      </c>
      <c r="C799" s="26" t="s">
        <v>224</v>
      </c>
      <c r="D799" s="79">
        <v>192</v>
      </c>
      <c r="E799" s="41">
        <v>3810</v>
      </c>
      <c r="F799" s="29">
        <f t="shared" si="73"/>
        <v>724</v>
      </c>
      <c r="G799" s="29">
        <f t="shared" si="74"/>
        <v>4534</v>
      </c>
      <c r="H799">
        <v>1</v>
      </c>
      <c r="I799" s="31">
        <f t="shared" si="72"/>
        <v>451</v>
      </c>
      <c r="J799" s="67">
        <f t="shared" si="75"/>
        <v>2044834</v>
      </c>
    </row>
    <row r="800" spans="1:10" ht="15.5" x14ac:dyDescent="0.35">
      <c r="A800" s="81" t="s">
        <v>392</v>
      </c>
      <c r="B800" s="40" t="s">
        <v>442</v>
      </c>
      <c r="C800" s="26" t="s">
        <v>224</v>
      </c>
      <c r="D800" s="79">
        <v>193</v>
      </c>
      <c r="E800" s="41">
        <v>5080</v>
      </c>
      <c r="F800" s="29">
        <f t="shared" si="73"/>
        <v>965</v>
      </c>
      <c r="G800" s="29">
        <f t="shared" si="74"/>
        <v>6045</v>
      </c>
      <c r="H800">
        <v>1</v>
      </c>
      <c r="I800" s="31">
        <f t="shared" si="72"/>
        <v>451</v>
      </c>
      <c r="J800" s="67">
        <f t="shared" si="75"/>
        <v>2726295</v>
      </c>
    </row>
    <row r="801" spans="1:11" ht="15.5" x14ac:dyDescent="0.35">
      <c r="A801" s="81" t="s">
        <v>392</v>
      </c>
      <c r="B801" s="40" t="s">
        <v>443</v>
      </c>
      <c r="C801" s="26" t="s">
        <v>224</v>
      </c>
      <c r="D801" s="79">
        <v>194</v>
      </c>
      <c r="E801" s="41">
        <v>4500</v>
      </c>
      <c r="F801" s="29">
        <f t="shared" si="73"/>
        <v>855</v>
      </c>
      <c r="G801" s="29">
        <f t="shared" si="74"/>
        <v>5355</v>
      </c>
      <c r="H801">
        <v>1</v>
      </c>
      <c r="I801" s="31">
        <f t="shared" si="72"/>
        <v>451</v>
      </c>
      <c r="J801" s="67">
        <f t="shared" si="75"/>
        <v>2415105</v>
      </c>
    </row>
    <row r="802" spans="1:11" ht="15.5" x14ac:dyDescent="0.35">
      <c r="A802" s="81" t="s">
        <v>392</v>
      </c>
      <c r="B802" s="40" t="s">
        <v>444</v>
      </c>
      <c r="C802" s="26" t="s">
        <v>224</v>
      </c>
      <c r="D802" s="79">
        <v>195</v>
      </c>
      <c r="E802" s="41">
        <v>4500</v>
      </c>
      <c r="F802" s="29">
        <f t="shared" si="73"/>
        <v>855</v>
      </c>
      <c r="G802" s="29">
        <f t="shared" si="74"/>
        <v>5355</v>
      </c>
      <c r="H802">
        <v>1</v>
      </c>
      <c r="I802" s="31">
        <f t="shared" si="72"/>
        <v>451</v>
      </c>
      <c r="J802" s="67">
        <f t="shared" si="75"/>
        <v>2415105</v>
      </c>
    </row>
    <row r="803" spans="1:11" ht="15.5" x14ac:dyDescent="0.35">
      <c r="A803" s="81" t="s">
        <v>392</v>
      </c>
      <c r="B803" s="40" t="s">
        <v>445</v>
      </c>
      <c r="C803" s="26" t="s">
        <v>224</v>
      </c>
      <c r="D803">
        <v>196</v>
      </c>
      <c r="E803" s="41">
        <v>17780</v>
      </c>
      <c r="F803" s="29">
        <f t="shared" si="73"/>
        <v>3378</v>
      </c>
      <c r="G803" s="29">
        <f t="shared" si="74"/>
        <v>21158</v>
      </c>
      <c r="H803">
        <v>1</v>
      </c>
      <c r="I803" s="31">
        <f t="shared" si="72"/>
        <v>451</v>
      </c>
      <c r="J803" s="67">
        <f t="shared" si="75"/>
        <v>9542258</v>
      </c>
    </row>
    <row r="804" spans="1:11" ht="15.5" x14ac:dyDescent="0.35">
      <c r="A804" s="81" t="s">
        <v>392</v>
      </c>
      <c r="B804" s="40" t="s">
        <v>446</v>
      </c>
      <c r="C804" s="26" t="s">
        <v>224</v>
      </c>
      <c r="D804">
        <v>197</v>
      </c>
      <c r="E804" s="41">
        <v>11430</v>
      </c>
      <c r="F804" s="29">
        <f t="shared" si="73"/>
        <v>2172</v>
      </c>
      <c r="G804" s="29">
        <f t="shared" si="74"/>
        <v>13602</v>
      </c>
      <c r="H804">
        <v>1</v>
      </c>
      <c r="I804" s="31">
        <f t="shared" ref="I804:I810" si="76">H804*451</f>
        <v>451</v>
      </c>
      <c r="J804" s="67">
        <f t="shared" si="75"/>
        <v>6134502</v>
      </c>
    </row>
    <row r="805" spans="1:11" ht="15.5" x14ac:dyDescent="0.35">
      <c r="A805" s="81" t="s">
        <v>392</v>
      </c>
      <c r="B805" s="40" t="s">
        <v>447</v>
      </c>
      <c r="C805" s="26" t="s">
        <v>224</v>
      </c>
      <c r="D805">
        <v>198</v>
      </c>
      <c r="E805" s="41">
        <v>3810</v>
      </c>
      <c r="F805" s="29">
        <f t="shared" si="73"/>
        <v>724</v>
      </c>
      <c r="G805" s="29">
        <f t="shared" si="74"/>
        <v>4534</v>
      </c>
      <c r="H805">
        <v>1</v>
      </c>
      <c r="I805" s="31">
        <f t="shared" si="76"/>
        <v>451</v>
      </c>
      <c r="J805" s="67">
        <f t="shared" si="75"/>
        <v>2044834</v>
      </c>
    </row>
    <row r="806" spans="1:11" ht="15.5" x14ac:dyDescent="0.35">
      <c r="A806" s="81" t="s">
        <v>392</v>
      </c>
      <c r="B806" s="40" t="s">
        <v>448</v>
      </c>
      <c r="C806" s="26" t="s">
        <v>224</v>
      </c>
      <c r="D806">
        <v>199</v>
      </c>
      <c r="E806" s="41">
        <v>7620</v>
      </c>
      <c r="F806" s="29">
        <f t="shared" si="73"/>
        <v>1448</v>
      </c>
      <c r="G806" s="29">
        <f t="shared" si="74"/>
        <v>9068</v>
      </c>
      <c r="H806">
        <v>1</v>
      </c>
      <c r="I806" s="31">
        <f t="shared" si="76"/>
        <v>451</v>
      </c>
      <c r="J806" s="67">
        <f t="shared" si="75"/>
        <v>4089668</v>
      </c>
    </row>
    <row r="807" spans="1:11" ht="15.5" x14ac:dyDescent="0.35">
      <c r="A807" s="81" t="s">
        <v>392</v>
      </c>
      <c r="B807" s="40" t="s">
        <v>449</v>
      </c>
      <c r="C807" s="26" t="s">
        <v>224</v>
      </c>
      <c r="D807">
        <v>200</v>
      </c>
      <c r="E807" s="41">
        <v>5335</v>
      </c>
      <c r="F807" s="29">
        <f t="shared" si="73"/>
        <v>1014</v>
      </c>
      <c r="G807" s="29">
        <f t="shared" si="74"/>
        <v>6349</v>
      </c>
      <c r="H807">
        <v>1</v>
      </c>
      <c r="I807" s="31">
        <f t="shared" si="76"/>
        <v>451</v>
      </c>
      <c r="J807" s="67">
        <f t="shared" si="75"/>
        <v>2863399</v>
      </c>
    </row>
    <row r="808" spans="1:11" ht="15.5" x14ac:dyDescent="0.35">
      <c r="A808" s="81" t="s">
        <v>392</v>
      </c>
      <c r="B808" s="40" t="s">
        <v>450</v>
      </c>
      <c r="C808" s="26" t="s">
        <v>224</v>
      </c>
      <c r="D808">
        <v>201</v>
      </c>
      <c r="E808" s="41">
        <v>4572</v>
      </c>
      <c r="F808" s="29">
        <f t="shared" si="73"/>
        <v>869</v>
      </c>
      <c r="G808" s="29">
        <f t="shared" si="74"/>
        <v>5441</v>
      </c>
      <c r="H808">
        <v>1</v>
      </c>
      <c r="I808" s="31">
        <f t="shared" si="76"/>
        <v>451</v>
      </c>
      <c r="J808" s="67">
        <f t="shared" si="75"/>
        <v>2453891</v>
      </c>
    </row>
    <row r="809" spans="1:11" ht="15.5" x14ac:dyDescent="0.35">
      <c r="A809" s="81" t="s">
        <v>392</v>
      </c>
      <c r="B809" s="40" t="s">
        <v>451</v>
      </c>
      <c r="C809" s="26" t="s">
        <v>224</v>
      </c>
      <c r="D809">
        <v>202</v>
      </c>
      <c r="E809" s="41">
        <v>3175</v>
      </c>
      <c r="F809" s="29">
        <f t="shared" si="73"/>
        <v>603</v>
      </c>
      <c r="G809" s="29">
        <f t="shared" si="74"/>
        <v>3778</v>
      </c>
      <c r="H809">
        <v>1</v>
      </c>
      <c r="I809" s="31">
        <f t="shared" si="76"/>
        <v>451</v>
      </c>
      <c r="J809" s="67">
        <f t="shared" si="75"/>
        <v>1703878</v>
      </c>
    </row>
    <row r="810" spans="1:11" ht="15.5" x14ac:dyDescent="0.35">
      <c r="A810" s="81" t="s">
        <v>392</v>
      </c>
      <c r="B810" s="40" t="s">
        <v>452</v>
      </c>
      <c r="C810" s="26" t="s">
        <v>224</v>
      </c>
      <c r="D810">
        <v>203</v>
      </c>
      <c r="E810" s="41">
        <v>6350</v>
      </c>
      <c r="F810" s="29">
        <f t="shared" si="73"/>
        <v>1207</v>
      </c>
      <c r="G810" s="29">
        <f t="shared" si="74"/>
        <v>7557</v>
      </c>
      <c r="H810">
        <v>1</v>
      </c>
      <c r="I810" s="31">
        <f t="shared" si="76"/>
        <v>451</v>
      </c>
      <c r="J810" s="67">
        <f t="shared" si="75"/>
        <v>3408207</v>
      </c>
    </row>
    <row r="811" spans="1:11" x14ac:dyDescent="0.35">
      <c r="A811" s="68" t="s">
        <v>453</v>
      </c>
      <c r="B811" s="39" t="s">
        <v>301</v>
      </c>
      <c r="C811" s="26" t="s">
        <v>224</v>
      </c>
      <c r="D811" s="36">
        <v>97</v>
      </c>
      <c r="E811" s="25">
        <v>61536</v>
      </c>
      <c r="F811" s="29">
        <f t="shared" ref="F811:F842" si="77">ROUND(E811*0.19,0)</f>
        <v>11692</v>
      </c>
      <c r="G811" s="29">
        <f t="shared" ref="G811:G842" si="78">+E811+F811</f>
        <v>73228</v>
      </c>
      <c r="H811" s="36">
        <v>1</v>
      </c>
      <c r="I811" s="31">
        <f>H811*70</f>
        <v>70</v>
      </c>
      <c r="J811" s="67">
        <f t="shared" ref="J811:J842" si="79">+I811*G811</f>
        <v>5125960</v>
      </c>
      <c r="K811">
        <f>39*70</f>
        <v>2730</v>
      </c>
    </row>
    <row r="812" spans="1:11" x14ac:dyDescent="0.35">
      <c r="A812" s="68" t="s">
        <v>453</v>
      </c>
      <c r="B812" s="39" t="s">
        <v>330</v>
      </c>
      <c r="C812" s="26" t="s">
        <v>224</v>
      </c>
      <c r="D812" s="36">
        <v>99</v>
      </c>
      <c r="E812" s="25">
        <v>59243.5</v>
      </c>
      <c r="F812" s="29">
        <f t="shared" si="77"/>
        <v>11256</v>
      </c>
      <c r="G812" s="29">
        <f t="shared" si="78"/>
        <v>70499.5</v>
      </c>
      <c r="H812" s="36">
        <v>1</v>
      </c>
      <c r="I812" s="31">
        <f>H812*70</f>
        <v>70</v>
      </c>
      <c r="J812" s="67">
        <f t="shared" si="79"/>
        <v>4934965</v>
      </c>
    </row>
    <row r="813" spans="1:11" ht="26" x14ac:dyDescent="0.35">
      <c r="A813" s="68" t="s">
        <v>453</v>
      </c>
      <c r="B813" s="40" t="s">
        <v>430</v>
      </c>
      <c r="C813" s="26" t="s">
        <v>224</v>
      </c>
      <c r="D813" s="36">
        <v>165</v>
      </c>
      <c r="E813" s="25">
        <v>13970</v>
      </c>
      <c r="F813" s="29">
        <f t="shared" si="77"/>
        <v>2654</v>
      </c>
      <c r="G813" s="29">
        <f t="shared" si="78"/>
        <v>16624</v>
      </c>
      <c r="H813" s="36">
        <v>1</v>
      </c>
      <c r="I813" s="31">
        <f t="shared" ref="I813:I846" si="80">H813*70</f>
        <v>70</v>
      </c>
      <c r="J813" s="67">
        <f t="shared" si="79"/>
        <v>1163680</v>
      </c>
    </row>
    <row r="814" spans="1:11" x14ac:dyDescent="0.35">
      <c r="A814" s="68" t="s">
        <v>453</v>
      </c>
      <c r="B814" s="39" t="s">
        <v>323</v>
      </c>
      <c r="C814" s="26" t="s">
        <v>224</v>
      </c>
      <c r="D814" s="36">
        <v>247</v>
      </c>
      <c r="E814" s="25">
        <v>167091</v>
      </c>
      <c r="F814" s="29">
        <f t="shared" si="77"/>
        <v>31747</v>
      </c>
      <c r="G814" s="29">
        <f t="shared" si="78"/>
        <v>198838</v>
      </c>
      <c r="H814" s="36">
        <v>2</v>
      </c>
      <c r="I814" s="31">
        <f t="shared" si="80"/>
        <v>140</v>
      </c>
      <c r="J814" s="67">
        <f t="shared" si="79"/>
        <v>27837320</v>
      </c>
    </row>
    <row r="815" spans="1:11" x14ac:dyDescent="0.35">
      <c r="A815" s="68" t="s">
        <v>453</v>
      </c>
      <c r="B815" s="39" t="s">
        <v>431</v>
      </c>
      <c r="C815" s="26" t="s">
        <v>224</v>
      </c>
      <c r="D815" s="36">
        <v>166</v>
      </c>
      <c r="E815" s="25">
        <v>5080</v>
      </c>
      <c r="F815" s="29">
        <f t="shared" si="77"/>
        <v>965</v>
      </c>
      <c r="G815" s="29">
        <f t="shared" si="78"/>
        <v>6045</v>
      </c>
      <c r="H815" s="36">
        <v>1</v>
      </c>
      <c r="I815" s="31">
        <f t="shared" si="80"/>
        <v>70</v>
      </c>
      <c r="J815" s="67">
        <f t="shared" si="79"/>
        <v>423150</v>
      </c>
    </row>
    <row r="816" spans="1:11" x14ac:dyDescent="0.35">
      <c r="A816" s="68" t="s">
        <v>453</v>
      </c>
      <c r="B816" s="39" t="s">
        <v>351</v>
      </c>
      <c r="C816" s="26" t="s">
        <v>224</v>
      </c>
      <c r="D816" s="36">
        <v>167</v>
      </c>
      <c r="E816" s="25">
        <v>12700</v>
      </c>
      <c r="F816" s="29">
        <f t="shared" si="77"/>
        <v>2413</v>
      </c>
      <c r="G816" s="29">
        <f t="shared" si="78"/>
        <v>15113</v>
      </c>
      <c r="H816" s="36">
        <v>1</v>
      </c>
      <c r="I816" s="31">
        <f t="shared" si="80"/>
        <v>70</v>
      </c>
      <c r="J816" s="67">
        <f t="shared" si="79"/>
        <v>1057910</v>
      </c>
    </row>
    <row r="817" spans="1:10" x14ac:dyDescent="0.35">
      <c r="A817" s="68" t="s">
        <v>453</v>
      </c>
      <c r="B817" s="40" t="s">
        <v>454</v>
      </c>
      <c r="C817" s="26" t="s">
        <v>224</v>
      </c>
      <c r="D817" s="36">
        <v>168</v>
      </c>
      <c r="E817" s="25">
        <v>12700</v>
      </c>
      <c r="F817" s="29">
        <f t="shared" si="77"/>
        <v>2413</v>
      </c>
      <c r="G817" s="29">
        <f t="shared" si="78"/>
        <v>15113</v>
      </c>
      <c r="H817" s="36">
        <v>1</v>
      </c>
      <c r="I817" s="31">
        <f t="shared" si="80"/>
        <v>70</v>
      </c>
      <c r="J817" s="67">
        <f t="shared" si="79"/>
        <v>1057910</v>
      </c>
    </row>
    <row r="818" spans="1:10" x14ac:dyDescent="0.35">
      <c r="A818" s="68" t="s">
        <v>453</v>
      </c>
      <c r="B818" s="40" t="s">
        <v>409</v>
      </c>
      <c r="C818" s="26" t="s">
        <v>224</v>
      </c>
      <c r="D818" s="36">
        <v>169</v>
      </c>
      <c r="E818" s="25">
        <v>5080</v>
      </c>
      <c r="F818" s="29">
        <f t="shared" si="77"/>
        <v>965</v>
      </c>
      <c r="G818" s="29">
        <f t="shared" si="78"/>
        <v>6045</v>
      </c>
      <c r="H818" s="36">
        <v>1</v>
      </c>
      <c r="I818" s="31">
        <f t="shared" si="80"/>
        <v>70</v>
      </c>
      <c r="J818" s="67">
        <f t="shared" si="79"/>
        <v>423150</v>
      </c>
    </row>
    <row r="819" spans="1:10" ht="26" x14ac:dyDescent="0.35">
      <c r="A819" s="68" t="s">
        <v>453</v>
      </c>
      <c r="B819" s="40" t="s">
        <v>455</v>
      </c>
      <c r="C819" s="26" t="s">
        <v>224</v>
      </c>
      <c r="D819" s="36">
        <v>170</v>
      </c>
      <c r="E819" s="25">
        <v>1780</v>
      </c>
      <c r="F819" s="29">
        <f t="shared" si="77"/>
        <v>338</v>
      </c>
      <c r="G819" s="29">
        <f t="shared" si="78"/>
        <v>2118</v>
      </c>
      <c r="H819" s="36">
        <v>1</v>
      </c>
      <c r="I819" s="31">
        <f t="shared" si="80"/>
        <v>70</v>
      </c>
      <c r="J819" s="67">
        <f t="shared" si="79"/>
        <v>148260</v>
      </c>
    </row>
    <row r="820" spans="1:10" x14ac:dyDescent="0.35">
      <c r="A820" s="68" t="s">
        <v>453</v>
      </c>
      <c r="B820" s="40" t="s">
        <v>456</v>
      </c>
      <c r="C820" s="26" t="s">
        <v>224</v>
      </c>
      <c r="D820" s="36">
        <v>171</v>
      </c>
      <c r="E820" s="25">
        <v>10160</v>
      </c>
      <c r="F820" s="29">
        <f t="shared" si="77"/>
        <v>1930</v>
      </c>
      <c r="G820" s="29">
        <f t="shared" si="78"/>
        <v>12090</v>
      </c>
      <c r="H820" s="36">
        <v>1</v>
      </c>
      <c r="I820" s="31">
        <f t="shared" si="80"/>
        <v>70</v>
      </c>
      <c r="J820" s="67">
        <f t="shared" si="79"/>
        <v>846300</v>
      </c>
    </row>
    <row r="821" spans="1:10" ht="26" x14ac:dyDescent="0.35">
      <c r="A821" s="68" t="s">
        <v>453</v>
      </c>
      <c r="B821" s="40" t="s">
        <v>408</v>
      </c>
      <c r="C821" s="26" t="s">
        <v>224</v>
      </c>
      <c r="D821" s="36">
        <v>143</v>
      </c>
      <c r="E821" s="25">
        <v>7250</v>
      </c>
      <c r="F821" s="29">
        <f t="shared" si="77"/>
        <v>1378</v>
      </c>
      <c r="G821" s="29">
        <f t="shared" si="78"/>
        <v>8628</v>
      </c>
      <c r="H821" s="36">
        <v>1</v>
      </c>
      <c r="I821" s="31">
        <f t="shared" si="80"/>
        <v>70</v>
      </c>
      <c r="J821" s="67">
        <f t="shared" si="79"/>
        <v>603960</v>
      </c>
    </row>
    <row r="822" spans="1:10" x14ac:dyDescent="0.35">
      <c r="A822" s="68" t="s">
        <v>453</v>
      </c>
      <c r="B822" s="40" t="s">
        <v>457</v>
      </c>
      <c r="C822" s="26" t="s">
        <v>224</v>
      </c>
      <c r="D822" s="36">
        <v>172</v>
      </c>
      <c r="E822" s="25">
        <v>86360</v>
      </c>
      <c r="F822" s="29">
        <f t="shared" si="77"/>
        <v>16408</v>
      </c>
      <c r="G822" s="29">
        <f t="shared" si="78"/>
        <v>102768</v>
      </c>
      <c r="H822" s="36">
        <v>1</v>
      </c>
      <c r="I822" s="31">
        <f t="shared" si="80"/>
        <v>70</v>
      </c>
      <c r="J822" s="67">
        <f t="shared" si="79"/>
        <v>7193760</v>
      </c>
    </row>
    <row r="823" spans="1:10" x14ac:dyDescent="0.35">
      <c r="A823" s="68" t="s">
        <v>453</v>
      </c>
      <c r="B823" s="40" t="s">
        <v>438</v>
      </c>
      <c r="C823" s="26" t="s">
        <v>224</v>
      </c>
      <c r="D823" s="36">
        <v>173</v>
      </c>
      <c r="E823" s="25">
        <v>12700</v>
      </c>
      <c r="F823" s="29">
        <f t="shared" si="77"/>
        <v>2413</v>
      </c>
      <c r="G823" s="29">
        <f t="shared" si="78"/>
        <v>15113</v>
      </c>
      <c r="H823" s="36">
        <v>1</v>
      </c>
      <c r="I823" s="31">
        <f t="shared" si="80"/>
        <v>70</v>
      </c>
      <c r="J823" s="67">
        <f t="shared" si="79"/>
        <v>1057910</v>
      </c>
    </row>
    <row r="824" spans="1:10" x14ac:dyDescent="0.35">
      <c r="A824" s="68" t="s">
        <v>453</v>
      </c>
      <c r="B824" s="40" t="s">
        <v>458</v>
      </c>
      <c r="C824" s="26" t="s">
        <v>224</v>
      </c>
      <c r="D824" s="36">
        <v>174</v>
      </c>
      <c r="E824" s="25">
        <v>5715</v>
      </c>
      <c r="F824" s="29">
        <f t="shared" si="77"/>
        <v>1086</v>
      </c>
      <c r="G824" s="29">
        <f t="shared" si="78"/>
        <v>6801</v>
      </c>
      <c r="H824" s="36">
        <v>1</v>
      </c>
      <c r="I824" s="31">
        <f t="shared" si="80"/>
        <v>70</v>
      </c>
      <c r="J824" s="67">
        <f t="shared" si="79"/>
        <v>476070</v>
      </c>
    </row>
    <row r="825" spans="1:10" x14ac:dyDescent="0.35">
      <c r="A825" s="68" t="s">
        <v>453</v>
      </c>
      <c r="B825" s="40" t="s">
        <v>459</v>
      </c>
      <c r="C825" s="26" t="s">
        <v>224</v>
      </c>
      <c r="D825" s="36">
        <v>175</v>
      </c>
      <c r="E825" s="25">
        <v>17780</v>
      </c>
      <c r="F825" s="29">
        <f t="shared" si="77"/>
        <v>3378</v>
      </c>
      <c r="G825" s="29">
        <f t="shared" si="78"/>
        <v>21158</v>
      </c>
      <c r="H825" s="36">
        <v>1</v>
      </c>
      <c r="I825" s="31">
        <f t="shared" si="80"/>
        <v>70</v>
      </c>
      <c r="J825" s="67">
        <f t="shared" si="79"/>
        <v>1481060</v>
      </c>
    </row>
    <row r="826" spans="1:10" x14ac:dyDescent="0.35">
      <c r="A826" s="68" t="s">
        <v>453</v>
      </c>
      <c r="B826" s="40" t="s">
        <v>460</v>
      </c>
      <c r="C826" s="26" t="s">
        <v>224</v>
      </c>
      <c r="D826" s="36">
        <v>176</v>
      </c>
      <c r="E826" s="25">
        <v>3810</v>
      </c>
      <c r="F826" s="29">
        <f t="shared" si="77"/>
        <v>724</v>
      </c>
      <c r="G826" s="29">
        <f t="shared" si="78"/>
        <v>4534</v>
      </c>
      <c r="H826" s="36">
        <v>1</v>
      </c>
      <c r="I826" s="31">
        <f t="shared" si="80"/>
        <v>70</v>
      </c>
      <c r="J826" s="67">
        <f t="shared" si="79"/>
        <v>317380</v>
      </c>
    </row>
    <row r="827" spans="1:10" x14ac:dyDescent="0.35">
      <c r="A827" s="68" t="s">
        <v>453</v>
      </c>
      <c r="B827" s="40" t="s">
        <v>461</v>
      </c>
      <c r="C827" s="26" t="s">
        <v>224</v>
      </c>
      <c r="D827" s="36">
        <v>177</v>
      </c>
      <c r="E827" s="25">
        <v>4064</v>
      </c>
      <c r="F827" s="29">
        <f t="shared" si="77"/>
        <v>772</v>
      </c>
      <c r="G827" s="29">
        <f t="shared" si="78"/>
        <v>4836</v>
      </c>
      <c r="H827" s="36">
        <v>1</v>
      </c>
      <c r="I827" s="31">
        <f t="shared" si="80"/>
        <v>70</v>
      </c>
      <c r="J827" s="67">
        <f t="shared" si="79"/>
        <v>338520</v>
      </c>
    </row>
    <row r="828" spans="1:10" x14ac:dyDescent="0.35">
      <c r="A828" s="68" t="s">
        <v>453</v>
      </c>
      <c r="B828" s="39" t="s">
        <v>462</v>
      </c>
      <c r="C828" s="26" t="s">
        <v>224</v>
      </c>
      <c r="D828" s="36">
        <v>178</v>
      </c>
      <c r="E828" s="25">
        <v>10160</v>
      </c>
      <c r="F828" s="29">
        <f t="shared" si="77"/>
        <v>1930</v>
      </c>
      <c r="G828" s="29">
        <f t="shared" si="78"/>
        <v>12090</v>
      </c>
      <c r="H828" s="36">
        <v>1</v>
      </c>
      <c r="I828" s="31">
        <f t="shared" si="80"/>
        <v>70</v>
      </c>
      <c r="J828" s="67">
        <f t="shared" si="79"/>
        <v>846300</v>
      </c>
    </row>
    <row r="829" spans="1:10" x14ac:dyDescent="0.35">
      <c r="A829" s="68" t="s">
        <v>453</v>
      </c>
      <c r="B829" s="40" t="s">
        <v>463</v>
      </c>
      <c r="C829" s="26" t="s">
        <v>224</v>
      </c>
      <c r="D829" s="36">
        <v>179</v>
      </c>
      <c r="E829" s="25">
        <v>3300</v>
      </c>
      <c r="F829" s="29">
        <f t="shared" si="77"/>
        <v>627</v>
      </c>
      <c r="G829" s="29">
        <f t="shared" si="78"/>
        <v>3927</v>
      </c>
      <c r="H829" s="36">
        <v>1</v>
      </c>
      <c r="I829" s="31">
        <f t="shared" si="80"/>
        <v>70</v>
      </c>
      <c r="J829" s="67">
        <f t="shared" si="79"/>
        <v>274890</v>
      </c>
    </row>
    <row r="830" spans="1:10" x14ac:dyDescent="0.35">
      <c r="A830" s="68" t="s">
        <v>453</v>
      </c>
      <c r="B830" s="40" t="s">
        <v>464</v>
      </c>
      <c r="C830" s="26" t="s">
        <v>224</v>
      </c>
      <c r="D830" s="36">
        <v>180</v>
      </c>
      <c r="E830" s="25">
        <v>5970</v>
      </c>
      <c r="F830" s="29">
        <f t="shared" si="77"/>
        <v>1134</v>
      </c>
      <c r="G830" s="29">
        <f t="shared" si="78"/>
        <v>7104</v>
      </c>
      <c r="H830" s="36">
        <v>1</v>
      </c>
      <c r="I830" s="31">
        <f t="shared" si="80"/>
        <v>70</v>
      </c>
      <c r="J830" s="67">
        <f t="shared" si="79"/>
        <v>497280</v>
      </c>
    </row>
    <row r="831" spans="1:10" x14ac:dyDescent="0.35">
      <c r="A831" s="68" t="s">
        <v>453</v>
      </c>
      <c r="B831" s="40" t="s">
        <v>465</v>
      </c>
      <c r="C831" s="26" t="s">
        <v>224</v>
      </c>
      <c r="D831" s="36">
        <v>181</v>
      </c>
      <c r="E831" s="25">
        <v>3175</v>
      </c>
      <c r="F831" s="29">
        <f t="shared" si="77"/>
        <v>603</v>
      </c>
      <c r="G831" s="29">
        <f t="shared" si="78"/>
        <v>3778</v>
      </c>
      <c r="H831" s="36">
        <v>1</v>
      </c>
      <c r="I831" s="31">
        <f t="shared" si="80"/>
        <v>70</v>
      </c>
      <c r="J831" s="67">
        <f t="shared" si="79"/>
        <v>264460</v>
      </c>
    </row>
    <row r="832" spans="1:10" x14ac:dyDescent="0.35">
      <c r="A832" s="68" t="s">
        <v>453</v>
      </c>
      <c r="B832" s="40" t="s">
        <v>466</v>
      </c>
      <c r="C832" s="26" t="s">
        <v>224</v>
      </c>
      <c r="D832" s="36">
        <v>182</v>
      </c>
      <c r="E832" s="25">
        <v>10160</v>
      </c>
      <c r="F832" s="29">
        <f t="shared" si="77"/>
        <v>1930</v>
      </c>
      <c r="G832" s="29">
        <f t="shared" si="78"/>
        <v>12090</v>
      </c>
      <c r="H832" s="36">
        <v>1</v>
      </c>
      <c r="I832" s="31">
        <f t="shared" si="80"/>
        <v>70</v>
      </c>
      <c r="J832" s="67">
        <f t="shared" si="79"/>
        <v>846300</v>
      </c>
    </row>
    <row r="833" spans="1:11" x14ac:dyDescent="0.35">
      <c r="A833" s="68" t="s">
        <v>453</v>
      </c>
      <c r="B833" s="55" t="s">
        <v>467</v>
      </c>
      <c r="C833" s="26" t="s">
        <v>224</v>
      </c>
      <c r="D833" s="36">
        <v>330</v>
      </c>
      <c r="E833" s="25">
        <v>4467960</v>
      </c>
      <c r="F833" s="29">
        <f t="shared" si="77"/>
        <v>848912</v>
      </c>
      <c r="G833" s="29">
        <f t="shared" si="78"/>
        <v>5316872</v>
      </c>
      <c r="H833" s="36">
        <v>1</v>
      </c>
      <c r="I833" s="31">
        <f t="shared" si="80"/>
        <v>70</v>
      </c>
      <c r="J833" s="67">
        <f t="shared" si="79"/>
        <v>372181040</v>
      </c>
    </row>
    <row r="834" spans="1:11" x14ac:dyDescent="0.35">
      <c r="A834" s="68" t="s">
        <v>453</v>
      </c>
      <c r="B834" s="40" t="s">
        <v>433</v>
      </c>
      <c r="C834" s="26" t="s">
        <v>224</v>
      </c>
      <c r="D834" s="36">
        <v>185</v>
      </c>
      <c r="E834" s="25">
        <v>3175</v>
      </c>
      <c r="F834" s="29">
        <f t="shared" si="77"/>
        <v>603</v>
      </c>
      <c r="G834" s="29">
        <f t="shared" si="78"/>
        <v>3778</v>
      </c>
      <c r="H834" s="36">
        <v>1</v>
      </c>
      <c r="I834" s="31">
        <f t="shared" si="80"/>
        <v>70</v>
      </c>
      <c r="J834" s="67">
        <f t="shared" si="79"/>
        <v>264460</v>
      </c>
    </row>
    <row r="835" spans="1:11" x14ac:dyDescent="0.35">
      <c r="A835" s="68" t="s">
        <v>453</v>
      </c>
      <c r="B835" s="40" t="s">
        <v>468</v>
      </c>
      <c r="C835" s="26" t="s">
        <v>224</v>
      </c>
      <c r="D835" s="36">
        <v>183</v>
      </c>
      <c r="E835" s="25">
        <v>19050</v>
      </c>
      <c r="F835" s="29">
        <f t="shared" si="77"/>
        <v>3620</v>
      </c>
      <c r="G835" s="29">
        <f t="shared" si="78"/>
        <v>22670</v>
      </c>
      <c r="H835" s="36">
        <v>1</v>
      </c>
      <c r="I835" s="31">
        <f t="shared" si="80"/>
        <v>70</v>
      </c>
      <c r="J835" s="67">
        <f t="shared" si="79"/>
        <v>1586900</v>
      </c>
    </row>
    <row r="836" spans="1:11" x14ac:dyDescent="0.35">
      <c r="A836" s="68" t="s">
        <v>453</v>
      </c>
      <c r="B836" s="40" t="s">
        <v>321</v>
      </c>
      <c r="C836" s="26" t="s">
        <v>224</v>
      </c>
      <c r="D836" s="36">
        <v>204</v>
      </c>
      <c r="E836" s="25">
        <v>213661</v>
      </c>
      <c r="F836" s="29">
        <f t="shared" si="77"/>
        <v>40596</v>
      </c>
      <c r="G836" s="29">
        <f t="shared" si="78"/>
        <v>254257</v>
      </c>
      <c r="H836" s="36">
        <v>1</v>
      </c>
      <c r="I836" s="31">
        <f t="shared" si="80"/>
        <v>70</v>
      </c>
      <c r="J836" s="67">
        <f t="shared" si="79"/>
        <v>17797990</v>
      </c>
    </row>
    <row r="837" spans="1:11" x14ac:dyDescent="0.35">
      <c r="A837" s="68" t="s">
        <v>453</v>
      </c>
      <c r="B837" s="40" t="s">
        <v>469</v>
      </c>
      <c r="C837" s="26" t="s">
        <v>224</v>
      </c>
      <c r="D837" s="36">
        <v>205</v>
      </c>
      <c r="E837" s="25">
        <v>17780</v>
      </c>
      <c r="F837" s="29">
        <f t="shared" si="77"/>
        <v>3378</v>
      </c>
      <c r="G837" s="29">
        <f t="shared" si="78"/>
        <v>21158</v>
      </c>
      <c r="H837" s="36">
        <v>1</v>
      </c>
      <c r="I837" s="31">
        <f t="shared" si="80"/>
        <v>70</v>
      </c>
      <c r="J837" s="67">
        <f t="shared" si="79"/>
        <v>1481060</v>
      </c>
    </row>
    <row r="838" spans="1:11" x14ac:dyDescent="0.35">
      <c r="A838" s="68" t="s">
        <v>453</v>
      </c>
      <c r="B838" s="40" t="s">
        <v>470</v>
      </c>
      <c r="C838" s="26" t="s">
        <v>224</v>
      </c>
      <c r="D838" s="36">
        <v>206</v>
      </c>
      <c r="E838" s="25">
        <v>19050</v>
      </c>
      <c r="F838" s="29">
        <f t="shared" si="77"/>
        <v>3620</v>
      </c>
      <c r="G838" s="29">
        <f t="shared" si="78"/>
        <v>22670</v>
      </c>
      <c r="H838" s="36">
        <v>1</v>
      </c>
      <c r="I838" s="31">
        <f t="shared" si="80"/>
        <v>70</v>
      </c>
      <c r="J838" s="67">
        <f t="shared" si="79"/>
        <v>1586900</v>
      </c>
    </row>
    <row r="839" spans="1:11" ht="26" x14ac:dyDescent="0.35">
      <c r="A839" s="68" t="s">
        <v>453</v>
      </c>
      <c r="B839" s="40" t="s">
        <v>471</v>
      </c>
      <c r="C839" s="26" t="s">
        <v>224</v>
      </c>
      <c r="D839" s="36">
        <v>207</v>
      </c>
      <c r="E839" s="25">
        <v>50800</v>
      </c>
      <c r="F839" s="29">
        <f t="shared" si="77"/>
        <v>9652</v>
      </c>
      <c r="G839" s="29">
        <f t="shared" si="78"/>
        <v>60452</v>
      </c>
      <c r="H839" s="36">
        <v>1</v>
      </c>
      <c r="I839" s="31">
        <f t="shared" si="80"/>
        <v>70</v>
      </c>
      <c r="J839" s="67">
        <f t="shared" si="79"/>
        <v>4231640</v>
      </c>
    </row>
    <row r="840" spans="1:11" x14ac:dyDescent="0.35">
      <c r="A840" s="68" t="s">
        <v>453</v>
      </c>
      <c r="B840" s="40" t="s">
        <v>472</v>
      </c>
      <c r="C840" s="26" t="s">
        <v>224</v>
      </c>
      <c r="D840" s="36">
        <v>208</v>
      </c>
      <c r="E840" s="25">
        <v>11430</v>
      </c>
      <c r="F840" s="29">
        <f t="shared" si="77"/>
        <v>2172</v>
      </c>
      <c r="G840" s="29">
        <f t="shared" si="78"/>
        <v>13602</v>
      </c>
      <c r="H840" s="36">
        <v>1</v>
      </c>
      <c r="I840" s="31">
        <f t="shared" si="80"/>
        <v>70</v>
      </c>
      <c r="J840" s="67">
        <f t="shared" si="79"/>
        <v>952140</v>
      </c>
    </row>
    <row r="841" spans="1:11" x14ac:dyDescent="0.35">
      <c r="A841" s="68" t="s">
        <v>453</v>
      </c>
      <c r="B841" s="40" t="s">
        <v>473</v>
      </c>
      <c r="C841" s="26" t="s">
        <v>224</v>
      </c>
      <c r="D841" s="36">
        <v>209</v>
      </c>
      <c r="E841" s="25">
        <v>98193</v>
      </c>
      <c r="F841" s="29">
        <f t="shared" si="77"/>
        <v>18657</v>
      </c>
      <c r="G841" s="29">
        <f t="shared" si="78"/>
        <v>116850</v>
      </c>
      <c r="H841" s="36">
        <v>1</v>
      </c>
      <c r="I841" s="31">
        <f t="shared" si="80"/>
        <v>70</v>
      </c>
      <c r="J841" s="67">
        <f t="shared" si="79"/>
        <v>8179500</v>
      </c>
    </row>
    <row r="842" spans="1:11" x14ac:dyDescent="0.35">
      <c r="A842" s="68" t="s">
        <v>453</v>
      </c>
      <c r="B842" s="40" t="s">
        <v>474</v>
      </c>
      <c r="C842" s="26" t="s">
        <v>224</v>
      </c>
      <c r="D842" s="36">
        <v>210</v>
      </c>
      <c r="E842" s="25">
        <v>20320</v>
      </c>
      <c r="F842" s="29">
        <f t="shared" si="77"/>
        <v>3861</v>
      </c>
      <c r="G842" s="29">
        <f t="shared" si="78"/>
        <v>24181</v>
      </c>
      <c r="H842" s="36">
        <v>1</v>
      </c>
      <c r="I842" s="31">
        <f t="shared" si="80"/>
        <v>70</v>
      </c>
      <c r="J842" s="67">
        <f t="shared" si="79"/>
        <v>1692670</v>
      </c>
    </row>
    <row r="843" spans="1:11" x14ac:dyDescent="0.35">
      <c r="A843" s="68" t="s">
        <v>453</v>
      </c>
      <c r="B843" s="40" t="s">
        <v>475</v>
      </c>
      <c r="C843" s="26" t="s">
        <v>224</v>
      </c>
      <c r="D843" s="36">
        <v>211</v>
      </c>
      <c r="E843" s="25">
        <v>466.9</v>
      </c>
      <c r="F843" s="29">
        <f t="shared" ref="F843:F893" si="81">ROUND(E843*0.19,0)</f>
        <v>89</v>
      </c>
      <c r="G843" s="29">
        <f t="shared" ref="G843:G893" si="82">+E843+F843</f>
        <v>555.9</v>
      </c>
      <c r="H843" s="36">
        <v>1</v>
      </c>
      <c r="I843" s="31">
        <f t="shared" si="80"/>
        <v>70</v>
      </c>
      <c r="J843" s="67">
        <f t="shared" ref="J843:J893" si="83">+I843*G843</f>
        <v>38913</v>
      </c>
    </row>
    <row r="844" spans="1:11" x14ac:dyDescent="0.35">
      <c r="A844" s="68" t="s">
        <v>453</v>
      </c>
      <c r="B844" s="40" t="s">
        <v>476</v>
      </c>
      <c r="C844" s="26" t="s">
        <v>224</v>
      </c>
      <c r="D844" s="36">
        <v>212</v>
      </c>
      <c r="E844" s="25">
        <v>25400</v>
      </c>
      <c r="F844" s="29">
        <f t="shared" si="81"/>
        <v>4826</v>
      </c>
      <c r="G844" s="29">
        <f t="shared" si="82"/>
        <v>30226</v>
      </c>
      <c r="H844" s="36">
        <v>1</v>
      </c>
      <c r="I844" s="31">
        <f t="shared" si="80"/>
        <v>70</v>
      </c>
      <c r="J844" s="67">
        <f t="shared" si="83"/>
        <v>2115820</v>
      </c>
    </row>
    <row r="845" spans="1:11" x14ac:dyDescent="0.35">
      <c r="A845" s="68" t="s">
        <v>453</v>
      </c>
      <c r="B845" s="40" t="s">
        <v>477</v>
      </c>
      <c r="C845" s="26" t="s">
        <v>224</v>
      </c>
      <c r="D845" s="36">
        <v>213</v>
      </c>
      <c r="E845" s="25">
        <v>19050</v>
      </c>
      <c r="F845" s="29">
        <f t="shared" si="81"/>
        <v>3620</v>
      </c>
      <c r="G845" s="29">
        <f t="shared" si="82"/>
        <v>22670</v>
      </c>
      <c r="H845" s="36">
        <v>1</v>
      </c>
      <c r="I845" s="31">
        <f t="shared" si="80"/>
        <v>70</v>
      </c>
      <c r="J845" s="67">
        <f t="shared" si="83"/>
        <v>1586900</v>
      </c>
    </row>
    <row r="846" spans="1:11" x14ac:dyDescent="0.35">
      <c r="A846" s="68" t="s">
        <v>453</v>
      </c>
      <c r="B846" s="40" t="s">
        <v>478</v>
      </c>
      <c r="C846" s="26" t="s">
        <v>224</v>
      </c>
      <c r="D846" s="36">
        <v>214</v>
      </c>
      <c r="E846" s="25">
        <v>825</v>
      </c>
      <c r="F846" s="29">
        <f t="shared" si="81"/>
        <v>157</v>
      </c>
      <c r="G846" s="29">
        <f t="shared" si="82"/>
        <v>982</v>
      </c>
      <c r="H846" s="36">
        <v>1</v>
      </c>
      <c r="I846" s="31">
        <f t="shared" si="80"/>
        <v>70</v>
      </c>
      <c r="J846" s="67">
        <f t="shared" si="83"/>
        <v>68740</v>
      </c>
    </row>
    <row r="847" spans="1:11" x14ac:dyDescent="0.35">
      <c r="A847" s="68" t="s">
        <v>479</v>
      </c>
      <c r="B847" s="40" t="s">
        <v>391</v>
      </c>
      <c r="C847" s="36" t="s">
        <v>224</v>
      </c>
      <c r="D847" s="36">
        <v>90</v>
      </c>
      <c r="E847" s="25">
        <v>8255</v>
      </c>
      <c r="F847" s="29">
        <f t="shared" si="81"/>
        <v>1568</v>
      </c>
      <c r="G847" s="29">
        <f t="shared" si="82"/>
        <v>9823</v>
      </c>
      <c r="H847" s="36">
        <v>1</v>
      </c>
      <c r="I847" s="31">
        <f>H847*178</f>
        <v>178</v>
      </c>
      <c r="J847" s="67">
        <f t="shared" si="83"/>
        <v>1748494</v>
      </c>
      <c r="K847">
        <f>92*178</f>
        <v>16376</v>
      </c>
    </row>
    <row r="848" spans="1:11" x14ac:dyDescent="0.35">
      <c r="A848" s="68" t="s">
        <v>479</v>
      </c>
      <c r="B848" s="39" t="s">
        <v>309</v>
      </c>
      <c r="C848" s="36" t="s">
        <v>224</v>
      </c>
      <c r="D848" s="36">
        <v>26</v>
      </c>
      <c r="E848" s="25">
        <v>4953</v>
      </c>
      <c r="F848" s="29">
        <f t="shared" si="81"/>
        <v>941</v>
      </c>
      <c r="G848" s="29">
        <f t="shared" si="82"/>
        <v>5894</v>
      </c>
      <c r="H848" s="36">
        <v>1</v>
      </c>
      <c r="I848" s="31">
        <f>H848*178</f>
        <v>178</v>
      </c>
      <c r="J848" s="67">
        <f t="shared" si="83"/>
        <v>1049132</v>
      </c>
    </row>
    <row r="849" spans="1:10" x14ac:dyDescent="0.35">
      <c r="A849" s="68" t="s">
        <v>479</v>
      </c>
      <c r="B849" s="40" t="s">
        <v>393</v>
      </c>
      <c r="C849" s="55" t="s">
        <v>394</v>
      </c>
      <c r="D849" s="36">
        <v>110</v>
      </c>
      <c r="E849" s="25">
        <v>4000</v>
      </c>
      <c r="F849" s="29">
        <f t="shared" si="81"/>
        <v>760</v>
      </c>
      <c r="G849" s="29">
        <f t="shared" si="82"/>
        <v>4760</v>
      </c>
      <c r="H849" s="36">
        <v>5</v>
      </c>
      <c r="I849" s="31">
        <f t="shared" ref="I849:I868" si="84">H849*178</f>
        <v>890</v>
      </c>
      <c r="J849" s="67">
        <f t="shared" si="83"/>
        <v>4236400</v>
      </c>
    </row>
    <row r="850" spans="1:10" x14ac:dyDescent="0.35">
      <c r="A850" s="68" t="s">
        <v>479</v>
      </c>
      <c r="B850" s="40" t="s">
        <v>480</v>
      </c>
      <c r="C850" s="55" t="s">
        <v>394</v>
      </c>
      <c r="D850" s="36">
        <v>111</v>
      </c>
      <c r="E850" s="25">
        <v>2975</v>
      </c>
      <c r="F850" s="29">
        <f t="shared" si="81"/>
        <v>565</v>
      </c>
      <c r="G850" s="29">
        <f t="shared" si="82"/>
        <v>3540</v>
      </c>
      <c r="H850" s="36">
        <v>5</v>
      </c>
      <c r="I850" s="31">
        <f t="shared" si="84"/>
        <v>890</v>
      </c>
      <c r="J850" s="67">
        <f t="shared" si="83"/>
        <v>3150600</v>
      </c>
    </row>
    <row r="851" spans="1:10" x14ac:dyDescent="0.35">
      <c r="A851" s="68" t="s">
        <v>479</v>
      </c>
      <c r="B851" s="39" t="s">
        <v>349</v>
      </c>
      <c r="C851" s="36" t="s">
        <v>224</v>
      </c>
      <c r="D851" s="36">
        <v>115</v>
      </c>
      <c r="E851" s="25">
        <v>491</v>
      </c>
      <c r="F851" s="29">
        <f t="shared" si="81"/>
        <v>93</v>
      </c>
      <c r="G851" s="29">
        <f t="shared" si="82"/>
        <v>584</v>
      </c>
      <c r="H851" s="36">
        <v>1</v>
      </c>
      <c r="I851" s="31">
        <f t="shared" si="84"/>
        <v>178</v>
      </c>
      <c r="J851" s="67">
        <f t="shared" si="83"/>
        <v>103952</v>
      </c>
    </row>
    <row r="852" spans="1:10" x14ac:dyDescent="0.35">
      <c r="A852" s="68" t="s">
        <v>479</v>
      </c>
      <c r="B852" s="40" t="s">
        <v>398</v>
      </c>
      <c r="C852" s="36" t="s">
        <v>224</v>
      </c>
      <c r="D852" s="36">
        <v>124</v>
      </c>
      <c r="E852" s="25">
        <v>277.2</v>
      </c>
      <c r="F852" s="29">
        <f t="shared" si="81"/>
        <v>53</v>
      </c>
      <c r="G852" s="29">
        <f t="shared" si="82"/>
        <v>330.2</v>
      </c>
      <c r="H852" s="36">
        <v>20</v>
      </c>
      <c r="I852" s="31">
        <f t="shared" si="84"/>
        <v>3560</v>
      </c>
      <c r="J852" s="67">
        <f t="shared" si="83"/>
        <v>1175512</v>
      </c>
    </row>
    <row r="853" spans="1:10" x14ac:dyDescent="0.35">
      <c r="A853" s="68" t="s">
        <v>479</v>
      </c>
      <c r="B853" s="39" t="s">
        <v>173</v>
      </c>
      <c r="C853" s="36" t="s">
        <v>255</v>
      </c>
      <c r="D853" s="36">
        <v>14</v>
      </c>
      <c r="E853" s="25">
        <v>19401</v>
      </c>
      <c r="F853" s="29">
        <f t="shared" si="81"/>
        <v>3686</v>
      </c>
      <c r="G853" s="29">
        <f t="shared" si="82"/>
        <v>23087</v>
      </c>
      <c r="H853" s="36">
        <v>2</v>
      </c>
      <c r="I853" s="31">
        <f t="shared" si="84"/>
        <v>356</v>
      </c>
      <c r="J853" s="67">
        <f t="shared" si="83"/>
        <v>8218972</v>
      </c>
    </row>
    <row r="854" spans="1:10" x14ac:dyDescent="0.35">
      <c r="A854" s="68" t="s">
        <v>479</v>
      </c>
      <c r="B854" s="39" t="s">
        <v>373</v>
      </c>
      <c r="C854" s="36" t="s">
        <v>224</v>
      </c>
      <c r="D854" s="36">
        <v>325</v>
      </c>
      <c r="E854" s="25">
        <v>1050</v>
      </c>
      <c r="F854" s="29">
        <f t="shared" si="81"/>
        <v>200</v>
      </c>
      <c r="G854" s="29">
        <f t="shared" si="82"/>
        <v>1250</v>
      </c>
      <c r="H854" s="36">
        <v>5</v>
      </c>
      <c r="I854" s="31">
        <f t="shared" si="84"/>
        <v>890</v>
      </c>
      <c r="J854" s="67">
        <f t="shared" si="83"/>
        <v>1112500</v>
      </c>
    </row>
    <row r="855" spans="1:10" x14ac:dyDescent="0.35">
      <c r="A855" s="68" t="s">
        <v>479</v>
      </c>
      <c r="B855" s="40" t="s">
        <v>481</v>
      </c>
      <c r="C855" s="36" t="s">
        <v>224</v>
      </c>
      <c r="D855" s="36">
        <v>128</v>
      </c>
      <c r="E855" s="25">
        <v>48534.96</v>
      </c>
      <c r="F855" s="29">
        <f t="shared" si="81"/>
        <v>9222</v>
      </c>
      <c r="G855" s="29">
        <f t="shared" si="82"/>
        <v>57756.959999999999</v>
      </c>
      <c r="H855" s="36">
        <v>1</v>
      </c>
      <c r="I855" s="31">
        <f t="shared" si="84"/>
        <v>178</v>
      </c>
      <c r="J855" s="67">
        <f t="shared" si="83"/>
        <v>10280738.879999999</v>
      </c>
    </row>
    <row r="856" spans="1:10" x14ac:dyDescent="0.35">
      <c r="A856" s="68" t="s">
        <v>479</v>
      </c>
      <c r="B856" s="40" t="s">
        <v>402</v>
      </c>
      <c r="C856" s="36" t="s">
        <v>224</v>
      </c>
      <c r="D856" s="36">
        <v>129</v>
      </c>
      <c r="E856" s="25">
        <v>2912.47</v>
      </c>
      <c r="F856" s="29">
        <f t="shared" si="81"/>
        <v>553</v>
      </c>
      <c r="G856" s="29">
        <f t="shared" si="82"/>
        <v>3465.47</v>
      </c>
      <c r="H856" s="36">
        <v>10</v>
      </c>
      <c r="I856" s="31">
        <f t="shared" si="84"/>
        <v>1780</v>
      </c>
      <c r="J856" s="67">
        <f t="shared" si="83"/>
        <v>6168536.5999999996</v>
      </c>
    </row>
    <row r="857" spans="1:10" x14ac:dyDescent="0.35">
      <c r="A857" s="68" t="s">
        <v>479</v>
      </c>
      <c r="B857" s="40" t="s">
        <v>403</v>
      </c>
      <c r="C857" s="55" t="s">
        <v>394</v>
      </c>
      <c r="D857" s="36">
        <v>130</v>
      </c>
      <c r="E857" s="25">
        <v>2352</v>
      </c>
      <c r="F857" s="29">
        <f t="shared" si="81"/>
        <v>447</v>
      </c>
      <c r="G857" s="29">
        <f t="shared" si="82"/>
        <v>2799</v>
      </c>
      <c r="H857" s="36">
        <v>1</v>
      </c>
      <c r="I857" s="31">
        <f t="shared" si="84"/>
        <v>178</v>
      </c>
      <c r="J857" s="67">
        <f t="shared" si="83"/>
        <v>498222</v>
      </c>
    </row>
    <row r="858" spans="1:10" x14ac:dyDescent="0.35">
      <c r="A858" s="68" t="s">
        <v>479</v>
      </c>
      <c r="B858" s="40" t="s">
        <v>482</v>
      </c>
      <c r="C858" s="36" t="s">
        <v>224</v>
      </c>
      <c r="D858" s="36">
        <v>21</v>
      </c>
      <c r="E858" s="25">
        <v>776.6</v>
      </c>
      <c r="F858" s="29">
        <f t="shared" si="81"/>
        <v>148</v>
      </c>
      <c r="G858" s="29">
        <f t="shared" si="82"/>
        <v>924.6</v>
      </c>
      <c r="H858" s="36">
        <v>15</v>
      </c>
      <c r="I858" s="31">
        <f t="shared" si="84"/>
        <v>2670</v>
      </c>
      <c r="J858" s="67">
        <f t="shared" si="83"/>
        <v>2468682</v>
      </c>
    </row>
    <row r="859" spans="1:10" x14ac:dyDescent="0.35">
      <c r="A859" s="68" t="s">
        <v>479</v>
      </c>
      <c r="B859" s="40" t="s">
        <v>369</v>
      </c>
      <c r="C859" s="36" t="s">
        <v>224</v>
      </c>
      <c r="D859" s="36">
        <v>131</v>
      </c>
      <c r="E859" s="25">
        <v>27428.09</v>
      </c>
      <c r="F859" s="29">
        <f t="shared" si="81"/>
        <v>5211</v>
      </c>
      <c r="G859" s="29">
        <f t="shared" si="82"/>
        <v>32639.09</v>
      </c>
      <c r="H859" s="36">
        <v>1</v>
      </c>
      <c r="I859" s="31">
        <f t="shared" si="84"/>
        <v>178</v>
      </c>
      <c r="J859" s="67">
        <f t="shared" si="83"/>
        <v>5809758.0200000005</v>
      </c>
    </row>
    <row r="860" spans="1:10" x14ac:dyDescent="0.35">
      <c r="A860" s="68" t="s">
        <v>479</v>
      </c>
      <c r="B860" s="40" t="s">
        <v>404</v>
      </c>
      <c r="C860" s="36" t="s">
        <v>224</v>
      </c>
      <c r="D860" s="36">
        <v>132</v>
      </c>
      <c r="E860" s="25">
        <v>29901.25</v>
      </c>
      <c r="F860" s="29">
        <f t="shared" si="81"/>
        <v>5681</v>
      </c>
      <c r="G860" s="29">
        <f t="shared" si="82"/>
        <v>35582.25</v>
      </c>
      <c r="H860" s="36">
        <v>2</v>
      </c>
      <c r="I860" s="31">
        <f t="shared" si="84"/>
        <v>356</v>
      </c>
      <c r="J860" s="67">
        <f t="shared" si="83"/>
        <v>12667281</v>
      </c>
    </row>
    <row r="861" spans="1:10" x14ac:dyDescent="0.35">
      <c r="A861" s="68" t="s">
        <v>479</v>
      </c>
      <c r="B861" s="40" t="s">
        <v>405</v>
      </c>
      <c r="C861" s="36" t="s">
        <v>224</v>
      </c>
      <c r="D861" s="36">
        <v>133</v>
      </c>
      <c r="E861" s="25">
        <v>1666.24</v>
      </c>
      <c r="F861" s="29">
        <f t="shared" si="81"/>
        <v>317</v>
      </c>
      <c r="G861" s="29">
        <f t="shared" si="82"/>
        <v>1983.24</v>
      </c>
      <c r="H861" s="36">
        <v>5</v>
      </c>
      <c r="I861" s="31">
        <f t="shared" si="84"/>
        <v>890</v>
      </c>
      <c r="J861" s="67">
        <f t="shared" si="83"/>
        <v>1765083.6</v>
      </c>
    </row>
    <row r="862" spans="1:10" x14ac:dyDescent="0.35">
      <c r="A862" s="68" t="s">
        <v>479</v>
      </c>
      <c r="B862" s="40" t="s">
        <v>483</v>
      </c>
      <c r="C862" s="36" t="s">
        <v>484</v>
      </c>
      <c r="D862" s="36">
        <v>134</v>
      </c>
      <c r="E862" s="25">
        <v>1941.03</v>
      </c>
      <c r="F862" s="29">
        <f t="shared" si="81"/>
        <v>369</v>
      </c>
      <c r="G862" s="29">
        <f t="shared" si="82"/>
        <v>2310.0299999999997</v>
      </c>
      <c r="H862" s="36">
        <v>5</v>
      </c>
      <c r="I862" s="31">
        <f t="shared" si="84"/>
        <v>890</v>
      </c>
      <c r="J862" s="67">
        <f t="shared" si="83"/>
        <v>2055926.6999999997</v>
      </c>
    </row>
    <row r="863" spans="1:10" x14ac:dyDescent="0.35">
      <c r="A863" s="68" t="s">
        <v>479</v>
      </c>
      <c r="B863" s="39" t="s">
        <v>374</v>
      </c>
      <c r="C863" s="36" t="s">
        <v>224</v>
      </c>
      <c r="D863" s="36">
        <v>135</v>
      </c>
      <c r="E863" s="25">
        <v>5096</v>
      </c>
      <c r="F863" s="29">
        <f t="shared" si="81"/>
        <v>968</v>
      </c>
      <c r="G863" s="29">
        <f t="shared" si="82"/>
        <v>6064</v>
      </c>
      <c r="H863" s="36">
        <v>3</v>
      </c>
      <c r="I863" s="31">
        <f t="shared" si="84"/>
        <v>534</v>
      </c>
      <c r="J863" s="67">
        <f t="shared" si="83"/>
        <v>3238176</v>
      </c>
    </row>
    <row r="864" spans="1:10" x14ac:dyDescent="0.35">
      <c r="A864" s="68" t="s">
        <v>479</v>
      </c>
      <c r="B864" s="39" t="s">
        <v>338</v>
      </c>
      <c r="C864" s="36" t="s">
        <v>224</v>
      </c>
      <c r="D864" s="36">
        <v>96</v>
      </c>
      <c r="E864" s="25">
        <v>2079</v>
      </c>
      <c r="F864" s="29">
        <f t="shared" si="81"/>
        <v>395</v>
      </c>
      <c r="G864" s="29">
        <f t="shared" si="82"/>
        <v>2474</v>
      </c>
      <c r="H864" s="36">
        <v>5</v>
      </c>
      <c r="I864" s="31">
        <f t="shared" si="84"/>
        <v>890</v>
      </c>
      <c r="J864" s="67">
        <f t="shared" si="83"/>
        <v>2201860</v>
      </c>
    </row>
    <row r="865" spans="1:11" x14ac:dyDescent="0.35">
      <c r="A865" s="68" t="s">
        <v>479</v>
      </c>
      <c r="B865" s="39" t="s">
        <v>301</v>
      </c>
      <c r="C865" s="26" t="s">
        <v>224</v>
      </c>
      <c r="D865" s="36">
        <v>97</v>
      </c>
      <c r="E865" s="25">
        <v>61536</v>
      </c>
      <c r="F865" s="29">
        <f t="shared" si="81"/>
        <v>11692</v>
      </c>
      <c r="G865" s="29">
        <f t="shared" si="82"/>
        <v>73228</v>
      </c>
      <c r="H865" s="36">
        <v>1</v>
      </c>
      <c r="I865" s="31">
        <f t="shared" si="84"/>
        <v>178</v>
      </c>
      <c r="J865" s="67">
        <f t="shared" si="83"/>
        <v>13034584</v>
      </c>
    </row>
    <row r="866" spans="1:11" x14ac:dyDescent="0.35">
      <c r="A866" s="68" t="s">
        <v>479</v>
      </c>
      <c r="B866" s="39" t="s">
        <v>330</v>
      </c>
      <c r="C866" s="36" t="s">
        <v>224</v>
      </c>
      <c r="D866" s="36">
        <v>99</v>
      </c>
      <c r="E866" s="25">
        <v>59243.5</v>
      </c>
      <c r="F866" s="29">
        <f t="shared" si="81"/>
        <v>11256</v>
      </c>
      <c r="G866" s="29">
        <f t="shared" si="82"/>
        <v>70499.5</v>
      </c>
      <c r="H866" s="36">
        <v>1</v>
      </c>
      <c r="I866" s="31">
        <f t="shared" si="84"/>
        <v>178</v>
      </c>
      <c r="J866" s="67">
        <f t="shared" si="83"/>
        <v>12548911</v>
      </c>
    </row>
    <row r="867" spans="1:11" x14ac:dyDescent="0.35">
      <c r="A867" s="68" t="s">
        <v>479</v>
      </c>
      <c r="B867" s="39" t="s">
        <v>333</v>
      </c>
      <c r="C867" s="26" t="s">
        <v>224</v>
      </c>
      <c r="D867" s="36">
        <v>108</v>
      </c>
      <c r="E867" s="25">
        <v>35500</v>
      </c>
      <c r="F867" s="29">
        <f t="shared" si="81"/>
        <v>6745</v>
      </c>
      <c r="G867" s="29">
        <f t="shared" si="82"/>
        <v>42245</v>
      </c>
      <c r="H867" s="36">
        <v>1</v>
      </c>
      <c r="I867" s="31">
        <f t="shared" si="84"/>
        <v>178</v>
      </c>
      <c r="J867" s="67">
        <f t="shared" si="83"/>
        <v>7519610</v>
      </c>
    </row>
    <row r="868" spans="1:11" x14ac:dyDescent="0.35">
      <c r="A868" s="68" t="s">
        <v>479</v>
      </c>
      <c r="B868" s="39" t="s">
        <v>227</v>
      </c>
      <c r="C868" s="36" t="s">
        <v>224</v>
      </c>
      <c r="D868" s="36">
        <v>140</v>
      </c>
      <c r="E868" s="25">
        <v>6226</v>
      </c>
      <c r="F868" s="29">
        <f t="shared" si="81"/>
        <v>1183</v>
      </c>
      <c r="G868" s="29">
        <f t="shared" si="82"/>
        <v>7409</v>
      </c>
      <c r="H868" s="36">
        <v>1</v>
      </c>
      <c r="I868" s="31">
        <f t="shared" si="84"/>
        <v>178</v>
      </c>
      <c r="J868" s="67">
        <f t="shared" si="83"/>
        <v>1318802</v>
      </c>
    </row>
    <row r="869" spans="1:11" x14ac:dyDescent="0.35">
      <c r="A869" s="68" t="s">
        <v>485</v>
      </c>
      <c r="B869" s="40" t="s">
        <v>393</v>
      </c>
      <c r="C869" s="55" t="s">
        <v>394</v>
      </c>
      <c r="D869" s="36">
        <v>110</v>
      </c>
      <c r="E869" s="25">
        <v>4000</v>
      </c>
      <c r="F869" s="29">
        <f t="shared" si="81"/>
        <v>760</v>
      </c>
      <c r="G869" s="29">
        <f t="shared" si="82"/>
        <v>4760</v>
      </c>
      <c r="H869" s="36">
        <v>5</v>
      </c>
      <c r="I869" s="31">
        <f>H869*164</f>
        <v>820</v>
      </c>
      <c r="J869" s="67">
        <f t="shared" si="83"/>
        <v>3903200</v>
      </c>
      <c r="K869">
        <f>190*164</f>
        <v>31160</v>
      </c>
    </row>
    <row r="870" spans="1:11" x14ac:dyDescent="0.35">
      <c r="A870" s="68" t="s">
        <v>485</v>
      </c>
      <c r="B870" s="39" t="s">
        <v>395</v>
      </c>
      <c r="C870" s="36"/>
      <c r="D870" s="36">
        <v>114</v>
      </c>
      <c r="E870" s="25">
        <v>6811</v>
      </c>
      <c r="F870" s="29">
        <f t="shared" si="81"/>
        <v>1294</v>
      </c>
      <c r="G870" s="29">
        <f t="shared" si="82"/>
        <v>8105</v>
      </c>
      <c r="H870" s="36">
        <v>36</v>
      </c>
      <c r="I870" s="31">
        <f>H870*164</f>
        <v>5904</v>
      </c>
      <c r="J870" s="67">
        <f t="shared" si="83"/>
        <v>47851920</v>
      </c>
    </row>
    <row r="871" spans="1:11" x14ac:dyDescent="0.35">
      <c r="A871" s="68" t="s">
        <v>485</v>
      </c>
      <c r="B871" s="39" t="s">
        <v>349</v>
      </c>
      <c r="C871" s="36" t="s">
        <v>224</v>
      </c>
      <c r="D871" s="36">
        <v>115</v>
      </c>
      <c r="E871" s="25">
        <v>491</v>
      </c>
      <c r="F871" s="29">
        <f t="shared" si="81"/>
        <v>93</v>
      </c>
      <c r="G871" s="29">
        <f t="shared" si="82"/>
        <v>584</v>
      </c>
      <c r="H871" s="36">
        <v>2</v>
      </c>
      <c r="I871" s="31">
        <f t="shared" ref="I871:I893" si="85">H871*164</f>
        <v>328</v>
      </c>
      <c r="J871" s="67">
        <f t="shared" si="83"/>
        <v>191552</v>
      </c>
    </row>
    <row r="872" spans="1:11" x14ac:dyDescent="0.35">
      <c r="A872" s="68" t="s">
        <v>485</v>
      </c>
      <c r="B872" s="39" t="s">
        <v>399</v>
      </c>
      <c r="C872" s="36" t="s">
        <v>224</v>
      </c>
      <c r="D872" s="36">
        <v>125</v>
      </c>
      <c r="E872" s="25">
        <v>14322</v>
      </c>
      <c r="F872" s="29">
        <f t="shared" si="81"/>
        <v>2721</v>
      </c>
      <c r="G872" s="29">
        <f t="shared" si="82"/>
        <v>17043</v>
      </c>
      <c r="H872" s="36">
        <v>2</v>
      </c>
      <c r="I872" s="31">
        <f t="shared" si="85"/>
        <v>328</v>
      </c>
      <c r="J872" s="67">
        <f t="shared" si="83"/>
        <v>5590104</v>
      </c>
    </row>
    <row r="873" spans="1:11" x14ac:dyDescent="0.35">
      <c r="A873" s="68" t="s">
        <v>485</v>
      </c>
      <c r="B873" s="40" t="s">
        <v>481</v>
      </c>
      <c r="C873" s="36" t="s">
        <v>224</v>
      </c>
      <c r="D873" s="36">
        <v>128</v>
      </c>
      <c r="E873" s="25">
        <v>48534.96</v>
      </c>
      <c r="F873" s="29">
        <f t="shared" si="81"/>
        <v>9222</v>
      </c>
      <c r="G873" s="29">
        <f t="shared" si="82"/>
        <v>57756.959999999999</v>
      </c>
      <c r="H873" s="36">
        <v>1</v>
      </c>
      <c r="I873" s="31">
        <f t="shared" si="85"/>
        <v>164</v>
      </c>
      <c r="J873" s="67">
        <f t="shared" si="83"/>
        <v>9472141.4399999995</v>
      </c>
    </row>
    <row r="874" spans="1:11" x14ac:dyDescent="0.35">
      <c r="A874" s="68" t="s">
        <v>485</v>
      </c>
      <c r="B874" s="40" t="s">
        <v>402</v>
      </c>
      <c r="C874" s="36" t="s">
        <v>224</v>
      </c>
      <c r="D874" s="36">
        <v>129</v>
      </c>
      <c r="E874" s="25">
        <v>2912.47</v>
      </c>
      <c r="F874" s="29">
        <f t="shared" si="81"/>
        <v>553</v>
      </c>
      <c r="G874" s="29">
        <f t="shared" si="82"/>
        <v>3465.47</v>
      </c>
      <c r="H874" s="36">
        <v>5</v>
      </c>
      <c r="I874" s="31">
        <f t="shared" si="85"/>
        <v>820</v>
      </c>
      <c r="J874" s="67">
        <f t="shared" si="83"/>
        <v>2841685.4</v>
      </c>
    </row>
    <row r="875" spans="1:11" x14ac:dyDescent="0.35">
      <c r="A875" s="68" t="s">
        <v>485</v>
      </c>
      <c r="B875" s="40" t="s">
        <v>482</v>
      </c>
      <c r="C875" s="36" t="s">
        <v>224</v>
      </c>
      <c r="D875" s="36">
        <v>21</v>
      </c>
      <c r="E875" s="25">
        <v>776.6</v>
      </c>
      <c r="F875" s="29">
        <f t="shared" si="81"/>
        <v>148</v>
      </c>
      <c r="G875" s="29">
        <f t="shared" si="82"/>
        <v>924.6</v>
      </c>
      <c r="H875" s="36">
        <v>15</v>
      </c>
      <c r="I875" s="31">
        <f t="shared" si="85"/>
        <v>2460</v>
      </c>
      <c r="J875" s="67">
        <f t="shared" si="83"/>
        <v>2274516</v>
      </c>
    </row>
    <row r="876" spans="1:11" x14ac:dyDescent="0.35">
      <c r="A876" s="68" t="s">
        <v>485</v>
      </c>
      <c r="B876" s="40" t="s">
        <v>369</v>
      </c>
      <c r="C876" s="36" t="s">
        <v>224</v>
      </c>
      <c r="D876" s="36">
        <v>131</v>
      </c>
      <c r="E876" s="25">
        <v>27428.09</v>
      </c>
      <c r="F876" s="29">
        <f t="shared" si="81"/>
        <v>5211</v>
      </c>
      <c r="G876" s="29">
        <f t="shared" si="82"/>
        <v>32639.09</v>
      </c>
      <c r="H876" s="36">
        <v>5</v>
      </c>
      <c r="I876" s="31">
        <f t="shared" si="85"/>
        <v>820</v>
      </c>
      <c r="J876" s="67">
        <f t="shared" si="83"/>
        <v>26764053.800000001</v>
      </c>
    </row>
    <row r="877" spans="1:11" x14ac:dyDescent="0.35">
      <c r="A877" s="68" t="s">
        <v>485</v>
      </c>
      <c r="B877" s="40" t="s">
        <v>404</v>
      </c>
      <c r="C877" s="36" t="s">
        <v>224</v>
      </c>
      <c r="D877" s="36">
        <v>132</v>
      </c>
      <c r="E877" s="25">
        <v>29901.25</v>
      </c>
      <c r="F877" s="29">
        <f t="shared" si="81"/>
        <v>5681</v>
      </c>
      <c r="G877" s="29">
        <f t="shared" si="82"/>
        <v>35582.25</v>
      </c>
      <c r="H877" s="36">
        <v>3</v>
      </c>
      <c r="I877" s="31">
        <f t="shared" si="85"/>
        <v>492</v>
      </c>
      <c r="J877" s="67">
        <f t="shared" si="83"/>
        <v>17506467</v>
      </c>
    </row>
    <row r="878" spans="1:11" x14ac:dyDescent="0.35">
      <c r="A878" s="68" t="s">
        <v>485</v>
      </c>
      <c r="B878" s="40" t="s">
        <v>405</v>
      </c>
      <c r="C878" s="36" t="s">
        <v>224</v>
      </c>
      <c r="D878" s="36">
        <v>133</v>
      </c>
      <c r="E878" s="25">
        <v>1666.24</v>
      </c>
      <c r="F878" s="29">
        <f t="shared" si="81"/>
        <v>317</v>
      </c>
      <c r="G878" s="29">
        <f t="shared" si="82"/>
        <v>1983.24</v>
      </c>
      <c r="H878" s="36">
        <v>5</v>
      </c>
      <c r="I878" s="31">
        <f t="shared" si="85"/>
        <v>820</v>
      </c>
      <c r="J878" s="67">
        <f t="shared" si="83"/>
        <v>1626256.8</v>
      </c>
    </row>
    <row r="879" spans="1:11" x14ac:dyDescent="0.35">
      <c r="A879" s="68" t="s">
        <v>485</v>
      </c>
      <c r="B879" s="39" t="s">
        <v>301</v>
      </c>
      <c r="C879" s="36" t="s">
        <v>224</v>
      </c>
      <c r="D879" s="36">
        <v>97</v>
      </c>
      <c r="E879" s="25">
        <v>61536</v>
      </c>
      <c r="F879" s="29">
        <f t="shared" si="81"/>
        <v>11692</v>
      </c>
      <c r="G879" s="29">
        <f t="shared" si="82"/>
        <v>73228</v>
      </c>
      <c r="H879" s="36">
        <v>1</v>
      </c>
      <c r="I879" s="31">
        <f t="shared" si="85"/>
        <v>164</v>
      </c>
      <c r="J879" s="67">
        <f t="shared" si="83"/>
        <v>12009392</v>
      </c>
    </row>
    <row r="880" spans="1:11" x14ac:dyDescent="0.35">
      <c r="A880" s="68" t="s">
        <v>485</v>
      </c>
      <c r="B880" s="39" t="s">
        <v>330</v>
      </c>
      <c r="C880" s="36" t="s">
        <v>224</v>
      </c>
      <c r="D880" s="36">
        <v>99</v>
      </c>
      <c r="E880" s="25">
        <v>59243.5</v>
      </c>
      <c r="F880" s="29">
        <f t="shared" si="81"/>
        <v>11256</v>
      </c>
      <c r="G880" s="29">
        <f t="shared" si="82"/>
        <v>70499.5</v>
      </c>
      <c r="H880" s="36">
        <v>1</v>
      </c>
      <c r="I880" s="31">
        <f t="shared" si="85"/>
        <v>164</v>
      </c>
      <c r="J880" s="67">
        <f t="shared" si="83"/>
        <v>11561918</v>
      </c>
    </row>
    <row r="881" spans="1:10" x14ac:dyDescent="0.35">
      <c r="A881" s="68" t="s">
        <v>485</v>
      </c>
      <c r="B881" s="40" t="s">
        <v>468</v>
      </c>
      <c r="C881" s="36" t="s">
        <v>224</v>
      </c>
      <c r="D881" s="36">
        <v>183</v>
      </c>
      <c r="E881" s="25">
        <v>19050</v>
      </c>
      <c r="F881" s="29">
        <f t="shared" si="81"/>
        <v>3620</v>
      </c>
      <c r="G881" s="29">
        <f t="shared" si="82"/>
        <v>22670</v>
      </c>
      <c r="H881" s="36">
        <v>1</v>
      </c>
      <c r="I881" s="31">
        <f t="shared" si="85"/>
        <v>164</v>
      </c>
      <c r="J881" s="67">
        <f t="shared" si="83"/>
        <v>3717880</v>
      </c>
    </row>
    <row r="882" spans="1:10" x14ac:dyDescent="0.35">
      <c r="A882" s="68" t="s">
        <v>485</v>
      </c>
      <c r="B882" s="39" t="s">
        <v>396</v>
      </c>
      <c r="C882" s="36" t="s">
        <v>224</v>
      </c>
      <c r="D882" s="36">
        <v>122</v>
      </c>
      <c r="E882" s="25">
        <v>7872.48</v>
      </c>
      <c r="F882" s="29">
        <f t="shared" si="81"/>
        <v>1496</v>
      </c>
      <c r="G882" s="29">
        <f t="shared" si="82"/>
        <v>9368.48</v>
      </c>
      <c r="H882" s="36">
        <v>15</v>
      </c>
      <c r="I882" s="31">
        <f t="shared" si="85"/>
        <v>2460</v>
      </c>
      <c r="J882" s="67">
        <f t="shared" si="83"/>
        <v>23046460.800000001</v>
      </c>
    </row>
    <row r="883" spans="1:10" x14ac:dyDescent="0.35">
      <c r="A883" s="68" t="s">
        <v>485</v>
      </c>
      <c r="B883" s="39" t="s">
        <v>397</v>
      </c>
      <c r="C883" s="36" t="s">
        <v>224</v>
      </c>
      <c r="D883" s="36">
        <v>123</v>
      </c>
      <c r="E883" s="25">
        <v>11151</v>
      </c>
      <c r="F883" s="29">
        <f t="shared" si="81"/>
        <v>2119</v>
      </c>
      <c r="G883" s="29">
        <f t="shared" si="82"/>
        <v>13270</v>
      </c>
      <c r="H883" s="36">
        <v>5</v>
      </c>
      <c r="I883" s="31">
        <f t="shared" si="85"/>
        <v>820</v>
      </c>
      <c r="J883" s="67">
        <f t="shared" si="83"/>
        <v>10881400</v>
      </c>
    </row>
    <row r="884" spans="1:10" x14ac:dyDescent="0.35">
      <c r="A884" s="68" t="s">
        <v>485</v>
      </c>
      <c r="B884" s="40" t="s">
        <v>398</v>
      </c>
      <c r="C884" s="36" t="s">
        <v>224</v>
      </c>
      <c r="D884" s="36">
        <v>124</v>
      </c>
      <c r="E884" s="25">
        <v>277.2</v>
      </c>
      <c r="F884" s="29">
        <f t="shared" si="81"/>
        <v>53</v>
      </c>
      <c r="G884" s="29">
        <f t="shared" si="82"/>
        <v>330.2</v>
      </c>
      <c r="H884" s="36">
        <v>50</v>
      </c>
      <c r="I884" s="31">
        <f t="shared" si="85"/>
        <v>8200</v>
      </c>
      <c r="J884" s="67">
        <f t="shared" si="83"/>
        <v>2707640</v>
      </c>
    </row>
    <row r="885" spans="1:10" x14ac:dyDescent="0.35">
      <c r="A885" s="68" t="s">
        <v>485</v>
      </c>
      <c r="B885" s="39" t="s">
        <v>400</v>
      </c>
      <c r="C885" s="36" t="s">
        <v>224</v>
      </c>
      <c r="D885" s="36">
        <v>126</v>
      </c>
      <c r="E885" s="25">
        <v>1680</v>
      </c>
      <c r="F885" s="29">
        <f t="shared" si="81"/>
        <v>319</v>
      </c>
      <c r="G885" s="29">
        <f t="shared" si="82"/>
        <v>1999</v>
      </c>
      <c r="H885" s="36">
        <v>10</v>
      </c>
      <c r="I885" s="31">
        <f t="shared" si="85"/>
        <v>1640</v>
      </c>
      <c r="J885" s="67">
        <f t="shared" si="83"/>
        <v>3278360</v>
      </c>
    </row>
    <row r="886" spans="1:10" x14ac:dyDescent="0.35">
      <c r="A886" s="68" t="s">
        <v>485</v>
      </c>
      <c r="B886" s="40" t="s">
        <v>403</v>
      </c>
      <c r="C886" s="55" t="s">
        <v>394</v>
      </c>
      <c r="D886" s="36">
        <v>130</v>
      </c>
      <c r="E886" s="25">
        <v>2352</v>
      </c>
      <c r="F886" s="29">
        <f t="shared" si="81"/>
        <v>447</v>
      </c>
      <c r="G886" s="29">
        <f t="shared" si="82"/>
        <v>2799</v>
      </c>
      <c r="H886" s="36">
        <v>15</v>
      </c>
      <c r="I886" s="31">
        <f t="shared" si="85"/>
        <v>2460</v>
      </c>
      <c r="J886" s="67">
        <f t="shared" si="83"/>
        <v>6885540</v>
      </c>
    </row>
    <row r="887" spans="1:10" x14ac:dyDescent="0.35">
      <c r="A887" s="68" t="s">
        <v>485</v>
      </c>
      <c r="B887" s="39" t="s">
        <v>401</v>
      </c>
      <c r="C887" s="36" t="s">
        <v>224</v>
      </c>
      <c r="D887" s="36">
        <v>127</v>
      </c>
      <c r="E887" s="25">
        <v>1965.6</v>
      </c>
      <c r="F887" s="29">
        <f t="shared" si="81"/>
        <v>373</v>
      </c>
      <c r="G887" s="29">
        <f t="shared" si="82"/>
        <v>2338.6</v>
      </c>
      <c r="H887" s="36">
        <v>1</v>
      </c>
      <c r="I887" s="31">
        <f t="shared" si="85"/>
        <v>164</v>
      </c>
      <c r="J887" s="67">
        <f t="shared" si="83"/>
        <v>383530.39999999997</v>
      </c>
    </row>
    <row r="888" spans="1:10" x14ac:dyDescent="0.35">
      <c r="A888" s="68" t="s">
        <v>485</v>
      </c>
      <c r="B888" s="39" t="s">
        <v>414</v>
      </c>
      <c r="C888" s="36" t="s">
        <v>224</v>
      </c>
      <c r="D888" s="36">
        <v>149</v>
      </c>
      <c r="E888" s="25">
        <v>7620</v>
      </c>
      <c r="F888" s="29">
        <f t="shared" si="81"/>
        <v>1448</v>
      </c>
      <c r="G888" s="29">
        <f t="shared" si="82"/>
        <v>9068</v>
      </c>
      <c r="H888" s="36">
        <v>1</v>
      </c>
      <c r="I888" s="31">
        <f t="shared" si="85"/>
        <v>164</v>
      </c>
      <c r="J888" s="67">
        <f t="shared" si="83"/>
        <v>1487152</v>
      </c>
    </row>
    <row r="889" spans="1:10" x14ac:dyDescent="0.35">
      <c r="A889" s="68" t="s">
        <v>485</v>
      </c>
      <c r="B889" s="39" t="s">
        <v>418</v>
      </c>
      <c r="C889" s="36" t="s">
        <v>224</v>
      </c>
      <c r="D889" s="36">
        <v>153</v>
      </c>
      <c r="E889" s="25">
        <v>2540</v>
      </c>
      <c r="F889" s="29">
        <f t="shared" si="81"/>
        <v>483</v>
      </c>
      <c r="G889" s="29">
        <f t="shared" si="82"/>
        <v>3023</v>
      </c>
      <c r="H889" s="36">
        <v>1</v>
      </c>
      <c r="I889" s="31">
        <f t="shared" si="85"/>
        <v>164</v>
      </c>
      <c r="J889" s="67">
        <f t="shared" si="83"/>
        <v>495772</v>
      </c>
    </row>
    <row r="890" spans="1:10" x14ac:dyDescent="0.35">
      <c r="A890" s="68" t="s">
        <v>485</v>
      </c>
      <c r="B890" s="39" t="s">
        <v>442</v>
      </c>
      <c r="C890" s="36" t="s">
        <v>224</v>
      </c>
      <c r="D890" s="36">
        <v>193</v>
      </c>
      <c r="E890" s="25">
        <v>5080</v>
      </c>
      <c r="F890" s="29">
        <f t="shared" si="81"/>
        <v>965</v>
      </c>
      <c r="G890" s="29">
        <f t="shared" si="82"/>
        <v>6045</v>
      </c>
      <c r="H890" s="36">
        <v>2</v>
      </c>
      <c r="I890" s="31">
        <f t="shared" si="85"/>
        <v>328</v>
      </c>
      <c r="J890" s="67">
        <f t="shared" si="83"/>
        <v>1982760</v>
      </c>
    </row>
    <row r="891" spans="1:10" x14ac:dyDescent="0.35">
      <c r="A891" s="68" t="s">
        <v>485</v>
      </c>
      <c r="B891" s="39" t="s">
        <v>314</v>
      </c>
      <c r="C891" s="36" t="s">
        <v>224</v>
      </c>
      <c r="D891" s="36">
        <v>15</v>
      </c>
      <c r="E891" s="25">
        <v>33283.800000000003</v>
      </c>
      <c r="F891" s="29">
        <f t="shared" si="81"/>
        <v>6324</v>
      </c>
      <c r="G891" s="29">
        <f t="shared" si="82"/>
        <v>39607.800000000003</v>
      </c>
      <c r="H891" s="36">
        <v>1</v>
      </c>
      <c r="I891" s="31">
        <f t="shared" si="85"/>
        <v>164</v>
      </c>
      <c r="J891" s="67">
        <f t="shared" si="83"/>
        <v>6495679.2000000002</v>
      </c>
    </row>
    <row r="892" spans="1:10" x14ac:dyDescent="0.35">
      <c r="A892" s="68" t="s">
        <v>485</v>
      </c>
      <c r="B892" s="39" t="s">
        <v>315</v>
      </c>
      <c r="C892" s="36" t="s">
        <v>224</v>
      </c>
      <c r="D892" s="36">
        <v>16</v>
      </c>
      <c r="E892" s="25">
        <v>982.8</v>
      </c>
      <c r="F892" s="29">
        <f t="shared" si="81"/>
        <v>187</v>
      </c>
      <c r="G892" s="29">
        <f t="shared" si="82"/>
        <v>1169.8</v>
      </c>
      <c r="H892" s="36">
        <v>2</v>
      </c>
      <c r="I892" s="31">
        <f t="shared" si="85"/>
        <v>328</v>
      </c>
      <c r="J892" s="67">
        <f t="shared" si="83"/>
        <v>383694.39999999997</v>
      </c>
    </row>
    <row r="893" spans="1:10" ht="15" thickBot="1" x14ac:dyDescent="0.4">
      <c r="A893" s="69" t="s">
        <v>485</v>
      </c>
      <c r="B893" s="70" t="s">
        <v>373</v>
      </c>
      <c r="C893" s="71" t="s">
        <v>224</v>
      </c>
      <c r="D893" s="72">
        <v>325</v>
      </c>
      <c r="E893" s="73">
        <v>1050</v>
      </c>
      <c r="F893" s="74">
        <f t="shared" si="81"/>
        <v>200</v>
      </c>
      <c r="G893" s="74">
        <f t="shared" si="82"/>
        <v>1250</v>
      </c>
      <c r="H893" s="72">
        <v>5</v>
      </c>
      <c r="I893" s="75">
        <f t="shared" si="85"/>
        <v>820</v>
      </c>
      <c r="J893" s="76">
        <f t="shared" si="83"/>
        <v>1025000</v>
      </c>
    </row>
    <row r="894" spans="1:10" x14ac:dyDescent="0.35">
      <c r="J894" s="6">
        <f>SUM(J6:J893)</f>
        <v>18551133589.546009</v>
      </c>
    </row>
  </sheetData>
  <autoFilter ref="A5:P894" xr:uid="{679C1238-1E64-4D2D-80DF-E163B857F5D2}"/>
  <mergeCells count="3">
    <mergeCell ref="B3:J3"/>
    <mergeCell ref="B1:J1"/>
    <mergeCell ref="B2:J2"/>
  </mergeCells>
  <phoneticPr fontId="12" type="noConversion"/>
  <pageMargins left="0.7" right="0.7" top="0.75" bottom="0.75" header="0.3" footer="0.3"/>
  <pageSetup orientation="portrait" verticalDpi="300" r:id="rId1"/>
  <headerFooter>
    <oddHeader>&amp;C&amp;G</oddHeader>
  </headerFooter>
  <ignoredErrors>
    <ignoredError sqref="J12 J14 J33:J34" unlockedFormula="1"/>
  </ignoredError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09E34-78C6-454F-8233-FFAFB3205FC6}">
  <sheetPr>
    <tabColor rgb="FFFFCCCC"/>
  </sheetPr>
  <dimension ref="A1:AK591"/>
  <sheetViews>
    <sheetView zoomScaleNormal="100" workbookViewId="0">
      <pane ySplit="1" topLeftCell="A2" activePane="bottomLeft" state="frozen"/>
      <selection pane="bottomLeft" activeCell="E15" sqref="E15"/>
    </sheetView>
  </sheetViews>
  <sheetFormatPr baseColWidth="10" defaultColWidth="11.453125" defaultRowHeight="14" x14ac:dyDescent="0.3"/>
  <cols>
    <col min="1" max="1" width="6" style="87" bestFit="1" customWidth="1"/>
    <col min="2" max="2" width="6" style="87" customWidth="1"/>
    <col min="3" max="3" width="18.453125" style="88" customWidth="1"/>
    <col min="4" max="4" width="13.81640625" style="88" customWidth="1"/>
    <col min="5" max="5" width="12.453125" style="88" customWidth="1"/>
    <col min="6" max="6" width="13.81640625" style="88" customWidth="1"/>
    <col min="7" max="7" width="11.453125" style="88" customWidth="1"/>
    <col min="8" max="8" width="16.26953125" style="88" customWidth="1"/>
    <col min="9" max="9" width="16.81640625" style="88" customWidth="1"/>
    <col min="10" max="10" width="15" style="88" customWidth="1"/>
    <col min="11" max="11" width="25.1796875" style="88" customWidth="1"/>
    <col min="12" max="12" width="11.453125" style="88" customWidth="1"/>
    <col min="13" max="13" width="22.1796875" style="88" customWidth="1"/>
    <col min="14" max="37" width="22.1796875" style="87" customWidth="1"/>
    <col min="38" max="16384" width="11.453125" style="86"/>
  </cols>
  <sheetData>
    <row r="1" spans="1:37" ht="56" x14ac:dyDescent="0.3">
      <c r="A1" s="244" t="s">
        <v>486</v>
      </c>
      <c r="B1" s="243" t="s">
        <v>9258</v>
      </c>
      <c r="C1" s="243" t="s">
        <v>487</v>
      </c>
      <c r="D1" s="243" t="s">
        <v>488</v>
      </c>
      <c r="E1" s="243" t="s">
        <v>489</v>
      </c>
      <c r="F1" s="243" t="s">
        <v>490</v>
      </c>
      <c r="G1" s="243" t="s">
        <v>491</v>
      </c>
      <c r="H1" s="243" t="s">
        <v>492</v>
      </c>
      <c r="I1" s="243" t="s">
        <v>493</v>
      </c>
      <c r="J1" s="243" t="s">
        <v>494</v>
      </c>
      <c r="K1" s="243" t="s">
        <v>495</v>
      </c>
      <c r="L1" s="243" t="s">
        <v>496</v>
      </c>
      <c r="M1" s="245" t="s">
        <v>497</v>
      </c>
      <c r="N1" s="89" t="s">
        <v>498</v>
      </c>
      <c r="O1" s="90" t="s">
        <v>499</v>
      </c>
      <c r="P1" s="90" t="s">
        <v>500</v>
      </c>
      <c r="Q1" s="90" t="s">
        <v>501</v>
      </c>
      <c r="R1" s="90" t="s">
        <v>502</v>
      </c>
      <c r="S1" s="90" t="s">
        <v>9365</v>
      </c>
      <c r="T1" s="91" t="s">
        <v>9366</v>
      </c>
      <c r="U1" s="91" t="s">
        <v>505</v>
      </c>
      <c r="V1" s="91" t="s">
        <v>506</v>
      </c>
      <c r="W1" s="91" t="s">
        <v>507</v>
      </c>
      <c r="X1" s="91" t="s">
        <v>9367</v>
      </c>
      <c r="Y1" s="91" t="s">
        <v>9368</v>
      </c>
      <c r="Z1" s="91" t="s">
        <v>510</v>
      </c>
      <c r="AA1" s="91" t="s">
        <v>511</v>
      </c>
      <c r="AB1" s="91" t="s">
        <v>512</v>
      </c>
      <c r="AC1" s="91" t="s">
        <v>9369</v>
      </c>
      <c r="AD1" s="91" t="s">
        <v>9370</v>
      </c>
      <c r="AE1" s="91" t="s">
        <v>515</v>
      </c>
      <c r="AF1" s="91" t="s">
        <v>516</v>
      </c>
      <c r="AG1" s="91" t="s">
        <v>9371</v>
      </c>
      <c r="AH1" s="91" t="s">
        <v>9372</v>
      </c>
      <c r="AI1" s="91" t="s">
        <v>9373</v>
      </c>
      <c r="AJ1" s="91" t="s">
        <v>9374</v>
      </c>
      <c r="AK1" s="92" t="s">
        <v>517</v>
      </c>
    </row>
    <row r="2" spans="1:37" x14ac:dyDescent="0.3">
      <c r="A2" s="85">
        <v>1</v>
      </c>
      <c r="B2" s="242">
        <v>2</v>
      </c>
      <c r="C2" s="82" t="s">
        <v>804</v>
      </c>
      <c r="D2" s="82" t="s">
        <v>804</v>
      </c>
      <c r="E2" s="82">
        <v>44035</v>
      </c>
      <c r="F2" s="82" t="s">
        <v>3342</v>
      </c>
      <c r="G2" s="238" t="s">
        <v>9257</v>
      </c>
      <c r="H2" s="83">
        <v>244430001805</v>
      </c>
      <c r="I2" s="82" t="s">
        <v>3343</v>
      </c>
      <c r="J2" s="240">
        <v>244430001805</v>
      </c>
      <c r="K2" s="82" t="s">
        <v>3343</v>
      </c>
      <c r="L2" s="82" t="s">
        <v>535</v>
      </c>
      <c r="M2" s="84" t="s">
        <v>3344</v>
      </c>
      <c r="N2" s="85">
        <v>0</v>
      </c>
      <c r="O2" s="238">
        <v>0</v>
      </c>
      <c r="P2" s="238">
        <v>0</v>
      </c>
      <c r="Q2" s="238">
        <v>0</v>
      </c>
      <c r="R2" s="238">
        <v>0</v>
      </c>
      <c r="S2" s="238">
        <v>0</v>
      </c>
      <c r="T2" s="238">
        <v>0</v>
      </c>
      <c r="U2" s="238">
        <v>0</v>
      </c>
      <c r="V2" s="238">
        <v>0</v>
      </c>
      <c r="W2" s="238">
        <v>0</v>
      </c>
      <c r="X2" s="238">
        <v>0</v>
      </c>
      <c r="Y2" s="238">
        <v>0</v>
      </c>
      <c r="Z2" s="238">
        <v>0</v>
      </c>
      <c r="AA2" s="238">
        <v>0</v>
      </c>
      <c r="AB2" s="238">
        <v>1</v>
      </c>
      <c r="AC2" s="238">
        <v>1</v>
      </c>
      <c r="AD2" s="238">
        <v>0</v>
      </c>
      <c r="AE2" s="238">
        <v>0</v>
      </c>
      <c r="AF2" s="238">
        <v>0</v>
      </c>
      <c r="AG2" s="238">
        <v>0</v>
      </c>
      <c r="AH2" s="238">
        <v>0</v>
      </c>
      <c r="AI2" s="238">
        <v>0</v>
      </c>
      <c r="AJ2" s="238">
        <v>0</v>
      </c>
      <c r="AK2" s="239">
        <f t="shared" ref="AK2:AK58" si="0">SUM(N2:AJ2)</f>
        <v>2</v>
      </c>
    </row>
    <row r="3" spans="1:37" x14ac:dyDescent="0.3">
      <c r="A3" s="85">
        <v>2</v>
      </c>
      <c r="B3" s="242">
        <v>2</v>
      </c>
      <c r="C3" s="82" t="s">
        <v>804</v>
      </c>
      <c r="D3" s="82" t="s">
        <v>804</v>
      </c>
      <c r="E3" s="82">
        <v>44078</v>
      </c>
      <c r="F3" s="82" t="s">
        <v>5032</v>
      </c>
      <c r="G3" s="238" t="s">
        <v>9257</v>
      </c>
      <c r="H3" s="83">
        <v>144078001315</v>
      </c>
      <c r="I3" s="82" t="s">
        <v>9259</v>
      </c>
      <c r="J3" s="240">
        <v>244078000160</v>
      </c>
      <c r="K3" s="82" t="s">
        <v>4383</v>
      </c>
      <c r="L3" s="82" t="s">
        <v>535</v>
      </c>
      <c r="M3" s="84" t="s">
        <v>4384</v>
      </c>
      <c r="N3" s="85">
        <v>1</v>
      </c>
      <c r="O3" s="238">
        <v>1</v>
      </c>
      <c r="P3" s="238">
        <v>0</v>
      </c>
      <c r="Q3" s="238">
        <v>0</v>
      </c>
      <c r="R3" s="238">
        <v>0</v>
      </c>
      <c r="S3" s="238">
        <v>0</v>
      </c>
      <c r="T3" s="238">
        <v>0</v>
      </c>
      <c r="U3" s="238">
        <v>0</v>
      </c>
      <c r="V3" s="238">
        <v>0</v>
      </c>
      <c r="W3" s="238">
        <v>0</v>
      </c>
      <c r="X3" s="238">
        <v>0</v>
      </c>
      <c r="Y3" s="238">
        <v>0</v>
      </c>
      <c r="Z3" s="238">
        <v>0</v>
      </c>
      <c r="AA3" s="238">
        <v>0</v>
      </c>
      <c r="AB3" s="238">
        <v>0</v>
      </c>
      <c r="AC3" s="238">
        <v>0</v>
      </c>
      <c r="AD3" s="238">
        <v>0</v>
      </c>
      <c r="AE3" s="238">
        <v>0</v>
      </c>
      <c r="AF3" s="238">
        <v>0</v>
      </c>
      <c r="AG3" s="238">
        <v>0</v>
      </c>
      <c r="AH3" s="238">
        <v>0</v>
      </c>
      <c r="AI3" s="238">
        <v>0</v>
      </c>
      <c r="AJ3" s="238">
        <v>0</v>
      </c>
      <c r="AK3" s="239">
        <f t="shared" si="0"/>
        <v>2</v>
      </c>
    </row>
    <row r="4" spans="1:37" x14ac:dyDescent="0.3">
      <c r="A4" s="85">
        <v>3</v>
      </c>
      <c r="B4" s="242">
        <v>2</v>
      </c>
      <c r="C4" s="82" t="s">
        <v>804</v>
      </c>
      <c r="D4" s="82" t="s">
        <v>804</v>
      </c>
      <c r="E4" s="82">
        <v>44078</v>
      </c>
      <c r="F4" s="82" t="s">
        <v>5032</v>
      </c>
      <c r="G4" s="238" t="s">
        <v>9257</v>
      </c>
      <c r="H4" s="83">
        <v>244078001336</v>
      </c>
      <c r="I4" s="82" t="s">
        <v>7728</v>
      </c>
      <c r="J4" s="240">
        <v>144078001285</v>
      </c>
      <c r="K4" s="82" t="s">
        <v>3823</v>
      </c>
      <c r="L4" s="82" t="s">
        <v>535</v>
      </c>
      <c r="M4" s="84" t="s">
        <v>7729</v>
      </c>
      <c r="N4" s="85">
        <v>1</v>
      </c>
      <c r="O4" s="238">
        <v>0</v>
      </c>
      <c r="P4" s="238">
        <v>0</v>
      </c>
      <c r="Q4" s="238">
        <v>0</v>
      </c>
      <c r="R4" s="238">
        <v>0</v>
      </c>
      <c r="S4" s="238">
        <v>0</v>
      </c>
      <c r="T4" s="238">
        <v>0</v>
      </c>
      <c r="U4" s="238">
        <v>0</v>
      </c>
      <c r="V4" s="238">
        <v>0</v>
      </c>
      <c r="W4" s="238">
        <v>0</v>
      </c>
      <c r="X4" s="238">
        <v>0</v>
      </c>
      <c r="Y4" s="238">
        <v>0</v>
      </c>
      <c r="Z4" s="238">
        <v>0</v>
      </c>
      <c r="AA4" s="238">
        <v>0</v>
      </c>
      <c r="AB4" s="238">
        <v>0</v>
      </c>
      <c r="AC4" s="238">
        <v>0</v>
      </c>
      <c r="AD4" s="238">
        <v>0</v>
      </c>
      <c r="AE4" s="238">
        <v>0</v>
      </c>
      <c r="AF4" s="238">
        <v>0</v>
      </c>
      <c r="AG4" s="238">
        <v>0</v>
      </c>
      <c r="AH4" s="238">
        <v>0</v>
      </c>
      <c r="AI4" s="238">
        <v>0</v>
      </c>
      <c r="AJ4" s="238">
        <v>0</v>
      </c>
      <c r="AK4" s="239">
        <f t="shared" si="0"/>
        <v>1</v>
      </c>
    </row>
    <row r="5" spans="1:37" x14ac:dyDescent="0.3">
      <c r="A5" s="85">
        <v>4</v>
      </c>
      <c r="B5" s="242">
        <v>2</v>
      </c>
      <c r="C5" s="82" t="s">
        <v>804</v>
      </c>
      <c r="D5" s="82" t="s">
        <v>804</v>
      </c>
      <c r="E5" s="82">
        <v>44078</v>
      </c>
      <c r="F5" s="82" t="s">
        <v>5032</v>
      </c>
      <c r="G5" s="238" t="s">
        <v>9257</v>
      </c>
      <c r="H5" s="83">
        <v>244078001336</v>
      </c>
      <c r="I5" s="82" t="s">
        <v>7728</v>
      </c>
      <c r="J5" s="240">
        <v>244078000828</v>
      </c>
      <c r="K5" s="82" t="s">
        <v>7730</v>
      </c>
      <c r="L5" s="82" t="s">
        <v>535</v>
      </c>
      <c r="M5" s="84" t="s">
        <v>7731</v>
      </c>
      <c r="N5" s="85">
        <v>1</v>
      </c>
      <c r="O5" s="238">
        <v>0</v>
      </c>
      <c r="P5" s="238">
        <v>0</v>
      </c>
      <c r="Q5" s="238">
        <v>0</v>
      </c>
      <c r="R5" s="238">
        <v>0</v>
      </c>
      <c r="S5" s="238">
        <v>0</v>
      </c>
      <c r="T5" s="238">
        <v>0</v>
      </c>
      <c r="U5" s="238">
        <v>0</v>
      </c>
      <c r="V5" s="238">
        <v>0</v>
      </c>
      <c r="W5" s="238">
        <v>0</v>
      </c>
      <c r="X5" s="238">
        <v>0</v>
      </c>
      <c r="Y5" s="238">
        <v>0</v>
      </c>
      <c r="Z5" s="238">
        <v>0</v>
      </c>
      <c r="AA5" s="238">
        <v>0</v>
      </c>
      <c r="AB5" s="238">
        <v>0</v>
      </c>
      <c r="AC5" s="238">
        <v>0</v>
      </c>
      <c r="AD5" s="238">
        <v>0</v>
      </c>
      <c r="AE5" s="238">
        <v>0</v>
      </c>
      <c r="AF5" s="238">
        <v>0</v>
      </c>
      <c r="AG5" s="238">
        <v>0</v>
      </c>
      <c r="AH5" s="238">
        <v>0</v>
      </c>
      <c r="AI5" s="238">
        <v>0</v>
      </c>
      <c r="AJ5" s="238">
        <v>0</v>
      </c>
      <c r="AK5" s="239">
        <f t="shared" si="0"/>
        <v>1</v>
      </c>
    </row>
    <row r="6" spans="1:37" x14ac:dyDescent="0.3">
      <c r="A6" s="85">
        <v>5</v>
      </c>
      <c r="B6" s="242">
        <v>2</v>
      </c>
      <c r="C6" s="82" t="s">
        <v>804</v>
      </c>
      <c r="D6" s="82" t="s">
        <v>804</v>
      </c>
      <c r="E6" s="82">
        <v>44078</v>
      </c>
      <c r="F6" s="82" t="s">
        <v>5032</v>
      </c>
      <c r="G6" s="238" t="s">
        <v>9257</v>
      </c>
      <c r="H6" s="83">
        <v>244078000712</v>
      </c>
      <c r="I6" s="82" t="s">
        <v>7732</v>
      </c>
      <c r="J6" s="240">
        <v>244078000712</v>
      </c>
      <c r="K6" s="82" t="s">
        <v>7733</v>
      </c>
      <c r="L6" s="82" t="s">
        <v>535</v>
      </c>
      <c r="M6" s="84" t="s">
        <v>7734</v>
      </c>
      <c r="N6" s="85">
        <v>1</v>
      </c>
      <c r="O6" s="238">
        <v>0</v>
      </c>
      <c r="P6" s="238">
        <v>0</v>
      </c>
      <c r="Q6" s="238">
        <v>0</v>
      </c>
      <c r="R6" s="238">
        <v>0</v>
      </c>
      <c r="S6" s="238">
        <v>0</v>
      </c>
      <c r="T6" s="238">
        <v>0</v>
      </c>
      <c r="U6" s="238">
        <v>0</v>
      </c>
      <c r="V6" s="238">
        <v>0</v>
      </c>
      <c r="W6" s="238">
        <v>0</v>
      </c>
      <c r="X6" s="238">
        <v>0</v>
      </c>
      <c r="Y6" s="238">
        <v>0</v>
      </c>
      <c r="Z6" s="238">
        <v>0</v>
      </c>
      <c r="AA6" s="238">
        <v>0</v>
      </c>
      <c r="AB6" s="238">
        <v>0</v>
      </c>
      <c r="AC6" s="238">
        <v>0</v>
      </c>
      <c r="AD6" s="238">
        <v>0</v>
      </c>
      <c r="AE6" s="238">
        <v>0</v>
      </c>
      <c r="AF6" s="238">
        <v>0</v>
      </c>
      <c r="AG6" s="238">
        <v>0</v>
      </c>
      <c r="AH6" s="238">
        <v>0</v>
      </c>
      <c r="AI6" s="238">
        <v>0</v>
      </c>
      <c r="AJ6" s="238">
        <v>0</v>
      </c>
      <c r="AK6" s="239">
        <f t="shared" si="0"/>
        <v>1</v>
      </c>
    </row>
    <row r="7" spans="1:37" x14ac:dyDescent="0.3">
      <c r="A7" s="85">
        <v>6</v>
      </c>
      <c r="B7" s="242">
        <v>2</v>
      </c>
      <c r="C7" s="82" t="s">
        <v>804</v>
      </c>
      <c r="D7" s="82" t="s">
        <v>804</v>
      </c>
      <c r="E7" s="82">
        <v>44078</v>
      </c>
      <c r="F7" s="82" t="s">
        <v>5032</v>
      </c>
      <c r="G7" s="238" t="s">
        <v>9257</v>
      </c>
      <c r="H7" s="83">
        <v>144078000599</v>
      </c>
      <c r="I7" s="82" t="s">
        <v>9260</v>
      </c>
      <c r="J7" s="240">
        <v>144078000343</v>
      </c>
      <c r="K7" s="82" t="s">
        <v>7736</v>
      </c>
      <c r="L7" s="82" t="s">
        <v>523</v>
      </c>
      <c r="M7" s="84" t="s">
        <v>7737</v>
      </c>
      <c r="N7" s="85">
        <v>4</v>
      </c>
      <c r="O7" s="238">
        <v>0</v>
      </c>
      <c r="P7" s="238">
        <v>0</v>
      </c>
      <c r="Q7" s="238">
        <v>0</v>
      </c>
      <c r="R7" s="238">
        <v>0</v>
      </c>
      <c r="S7" s="238">
        <v>0</v>
      </c>
      <c r="T7" s="238">
        <v>0</v>
      </c>
      <c r="U7" s="238">
        <v>0</v>
      </c>
      <c r="V7" s="238">
        <v>0</v>
      </c>
      <c r="W7" s="238">
        <v>0</v>
      </c>
      <c r="X7" s="238">
        <v>0</v>
      </c>
      <c r="Y7" s="238">
        <v>0</v>
      </c>
      <c r="Z7" s="238">
        <v>0</v>
      </c>
      <c r="AA7" s="238">
        <v>0</v>
      </c>
      <c r="AB7" s="238">
        <v>0</v>
      </c>
      <c r="AC7" s="238">
        <v>0</v>
      </c>
      <c r="AD7" s="238">
        <v>0</v>
      </c>
      <c r="AE7" s="238">
        <v>0</v>
      </c>
      <c r="AF7" s="238">
        <v>0</v>
      </c>
      <c r="AG7" s="238">
        <v>0</v>
      </c>
      <c r="AH7" s="238">
        <v>0</v>
      </c>
      <c r="AI7" s="238">
        <v>0</v>
      </c>
      <c r="AJ7" s="238">
        <v>0</v>
      </c>
      <c r="AK7" s="239">
        <f t="shared" si="0"/>
        <v>4</v>
      </c>
    </row>
    <row r="8" spans="1:37" x14ac:dyDescent="0.3">
      <c r="A8" s="85">
        <v>7</v>
      </c>
      <c r="B8" s="242">
        <v>2</v>
      </c>
      <c r="C8" s="82" t="s">
        <v>804</v>
      </c>
      <c r="D8" s="82" t="s">
        <v>804</v>
      </c>
      <c r="E8" s="82">
        <v>44078</v>
      </c>
      <c r="F8" s="82" t="s">
        <v>5032</v>
      </c>
      <c r="G8" s="238" t="s">
        <v>9257</v>
      </c>
      <c r="H8" s="83">
        <v>144078000335</v>
      </c>
      <c r="I8" s="82" t="s">
        <v>7738</v>
      </c>
      <c r="J8" s="240">
        <v>144078000335</v>
      </c>
      <c r="K8" s="82" t="s">
        <v>7738</v>
      </c>
      <c r="L8" s="82" t="s">
        <v>523</v>
      </c>
      <c r="M8" s="84" t="s">
        <v>7739</v>
      </c>
      <c r="N8" s="85">
        <v>1</v>
      </c>
      <c r="O8" s="238">
        <v>0</v>
      </c>
      <c r="P8" s="238">
        <v>0</v>
      </c>
      <c r="Q8" s="238">
        <v>0</v>
      </c>
      <c r="R8" s="238">
        <v>0</v>
      </c>
      <c r="S8" s="238">
        <v>0</v>
      </c>
      <c r="T8" s="238">
        <v>0</v>
      </c>
      <c r="U8" s="238">
        <v>0</v>
      </c>
      <c r="V8" s="238">
        <v>0</v>
      </c>
      <c r="W8" s="238">
        <v>0</v>
      </c>
      <c r="X8" s="238">
        <v>0</v>
      </c>
      <c r="Y8" s="238">
        <v>0</v>
      </c>
      <c r="Z8" s="238">
        <v>0</v>
      </c>
      <c r="AA8" s="238">
        <v>0</v>
      </c>
      <c r="AB8" s="238">
        <v>0</v>
      </c>
      <c r="AC8" s="238">
        <v>0</v>
      </c>
      <c r="AD8" s="238">
        <v>0</v>
      </c>
      <c r="AE8" s="238">
        <v>0</v>
      </c>
      <c r="AF8" s="238">
        <v>0</v>
      </c>
      <c r="AG8" s="238">
        <v>0</v>
      </c>
      <c r="AH8" s="238">
        <v>0</v>
      </c>
      <c r="AI8" s="238">
        <v>0</v>
      </c>
      <c r="AJ8" s="238">
        <v>0</v>
      </c>
      <c r="AK8" s="239">
        <f t="shared" si="0"/>
        <v>1</v>
      </c>
    </row>
    <row r="9" spans="1:37" x14ac:dyDescent="0.3">
      <c r="A9" s="85">
        <v>8</v>
      </c>
      <c r="B9" s="242">
        <v>2</v>
      </c>
      <c r="C9" s="82" t="s">
        <v>804</v>
      </c>
      <c r="D9" s="82" t="s">
        <v>804</v>
      </c>
      <c r="E9" s="82">
        <v>44078</v>
      </c>
      <c r="F9" s="82" t="s">
        <v>5032</v>
      </c>
      <c r="G9" s="238" t="s">
        <v>9257</v>
      </c>
      <c r="H9" s="83">
        <v>144078000033</v>
      </c>
      <c r="I9" s="82" t="s">
        <v>7740</v>
      </c>
      <c r="J9" s="240">
        <v>144078000726</v>
      </c>
      <c r="K9" s="82" t="s">
        <v>7741</v>
      </c>
      <c r="L9" s="82" t="s">
        <v>523</v>
      </c>
      <c r="M9" s="84" t="s">
        <v>7742</v>
      </c>
      <c r="N9" s="85">
        <v>2</v>
      </c>
      <c r="O9" s="238">
        <v>0</v>
      </c>
      <c r="P9" s="238">
        <v>0</v>
      </c>
      <c r="Q9" s="238">
        <v>0</v>
      </c>
      <c r="R9" s="238">
        <v>0</v>
      </c>
      <c r="S9" s="238">
        <v>0</v>
      </c>
      <c r="T9" s="238">
        <v>0</v>
      </c>
      <c r="U9" s="238">
        <v>0</v>
      </c>
      <c r="V9" s="238">
        <v>0</v>
      </c>
      <c r="W9" s="238">
        <v>0</v>
      </c>
      <c r="X9" s="238">
        <v>0</v>
      </c>
      <c r="Y9" s="238">
        <v>0</v>
      </c>
      <c r="Z9" s="238">
        <v>0</v>
      </c>
      <c r="AA9" s="238">
        <v>0</v>
      </c>
      <c r="AB9" s="238">
        <v>0</v>
      </c>
      <c r="AC9" s="238">
        <v>0</v>
      </c>
      <c r="AD9" s="238">
        <v>0</v>
      </c>
      <c r="AE9" s="238">
        <v>0</v>
      </c>
      <c r="AF9" s="238">
        <v>0</v>
      </c>
      <c r="AG9" s="238">
        <v>0</v>
      </c>
      <c r="AH9" s="238">
        <v>0</v>
      </c>
      <c r="AI9" s="238">
        <v>0</v>
      </c>
      <c r="AJ9" s="238">
        <v>0</v>
      </c>
      <c r="AK9" s="239">
        <f t="shared" si="0"/>
        <v>2</v>
      </c>
    </row>
    <row r="10" spans="1:37" x14ac:dyDescent="0.3">
      <c r="A10" s="85">
        <v>9</v>
      </c>
      <c r="B10" s="242">
        <v>2</v>
      </c>
      <c r="C10" s="82" t="s">
        <v>804</v>
      </c>
      <c r="D10" s="82" t="s">
        <v>804</v>
      </c>
      <c r="E10" s="82">
        <v>44078</v>
      </c>
      <c r="F10" s="82" t="s">
        <v>5032</v>
      </c>
      <c r="G10" s="238" t="s">
        <v>9257</v>
      </c>
      <c r="H10" s="83">
        <v>144078000033</v>
      </c>
      <c r="I10" s="82" t="s">
        <v>7740</v>
      </c>
      <c r="J10" s="240">
        <v>144078000939</v>
      </c>
      <c r="K10" s="82" t="s">
        <v>7743</v>
      </c>
      <c r="L10" s="82" t="s">
        <v>523</v>
      </c>
      <c r="M10" s="84" t="s">
        <v>7744</v>
      </c>
      <c r="N10" s="85">
        <v>2</v>
      </c>
      <c r="O10" s="238">
        <v>0</v>
      </c>
      <c r="P10" s="238">
        <v>0</v>
      </c>
      <c r="Q10" s="238">
        <v>0</v>
      </c>
      <c r="R10" s="238">
        <v>0</v>
      </c>
      <c r="S10" s="238">
        <v>0</v>
      </c>
      <c r="T10" s="238">
        <v>0</v>
      </c>
      <c r="U10" s="238">
        <v>0</v>
      </c>
      <c r="V10" s="238">
        <v>0</v>
      </c>
      <c r="W10" s="238">
        <v>0</v>
      </c>
      <c r="X10" s="238">
        <v>0</v>
      </c>
      <c r="Y10" s="238">
        <v>0</v>
      </c>
      <c r="Z10" s="238">
        <v>0</v>
      </c>
      <c r="AA10" s="238">
        <v>0</v>
      </c>
      <c r="AB10" s="238">
        <v>0</v>
      </c>
      <c r="AC10" s="238">
        <v>0</v>
      </c>
      <c r="AD10" s="238">
        <v>0</v>
      </c>
      <c r="AE10" s="238">
        <v>0</v>
      </c>
      <c r="AF10" s="238">
        <v>0</v>
      </c>
      <c r="AG10" s="238">
        <v>0</v>
      </c>
      <c r="AH10" s="238">
        <v>0</v>
      </c>
      <c r="AI10" s="238">
        <v>0</v>
      </c>
      <c r="AJ10" s="238">
        <v>0</v>
      </c>
      <c r="AK10" s="239">
        <f t="shared" si="0"/>
        <v>2</v>
      </c>
    </row>
    <row r="11" spans="1:37" x14ac:dyDescent="0.3">
      <c r="A11" s="85">
        <v>10</v>
      </c>
      <c r="B11" s="242">
        <v>2</v>
      </c>
      <c r="C11" s="82" t="s">
        <v>804</v>
      </c>
      <c r="D11" s="82" t="s">
        <v>804</v>
      </c>
      <c r="E11" s="82">
        <v>44078</v>
      </c>
      <c r="F11" s="82" t="s">
        <v>5032</v>
      </c>
      <c r="G11" s="238" t="s">
        <v>9257</v>
      </c>
      <c r="H11" s="83">
        <v>144078000033</v>
      </c>
      <c r="I11" s="82" t="s">
        <v>7740</v>
      </c>
      <c r="J11" s="240">
        <v>144078000955</v>
      </c>
      <c r="K11" s="82" t="s">
        <v>7745</v>
      </c>
      <c r="L11" s="82" t="s">
        <v>523</v>
      </c>
      <c r="M11" s="84" t="s">
        <v>7746</v>
      </c>
      <c r="N11" s="85">
        <v>3</v>
      </c>
      <c r="O11" s="238">
        <v>0</v>
      </c>
      <c r="P11" s="238">
        <v>0</v>
      </c>
      <c r="Q11" s="238">
        <v>0</v>
      </c>
      <c r="R11" s="238">
        <v>0</v>
      </c>
      <c r="S11" s="238">
        <v>0</v>
      </c>
      <c r="T11" s="238">
        <v>0</v>
      </c>
      <c r="U11" s="238">
        <v>0</v>
      </c>
      <c r="V11" s="238">
        <v>0</v>
      </c>
      <c r="W11" s="238">
        <v>0</v>
      </c>
      <c r="X11" s="238">
        <v>0</v>
      </c>
      <c r="Y11" s="238">
        <v>0</v>
      </c>
      <c r="Z11" s="238">
        <v>0</v>
      </c>
      <c r="AA11" s="238">
        <v>0</v>
      </c>
      <c r="AB11" s="238">
        <v>0</v>
      </c>
      <c r="AC11" s="238">
        <v>0</v>
      </c>
      <c r="AD11" s="238">
        <v>0</v>
      </c>
      <c r="AE11" s="238">
        <v>0</v>
      </c>
      <c r="AF11" s="238">
        <v>0</v>
      </c>
      <c r="AG11" s="238">
        <v>0</v>
      </c>
      <c r="AH11" s="238">
        <v>0</v>
      </c>
      <c r="AI11" s="238">
        <v>0</v>
      </c>
      <c r="AJ11" s="238">
        <v>0</v>
      </c>
      <c r="AK11" s="239">
        <f t="shared" si="0"/>
        <v>3</v>
      </c>
    </row>
    <row r="12" spans="1:37" x14ac:dyDescent="0.3">
      <c r="A12" s="85">
        <v>11</v>
      </c>
      <c r="B12" s="242">
        <v>2</v>
      </c>
      <c r="C12" s="82" t="s">
        <v>804</v>
      </c>
      <c r="D12" s="82" t="s">
        <v>804</v>
      </c>
      <c r="E12" s="82">
        <v>44078</v>
      </c>
      <c r="F12" s="82" t="s">
        <v>5032</v>
      </c>
      <c r="G12" s="238" t="s">
        <v>9257</v>
      </c>
      <c r="H12" s="83">
        <v>144078000581</v>
      </c>
      <c r="I12" s="82" t="s">
        <v>7747</v>
      </c>
      <c r="J12" s="240">
        <v>244078000151</v>
      </c>
      <c r="K12" s="82" t="s">
        <v>7748</v>
      </c>
      <c r="L12" s="82" t="s">
        <v>535</v>
      </c>
      <c r="M12" s="84" t="s">
        <v>7749</v>
      </c>
      <c r="N12" s="85">
        <v>1</v>
      </c>
      <c r="O12" s="238">
        <v>0</v>
      </c>
      <c r="P12" s="238">
        <v>0</v>
      </c>
      <c r="Q12" s="238">
        <v>0</v>
      </c>
      <c r="R12" s="238">
        <v>0</v>
      </c>
      <c r="S12" s="238">
        <v>0</v>
      </c>
      <c r="T12" s="238">
        <v>0</v>
      </c>
      <c r="U12" s="238">
        <v>0</v>
      </c>
      <c r="V12" s="238">
        <v>0</v>
      </c>
      <c r="W12" s="238">
        <v>0</v>
      </c>
      <c r="X12" s="238">
        <v>0</v>
      </c>
      <c r="Y12" s="238">
        <v>0</v>
      </c>
      <c r="Z12" s="238">
        <v>0</v>
      </c>
      <c r="AA12" s="238">
        <v>0</v>
      </c>
      <c r="AB12" s="238">
        <v>0</v>
      </c>
      <c r="AC12" s="238">
        <v>0</v>
      </c>
      <c r="AD12" s="238">
        <v>0</v>
      </c>
      <c r="AE12" s="238">
        <v>0</v>
      </c>
      <c r="AF12" s="238">
        <v>0</v>
      </c>
      <c r="AG12" s="238">
        <v>0</v>
      </c>
      <c r="AH12" s="238">
        <v>0</v>
      </c>
      <c r="AI12" s="238">
        <v>0</v>
      </c>
      <c r="AJ12" s="238">
        <v>0</v>
      </c>
      <c r="AK12" s="239">
        <f t="shared" si="0"/>
        <v>1</v>
      </c>
    </row>
    <row r="13" spans="1:37" x14ac:dyDescent="0.3">
      <c r="A13" s="85">
        <v>12</v>
      </c>
      <c r="B13" s="242">
        <v>2</v>
      </c>
      <c r="C13" s="82" t="s">
        <v>804</v>
      </c>
      <c r="D13" s="82" t="s">
        <v>804</v>
      </c>
      <c r="E13" s="82">
        <v>44378</v>
      </c>
      <c r="F13" s="82" t="s">
        <v>9261</v>
      </c>
      <c r="G13" s="238" t="s">
        <v>9257</v>
      </c>
      <c r="H13" s="83">
        <v>244378000056</v>
      </c>
      <c r="I13" s="82" t="s">
        <v>7751</v>
      </c>
      <c r="J13" s="240">
        <v>244378001214</v>
      </c>
      <c r="K13" s="82" t="s">
        <v>7752</v>
      </c>
      <c r="L13" s="82" t="s">
        <v>535</v>
      </c>
      <c r="M13" s="84" t="s">
        <v>7753</v>
      </c>
      <c r="N13" s="85">
        <v>1</v>
      </c>
      <c r="O13" s="238">
        <v>0</v>
      </c>
      <c r="P13" s="238">
        <v>0</v>
      </c>
      <c r="Q13" s="238">
        <v>0</v>
      </c>
      <c r="R13" s="238">
        <v>0</v>
      </c>
      <c r="S13" s="238">
        <v>0</v>
      </c>
      <c r="T13" s="238">
        <v>0</v>
      </c>
      <c r="U13" s="238">
        <v>0</v>
      </c>
      <c r="V13" s="238">
        <v>0</v>
      </c>
      <c r="W13" s="238">
        <v>0</v>
      </c>
      <c r="X13" s="238">
        <v>0</v>
      </c>
      <c r="Y13" s="238">
        <v>0</v>
      </c>
      <c r="Z13" s="238">
        <v>0</v>
      </c>
      <c r="AA13" s="238">
        <v>0</v>
      </c>
      <c r="AB13" s="238">
        <v>0</v>
      </c>
      <c r="AC13" s="238">
        <v>0</v>
      </c>
      <c r="AD13" s="238">
        <v>0</v>
      </c>
      <c r="AE13" s="238">
        <v>0</v>
      </c>
      <c r="AF13" s="238">
        <v>0</v>
      </c>
      <c r="AG13" s="238">
        <v>0</v>
      </c>
      <c r="AH13" s="238">
        <v>0</v>
      </c>
      <c r="AI13" s="238">
        <v>0</v>
      </c>
      <c r="AJ13" s="238">
        <v>0</v>
      </c>
      <c r="AK13" s="239">
        <f t="shared" si="0"/>
        <v>1</v>
      </c>
    </row>
    <row r="14" spans="1:37" x14ac:dyDescent="0.3">
      <c r="A14" s="85">
        <v>13</v>
      </c>
      <c r="B14" s="242">
        <v>2</v>
      </c>
      <c r="C14" s="82" t="s">
        <v>804</v>
      </c>
      <c r="D14" s="82" t="s">
        <v>804</v>
      </c>
      <c r="E14" s="82">
        <v>44378</v>
      </c>
      <c r="F14" s="82" t="s">
        <v>9261</v>
      </c>
      <c r="G14" s="238" t="s">
        <v>9257</v>
      </c>
      <c r="H14" s="83">
        <v>244378000056</v>
      </c>
      <c r="I14" s="82" t="s">
        <v>7751</v>
      </c>
      <c r="J14" s="240">
        <v>244378001290</v>
      </c>
      <c r="K14" s="82" t="s">
        <v>7754</v>
      </c>
      <c r="L14" s="82" t="s">
        <v>535</v>
      </c>
      <c r="M14" s="84" t="s">
        <v>7755</v>
      </c>
      <c r="N14" s="85">
        <v>1</v>
      </c>
      <c r="O14" s="238">
        <v>0</v>
      </c>
      <c r="P14" s="238">
        <v>0</v>
      </c>
      <c r="Q14" s="238">
        <v>0</v>
      </c>
      <c r="R14" s="238">
        <v>0</v>
      </c>
      <c r="S14" s="238">
        <v>0</v>
      </c>
      <c r="T14" s="238">
        <v>0</v>
      </c>
      <c r="U14" s="238">
        <v>0</v>
      </c>
      <c r="V14" s="238">
        <v>0</v>
      </c>
      <c r="W14" s="238">
        <v>0</v>
      </c>
      <c r="X14" s="238">
        <v>0</v>
      </c>
      <c r="Y14" s="238">
        <v>0</v>
      </c>
      <c r="Z14" s="238">
        <v>0</v>
      </c>
      <c r="AA14" s="238">
        <v>0</v>
      </c>
      <c r="AB14" s="238">
        <v>0</v>
      </c>
      <c r="AC14" s="238">
        <v>0</v>
      </c>
      <c r="AD14" s="238">
        <v>0</v>
      </c>
      <c r="AE14" s="238">
        <v>0</v>
      </c>
      <c r="AF14" s="238">
        <v>0</v>
      </c>
      <c r="AG14" s="238">
        <v>0</v>
      </c>
      <c r="AH14" s="238">
        <v>0</v>
      </c>
      <c r="AI14" s="238">
        <v>0</v>
      </c>
      <c r="AJ14" s="238">
        <v>0</v>
      </c>
      <c r="AK14" s="239">
        <f t="shared" si="0"/>
        <v>1</v>
      </c>
    </row>
    <row r="15" spans="1:37" x14ac:dyDescent="0.3">
      <c r="A15" s="85">
        <v>14</v>
      </c>
      <c r="B15" s="242">
        <v>2</v>
      </c>
      <c r="C15" s="82" t="s">
        <v>804</v>
      </c>
      <c r="D15" s="82" t="s">
        <v>804</v>
      </c>
      <c r="E15" s="82">
        <v>44378</v>
      </c>
      <c r="F15" s="82" t="s">
        <v>9261</v>
      </c>
      <c r="G15" s="238" t="s">
        <v>9257</v>
      </c>
      <c r="H15" s="83">
        <v>244078000054</v>
      </c>
      <c r="I15" s="82" t="s">
        <v>7756</v>
      </c>
      <c r="J15" s="240">
        <v>244078000054</v>
      </c>
      <c r="K15" s="82" t="s">
        <v>7757</v>
      </c>
      <c r="L15" s="82" t="s">
        <v>535</v>
      </c>
      <c r="M15" s="84" t="s">
        <v>7758</v>
      </c>
      <c r="N15" s="85">
        <v>1</v>
      </c>
      <c r="O15" s="238">
        <v>0</v>
      </c>
      <c r="P15" s="238">
        <v>0</v>
      </c>
      <c r="Q15" s="238">
        <v>0</v>
      </c>
      <c r="R15" s="238">
        <v>0</v>
      </c>
      <c r="S15" s="238">
        <v>0</v>
      </c>
      <c r="T15" s="238">
        <v>0</v>
      </c>
      <c r="U15" s="238">
        <v>0</v>
      </c>
      <c r="V15" s="238">
        <v>0</v>
      </c>
      <c r="W15" s="238">
        <v>0</v>
      </c>
      <c r="X15" s="238">
        <v>0</v>
      </c>
      <c r="Y15" s="238">
        <v>0</v>
      </c>
      <c r="Z15" s="238">
        <v>0</v>
      </c>
      <c r="AA15" s="238">
        <v>0</v>
      </c>
      <c r="AB15" s="238">
        <v>0</v>
      </c>
      <c r="AC15" s="238">
        <v>0</v>
      </c>
      <c r="AD15" s="238">
        <v>0</v>
      </c>
      <c r="AE15" s="238">
        <v>0</v>
      </c>
      <c r="AF15" s="238">
        <v>0</v>
      </c>
      <c r="AG15" s="238">
        <v>0</v>
      </c>
      <c r="AH15" s="238">
        <v>0</v>
      </c>
      <c r="AI15" s="238">
        <v>0</v>
      </c>
      <c r="AJ15" s="238">
        <v>0</v>
      </c>
      <c r="AK15" s="239">
        <f t="shared" si="0"/>
        <v>1</v>
      </c>
    </row>
    <row r="16" spans="1:37" x14ac:dyDescent="0.3">
      <c r="A16" s="85">
        <v>15</v>
      </c>
      <c r="B16" s="242">
        <v>2</v>
      </c>
      <c r="C16" s="82" t="s">
        <v>804</v>
      </c>
      <c r="D16" s="82" t="s">
        <v>804</v>
      </c>
      <c r="E16" s="82">
        <v>44378</v>
      </c>
      <c r="F16" s="82" t="s">
        <v>9261</v>
      </c>
      <c r="G16" s="238" t="s">
        <v>9257</v>
      </c>
      <c r="H16" s="83">
        <v>244078000054</v>
      </c>
      <c r="I16" s="82" t="s">
        <v>7756</v>
      </c>
      <c r="J16" s="240">
        <v>244378001281</v>
      </c>
      <c r="K16" s="82" t="s">
        <v>7759</v>
      </c>
      <c r="L16" s="82" t="s">
        <v>535</v>
      </c>
      <c r="M16" s="84" t="s">
        <v>7760</v>
      </c>
      <c r="N16" s="85">
        <v>1</v>
      </c>
      <c r="O16" s="238">
        <v>0</v>
      </c>
      <c r="P16" s="238">
        <v>0</v>
      </c>
      <c r="Q16" s="238">
        <v>0</v>
      </c>
      <c r="R16" s="238">
        <v>0</v>
      </c>
      <c r="S16" s="238">
        <v>0</v>
      </c>
      <c r="T16" s="238">
        <v>0</v>
      </c>
      <c r="U16" s="238">
        <v>0</v>
      </c>
      <c r="V16" s="238">
        <v>0</v>
      </c>
      <c r="W16" s="238">
        <v>0</v>
      </c>
      <c r="X16" s="238">
        <v>0</v>
      </c>
      <c r="Y16" s="238">
        <v>0</v>
      </c>
      <c r="Z16" s="238">
        <v>0</v>
      </c>
      <c r="AA16" s="238">
        <v>0</v>
      </c>
      <c r="AB16" s="238">
        <v>0</v>
      </c>
      <c r="AC16" s="238">
        <v>0</v>
      </c>
      <c r="AD16" s="238">
        <v>0</v>
      </c>
      <c r="AE16" s="238">
        <v>0</v>
      </c>
      <c r="AF16" s="238">
        <v>0</v>
      </c>
      <c r="AG16" s="238">
        <v>0</v>
      </c>
      <c r="AH16" s="238">
        <v>0</v>
      </c>
      <c r="AI16" s="238">
        <v>0</v>
      </c>
      <c r="AJ16" s="238">
        <v>0</v>
      </c>
      <c r="AK16" s="239">
        <f t="shared" si="0"/>
        <v>1</v>
      </c>
    </row>
    <row r="17" spans="1:37" x14ac:dyDescent="0.3">
      <c r="A17" s="85">
        <v>16</v>
      </c>
      <c r="B17" s="242">
        <v>2</v>
      </c>
      <c r="C17" s="82" t="s">
        <v>804</v>
      </c>
      <c r="D17" s="82" t="s">
        <v>804</v>
      </c>
      <c r="E17" s="82">
        <v>44378</v>
      </c>
      <c r="F17" s="82" t="s">
        <v>9261</v>
      </c>
      <c r="G17" s="238" t="s">
        <v>9257</v>
      </c>
      <c r="H17" s="83">
        <v>244078000054</v>
      </c>
      <c r="I17" s="82" t="s">
        <v>7756</v>
      </c>
      <c r="J17" s="240">
        <v>244378000030</v>
      </c>
      <c r="K17" s="82" t="s">
        <v>7761</v>
      </c>
      <c r="L17" s="82" t="s">
        <v>535</v>
      </c>
      <c r="M17" s="84" t="s">
        <v>7762</v>
      </c>
      <c r="N17" s="85">
        <v>1</v>
      </c>
      <c r="O17" s="238">
        <v>0</v>
      </c>
      <c r="P17" s="238">
        <v>0</v>
      </c>
      <c r="Q17" s="238">
        <v>0</v>
      </c>
      <c r="R17" s="238">
        <v>0</v>
      </c>
      <c r="S17" s="238">
        <v>0</v>
      </c>
      <c r="T17" s="238">
        <v>0</v>
      </c>
      <c r="U17" s="238">
        <v>0</v>
      </c>
      <c r="V17" s="238">
        <v>0</v>
      </c>
      <c r="W17" s="238">
        <v>0</v>
      </c>
      <c r="X17" s="238">
        <v>0</v>
      </c>
      <c r="Y17" s="238">
        <v>0</v>
      </c>
      <c r="Z17" s="238">
        <v>0</v>
      </c>
      <c r="AA17" s="238">
        <v>0</v>
      </c>
      <c r="AB17" s="238">
        <v>0</v>
      </c>
      <c r="AC17" s="238">
        <v>0</v>
      </c>
      <c r="AD17" s="238">
        <v>0</v>
      </c>
      <c r="AE17" s="238">
        <v>0</v>
      </c>
      <c r="AF17" s="238">
        <v>0</v>
      </c>
      <c r="AG17" s="238">
        <v>0</v>
      </c>
      <c r="AH17" s="238">
        <v>0</v>
      </c>
      <c r="AI17" s="238">
        <v>0</v>
      </c>
      <c r="AJ17" s="238">
        <v>0</v>
      </c>
      <c r="AK17" s="239">
        <f t="shared" si="0"/>
        <v>1</v>
      </c>
    </row>
    <row r="18" spans="1:37" x14ac:dyDescent="0.3">
      <c r="A18" s="85">
        <v>17</v>
      </c>
      <c r="B18" s="242">
        <v>2</v>
      </c>
      <c r="C18" s="82" t="s">
        <v>804</v>
      </c>
      <c r="D18" s="82" t="s">
        <v>804</v>
      </c>
      <c r="E18" s="82">
        <v>44378</v>
      </c>
      <c r="F18" s="82" t="s">
        <v>9261</v>
      </c>
      <c r="G18" s="238" t="s">
        <v>9257</v>
      </c>
      <c r="H18" s="83">
        <v>244078000577</v>
      </c>
      <c r="I18" s="82" t="s">
        <v>3246</v>
      </c>
      <c r="J18" s="240">
        <v>244078000119</v>
      </c>
      <c r="K18" s="82" t="s">
        <v>7763</v>
      </c>
      <c r="L18" s="82" t="s">
        <v>535</v>
      </c>
      <c r="M18" s="84" t="s">
        <v>7764</v>
      </c>
      <c r="N18" s="85">
        <v>1</v>
      </c>
      <c r="O18" s="238">
        <v>0</v>
      </c>
      <c r="P18" s="238">
        <v>0</v>
      </c>
      <c r="Q18" s="238">
        <v>0</v>
      </c>
      <c r="R18" s="238">
        <v>0</v>
      </c>
      <c r="S18" s="238">
        <v>0</v>
      </c>
      <c r="T18" s="238">
        <v>0</v>
      </c>
      <c r="U18" s="238">
        <v>0</v>
      </c>
      <c r="V18" s="238">
        <v>0</v>
      </c>
      <c r="W18" s="238">
        <v>0</v>
      </c>
      <c r="X18" s="238">
        <v>0</v>
      </c>
      <c r="Y18" s="238">
        <v>0</v>
      </c>
      <c r="Z18" s="238">
        <v>0</v>
      </c>
      <c r="AA18" s="238">
        <v>0</v>
      </c>
      <c r="AB18" s="238">
        <v>0</v>
      </c>
      <c r="AC18" s="238">
        <v>0</v>
      </c>
      <c r="AD18" s="238">
        <v>0</v>
      </c>
      <c r="AE18" s="238">
        <v>0</v>
      </c>
      <c r="AF18" s="238">
        <v>0</v>
      </c>
      <c r="AG18" s="238">
        <v>0</v>
      </c>
      <c r="AH18" s="238">
        <v>0</v>
      </c>
      <c r="AI18" s="238">
        <v>0</v>
      </c>
      <c r="AJ18" s="238">
        <v>0</v>
      </c>
      <c r="AK18" s="239">
        <f t="shared" si="0"/>
        <v>1</v>
      </c>
    </row>
    <row r="19" spans="1:37" x14ac:dyDescent="0.3">
      <c r="A19" s="85">
        <v>18</v>
      </c>
      <c r="B19" s="242">
        <v>2</v>
      </c>
      <c r="C19" s="82" t="s">
        <v>804</v>
      </c>
      <c r="D19" s="82" t="s">
        <v>804</v>
      </c>
      <c r="E19" s="82">
        <v>44420</v>
      </c>
      <c r="F19" s="82" t="s">
        <v>9262</v>
      </c>
      <c r="G19" s="238" t="s">
        <v>9257</v>
      </c>
      <c r="H19" s="83">
        <v>244855000268</v>
      </c>
      <c r="I19" s="82" t="s">
        <v>7766</v>
      </c>
      <c r="J19" s="240">
        <v>244855000268</v>
      </c>
      <c r="K19" s="82" t="s">
        <v>7766</v>
      </c>
      <c r="L19" s="82" t="s">
        <v>535</v>
      </c>
      <c r="M19" s="84" t="s">
        <v>7767</v>
      </c>
      <c r="N19" s="85">
        <v>1</v>
      </c>
      <c r="O19" s="238">
        <v>0</v>
      </c>
      <c r="P19" s="238">
        <v>0</v>
      </c>
      <c r="Q19" s="238">
        <v>0</v>
      </c>
      <c r="R19" s="238">
        <v>0</v>
      </c>
      <c r="S19" s="238">
        <v>0</v>
      </c>
      <c r="T19" s="238">
        <v>0</v>
      </c>
      <c r="U19" s="238">
        <v>0</v>
      </c>
      <c r="V19" s="238">
        <v>0</v>
      </c>
      <c r="W19" s="238">
        <v>0</v>
      </c>
      <c r="X19" s="238">
        <v>0</v>
      </c>
      <c r="Y19" s="238">
        <v>0</v>
      </c>
      <c r="Z19" s="238">
        <v>0</v>
      </c>
      <c r="AA19" s="238">
        <v>0</v>
      </c>
      <c r="AB19" s="238">
        <v>0</v>
      </c>
      <c r="AC19" s="238">
        <v>0</v>
      </c>
      <c r="AD19" s="238">
        <v>0</v>
      </c>
      <c r="AE19" s="238">
        <v>0</v>
      </c>
      <c r="AF19" s="238">
        <v>0</v>
      </c>
      <c r="AG19" s="238">
        <v>0</v>
      </c>
      <c r="AH19" s="238">
        <v>0</v>
      </c>
      <c r="AI19" s="238">
        <v>0</v>
      </c>
      <c r="AJ19" s="238">
        <v>0</v>
      </c>
      <c r="AK19" s="239">
        <f t="shared" si="0"/>
        <v>1</v>
      </c>
    </row>
    <row r="20" spans="1:37" x14ac:dyDescent="0.3">
      <c r="A20" s="85">
        <v>19</v>
      </c>
      <c r="B20" s="242">
        <v>2</v>
      </c>
      <c r="C20" s="82" t="s">
        <v>804</v>
      </c>
      <c r="D20" s="82" t="s">
        <v>804</v>
      </c>
      <c r="E20" s="82">
        <v>44420</v>
      </c>
      <c r="F20" s="82" t="s">
        <v>9262</v>
      </c>
      <c r="G20" s="238" t="s">
        <v>9257</v>
      </c>
      <c r="H20" s="83">
        <v>244855000331</v>
      </c>
      <c r="I20" s="82" t="s">
        <v>7768</v>
      </c>
      <c r="J20" s="240">
        <v>244420000509</v>
      </c>
      <c r="K20" s="82" t="s">
        <v>7769</v>
      </c>
      <c r="L20" s="82" t="s">
        <v>523</v>
      </c>
      <c r="M20" s="84" t="s">
        <v>7770</v>
      </c>
      <c r="N20" s="85">
        <v>3</v>
      </c>
      <c r="O20" s="238">
        <v>0</v>
      </c>
      <c r="P20" s="238">
        <v>0</v>
      </c>
      <c r="Q20" s="238">
        <v>0</v>
      </c>
      <c r="R20" s="238">
        <v>0</v>
      </c>
      <c r="S20" s="238">
        <v>0</v>
      </c>
      <c r="T20" s="238">
        <v>0</v>
      </c>
      <c r="U20" s="238">
        <v>0</v>
      </c>
      <c r="V20" s="238">
        <v>0</v>
      </c>
      <c r="W20" s="238">
        <v>0</v>
      </c>
      <c r="X20" s="238">
        <v>0</v>
      </c>
      <c r="Y20" s="238">
        <v>0</v>
      </c>
      <c r="Z20" s="238">
        <v>0</v>
      </c>
      <c r="AA20" s="238">
        <v>0</v>
      </c>
      <c r="AB20" s="238">
        <v>0</v>
      </c>
      <c r="AC20" s="238">
        <v>0</v>
      </c>
      <c r="AD20" s="238">
        <v>0</v>
      </c>
      <c r="AE20" s="238">
        <v>0</v>
      </c>
      <c r="AF20" s="238">
        <v>0</v>
      </c>
      <c r="AG20" s="238">
        <v>0</v>
      </c>
      <c r="AH20" s="238">
        <v>0</v>
      </c>
      <c r="AI20" s="238">
        <v>0</v>
      </c>
      <c r="AJ20" s="238">
        <v>0</v>
      </c>
      <c r="AK20" s="239">
        <f t="shared" si="0"/>
        <v>3</v>
      </c>
    </row>
    <row r="21" spans="1:37" x14ac:dyDescent="0.3">
      <c r="A21" s="85">
        <v>20</v>
      </c>
      <c r="B21" s="242">
        <v>2</v>
      </c>
      <c r="C21" s="82" t="s">
        <v>804</v>
      </c>
      <c r="D21" s="82" t="s">
        <v>9263</v>
      </c>
      <c r="E21" s="82">
        <v>44430</v>
      </c>
      <c r="F21" s="82" t="s">
        <v>9263</v>
      </c>
      <c r="G21" s="238" t="s">
        <v>9257</v>
      </c>
      <c r="H21" s="83">
        <v>244430000469</v>
      </c>
      <c r="I21" s="82" t="s">
        <v>5180</v>
      </c>
      <c r="J21" s="240">
        <v>244430000469</v>
      </c>
      <c r="K21" s="82" t="s">
        <v>5181</v>
      </c>
      <c r="L21" s="82" t="s">
        <v>535</v>
      </c>
      <c r="M21" s="84" t="s">
        <v>5182</v>
      </c>
      <c r="N21" s="85">
        <v>0</v>
      </c>
      <c r="O21" s="238">
        <v>0</v>
      </c>
      <c r="P21" s="238">
        <v>0</v>
      </c>
      <c r="Q21" s="238">
        <v>1</v>
      </c>
      <c r="R21" s="238">
        <v>0</v>
      </c>
      <c r="S21" s="238">
        <v>0</v>
      </c>
      <c r="T21" s="238">
        <v>0</v>
      </c>
      <c r="U21" s="238">
        <v>0</v>
      </c>
      <c r="V21" s="238">
        <v>0</v>
      </c>
      <c r="W21" s="238">
        <v>0</v>
      </c>
      <c r="X21" s="238">
        <v>0</v>
      </c>
      <c r="Y21" s="238">
        <v>0</v>
      </c>
      <c r="Z21" s="238">
        <v>0</v>
      </c>
      <c r="AA21" s="238">
        <v>0</v>
      </c>
      <c r="AB21" s="238">
        <v>0</v>
      </c>
      <c r="AC21" s="238">
        <v>0</v>
      </c>
      <c r="AD21" s="238">
        <v>0</v>
      </c>
      <c r="AE21" s="238">
        <v>0</v>
      </c>
      <c r="AF21" s="238">
        <v>0</v>
      </c>
      <c r="AG21" s="238">
        <v>0</v>
      </c>
      <c r="AH21" s="238">
        <v>0</v>
      </c>
      <c r="AI21" s="238">
        <v>0</v>
      </c>
      <c r="AJ21" s="238">
        <v>0</v>
      </c>
      <c r="AK21" s="239">
        <f t="shared" si="0"/>
        <v>1</v>
      </c>
    </row>
    <row r="22" spans="1:37" x14ac:dyDescent="0.3">
      <c r="A22" s="85">
        <v>21</v>
      </c>
      <c r="B22" s="242">
        <v>2</v>
      </c>
      <c r="C22" s="82" t="s">
        <v>804</v>
      </c>
      <c r="D22" s="82" t="s">
        <v>9263</v>
      </c>
      <c r="E22" s="82">
        <v>44430</v>
      </c>
      <c r="F22" s="82" t="s">
        <v>9263</v>
      </c>
      <c r="G22" s="238" t="s">
        <v>9257</v>
      </c>
      <c r="H22" s="83">
        <v>244430000426</v>
      </c>
      <c r="I22" s="82" t="s">
        <v>5183</v>
      </c>
      <c r="J22" s="240">
        <v>244430000426</v>
      </c>
      <c r="K22" s="82" t="s">
        <v>5184</v>
      </c>
      <c r="L22" s="82" t="s">
        <v>535</v>
      </c>
      <c r="M22" s="84" t="s">
        <v>5185</v>
      </c>
      <c r="N22" s="85">
        <v>1</v>
      </c>
      <c r="O22" s="238">
        <v>0</v>
      </c>
      <c r="P22" s="238">
        <v>0</v>
      </c>
      <c r="Q22" s="238">
        <v>1</v>
      </c>
      <c r="R22" s="238">
        <v>0</v>
      </c>
      <c r="S22" s="238">
        <v>0</v>
      </c>
      <c r="T22" s="238">
        <v>0</v>
      </c>
      <c r="U22" s="238">
        <v>0</v>
      </c>
      <c r="V22" s="238">
        <v>0</v>
      </c>
      <c r="W22" s="238">
        <v>0</v>
      </c>
      <c r="X22" s="238">
        <v>0</v>
      </c>
      <c r="Y22" s="238">
        <v>0</v>
      </c>
      <c r="Z22" s="238">
        <v>0</v>
      </c>
      <c r="AA22" s="238">
        <v>0</v>
      </c>
      <c r="AB22" s="238">
        <v>0</v>
      </c>
      <c r="AC22" s="238">
        <v>0</v>
      </c>
      <c r="AD22" s="238">
        <v>0</v>
      </c>
      <c r="AE22" s="238">
        <v>0</v>
      </c>
      <c r="AF22" s="238">
        <v>0</v>
      </c>
      <c r="AG22" s="238">
        <v>0</v>
      </c>
      <c r="AH22" s="238">
        <v>0</v>
      </c>
      <c r="AI22" s="238">
        <v>0</v>
      </c>
      <c r="AJ22" s="238">
        <v>0</v>
      </c>
      <c r="AK22" s="239">
        <f t="shared" si="0"/>
        <v>2</v>
      </c>
    </row>
    <row r="23" spans="1:37" x14ac:dyDescent="0.3">
      <c r="A23" s="85">
        <v>22</v>
      </c>
      <c r="B23" s="242">
        <v>2</v>
      </c>
      <c r="C23" s="82" t="s">
        <v>804</v>
      </c>
      <c r="D23" s="82" t="s">
        <v>9263</v>
      </c>
      <c r="E23" s="82">
        <v>44430</v>
      </c>
      <c r="F23" s="82" t="s">
        <v>9263</v>
      </c>
      <c r="G23" s="238" t="s">
        <v>9257</v>
      </c>
      <c r="H23" s="83">
        <v>244430002658</v>
      </c>
      <c r="I23" s="82" t="s">
        <v>7851</v>
      </c>
      <c r="J23" s="240">
        <v>244430002658</v>
      </c>
      <c r="K23" s="82" t="s">
        <v>7852</v>
      </c>
      <c r="L23" s="82" t="s">
        <v>535</v>
      </c>
      <c r="M23" s="84" t="s">
        <v>7853</v>
      </c>
      <c r="N23" s="85">
        <v>1</v>
      </c>
      <c r="O23" s="238">
        <v>0</v>
      </c>
      <c r="P23" s="238">
        <v>0</v>
      </c>
      <c r="Q23" s="238">
        <v>0</v>
      </c>
      <c r="R23" s="238">
        <v>0</v>
      </c>
      <c r="S23" s="238">
        <v>0</v>
      </c>
      <c r="T23" s="238">
        <v>0</v>
      </c>
      <c r="U23" s="238">
        <v>0</v>
      </c>
      <c r="V23" s="238">
        <v>0</v>
      </c>
      <c r="W23" s="238">
        <v>0</v>
      </c>
      <c r="X23" s="238">
        <v>0</v>
      </c>
      <c r="Y23" s="238">
        <v>0</v>
      </c>
      <c r="Z23" s="238">
        <v>0</v>
      </c>
      <c r="AA23" s="238">
        <v>0</v>
      </c>
      <c r="AB23" s="238">
        <v>0</v>
      </c>
      <c r="AC23" s="238">
        <v>0</v>
      </c>
      <c r="AD23" s="238">
        <v>0</v>
      </c>
      <c r="AE23" s="238">
        <v>0</v>
      </c>
      <c r="AF23" s="238">
        <v>0</v>
      </c>
      <c r="AG23" s="238">
        <v>0</v>
      </c>
      <c r="AH23" s="238">
        <v>0</v>
      </c>
      <c r="AI23" s="238">
        <v>0</v>
      </c>
      <c r="AJ23" s="238">
        <v>0</v>
      </c>
      <c r="AK23" s="239">
        <f t="shared" si="0"/>
        <v>1</v>
      </c>
    </row>
    <row r="24" spans="1:37" x14ac:dyDescent="0.3">
      <c r="A24" s="85">
        <v>23</v>
      </c>
      <c r="B24" s="242">
        <v>2</v>
      </c>
      <c r="C24" s="82" t="s">
        <v>804</v>
      </c>
      <c r="D24" s="82" t="s">
        <v>9263</v>
      </c>
      <c r="E24" s="82">
        <v>44430</v>
      </c>
      <c r="F24" s="82" t="s">
        <v>9263</v>
      </c>
      <c r="G24" s="238" t="s">
        <v>9257</v>
      </c>
      <c r="H24" s="83">
        <v>244430002658</v>
      </c>
      <c r="I24" s="82" t="s">
        <v>7851</v>
      </c>
      <c r="J24" s="240">
        <v>244430002518</v>
      </c>
      <c r="K24" s="82" t="s">
        <v>7854</v>
      </c>
      <c r="L24" s="82" t="s">
        <v>535</v>
      </c>
      <c r="M24" s="84" t="s">
        <v>7855</v>
      </c>
      <c r="N24" s="85">
        <v>1</v>
      </c>
      <c r="O24" s="238">
        <v>0</v>
      </c>
      <c r="P24" s="238">
        <v>0</v>
      </c>
      <c r="Q24" s="238">
        <v>0</v>
      </c>
      <c r="R24" s="238">
        <v>0</v>
      </c>
      <c r="S24" s="238">
        <v>0</v>
      </c>
      <c r="T24" s="238">
        <v>0</v>
      </c>
      <c r="U24" s="238">
        <v>0</v>
      </c>
      <c r="V24" s="238">
        <v>0</v>
      </c>
      <c r="W24" s="238">
        <v>0</v>
      </c>
      <c r="X24" s="238">
        <v>0</v>
      </c>
      <c r="Y24" s="238">
        <v>0</v>
      </c>
      <c r="Z24" s="238">
        <v>0</v>
      </c>
      <c r="AA24" s="238">
        <v>0</v>
      </c>
      <c r="AB24" s="238">
        <v>0</v>
      </c>
      <c r="AC24" s="238">
        <v>0</v>
      </c>
      <c r="AD24" s="238">
        <v>0</v>
      </c>
      <c r="AE24" s="238">
        <v>0</v>
      </c>
      <c r="AF24" s="238">
        <v>0</v>
      </c>
      <c r="AG24" s="238">
        <v>0</v>
      </c>
      <c r="AH24" s="238">
        <v>0</v>
      </c>
      <c r="AI24" s="238">
        <v>0</v>
      </c>
      <c r="AJ24" s="238">
        <v>0</v>
      </c>
      <c r="AK24" s="239">
        <f t="shared" si="0"/>
        <v>1</v>
      </c>
    </row>
    <row r="25" spans="1:37" x14ac:dyDescent="0.3">
      <c r="A25" s="85">
        <v>24</v>
      </c>
      <c r="B25" s="242">
        <v>2</v>
      </c>
      <c r="C25" s="82" t="s">
        <v>804</v>
      </c>
      <c r="D25" s="82" t="s">
        <v>9263</v>
      </c>
      <c r="E25" s="82">
        <v>44430</v>
      </c>
      <c r="F25" s="82" t="s">
        <v>9263</v>
      </c>
      <c r="G25" s="238" t="s">
        <v>9257</v>
      </c>
      <c r="H25" s="83">
        <v>244430002658</v>
      </c>
      <c r="I25" s="82" t="s">
        <v>7851</v>
      </c>
      <c r="J25" s="240">
        <v>244430003594</v>
      </c>
      <c r="K25" s="82" t="s">
        <v>7858</v>
      </c>
      <c r="L25" s="82" t="s">
        <v>535</v>
      </c>
      <c r="M25" s="84" t="s">
        <v>7859</v>
      </c>
      <c r="N25" s="85">
        <v>1</v>
      </c>
      <c r="O25" s="238">
        <v>0</v>
      </c>
      <c r="P25" s="238">
        <v>0</v>
      </c>
      <c r="Q25" s="238">
        <v>0</v>
      </c>
      <c r="R25" s="238">
        <v>0</v>
      </c>
      <c r="S25" s="238">
        <v>0</v>
      </c>
      <c r="T25" s="238">
        <v>0</v>
      </c>
      <c r="U25" s="238">
        <v>0</v>
      </c>
      <c r="V25" s="238">
        <v>0</v>
      </c>
      <c r="W25" s="238">
        <v>0</v>
      </c>
      <c r="X25" s="238">
        <v>0</v>
      </c>
      <c r="Y25" s="238">
        <v>0</v>
      </c>
      <c r="Z25" s="238">
        <v>0</v>
      </c>
      <c r="AA25" s="238">
        <v>0</v>
      </c>
      <c r="AB25" s="238">
        <v>0</v>
      </c>
      <c r="AC25" s="238">
        <v>0</v>
      </c>
      <c r="AD25" s="238">
        <v>0</v>
      </c>
      <c r="AE25" s="238">
        <v>0</v>
      </c>
      <c r="AF25" s="238">
        <v>0</v>
      </c>
      <c r="AG25" s="238">
        <v>0</v>
      </c>
      <c r="AH25" s="238">
        <v>0</v>
      </c>
      <c r="AI25" s="238">
        <v>0</v>
      </c>
      <c r="AJ25" s="238">
        <v>0</v>
      </c>
      <c r="AK25" s="239">
        <f t="shared" si="0"/>
        <v>1</v>
      </c>
    </row>
    <row r="26" spans="1:37" x14ac:dyDescent="0.3">
      <c r="A26" s="85">
        <v>25</v>
      </c>
      <c r="B26" s="242">
        <v>2</v>
      </c>
      <c r="C26" s="82" t="s">
        <v>804</v>
      </c>
      <c r="D26" s="82" t="s">
        <v>9263</v>
      </c>
      <c r="E26" s="82">
        <v>44430</v>
      </c>
      <c r="F26" s="82" t="s">
        <v>9263</v>
      </c>
      <c r="G26" s="238" t="s">
        <v>9257</v>
      </c>
      <c r="H26" s="83">
        <v>244430002658</v>
      </c>
      <c r="I26" s="82" t="s">
        <v>7851</v>
      </c>
      <c r="J26" s="240">
        <v>244430003602</v>
      </c>
      <c r="K26" s="82" t="s">
        <v>7860</v>
      </c>
      <c r="L26" s="82" t="s">
        <v>535</v>
      </c>
      <c r="M26" s="84" t="s">
        <v>7861</v>
      </c>
      <c r="N26" s="85">
        <v>1</v>
      </c>
      <c r="O26" s="238">
        <v>0</v>
      </c>
      <c r="P26" s="238">
        <v>0</v>
      </c>
      <c r="Q26" s="238">
        <v>0</v>
      </c>
      <c r="R26" s="238">
        <v>0</v>
      </c>
      <c r="S26" s="238">
        <v>0</v>
      </c>
      <c r="T26" s="238">
        <v>0</v>
      </c>
      <c r="U26" s="238">
        <v>0</v>
      </c>
      <c r="V26" s="238">
        <v>0</v>
      </c>
      <c r="W26" s="238">
        <v>0</v>
      </c>
      <c r="X26" s="238">
        <v>0</v>
      </c>
      <c r="Y26" s="238">
        <v>0</v>
      </c>
      <c r="Z26" s="238">
        <v>0</v>
      </c>
      <c r="AA26" s="238">
        <v>0</v>
      </c>
      <c r="AB26" s="238">
        <v>0</v>
      </c>
      <c r="AC26" s="238">
        <v>0</v>
      </c>
      <c r="AD26" s="238">
        <v>0</v>
      </c>
      <c r="AE26" s="238">
        <v>0</v>
      </c>
      <c r="AF26" s="238">
        <v>0</v>
      </c>
      <c r="AG26" s="238">
        <v>0</v>
      </c>
      <c r="AH26" s="238">
        <v>0</v>
      </c>
      <c r="AI26" s="238">
        <v>0</v>
      </c>
      <c r="AJ26" s="238">
        <v>0</v>
      </c>
      <c r="AK26" s="239">
        <f t="shared" si="0"/>
        <v>1</v>
      </c>
    </row>
    <row r="27" spans="1:37" x14ac:dyDescent="0.3">
      <c r="A27" s="85">
        <v>26</v>
      </c>
      <c r="B27" s="242">
        <v>2</v>
      </c>
      <c r="C27" s="82" t="s">
        <v>804</v>
      </c>
      <c r="D27" s="82" t="s">
        <v>9263</v>
      </c>
      <c r="E27" s="82">
        <v>44430</v>
      </c>
      <c r="F27" s="82" t="s">
        <v>9263</v>
      </c>
      <c r="G27" s="238" t="s">
        <v>9257</v>
      </c>
      <c r="H27" s="83">
        <v>244430002658</v>
      </c>
      <c r="I27" s="82" t="s">
        <v>7851</v>
      </c>
      <c r="J27" s="240">
        <v>244430003659</v>
      </c>
      <c r="K27" s="82" t="s">
        <v>7862</v>
      </c>
      <c r="L27" s="82" t="s">
        <v>535</v>
      </c>
      <c r="M27" s="84" t="s">
        <v>7861</v>
      </c>
      <c r="N27" s="85">
        <v>1</v>
      </c>
      <c r="O27" s="238">
        <v>0</v>
      </c>
      <c r="P27" s="238">
        <v>0</v>
      </c>
      <c r="Q27" s="238">
        <v>0</v>
      </c>
      <c r="R27" s="238">
        <v>0</v>
      </c>
      <c r="S27" s="238">
        <v>0</v>
      </c>
      <c r="T27" s="238">
        <v>0</v>
      </c>
      <c r="U27" s="238">
        <v>0</v>
      </c>
      <c r="V27" s="238">
        <v>0</v>
      </c>
      <c r="W27" s="238">
        <v>0</v>
      </c>
      <c r="X27" s="238">
        <v>0</v>
      </c>
      <c r="Y27" s="238">
        <v>0</v>
      </c>
      <c r="Z27" s="238">
        <v>0</v>
      </c>
      <c r="AA27" s="238">
        <v>0</v>
      </c>
      <c r="AB27" s="238">
        <v>0</v>
      </c>
      <c r="AC27" s="238">
        <v>0</v>
      </c>
      <c r="AD27" s="238">
        <v>0</v>
      </c>
      <c r="AE27" s="238">
        <v>0</v>
      </c>
      <c r="AF27" s="238">
        <v>0</v>
      </c>
      <c r="AG27" s="238">
        <v>0</v>
      </c>
      <c r="AH27" s="238">
        <v>0</v>
      </c>
      <c r="AI27" s="238">
        <v>0</v>
      </c>
      <c r="AJ27" s="238">
        <v>0</v>
      </c>
      <c r="AK27" s="239">
        <f t="shared" si="0"/>
        <v>1</v>
      </c>
    </row>
    <row r="28" spans="1:37" x14ac:dyDescent="0.3">
      <c r="A28" s="85">
        <v>27</v>
      </c>
      <c r="B28" s="242">
        <v>2</v>
      </c>
      <c r="C28" s="82" t="s">
        <v>804</v>
      </c>
      <c r="D28" s="82" t="s">
        <v>9263</v>
      </c>
      <c r="E28" s="82">
        <v>44430</v>
      </c>
      <c r="F28" s="82" t="s">
        <v>9263</v>
      </c>
      <c r="G28" s="238" t="s">
        <v>9257</v>
      </c>
      <c r="H28" s="83">
        <v>244430002658</v>
      </c>
      <c r="I28" s="82" t="s">
        <v>7851</v>
      </c>
      <c r="J28" s="240">
        <v>244430004120</v>
      </c>
      <c r="K28" s="82" t="s">
        <v>7863</v>
      </c>
      <c r="L28" s="82" t="s">
        <v>535</v>
      </c>
      <c r="M28" s="84" t="s">
        <v>7859</v>
      </c>
      <c r="N28" s="85">
        <v>1</v>
      </c>
      <c r="O28" s="238">
        <v>0</v>
      </c>
      <c r="P28" s="238">
        <v>0</v>
      </c>
      <c r="Q28" s="238">
        <v>0</v>
      </c>
      <c r="R28" s="238">
        <v>0</v>
      </c>
      <c r="S28" s="238">
        <v>0</v>
      </c>
      <c r="T28" s="238">
        <v>0</v>
      </c>
      <c r="U28" s="238">
        <v>0</v>
      </c>
      <c r="V28" s="238">
        <v>0</v>
      </c>
      <c r="W28" s="238">
        <v>0</v>
      </c>
      <c r="X28" s="238">
        <v>0</v>
      </c>
      <c r="Y28" s="238">
        <v>0</v>
      </c>
      <c r="Z28" s="238">
        <v>0</v>
      </c>
      <c r="AA28" s="238">
        <v>0</v>
      </c>
      <c r="AB28" s="238">
        <v>0</v>
      </c>
      <c r="AC28" s="238">
        <v>0</v>
      </c>
      <c r="AD28" s="238">
        <v>0</v>
      </c>
      <c r="AE28" s="238">
        <v>0</v>
      </c>
      <c r="AF28" s="238">
        <v>0</v>
      </c>
      <c r="AG28" s="238">
        <v>0</v>
      </c>
      <c r="AH28" s="238">
        <v>0</v>
      </c>
      <c r="AI28" s="238">
        <v>0</v>
      </c>
      <c r="AJ28" s="238">
        <v>0</v>
      </c>
      <c r="AK28" s="239">
        <f t="shared" si="0"/>
        <v>1</v>
      </c>
    </row>
    <row r="29" spans="1:37" x14ac:dyDescent="0.3">
      <c r="A29" s="85">
        <v>28</v>
      </c>
      <c r="B29" s="242">
        <v>2</v>
      </c>
      <c r="C29" s="82" t="s">
        <v>804</v>
      </c>
      <c r="D29" s="82" t="s">
        <v>9263</v>
      </c>
      <c r="E29" s="82">
        <v>44430</v>
      </c>
      <c r="F29" s="82" t="s">
        <v>9263</v>
      </c>
      <c r="G29" s="238" t="s">
        <v>9257</v>
      </c>
      <c r="H29" s="83">
        <v>244430002658</v>
      </c>
      <c r="I29" s="82" t="s">
        <v>7851</v>
      </c>
      <c r="J29" s="240">
        <v>244430003638</v>
      </c>
      <c r="K29" s="82" t="s">
        <v>7864</v>
      </c>
      <c r="L29" s="82" t="s">
        <v>535</v>
      </c>
      <c r="M29" s="84" t="s">
        <v>7855</v>
      </c>
      <c r="N29" s="85">
        <v>1</v>
      </c>
      <c r="O29" s="238">
        <v>0</v>
      </c>
      <c r="P29" s="238">
        <v>0</v>
      </c>
      <c r="Q29" s="238">
        <v>0</v>
      </c>
      <c r="R29" s="238">
        <v>0</v>
      </c>
      <c r="S29" s="238">
        <v>0</v>
      </c>
      <c r="T29" s="238">
        <v>0</v>
      </c>
      <c r="U29" s="238">
        <v>0</v>
      </c>
      <c r="V29" s="238">
        <v>0</v>
      </c>
      <c r="W29" s="238">
        <v>0</v>
      </c>
      <c r="X29" s="238">
        <v>0</v>
      </c>
      <c r="Y29" s="238">
        <v>0</v>
      </c>
      <c r="Z29" s="238">
        <v>0</v>
      </c>
      <c r="AA29" s="238">
        <v>0</v>
      </c>
      <c r="AB29" s="238">
        <v>0</v>
      </c>
      <c r="AC29" s="238">
        <v>0</v>
      </c>
      <c r="AD29" s="238">
        <v>0</v>
      </c>
      <c r="AE29" s="238">
        <v>0</v>
      </c>
      <c r="AF29" s="238">
        <v>0</v>
      </c>
      <c r="AG29" s="238">
        <v>0</v>
      </c>
      <c r="AH29" s="238">
        <v>0</v>
      </c>
      <c r="AI29" s="238">
        <v>0</v>
      </c>
      <c r="AJ29" s="238">
        <v>0</v>
      </c>
      <c r="AK29" s="239">
        <f t="shared" si="0"/>
        <v>1</v>
      </c>
    </row>
    <row r="30" spans="1:37" x14ac:dyDescent="0.3">
      <c r="A30" s="85">
        <v>29</v>
      </c>
      <c r="B30" s="242">
        <v>2</v>
      </c>
      <c r="C30" s="82" t="s">
        <v>804</v>
      </c>
      <c r="D30" s="82" t="s">
        <v>9263</v>
      </c>
      <c r="E30" s="82">
        <v>44430</v>
      </c>
      <c r="F30" s="82" t="s">
        <v>9263</v>
      </c>
      <c r="G30" s="238" t="s">
        <v>9257</v>
      </c>
      <c r="H30" s="83">
        <v>244430002658</v>
      </c>
      <c r="I30" s="82" t="s">
        <v>7851</v>
      </c>
      <c r="J30" s="240">
        <v>244430004103</v>
      </c>
      <c r="K30" s="82" t="s">
        <v>7865</v>
      </c>
      <c r="L30" s="82" t="s">
        <v>535</v>
      </c>
      <c r="M30" s="84" t="s">
        <v>7866</v>
      </c>
      <c r="N30" s="85">
        <v>1</v>
      </c>
      <c r="O30" s="238">
        <v>0</v>
      </c>
      <c r="P30" s="238">
        <v>0</v>
      </c>
      <c r="Q30" s="238">
        <v>0</v>
      </c>
      <c r="R30" s="238">
        <v>0</v>
      </c>
      <c r="S30" s="238">
        <v>0</v>
      </c>
      <c r="T30" s="238">
        <v>0</v>
      </c>
      <c r="U30" s="238">
        <v>0</v>
      </c>
      <c r="V30" s="238">
        <v>0</v>
      </c>
      <c r="W30" s="238">
        <v>0</v>
      </c>
      <c r="X30" s="238">
        <v>0</v>
      </c>
      <c r="Y30" s="238">
        <v>0</v>
      </c>
      <c r="Z30" s="238">
        <v>0</v>
      </c>
      <c r="AA30" s="238">
        <v>0</v>
      </c>
      <c r="AB30" s="238">
        <v>0</v>
      </c>
      <c r="AC30" s="238">
        <v>0</v>
      </c>
      <c r="AD30" s="238">
        <v>0</v>
      </c>
      <c r="AE30" s="238">
        <v>0</v>
      </c>
      <c r="AF30" s="238">
        <v>0</v>
      </c>
      <c r="AG30" s="238">
        <v>0</v>
      </c>
      <c r="AH30" s="238">
        <v>0</v>
      </c>
      <c r="AI30" s="238">
        <v>0</v>
      </c>
      <c r="AJ30" s="238">
        <v>0</v>
      </c>
      <c r="AK30" s="239">
        <f t="shared" si="0"/>
        <v>1</v>
      </c>
    </row>
    <row r="31" spans="1:37" x14ac:dyDescent="0.3">
      <c r="A31" s="85">
        <v>30</v>
      </c>
      <c r="B31" s="242">
        <v>2</v>
      </c>
      <c r="C31" s="82" t="s">
        <v>804</v>
      </c>
      <c r="D31" s="82" t="s">
        <v>9263</v>
      </c>
      <c r="E31" s="82">
        <v>44430</v>
      </c>
      <c r="F31" s="82" t="s">
        <v>9263</v>
      </c>
      <c r="G31" s="238" t="s">
        <v>9257</v>
      </c>
      <c r="H31" s="83">
        <v>244430002844</v>
      </c>
      <c r="I31" s="82" t="s">
        <v>7867</v>
      </c>
      <c r="J31" s="240">
        <v>244430002771</v>
      </c>
      <c r="K31" s="82" t="s">
        <v>7868</v>
      </c>
      <c r="L31" s="82" t="s">
        <v>535</v>
      </c>
      <c r="M31" s="84" t="s">
        <v>7869</v>
      </c>
      <c r="N31" s="85">
        <v>1</v>
      </c>
      <c r="O31" s="238">
        <v>0</v>
      </c>
      <c r="P31" s="238">
        <v>0</v>
      </c>
      <c r="Q31" s="238">
        <v>0</v>
      </c>
      <c r="R31" s="238">
        <v>0</v>
      </c>
      <c r="S31" s="238">
        <v>0</v>
      </c>
      <c r="T31" s="238">
        <v>0</v>
      </c>
      <c r="U31" s="238">
        <v>0</v>
      </c>
      <c r="V31" s="238">
        <v>0</v>
      </c>
      <c r="W31" s="238">
        <v>0</v>
      </c>
      <c r="X31" s="238">
        <v>0</v>
      </c>
      <c r="Y31" s="238">
        <v>0</v>
      </c>
      <c r="Z31" s="238">
        <v>0</v>
      </c>
      <c r="AA31" s="238">
        <v>0</v>
      </c>
      <c r="AB31" s="238">
        <v>0</v>
      </c>
      <c r="AC31" s="238">
        <v>0</v>
      </c>
      <c r="AD31" s="238">
        <v>0</v>
      </c>
      <c r="AE31" s="238">
        <v>0</v>
      </c>
      <c r="AF31" s="238">
        <v>0</v>
      </c>
      <c r="AG31" s="238">
        <v>0</v>
      </c>
      <c r="AH31" s="238">
        <v>0</v>
      </c>
      <c r="AI31" s="238">
        <v>0</v>
      </c>
      <c r="AJ31" s="238">
        <v>0</v>
      </c>
      <c r="AK31" s="239">
        <f t="shared" si="0"/>
        <v>1</v>
      </c>
    </row>
    <row r="32" spans="1:37" x14ac:dyDescent="0.3">
      <c r="A32" s="85">
        <v>31</v>
      </c>
      <c r="B32" s="242">
        <v>2</v>
      </c>
      <c r="C32" s="82" t="s">
        <v>804</v>
      </c>
      <c r="D32" s="82" t="s">
        <v>9263</v>
      </c>
      <c r="E32" s="82">
        <v>44430</v>
      </c>
      <c r="F32" s="82" t="s">
        <v>9263</v>
      </c>
      <c r="G32" s="238" t="s">
        <v>9257</v>
      </c>
      <c r="H32" s="83">
        <v>244430002844</v>
      </c>
      <c r="I32" s="82" t="s">
        <v>7867</v>
      </c>
      <c r="J32" s="240">
        <v>244430004677</v>
      </c>
      <c r="K32" s="82" t="s">
        <v>7870</v>
      </c>
      <c r="L32" s="82" t="s">
        <v>535</v>
      </c>
      <c r="M32" s="84" t="s">
        <v>7871</v>
      </c>
      <c r="N32" s="85">
        <v>1</v>
      </c>
      <c r="O32" s="238">
        <v>0</v>
      </c>
      <c r="P32" s="238">
        <v>0</v>
      </c>
      <c r="Q32" s="238">
        <v>0</v>
      </c>
      <c r="R32" s="238">
        <v>0</v>
      </c>
      <c r="S32" s="238">
        <v>0</v>
      </c>
      <c r="T32" s="238">
        <v>0</v>
      </c>
      <c r="U32" s="238">
        <v>0</v>
      </c>
      <c r="V32" s="238">
        <v>0</v>
      </c>
      <c r="W32" s="238">
        <v>0</v>
      </c>
      <c r="X32" s="238">
        <v>0</v>
      </c>
      <c r="Y32" s="238">
        <v>0</v>
      </c>
      <c r="Z32" s="238">
        <v>0</v>
      </c>
      <c r="AA32" s="238">
        <v>0</v>
      </c>
      <c r="AB32" s="238">
        <v>0</v>
      </c>
      <c r="AC32" s="238">
        <v>0</v>
      </c>
      <c r="AD32" s="238">
        <v>0</v>
      </c>
      <c r="AE32" s="238">
        <v>0</v>
      </c>
      <c r="AF32" s="238">
        <v>0</v>
      </c>
      <c r="AG32" s="238">
        <v>0</v>
      </c>
      <c r="AH32" s="238">
        <v>0</v>
      </c>
      <c r="AI32" s="238">
        <v>0</v>
      </c>
      <c r="AJ32" s="238">
        <v>0</v>
      </c>
      <c r="AK32" s="239">
        <f t="shared" si="0"/>
        <v>1</v>
      </c>
    </row>
    <row r="33" spans="1:37" x14ac:dyDescent="0.3">
      <c r="A33" s="85">
        <v>32</v>
      </c>
      <c r="B33" s="242">
        <v>2</v>
      </c>
      <c r="C33" s="82" t="s">
        <v>804</v>
      </c>
      <c r="D33" s="82" t="s">
        <v>9263</v>
      </c>
      <c r="E33" s="82">
        <v>44430</v>
      </c>
      <c r="F33" s="82" t="s">
        <v>9263</v>
      </c>
      <c r="G33" s="238" t="s">
        <v>9257</v>
      </c>
      <c r="H33" s="83">
        <v>244430002844</v>
      </c>
      <c r="I33" s="82" t="s">
        <v>7867</v>
      </c>
      <c r="J33" s="240">
        <v>244430800074</v>
      </c>
      <c r="K33" s="82" t="s">
        <v>7872</v>
      </c>
      <c r="L33" s="82" t="s">
        <v>535</v>
      </c>
      <c r="M33" s="84" t="s">
        <v>7873</v>
      </c>
      <c r="N33" s="85">
        <v>1</v>
      </c>
      <c r="O33" s="238">
        <v>0</v>
      </c>
      <c r="P33" s="238">
        <v>0</v>
      </c>
      <c r="Q33" s="238">
        <v>0</v>
      </c>
      <c r="R33" s="238">
        <v>0</v>
      </c>
      <c r="S33" s="238">
        <v>0</v>
      </c>
      <c r="T33" s="238">
        <v>0</v>
      </c>
      <c r="U33" s="238">
        <v>0</v>
      </c>
      <c r="V33" s="238">
        <v>0</v>
      </c>
      <c r="W33" s="238">
        <v>0</v>
      </c>
      <c r="X33" s="238">
        <v>0</v>
      </c>
      <c r="Y33" s="238">
        <v>0</v>
      </c>
      <c r="Z33" s="238">
        <v>0</v>
      </c>
      <c r="AA33" s="238">
        <v>0</v>
      </c>
      <c r="AB33" s="238">
        <v>0</v>
      </c>
      <c r="AC33" s="238">
        <v>0</v>
      </c>
      <c r="AD33" s="238">
        <v>0</v>
      </c>
      <c r="AE33" s="238">
        <v>0</v>
      </c>
      <c r="AF33" s="238">
        <v>0</v>
      </c>
      <c r="AG33" s="238">
        <v>0</v>
      </c>
      <c r="AH33" s="238">
        <v>0</v>
      </c>
      <c r="AI33" s="238">
        <v>0</v>
      </c>
      <c r="AJ33" s="238">
        <v>0</v>
      </c>
      <c r="AK33" s="239">
        <f t="shared" si="0"/>
        <v>1</v>
      </c>
    </row>
    <row r="34" spans="1:37" x14ac:dyDescent="0.3">
      <c r="A34" s="85">
        <v>33</v>
      </c>
      <c r="B34" s="242">
        <v>2</v>
      </c>
      <c r="C34" s="82" t="s">
        <v>804</v>
      </c>
      <c r="D34" s="82" t="s">
        <v>9263</v>
      </c>
      <c r="E34" s="82">
        <v>44430</v>
      </c>
      <c r="F34" s="82" t="s">
        <v>9263</v>
      </c>
      <c r="G34" s="238" t="s">
        <v>9257</v>
      </c>
      <c r="H34" s="83">
        <v>244430002844</v>
      </c>
      <c r="I34" s="82" t="s">
        <v>7867</v>
      </c>
      <c r="J34" s="240">
        <v>244430004146</v>
      </c>
      <c r="K34" s="82" t="s">
        <v>7874</v>
      </c>
      <c r="L34" s="82" t="s">
        <v>535</v>
      </c>
      <c r="M34" s="84" t="s">
        <v>7875</v>
      </c>
      <c r="N34" s="85">
        <v>1</v>
      </c>
      <c r="O34" s="238">
        <v>0</v>
      </c>
      <c r="P34" s="238">
        <v>0</v>
      </c>
      <c r="Q34" s="238">
        <v>0</v>
      </c>
      <c r="R34" s="238">
        <v>0</v>
      </c>
      <c r="S34" s="238">
        <v>0</v>
      </c>
      <c r="T34" s="238">
        <v>0</v>
      </c>
      <c r="U34" s="238">
        <v>0</v>
      </c>
      <c r="V34" s="238">
        <v>0</v>
      </c>
      <c r="W34" s="238">
        <v>0</v>
      </c>
      <c r="X34" s="238">
        <v>0</v>
      </c>
      <c r="Y34" s="238">
        <v>0</v>
      </c>
      <c r="Z34" s="238">
        <v>0</v>
      </c>
      <c r="AA34" s="238">
        <v>0</v>
      </c>
      <c r="AB34" s="238">
        <v>0</v>
      </c>
      <c r="AC34" s="238">
        <v>0</v>
      </c>
      <c r="AD34" s="238">
        <v>0</v>
      </c>
      <c r="AE34" s="238">
        <v>0</v>
      </c>
      <c r="AF34" s="238">
        <v>0</v>
      </c>
      <c r="AG34" s="238">
        <v>0</v>
      </c>
      <c r="AH34" s="238">
        <v>0</v>
      </c>
      <c r="AI34" s="238">
        <v>0</v>
      </c>
      <c r="AJ34" s="238">
        <v>0</v>
      </c>
      <c r="AK34" s="239">
        <f t="shared" si="0"/>
        <v>1</v>
      </c>
    </row>
    <row r="35" spans="1:37" x14ac:dyDescent="0.3">
      <c r="A35" s="85">
        <v>34</v>
      </c>
      <c r="B35" s="242">
        <v>2</v>
      </c>
      <c r="C35" s="82" t="s">
        <v>804</v>
      </c>
      <c r="D35" s="82" t="s">
        <v>9263</v>
      </c>
      <c r="E35" s="82">
        <v>44430</v>
      </c>
      <c r="F35" s="82" t="s">
        <v>9263</v>
      </c>
      <c r="G35" s="238" t="s">
        <v>9257</v>
      </c>
      <c r="H35" s="83">
        <v>244430002844</v>
      </c>
      <c r="I35" s="82" t="s">
        <v>7867</v>
      </c>
      <c r="J35" s="240">
        <v>244430004669</v>
      </c>
      <c r="K35" s="82" t="s">
        <v>7876</v>
      </c>
      <c r="L35" s="82" t="s">
        <v>535</v>
      </c>
      <c r="M35" s="84" t="s">
        <v>7877</v>
      </c>
      <c r="N35" s="85">
        <v>1</v>
      </c>
      <c r="O35" s="238">
        <v>0</v>
      </c>
      <c r="P35" s="238">
        <v>0</v>
      </c>
      <c r="Q35" s="238">
        <v>0</v>
      </c>
      <c r="R35" s="238">
        <v>0</v>
      </c>
      <c r="S35" s="238">
        <v>0</v>
      </c>
      <c r="T35" s="238">
        <v>0</v>
      </c>
      <c r="U35" s="238">
        <v>0</v>
      </c>
      <c r="V35" s="238">
        <v>0</v>
      </c>
      <c r="W35" s="238">
        <v>0</v>
      </c>
      <c r="X35" s="238">
        <v>0</v>
      </c>
      <c r="Y35" s="238">
        <v>0</v>
      </c>
      <c r="Z35" s="238">
        <v>0</v>
      </c>
      <c r="AA35" s="238">
        <v>0</v>
      </c>
      <c r="AB35" s="238">
        <v>0</v>
      </c>
      <c r="AC35" s="238">
        <v>0</v>
      </c>
      <c r="AD35" s="238">
        <v>0</v>
      </c>
      <c r="AE35" s="238">
        <v>0</v>
      </c>
      <c r="AF35" s="238">
        <v>0</v>
      </c>
      <c r="AG35" s="238">
        <v>0</v>
      </c>
      <c r="AH35" s="238">
        <v>0</v>
      </c>
      <c r="AI35" s="238">
        <v>0</v>
      </c>
      <c r="AJ35" s="238">
        <v>0</v>
      </c>
      <c r="AK35" s="239">
        <f t="shared" si="0"/>
        <v>1</v>
      </c>
    </row>
    <row r="36" spans="1:37" x14ac:dyDescent="0.3">
      <c r="A36" s="85">
        <v>35</v>
      </c>
      <c r="B36" s="242">
        <v>2</v>
      </c>
      <c r="C36" s="82" t="s">
        <v>804</v>
      </c>
      <c r="D36" s="82" t="s">
        <v>9263</v>
      </c>
      <c r="E36" s="82">
        <v>44430</v>
      </c>
      <c r="F36" s="82" t="s">
        <v>9263</v>
      </c>
      <c r="G36" s="238" t="s">
        <v>9257</v>
      </c>
      <c r="H36" s="83">
        <v>244430002844</v>
      </c>
      <c r="I36" s="82" t="s">
        <v>7867</v>
      </c>
      <c r="J36" s="240">
        <v>244430003735</v>
      </c>
      <c r="K36" s="82" t="s">
        <v>7878</v>
      </c>
      <c r="L36" s="82" t="s">
        <v>535</v>
      </c>
      <c r="M36" s="84" t="s">
        <v>7879</v>
      </c>
      <c r="N36" s="85">
        <v>1</v>
      </c>
      <c r="O36" s="238">
        <v>0</v>
      </c>
      <c r="P36" s="238">
        <v>0</v>
      </c>
      <c r="Q36" s="238">
        <v>0</v>
      </c>
      <c r="R36" s="238">
        <v>0</v>
      </c>
      <c r="S36" s="238">
        <v>0</v>
      </c>
      <c r="T36" s="238">
        <v>0</v>
      </c>
      <c r="U36" s="238">
        <v>0</v>
      </c>
      <c r="V36" s="238">
        <v>0</v>
      </c>
      <c r="W36" s="238">
        <v>0</v>
      </c>
      <c r="X36" s="238">
        <v>0</v>
      </c>
      <c r="Y36" s="238">
        <v>0</v>
      </c>
      <c r="Z36" s="238">
        <v>0</v>
      </c>
      <c r="AA36" s="238">
        <v>0</v>
      </c>
      <c r="AB36" s="238">
        <v>0</v>
      </c>
      <c r="AC36" s="238">
        <v>0</v>
      </c>
      <c r="AD36" s="238">
        <v>0</v>
      </c>
      <c r="AE36" s="238">
        <v>0</v>
      </c>
      <c r="AF36" s="238">
        <v>0</v>
      </c>
      <c r="AG36" s="238">
        <v>0</v>
      </c>
      <c r="AH36" s="238">
        <v>0</v>
      </c>
      <c r="AI36" s="238">
        <v>0</v>
      </c>
      <c r="AJ36" s="238">
        <v>0</v>
      </c>
      <c r="AK36" s="239">
        <f t="shared" si="0"/>
        <v>1</v>
      </c>
    </row>
    <row r="37" spans="1:37" x14ac:dyDescent="0.3">
      <c r="A37" s="85">
        <v>36</v>
      </c>
      <c r="B37" s="242">
        <v>2</v>
      </c>
      <c r="C37" s="82" t="s">
        <v>804</v>
      </c>
      <c r="D37" s="82" t="s">
        <v>9263</v>
      </c>
      <c r="E37" s="82">
        <v>44430</v>
      </c>
      <c r="F37" s="82" t="s">
        <v>9263</v>
      </c>
      <c r="G37" s="238" t="s">
        <v>9257</v>
      </c>
      <c r="H37" s="83">
        <v>244430002844</v>
      </c>
      <c r="I37" s="82" t="s">
        <v>7867</v>
      </c>
      <c r="J37" s="240">
        <v>244430003093</v>
      </c>
      <c r="K37" s="82" t="s">
        <v>7880</v>
      </c>
      <c r="L37" s="82" t="s">
        <v>535</v>
      </c>
      <c r="M37" s="84" t="s">
        <v>7875</v>
      </c>
      <c r="N37" s="85">
        <v>1</v>
      </c>
      <c r="O37" s="238">
        <v>0</v>
      </c>
      <c r="P37" s="238">
        <v>0</v>
      </c>
      <c r="Q37" s="238">
        <v>0</v>
      </c>
      <c r="R37" s="238">
        <v>0</v>
      </c>
      <c r="S37" s="238">
        <v>0</v>
      </c>
      <c r="T37" s="238">
        <v>0</v>
      </c>
      <c r="U37" s="238">
        <v>0</v>
      </c>
      <c r="V37" s="238">
        <v>0</v>
      </c>
      <c r="W37" s="238">
        <v>0</v>
      </c>
      <c r="X37" s="238">
        <v>0</v>
      </c>
      <c r="Y37" s="238">
        <v>0</v>
      </c>
      <c r="Z37" s="238">
        <v>0</v>
      </c>
      <c r="AA37" s="238">
        <v>0</v>
      </c>
      <c r="AB37" s="238">
        <v>0</v>
      </c>
      <c r="AC37" s="238">
        <v>0</v>
      </c>
      <c r="AD37" s="238">
        <v>0</v>
      </c>
      <c r="AE37" s="238">
        <v>0</v>
      </c>
      <c r="AF37" s="238">
        <v>0</v>
      </c>
      <c r="AG37" s="238">
        <v>0</v>
      </c>
      <c r="AH37" s="238">
        <v>0</v>
      </c>
      <c r="AI37" s="238">
        <v>0</v>
      </c>
      <c r="AJ37" s="238">
        <v>0</v>
      </c>
      <c r="AK37" s="239">
        <f t="shared" si="0"/>
        <v>1</v>
      </c>
    </row>
    <row r="38" spans="1:37" x14ac:dyDescent="0.3">
      <c r="A38" s="85">
        <v>37</v>
      </c>
      <c r="B38" s="242">
        <v>2</v>
      </c>
      <c r="C38" s="82" t="s">
        <v>804</v>
      </c>
      <c r="D38" s="82" t="s">
        <v>9263</v>
      </c>
      <c r="E38" s="82">
        <v>44430</v>
      </c>
      <c r="F38" s="82" t="s">
        <v>9263</v>
      </c>
      <c r="G38" s="238" t="s">
        <v>9257</v>
      </c>
      <c r="H38" s="83">
        <v>244430003123</v>
      </c>
      <c r="I38" s="82" t="s">
        <v>7881</v>
      </c>
      <c r="J38" s="240">
        <v>244430003662</v>
      </c>
      <c r="K38" s="82" t="s">
        <v>7882</v>
      </c>
      <c r="L38" s="82" t="s">
        <v>535</v>
      </c>
      <c r="M38" s="84" t="s">
        <v>7883</v>
      </c>
      <c r="N38" s="85">
        <v>1</v>
      </c>
      <c r="O38" s="238">
        <v>0</v>
      </c>
      <c r="P38" s="238">
        <v>0</v>
      </c>
      <c r="Q38" s="238">
        <v>0</v>
      </c>
      <c r="R38" s="238">
        <v>0</v>
      </c>
      <c r="S38" s="238">
        <v>0</v>
      </c>
      <c r="T38" s="238">
        <v>0</v>
      </c>
      <c r="U38" s="238">
        <v>0</v>
      </c>
      <c r="V38" s="238">
        <v>0</v>
      </c>
      <c r="W38" s="238">
        <v>0</v>
      </c>
      <c r="X38" s="238">
        <v>0</v>
      </c>
      <c r="Y38" s="238">
        <v>0</v>
      </c>
      <c r="Z38" s="238">
        <v>0</v>
      </c>
      <c r="AA38" s="238">
        <v>0</v>
      </c>
      <c r="AB38" s="238">
        <v>0</v>
      </c>
      <c r="AC38" s="238">
        <v>0</v>
      </c>
      <c r="AD38" s="238">
        <v>0</v>
      </c>
      <c r="AE38" s="238">
        <v>0</v>
      </c>
      <c r="AF38" s="238">
        <v>0</v>
      </c>
      <c r="AG38" s="238">
        <v>0</v>
      </c>
      <c r="AH38" s="238">
        <v>0</v>
      </c>
      <c r="AI38" s="238">
        <v>0</v>
      </c>
      <c r="AJ38" s="238">
        <v>0</v>
      </c>
      <c r="AK38" s="239">
        <f t="shared" si="0"/>
        <v>1</v>
      </c>
    </row>
    <row r="39" spans="1:37" x14ac:dyDescent="0.3">
      <c r="A39" s="85">
        <v>38</v>
      </c>
      <c r="B39" s="242">
        <v>2</v>
      </c>
      <c r="C39" s="82" t="s">
        <v>804</v>
      </c>
      <c r="D39" s="82" t="s">
        <v>9263</v>
      </c>
      <c r="E39" s="82">
        <v>44430</v>
      </c>
      <c r="F39" s="82" t="s">
        <v>9263</v>
      </c>
      <c r="G39" s="238" t="s">
        <v>9257</v>
      </c>
      <c r="H39" s="83">
        <v>244430001287</v>
      </c>
      <c r="I39" s="82" t="s">
        <v>7884</v>
      </c>
      <c r="J39" s="240">
        <v>244430004499</v>
      </c>
      <c r="K39" s="82" t="s">
        <v>7885</v>
      </c>
      <c r="L39" s="82" t="s">
        <v>535</v>
      </c>
      <c r="M39" s="84" t="s">
        <v>7886</v>
      </c>
      <c r="N39" s="85">
        <v>1</v>
      </c>
      <c r="O39" s="238">
        <v>0</v>
      </c>
      <c r="P39" s="238">
        <v>0</v>
      </c>
      <c r="Q39" s="238">
        <v>0</v>
      </c>
      <c r="R39" s="238">
        <v>0</v>
      </c>
      <c r="S39" s="238">
        <v>0</v>
      </c>
      <c r="T39" s="238">
        <v>0</v>
      </c>
      <c r="U39" s="238">
        <v>0</v>
      </c>
      <c r="V39" s="238">
        <v>0</v>
      </c>
      <c r="W39" s="238">
        <v>0</v>
      </c>
      <c r="X39" s="238">
        <v>0</v>
      </c>
      <c r="Y39" s="238">
        <v>0</v>
      </c>
      <c r="Z39" s="238">
        <v>0</v>
      </c>
      <c r="AA39" s="238">
        <v>0</v>
      </c>
      <c r="AB39" s="238">
        <v>0</v>
      </c>
      <c r="AC39" s="238">
        <v>0</v>
      </c>
      <c r="AD39" s="238">
        <v>0</v>
      </c>
      <c r="AE39" s="238">
        <v>0</v>
      </c>
      <c r="AF39" s="238">
        <v>0</v>
      </c>
      <c r="AG39" s="238">
        <v>0</v>
      </c>
      <c r="AH39" s="238">
        <v>0</v>
      </c>
      <c r="AI39" s="238">
        <v>0</v>
      </c>
      <c r="AJ39" s="238">
        <v>0</v>
      </c>
      <c r="AK39" s="239">
        <f t="shared" si="0"/>
        <v>1</v>
      </c>
    </row>
    <row r="40" spans="1:37" x14ac:dyDescent="0.3">
      <c r="A40" s="85">
        <v>39</v>
      </c>
      <c r="B40" s="242">
        <v>2</v>
      </c>
      <c r="C40" s="82" t="s">
        <v>804</v>
      </c>
      <c r="D40" s="82" t="s">
        <v>9263</v>
      </c>
      <c r="E40" s="82">
        <v>44430</v>
      </c>
      <c r="F40" s="82" t="s">
        <v>9263</v>
      </c>
      <c r="G40" s="238" t="s">
        <v>9257</v>
      </c>
      <c r="H40" s="83">
        <v>244430001287</v>
      </c>
      <c r="I40" s="82" t="s">
        <v>7884</v>
      </c>
      <c r="J40" s="240">
        <v>244430004197</v>
      </c>
      <c r="K40" s="82" t="s">
        <v>7887</v>
      </c>
      <c r="L40" s="82" t="s">
        <v>535</v>
      </c>
      <c r="M40" s="84" t="s">
        <v>7888</v>
      </c>
      <c r="N40" s="85">
        <v>1</v>
      </c>
      <c r="O40" s="238">
        <v>0</v>
      </c>
      <c r="P40" s="238">
        <v>0</v>
      </c>
      <c r="Q40" s="238">
        <v>0</v>
      </c>
      <c r="R40" s="238">
        <v>0</v>
      </c>
      <c r="S40" s="238">
        <v>0</v>
      </c>
      <c r="T40" s="238">
        <v>0</v>
      </c>
      <c r="U40" s="238">
        <v>0</v>
      </c>
      <c r="V40" s="238">
        <v>0</v>
      </c>
      <c r="W40" s="238">
        <v>0</v>
      </c>
      <c r="X40" s="238">
        <v>0</v>
      </c>
      <c r="Y40" s="238">
        <v>0</v>
      </c>
      <c r="Z40" s="238">
        <v>0</v>
      </c>
      <c r="AA40" s="238">
        <v>0</v>
      </c>
      <c r="AB40" s="238">
        <v>0</v>
      </c>
      <c r="AC40" s="238">
        <v>0</v>
      </c>
      <c r="AD40" s="238">
        <v>0</v>
      </c>
      <c r="AE40" s="238">
        <v>0</v>
      </c>
      <c r="AF40" s="238">
        <v>0</v>
      </c>
      <c r="AG40" s="238">
        <v>0</v>
      </c>
      <c r="AH40" s="238">
        <v>0</v>
      </c>
      <c r="AI40" s="238">
        <v>0</v>
      </c>
      <c r="AJ40" s="238">
        <v>0</v>
      </c>
      <c r="AK40" s="239">
        <f t="shared" si="0"/>
        <v>1</v>
      </c>
    </row>
    <row r="41" spans="1:37" x14ac:dyDescent="0.3">
      <c r="A41" s="85">
        <v>40</v>
      </c>
      <c r="B41" s="242">
        <v>2</v>
      </c>
      <c r="C41" s="82" t="s">
        <v>804</v>
      </c>
      <c r="D41" s="82" t="s">
        <v>9263</v>
      </c>
      <c r="E41" s="82">
        <v>44430</v>
      </c>
      <c r="F41" s="82" t="s">
        <v>9263</v>
      </c>
      <c r="G41" s="238" t="s">
        <v>9257</v>
      </c>
      <c r="H41" s="83">
        <v>244430001287</v>
      </c>
      <c r="I41" s="82" t="s">
        <v>7884</v>
      </c>
      <c r="J41" s="240">
        <v>244430004464</v>
      </c>
      <c r="K41" s="82" t="s">
        <v>7889</v>
      </c>
      <c r="L41" s="82" t="s">
        <v>535</v>
      </c>
      <c r="M41" s="84" t="s">
        <v>7886</v>
      </c>
      <c r="N41" s="85">
        <v>1</v>
      </c>
      <c r="O41" s="238">
        <v>0</v>
      </c>
      <c r="P41" s="238">
        <v>0</v>
      </c>
      <c r="Q41" s="238">
        <v>0</v>
      </c>
      <c r="R41" s="238">
        <v>0</v>
      </c>
      <c r="S41" s="238">
        <v>0</v>
      </c>
      <c r="T41" s="238">
        <v>0</v>
      </c>
      <c r="U41" s="238">
        <v>0</v>
      </c>
      <c r="V41" s="238">
        <v>0</v>
      </c>
      <c r="W41" s="238">
        <v>0</v>
      </c>
      <c r="X41" s="238">
        <v>0</v>
      </c>
      <c r="Y41" s="238">
        <v>0</v>
      </c>
      <c r="Z41" s="238">
        <v>0</v>
      </c>
      <c r="AA41" s="238">
        <v>0</v>
      </c>
      <c r="AB41" s="238">
        <v>0</v>
      </c>
      <c r="AC41" s="238">
        <v>0</v>
      </c>
      <c r="AD41" s="238">
        <v>0</v>
      </c>
      <c r="AE41" s="238">
        <v>0</v>
      </c>
      <c r="AF41" s="238">
        <v>0</v>
      </c>
      <c r="AG41" s="238">
        <v>0</v>
      </c>
      <c r="AH41" s="238">
        <v>0</v>
      </c>
      <c r="AI41" s="238">
        <v>0</v>
      </c>
      <c r="AJ41" s="238">
        <v>0</v>
      </c>
      <c r="AK41" s="239">
        <f t="shared" si="0"/>
        <v>1</v>
      </c>
    </row>
    <row r="42" spans="1:37" x14ac:dyDescent="0.3">
      <c r="A42" s="85">
        <v>41</v>
      </c>
      <c r="B42" s="242">
        <v>2</v>
      </c>
      <c r="C42" s="82" t="s">
        <v>804</v>
      </c>
      <c r="D42" s="82" t="s">
        <v>9263</v>
      </c>
      <c r="E42" s="82">
        <v>44430</v>
      </c>
      <c r="F42" s="82" t="s">
        <v>9263</v>
      </c>
      <c r="G42" s="238" t="s">
        <v>9257</v>
      </c>
      <c r="H42" s="83">
        <v>244430001287</v>
      </c>
      <c r="I42" s="82" t="s">
        <v>7884</v>
      </c>
      <c r="J42" s="240">
        <v>244430004502</v>
      </c>
      <c r="K42" s="82" t="s">
        <v>7890</v>
      </c>
      <c r="L42" s="82" t="s">
        <v>535</v>
      </c>
      <c r="M42" s="84" t="s">
        <v>7886</v>
      </c>
      <c r="N42" s="85">
        <v>2</v>
      </c>
      <c r="O42" s="238">
        <v>0</v>
      </c>
      <c r="P42" s="238">
        <v>0</v>
      </c>
      <c r="Q42" s="238">
        <v>0</v>
      </c>
      <c r="R42" s="238">
        <v>0</v>
      </c>
      <c r="S42" s="238">
        <v>0</v>
      </c>
      <c r="T42" s="238">
        <v>0</v>
      </c>
      <c r="U42" s="238">
        <v>0</v>
      </c>
      <c r="V42" s="238">
        <v>0</v>
      </c>
      <c r="W42" s="238">
        <v>0</v>
      </c>
      <c r="X42" s="238">
        <v>0</v>
      </c>
      <c r="Y42" s="238">
        <v>0</v>
      </c>
      <c r="Z42" s="238">
        <v>0</v>
      </c>
      <c r="AA42" s="238">
        <v>0</v>
      </c>
      <c r="AB42" s="238">
        <v>0</v>
      </c>
      <c r="AC42" s="238">
        <v>0</v>
      </c>
      <c r="AD42" s="238">
        <v>0</v>
      </c>
      <c r="AE42" s="238">
        <v>0</v>
      </c>
      <c r="AF42" s="238">
        <v>0</v>
      </c>
      <c r="AG42" s="238">
        <v>0</v>
      </c>
      <c r="AH42" s="238">
        <v>0</v>
      </c>
      <c r="AI42" s="238">
        <v>0</v>
      </c>
      <c r="AJ42" s="238">
        <v>0</v>
      </c>
      <c r="AK42" s="239">
        <f t="shared" si="0"/>
        <v>2</v>
      </c>
    </row>
    <row r="43" spans="1:37" x14ac:dyDescent="0.3">
      <c r="A43" s="85">
        <v>42</v>
      </c>
      <c r="B43" s="242">
        <v>2</v>
      </c>
      <c r="C43" s="82" t="s">
        <v>804</v>
      </c>
      <c r="D43" s="82" t="s">
        <v>9263</v>
      </c>
      <c r="E43" s="82">
        <v>44430</v>
      </c>
      <c r="F43" s="82" t="s">
        <v>9263</v>
      </c>
      <c r="G43" s="238" t="s">
        <v>9257</v>
      </c>
      <c r="H43" s="83">
        <v>244430001287</v>
      </c>
      <c r="I43" s="82" t="s">
        <v>7884</v>
      </c>
      <c r="J43" s="240">
        <v>244430004201</v>
      </c>
      <c r="K43" s="82" t="s">
        <v>7891</v>
      </c>
      <c r="L43" s="82" t="s">
        <v>535</v>
      </c>
      <c r="M43" s="84" t="s">
        <v>7888</v>
      </c>
      <c r="N43" s="85">
        <v>1</v>
      </c>
      <c r="O43" s="238">
        <v>0</v>
      </c>
      <c r="P43" s="238">
        <v>0</v>
      </c>
      <c r="Q43" s="238">
        <v>0</v>
      </c>
      <c r="R43" s="238">
        <v>0</v>
      </c>
      <c r="S43" s="238">
        <v>0</v>
      </c>
      <c r="T43" s="238">
        <v>0</v>
      </c>
      <c r="U43" s="238">
        <v>0</v>
      </c>
      <c r="V43" s="238">
        <v>0</v>
      </c>
      <c r="W43" s="238">
        <v>0</v>
      </c>
      <c r="X43" s="238">
        <v>0</v>
      </c>
      <c r="Y43" s="238">
        <v>0</v>
      </c>
      <c r="Z43" s="238">
        <v>0</v>
      </c>
      <c r="AA43" s="238">
        <v>0</v>
      </c>
      <c r="AB43" s="238">
        <v>0</v>
      </c>
      <c r="AC43" s="238">
        <v>0</v>
      </c>
      <c r="AD43" s="238">
        <v>0</v>
      </c>
      <c r="AE43" s="238">
        <v>0</v>
      </c>
      <c r="AF43" s="238">
        <v>0</v>
      </c>
      <c r="AG43" s="238">
        <v>0</v>
      </c>
      <c r="AH43" s="238">
        <v>0</v>
      </c>
      <c r="AI43" s="238">
        <v>0</v>
      </c>
      <c r="AJ43" s="238">
        <v>0</v>
      </c>
      <c r="AK43" s="239">
        <f t="shared" si="0"/>
        <v>1</v>
      </c>
    </row>
    <row r="44" spans="1:37" x14ac:dyDescent="0.3">
      <c r="A44" s="85">
        <v>43</v>
      </c>
      <c r="B44" s="242">
        <v>2</v>
      </c>
      <c r="C44" s="82" t="s">
        <v>804</v>
      </c>
      <c r="D44" s="82" t="s">
        <v>9263</v>
      </c>
      <c r="E44" s="82">
        <v>44430</v>
      </c>
      <c r="F44" s="82" t="s">
        <v>9263</v>
      </c>
      <c r="G44" s="238" t="s">
        <v>9257</v>
      </c>
      <c r="H44" s="83">
        <v>244430001287</v>
      </c>
      <c r="I44" s="82" t="s">
        <v>7884</v>
      </c>
      <c r="J44" s="240">
        <v>244430001139</v>
      </c>
      <c r="K44" s="82" t="s">
        <v>7892</v>
      </c>
      <c r="L44" s="82" t="s">
        <v>535</v>
      </c>
      <c r="M44" s="84" t="s">
        <v>7893</v>
      </c>
      <c r="N44" s="85">
        <v>1</v>
      </c>
      <c r="O44" s="238">
        <v>0</v>
      </c>
      <c r="P44" s="238">
        <v>0</v>
      </c>
      <c r="Q44" s="238">
        <v>0</v>
      </c>
      <c r="R44" s="238">
        <v>0</v>
      </c>
      <c r="S44" s="238">
        <v>0</v>
      </c>
      <c r="T44" s="238">
        <v>0</v>
      </c>
      <c r="U44" s="238">
        <v>0</v>
      </c>
      <c r="V44" s="238">
        <v>0</v>
      </c>
      <c r="W44" s="238">
        <v>0</v>
      </c>
      <c r="X44" s="238">
        <v>0</v>
      </c>
      <c r="Y44" s="238">
        <v>0</v>
      </c>
      <c r="Z44" s="238">
        <v>0</v>
      </c>
      <c r="AA44" s="238">
        <v>0</v>
      </c>
      <c r="AB44" s="238">
        <v>0</v>
      </c>
      <c r="AC44" s="238">
        <v>0</v>
      </c>
      <c r="AD44" s="238">
        <v>0</v>
      </c>
      <c r="AE44" s="238">
        <v>0</v>
      </c>
      <c r="AF44" s="238">
        <v>0</v>
      </c>
      <c r="AG44" s="238">
        <v>0</v>
      </c>
      <c r="AH44" s="238">
        <v>0</v>
      </c>
      <c r="AI44" s="238">
        <v>0</v>
      </c>
      <c r="AJ44" s="238">
        <v>0</v>
      </c>
      <c r="AK44" s="239">
        <f t="shared" si="0"/>
        <v>1</v>
      </c>
    </row>
    <row r="45" spans="1:37" x14ac:dyDescent="0.3">
      <c r="A45" s="85">
        <v>44</v>
      </c>
      <c r="B45" s="242">
        <v>2</v>
      </c>
      <c r="C45" s="82" t="s">
        <v>804</v>
      </c>
      <c r="D45" s="82" t="s">
        <v>9263</v>
      </c>
      <c r="E45" s="82">
        <v>44430</v>
      </c>
      <c r="F45" s="82" t="s">
        <v>9263</v>
      </c>
      <c r="G45" s="238" t="s">
        <v>9257</v>
      </c>
      <c r="H45" s="83">
        <v>244430001287</v>
      </c>
      <c r="I45" s="82" t="s">
        <v>7884</v>
      </c>
      <c r="J45" s="240">
        <v>244430003905</v>
      </c>
      <c r="K45" s="82" t="s">
        <v>7894</v>
      </c>
      <c r="L45" s="82" t="s">
        <v>535</v>
      </c>
      <c r="M45" s="84" t="s">
        <v>7895</v>
      </c>
      <c r="N45" s="85">
        <v>1</v>
      </c>
      <c r="O45" s="238">
        <v>0</v>
      </c>
      <c r="P45" s="238">
        <v>0</v>
      </c>
      <c r="Q45" s="238">
        <v>0</v>
      </c>
      <c r="R45" s="238">
        <v>0</v>
      </c>
      <c r="S45" s="238">
        <v>0</v>
      </c>
      <c r="T45" s="238">
        <v>0</v>
      </c>
      <c r="U45" s="238">
        <v>0</v>
      </c>
      <c r="V45" s="238">
        <v>0</v>
      </c>
      <c r="W45" s="238">
        <v>0</v>
      </c>
      <c r="X45" s="238">
        <v>0</v>
      </c>
      <c r="Y45" s="238">
        <v>0</v>
      </c>
      <c r="Z45" s="238">
        <v>0</v>
      </c>
      <c r="AA45" s="238">
        <v>0</v>
      </c>
      <c r="AB45" s="238">
        <v>0</v>
      </c>
      <c r="AC45" s="238">
        <v>0</v>
      </c>
      <c r="AD45" s="238">
        <v>0</v>
      </c>
      <c r="AE45" s="238">
        <v>0</v>
      </c>
      <c r="AF45" s="238">
        <v>0</v>
      </c>
      <c r="AG45" s="238">
        <v>0</v>
      </c>
      <c r="AH45" s="238">
        <v>0</v>
      </c>
      <c r="AI45" s="238">
        <v>0</v>
      </c>
      <c r="AJ45" s="238">
        <v>0</v>
      </c>
      <c r="AK45" s="239">
        <f t="shared" si="0"/>
        <v>1</v>
      </c>
    </row>
    <row r="46" spans="1:37" x14ac:dyDescent="0.3">
      <c r="A46" s="85">
        <v>45</v>
      </c>
      <c r="B46" s="242">
        <v>2</v>
      </c>
      <c r="C46" s="82" t="s">
        <v>804</v>
      </c>
      <c r="D46" s="82" t="s">
        <v>9263</v>
      </c>
      <c r="E46" s="82">
        <v>44430</v>
      </c>
      <c r="F46" s="82" t="s">
        <v>9263</v>
      </c>
      <c r="G46" s="238" t="s">
        <v>9257</v>
      </c>
      <c r="H46" s="83">
        <v>244430001287</v>
      </c>
      <c r="I46" s="82" t="s">
        <v>7884</v>
      </c>
      <c r="J46" s="240">
        <v>244430004596</v>
      </c>
      <c r="K46" s="82" t="s">
        <v>7896</v>
      </c>
      <c r="L46" s="82" t="s">
        <v>535</v>
      </c>
      <c r="M46" s="84" t="s">
        <v>7886</v>
      </c>
      <c r="N46" s="85">
        <v>1</v>
      </c>
      <c r="O46" s="238">
        <v>0</v>
      </c>
      <c r="P46" s="238">
        <v>0</v>
      </c>
      <c r="Q46" s="238">
        <v>0</v>
      </c>
      <c r="R46" s="238">
        <v>0</v>
      </c>
      <c r="S46" s="238">
        <v>0</v>
      </c>
      <c r="T46" s="238">
        <v>0</v>
      </c>
      <c r="U46" s="238">
        <v>0</v>
      </c>
      <c r="V46" s="238">
        <v>0</v>
      </c>
      <c r="W46" s="238">
        <v>0</v>
      </c>
      <c r="X46" s="238">
        <v>0</v>
      </c>
      <c r="Y46" s="238">
        <v>0</v>
      </c>
      <c r="Z46" s="238">
        <v>0</v>
      </c>
      <c r="AA46" s="238">
        <v>0</v>
      </c>
      <c r="AB46" s="238">
        <v>0</v>
      </c>
      <c r="AC46" s="238">
        <v>0</v>
      </c>
      <c r="AD46" s="238">
        <v>0</v>
      </c>
      <c r="AE46" s="238">
        <v>0</v>
      </c>
      <c r="AF46" s="238">
        <v>0</v>
      </c>
      <c r="AG46" s="238">
        <v>0</v>
      </c>
      <c r="AH46" s="238">
        <v>0</v>
      </c>
      <c r="AI46" s="238">
        <v>0</v>
      </c>
      <c r="AJ46" s="238">
        <v>0</v>
      </c>
      <c r="AK46" s="239">
        <f t="shared" si="0"/>
        <v>1</v>
      </c>
    </row>
    <row r="47" spans="1:37" x14ac:dyDescent="0.3">
      <c r="A47" s="85">
        <v>46</v>
      </c>
      <c r="B47" s="242">
        <v>2</v>
      </c>
      <c r="C47" s="82" t="s">
        <v>804</v>
      </c>
      <c r="D47" s="82" t="s">
        <v>9263</v>
      </c>
      <c r="E47" s="82">
        <v>44430</v>
      </c>
      <c r="F47" s="82" t="s">
        <v>9263</v>
      </c>
      <c r="G47" s="238" t="s">
        <v>9257</v>
      </c>
      <c r="H47" s="83">
        <v>244430001287</v>
      </c>
      <c r="I47" s="82" t="s">
        <v>7884</v>
      </c>
      <c r="J47" s="240">
        <v>244430004448</v>
      </c>
      <c r="K47" s="82" t="s">
        <v>7897</v>
      </c>
      <c r="L47" s="82" t="s">
        <v>535</v>
      </c>
      <c r="M47" s="84" t="s">
        <v>7886</v>
      </c>
      <c r="N47" s="85">
        <v>1</v>
      </c>
      <c r="O47" s="238">
        <v>0</v>
      </c>
      <c r="P47" s="238">
        <v>0</v>
      </c>
      <c r="Q47" s="238">
        <v>0</v>
      </c>
      <c r="R47" s="238">
        <v>0</v>
      </c>
      <c r="S47" s="238">
        <v>0</v>
      </c>
      <c r="T47" s="238">
        <v>0</v>
      </c>
      <c r="U47" s="238">
        <v>0</v>
      </c>
      <c r="V47" s="238">
        <v>0</v>
      </c>
      <c r="W47" s="238">
        <v>0</v>
      </c>
      <c r="X47" s="238">
        <v>0</v>
      </c>
      <c r="Y47" s="238">
        <v>0</v>
      </c>
      <c r="Z47" s="238">
        <v>0</v>
      </c>
      <c r="AA47" s="238">
        <v>0</v>
      </c>
      <c r="AB47" s="238">
        <v>0</v>
      </c>
      <c r="AC47" s="238">
        <v>0</v>
      </c>
      <c r="AD47" s="238">
        <v>0</v>
      </c>
      <c r="AE47" s="238">
        <v>0</v>
      </c>
      <c r="AF47" s="238">
        <v>0</v>
      </c>
      <c r="AG47" s="238">
        <v>0</v>
      </c>
      <c r="AH47" s="238">
        <v>0</v>
      </c>
      <c r="AI47" s="238">
        <v>0</v>
      </c>
      <c r="AJ47" s="238">
        <v>0</v>
      </c>
      <c r="AK47" s="239">
        <f t="shared" si="0"/>
        <v>1</v>
      </c>
    </row>
    <row r="48" spans="1:37" x14ac:dyDescent="0.3">
      <c r="A48" s="85">
        <v>47</v>
      </c>
      <c r="B48" s="242">
        <v>2</v>
      </c>
      <c r="C48" s="82" t="s">
        <v>804</v>
      </c>
      <c r="D48" s="82" t="s">
        <v>9263</v>
      </c>
      <c r="E48" s="82">
        <v>44430</v>
      </c>
      <c r="F48" s="82" t="s">
        <v>9263</v>
      </c>
      <c r="G48" s="238" t="s">
        <v>9257</v>
      </c>
      <c r="H48" s="83">
        <v>244430001287</v>
      </c>
      <c r="I48" s="82" t="s">
        <v>7884</v>
      </c>
      <c r="J48" s="240">
        <v>244430004481</v>
      </c>
      <c r="K48" s="82" t="s">
        <v>7898</v>
      </c>
      <c r="L48" s="82" t="s">
        <v>535</v>
      </c>
      <c r="M48" s="84" t="s">
        <v>7899</v>
      </c>
      <c r="N48" s="85">
        <v>1</v>
      </c>
      <c r="O48" s="238">
        <v>0</v>
      </c>
      <c r="P48" s="238">
        <v>0</v>
      </c>
      <c r="Q48" s="238">
        <v>0</v>
      </c>
      <c r="R48" s="238">
        <v>0</v>
      </c>
      <c r="S48" s="238">
        <v>0</v>
      </c>
      <c r="T48" s="238">
        <v>0</v>
      </c>
      <c r="U48" s="238">
        <v>0</v>
      </c>
      <c r="V48" s="238">
        <v>0</v>
      </c>
      <c r="W48" s="238">
        <v>0</v>
      </c>
      <c r="X48" s="238">
        <v>0</v>
      </c>
      <c r="Y48" s="238">
        <v>0</v>
      </c>
      <c r="Z48" s="238">
        <v>0</v>
      </c>
      <c r="AA48" s="238">
        <v>0</v>
      </c>
      <c r="AB48" s="238">
        <v>0</v>
      </c>
      <c r="AC48" s="238">
        <v>0</v>
      </c>
      <c r="AD48" s="238">
        <v>0</v>
      </c>
      <c r="AE48" s="238">
        <v>0</v>
      </c>
      <c r="AF48" s="238">
        <v>0</v>
      </c>
      <c r="AG48" s="238">
        <v>0</v>
      </c>
      <c r="AH48" s="238">
        <v>0</v>
      </c>
      <c r="AI48" s="238">
        <v>0</v>
      </c>
      <c r="AJ48" s="238">
        <v>0</v>
      </c>
      <c r="AK48" s="239">
        <f t="shared" si="0"/>
        <v>1</v>
      </c>
    </row>
    <row r="49" spans="1:37" x14ac:dyDescent="0.3">
      <c r="A49" s="85">
        <v>48</v>
      </c>
      <c r="B49" s="242">
        <v>2</v>
      </c>
      <c r="C49" s="82" t="s">
        <v>804</v>
      </c>
      <c r="D49" s="82" t="s">
        <v>9263</v>
      </c>
      <c r="E49" s="82">
        <v>44430</v>
      </c>
      <c r="F49" s="82" t="s">
        <v>9263</v>
      </c>
      <c r="G49" s="238" t="s">
        <v>9257</v>
      </c>
      <c r="H49" s="83">
        <v>244430001287</v>
      </c>
      <c r="I49" s="82" t="s">
        <v>7884</v>
      </c>
      <c r="J49" s="240">
        <v>244430004472</v>
      </c>
      <c r="K49" s="82" t="s">
        <v>7900</v>
      </c>
      <c r="L49" s="82" t="s">
        <v>535</v>
      </c>
      <c r="M49" s="84" t="s">
        <v>7886</v>
      </c>
      <c r="N49" s="85">
        <v>1</v>
      </c>
      <c r="O49" s="238">
        <v>0</v>
      </c>
      <c r="P49" s="238">
        <v>0</v>
      </c>
      <c r="Q49" s="238">
        <v>0</v>
      </c>
      <c r="R49" s="238">
        <v>0</v>
      </c>
      <c r="S49" s="238">
        <v>0</v>
      </c>
      <c r="T49" s="238">
        <v>0</v>
      </c>
      <c r="U49" s="238">
        <v>0</v>
      </c>
      <c r="V49" s="238">
        <v>0</v>
      </c>
      <c r="W49" s="238">
        <v>0</v>
      </c>
      <c r="X49" s="238">
        <v>0</v>
      </c>
      <c r="Y49" s="238">
        <v>0</v>
      </c>
      <c r="Z49" s="238">
        <v>0</v>
      </c>
      <c r="AA49" s="238">
        <v>0</v>
      </c>
      <c r="AB49" s="238">
        <v>0</v>
      </c>
      <c r="AC49" s="238">
        <v>0</v>
      </c>
      <c r="AD49" s="238">
        <v>0</v>
      </c>
      <c r="AE49" s="238">
        <v>0</v>
      </c>
      <c r="AF49" s="238">
        <v>0</v>
      </c>
      <c r="AG49" s="238">
        <v>0</v>
      </c>
      <c r="AH49" s="238">
        <v>0</v>
      </c>
      <c r="AI49" s="238">
        <v>0</v>
      </c>
      <c r="AJ49" s="238">
        <v>0</v>
      </c>
      <c r="AK49" s="239">
        <f t="shared" si="0"/>
        <v>1</v>
      </c>
    </row>
    <row r="50" spans="1:37" x14ac:dyDescent="0.3">
      <c r="A50" s="85">
        <v>49</v>
      </c>
      <c r="B50" s="242">
        <v>2</v>
      </c>
      <c r="C50" s="82" t="s">
        <v>804</v>
      </c>
      <c r="D50" s="82" t="s">
        <v>9263</v>
      </c>
      <c r="E50" s="82">
        <v>44430</v>
      </c>
      <c r="F50" s="82" t="s">
        <v>9263</v>
      </c>
      <c r="G50" s="238" t="s">
        <v>9257</v>
      </c>
      <c r="H50" s="83">
        <v>244430001180</v>
      </c>
      <c r="I50" s="82" t="s">
        <v>7901</v>
      </c>
      <c r="J50" s="240">
        <v>244430001180</v>
      </c>
      <c r="K50" s="82" t="s">
        <v>7902</v>
      </c>
      <c r="L50" s="82" t="s">
        <v>535</v>
      </c>
      <c r="M50" s="84" t="s">
        <v>7903</v>
      </c>
      <c r="N50" s="85">
        <v>3</v>
      </c>
      <c r="O50" s="238">
        <v>0</v>
      </c>
      <c r="P50" s="238">
        <v>0</v>
      </c>
      <c r="Q50" s="238">
        <v>0</v>
      </c>
      <c r="R50" s="238">
        <v>0</v>
      </c>
      <c r="S50" s="238">
        <v>0</v>
      </c>
      <c r="T50" s="238">
        <v>0</v>
      </c>
      <c r="U50" s="238">
        <v>0</v>
      </c>
      <c r="V50" s="238">
        <v>0</v>
      </c>
      <c r="W50" s="238">
        <v>0</v>
      </c>
      <c r="X50" s="238">
        <v>0</v>
      </c>
      <c r="Y50" s="238">
        <v>0</v>
      </c>
      <c r="Z50" s="238">
        <v>0</v>
      </c>
      <c r="AA50" s="238">
        <v>0</v>
      </c>
      <c r="AB50" s="238">
        <v>0</v>
      </c>
      <c r="AC50" s="238">
        <v>0</v>
      </c>
      <c r="AD50" s="238">
        <v>0</v>
      </c>
      <c r="AE50" s="238">
        <v>0</v>
      </c>
      <c r="AF50" s="238">
        <v>0</v>
      </c>
      <c r="AG50" s="238">
        <v>0</v>
      </c>
      <c r="AH50" s="238">
        <v>0</v>
      </c>
      <c r="AI50" s="238">
        <v>0</v>
      </c>
      <c r="AJ50" s="238">
        <v>0</v>
      </c>
      <c r="AK50" s="239">
        <f t="shared" si="0"/>
        <v>3</v>
      </c>
    </row>
    <row r="51" spans="1:37" x14ac:dyDescent="0.3">
      <c r="A51" s="85">
        <v>50</v>
      </c>
      <c r="B51" s="242">
        <v>2</v>
      </c>
      <c r="C51" s="82" t="s">
        <v>804</v>
      </c>
      <c r="D51" s="82" t="s">
        <v>9263</v>
      </c>
      <c r="E51" s="82">
        <v>44430</v>
      </c>
      <c r="F51" s="82" t="s">
        <v>9263</v>
      </c>
      <c r="G51" s="238" t="s">
        <v>9257</v>
      </c>
      <c r="H51" s="83">
        <v>244430001180</v>
      </c>
      <c r="I51" s="82" t="s">
        <v>7901</v>
      </c>
      <c r="J51" s="240">
        <v>244430002089</v>
      </c>
      <c r="K51" s="82" t="s">
        <v>7904</v>
      </c>
      <c r="L51" s="82" t="s">
        <v>535</v>
      </c>
      <c r="M51" s="84" t="s">
        <v>7905</v>
      </c>
      <c r="N51" s="85">
        <v>2</v>
      </c>
      <c r="O51" s="238">
        <v>0</v>
      </c>
      <c r="P51" s="238">
        <v>0</v>
      </c>
      <c r="Q51" s="238">
        <v>0</v>
      </c>
      <c r="R51" s="238">
        <v>0</v>
      </c>
      <c r="S51" s="238">
        <v>0</v>
      </c>
      <c r="T51" s="238">
        <v>0</v>
      </c>
      <c r="U51" s="238">
        <v>0</v>
      </c>
      <c r="V51" s="238">
        <v>0</v>
      </c>
      <c r="W51" s="238">
        <v>0</v>
      </c>
      <c r="X51" s="238">
        <v>0</v>
      </c>
      <c r="Y51" s="238">
        <v>0</v>
      </c>
      <c r="Z51" s="238">
        <v>0</v>
      </c>
      <c r="AA51" s="238">
        <v>0</v>
      </c>
      <c r="AB51" s="238">
        <v>0</v>
      </c>
      <c r="AC51" s="238">
        <v>0</v>
      </c>
      <c r="AD51" s="238">
        <v>0</v>
      </c>
      <c r="AE51" s="238">
        <v>0</v>
      </c>
      <c r="AF51" s="238">
        <v>0</v>
      </c>
      <c r="AG51" s="238">
        <v>0</v>
      </c>
      <c r="AH51" s="238">
        <v>0</v>
      </c>
      <c r="AI51" s="238">
        <v>0</v>
      </c>
      <c r="AJ51" s="238">
        <v>0</v>
      </c>
      <c r="AK51" s="239">
        <f t="shared" si="0"/>
        <v>2</v>
      </c>
    </row>
    <row r="52" spans="1:37" x14ac:dyDescent="0.3">
      <c r="A52" s="85">
        <v>51</v>
      </c>
      <c r="B52" s="242">
        <v>2</v>
      </c>
      <c r="C52" s="82" t="s">
        <v>804</v>
      </c>
      <c r="D52" s="82" t="s">
        <v>9263</v>
      </c>
      <c r="E52" s="82">
        <v>44430</v>
      </c>
      <c r="F52" s="82" t="s">
        <v>9263</v>
      </c>
      <c r="G52" s="238" t="s">
        <v>9257</v>
      </c>
      <c r="H52" s="83">
        <v>244430001180</v>
      </c>
      <c r="I52" s="82" t="s">
        <v>7901</v>
      </c>
      <c r="J52" s="240">
        <v>244430800121</v>
      </c>
      <c r="K52" s="82" t="s">
        <v>7906</v>
      </c>
      <c r="L52" s="82" t="s">
        <v>535</v>
      </c>
      <c r="M52" s="84" t="s">
        <v>7907</v>
      </c>
      <c r="N52" s="85">
        <v>1</v>
      </c>
      <c r="O52" s="238">
        <v>0</v>
      </c>
      <c r="P52" s="238">
        <v>0</v>
      </c>
      <c r="Q52" s="238">
        <v>0</v>
      </c>
      <c r="R52" s="238">
        <v>0</v>
      </c>
      <c r="S52" s="238">
        <v>0</v>
      </c>
      <c r="T52" s="238">
        <v>0</v>
      </c>
      <c r="U52" s="238">
        <v>0</v>
      </c>
      <c r="V52" s="238">
        <v>0</v>
      </c>
      <c r="W52" s="238">
        <v>0</v>
      </c>
      <c r="X52" s="238">
        <v>0</v>
      </c>
      <c r="Y52" s="238">
        <v>0</v>
      </c>
      <c r="Z52" s="238">
        <v>0</v>
      </c>
      <c r="AA52" s="238">
        <v>0</v>
      </c>
      <c r="AB52" s="238">
        <v>0</v>
      </c>
      <c r="AC52" s="238">
        <v>0</v>
      </c>
      <c r="AD52" s="238">
        <v>0</v>
      </c>
      <c r="AE52" s="238">
        <v>0</v>
      </c>
      <c r="AF52" s="238">
        <v>0</v>
      </c>
      <c r="AG52" s="238">
        <v>0</v>
      </c>
      <c r="AH52" s="238">
        <v>0</v>
      </c>
      <c r="AI52" s="238">
        <v>0</v>
      </c>
      <c r="AJ52" s="238">
        <v>0</v>
      </c>
      <c r="AK52" s="239">
        <f t="shared" si="0"/>
        <v>1</v>
      </c>
    </row>
    <row r="53" spans="1:37" x14ac:dyDescent="0.3">
      <c r="A53" s="85">
        <v>52</v>
      </c>
      <c r="B53" s="242">
        <v>2</v>
      </c>
      <c r="C53" s="82" t="s">
        <v>804</v>
      </c>
      <c r="D53" s="82" t="s">
        <v>9263</v>
      </c>
      <c r="E53" s="82">
        <v>44430</v>
      </c>
      <c r="F53" s="82" t="s">
        <v>9263</v>
      </c>
      <c r="G53" s="238" t="s">
        <v>9257</v>
      </c>
      <c r="H53" s="83">
        <v>244430001180</v>
      </c>
      <c r="I53" s="82" t="s">
        <v>7901</v>
      </c>
      <c r="J53" s="240">
        <v>244430800112</v>
      </c>
      <c r="K53" s="82" t="s">
        <v>7908</v>
      </c>
      <c r="L53" s="82" t="s">
        <v>535</v>
      </c>
      <c r="M53" s="84" t="s">
        <v>7909</v>
      </c>
      <c r="N53" s="85">
        <v>1</v>
      </c>
      <c r="O53" s="238">
        <v>0</v>
      </c>
      <c r="P53" s="238">
        <v>0</v>
      </c>
      <c r="Q53" s="238">
        <v>0</v>
      </c>
      <c r="R53" s="238">
        <v>0</v>
      </c>
      <c r="S53" s="238">
        <v>0</v>
      </c>
      <c r="T53" s="238">
        <v>0</v>
      </c>
      <c r="U53" s="238">
        <v>0</v>
      </c>
      <c r="V53" s="238">
        <v>0</v>
      </c>
      <c r="W53" s="238">
        <v>0</v>
      </c>
      <c r="X53" s="238">
        <v>0</v>
      </c>
      <c r="Y53" s="238">
        <v>0</v>
      </c>
      <c r="Z53" s="238">
        <v>0</v>
      </c>
      <c r="AA53" s="238">
        <v>0</v>
      </c>
      <c r="AB53" s="238">
        <v>0</v>
      </c>
      <c r="AC53" s="238">
        <v>0</v>
      </c>
      <c r="AD53" s="238">
        <v>0</v>
      </c>
      <c r="AE53" s="238">
        <v>0</v>
      </c>
      <c r="AF53" s="238">
        <v>0</v>
      </c>
      <c r="AG53" s="238">
        <v>0</v>
      </c>
      <c r="AH53" s="238">
        <v>0</v>
      </c>
      <c r="AI53" s="238">
        <v>0</v>
      </c>
      <c r="AJ53" s="238">
        <v>0</v>
      </c>
      <c r="AK53" s="239">
        <f t="shared" si="0"/>
        <v>1</v>
      </c>
    </row>
    <row r="54" spans="1:37" x14ac:dyDescent="0.3">
      <c r="A54" s="85">
        <v>53</v>
      </c>
      <c r="B54" s="242">
        <v>2</v>
      </c>
      <c r="C54" s="82" t="s">
        <v>804</v>
      </c>
      <c r="D54" s="82" t="s">
        <v>9263</v>
      </c>
      <c r="E54" s="82">
        <v>44430</v>
      </c>
      <c r="F54" s="82" t="s">
        <v>9263</v>
      </c>
      <c r="G54" s="238" t="s">
        <v>9257</v>
      </c>
      <c r="H54" s="83">
        <v>244430001180</v>
      </c>
      <c r="I54" s="82" t="s">
        <v>7901</v>
      </c>
      <c r="J54" s="240">
        <v>244430000051</v>
      </c>
      <c r="K54" s="82" t="s">
        <v>7910</v>
      </c>
      <c r="L54" s="82" t="s">
        <v>535</v>
      </c>
      <c r="M54" s="84" t="s">
        <v>7911</v>
      </c>
      <c r="N54" s="85">
        <v>3</v>
      </c>
      <c r="O54" s="238">
        <v>0</v>
      </c>
      <c r="P54" s="238">
        <v>0</v>
      </c>
      <c r="Q54" s="238">
        <v>0</v>
      </c>
      <c r="R54" s="238">
        <v>0</v>
      </c>
      <c r="S54" s="238">
        <v>0</v>
      </c>
      <c r="T54" s="238">
        <v>0</v>
      </c>
      <c r="U54" s="238">
        <v>0</v>
      </c>
      <c r="V54" s="238">
        <v>0</v>
      </c>
      <c r="W54" s="238">
        <v>0</v>
      </c>
      <c r="X54" s="238">
        <v>0</v>
      </c>
      <c r="Y54" s="238">
        <v>0</v>
      </c>
      <c r="Z54" s="238">
        <v>0</v>
      </c>
      <c r="AA54" s="238">
        <v>0</v>
      </c>
      <c r="AB54" s="238">
        <v>0</v>
      </c>
      <c r="AC54" s="238">
        <v>0</v>
      </c>
      <c r="AD54" s="238">
        <v>0</v>
      </c>
      <c r="AE54" s="238">
        <v>0</v>
      </c>
      <c r="AF54" s="238">
        <v>0</v>
      </c>
      <c r="AG54" s="238">
        <v>0</v>
      </c>
      <c r="AH54" s="238">
        <v>0</v>
      </c>
      <c r="AI54" s="238">
        <v>0</v>
      </c>
      <c r="AJ54" s="238">
        <v>0</v>
      </c>
      <c r="AK54" s="239">
        <f t="shared" si="0"/>
        <v>3</v>
      </c>
    </row>
    <row r="55" spans="1:37" x14ac:dyDescent="0.3">
      <c r="A55" s="85">
        <v>54</v>
      </c>
      <c r="B55" s="242">
        <v>2</v>
      </c>
      <c r="C55" s="82" t="s">
        <v>804</v>
      </c>
      <c r="D55" s="82" t="s">
        <v>9263</v>
      </c>
      <c r="E55" s="82">
        <v>44430</v>
      </c>
      <c r="F55" s="82" t="s">
        <v>9263</v>
      </c>
      <c r="G55" s="238" t="s">
        <v>9257</v>
      </c>
      <c r="H55" s="83">
        <v>244430000850</v>
      </c>
      <c r="I55" s="82" t="s">
        <v>7912</v>
      </c>
      <c r="J55" s="240">
        <v>244430000850</v>
      </c>
      <c r="K55" s="82" t="s">
        <v>7913</v>
      </c>
      <c r="L55" s="82" t="s">
        <v>535</v>
      </c>
      <c r="M55" s="84" t="s">
        <v>7914</v>
      </c>
      <c r="N55" s="85">
        <v>1</v>
      </c>
      <c r="O55" s="238">
        <v>0</v>
      </c>
      <c r="P55" s="238">
        <v>0</v>
      </c>
      <c r="Q55" s="238">
        <v>0</v>
      </c>
      <c r="R55" s="238">
        <v>0</v>
      </c>
      <c r="S55" s="238">
        <v>0</v>
      </c>
      <c r="T55" s="238">
        <v>0</v>
      </c>
      <c r="U55" s="238">
        <v>0</v>
      </c>
      <c r="V55" s="238">
        <v>0</v>
      </c>
      <c r="W55" s="238">
        <v>0</v>
      </c>
      <c r="X55" s="238">
        <v>0</v>
      </c>
      <c r="Y55" s="238">
        <v>0</v>
      </c>
      <c r="Z55" s="238">
        <v>0</v>
      </c>
      <c r="AA55" s="238">
        <v>0</v>
      </c>
      <c r="AB55" s="238">
        <v>0</v>
      </c>
      <c r="AC55" s="238">
        <v>0</v>
      </c>
      <c r="AD55" s="238">
        <v>0</v>
      </c>
      <c r="AE55" s="238">
        <v>0</v>
      </c>
      <c r="AF55" s="238">
        <v>0</v>
      </c>
      <c r="AG55" s="238">
        <v>0</v>
      </c>
      <c r="AH55" s="238">
        <v>0</v>
      </c>
      <c r="AI55" s="238">
        <v>0</v>
      </c>
      <c r="AJ55" s="238">
        <v>0</v>
      </c>
      <c r="AK55" s="239">
        <f t="shared" si="0"/>
        <v>1</v>
      </c>
    </row>
    <row r="56" spans="1:37" x14ac:dyDescent="0.3">
      <c r="A56" s="85">
        <v>55</v>
      </c>
      <c r="B56" s="242">
        <v>2</v>
      </c>
      <c r="C56" s="82" t="s">
        <v>804</v>
      </c>
      <c r="D56" s="82" t="s">
        <v>9263</v>
      </c>
      <c r="E56" s="82">
        <v>44430</v>
      </c>
      <c r="F56" s="82" t="s">
        <v>9263</v>
      </c>
      <c r="G56" s="238" t="s">
        <v>9257</v>
      </c>
      <c r="H56" s="83">
        <v>244430000850</v>
      </c>
      <c r="I56" s="82" t="s">
        <v>7912</v>
      </c>
      <c r="J56" s="240">
        <v>244430004537</v>
      </c>
      <c r="K56" s="82" t="s">
        <v>7915</v>
      </c>
      <c r="L56" s="82" t="s">
        <v>535</v>
      </c>
      <c r="M56" s="84" t="s">
        <v>7916</v>
      </c>
      <c r="N56" s="85">
        <v>1</v>
      </c>
      <c r="O56" s="238">
        <v>0</v>
      </c>
      <c r="P56" s="238">
        <v>0</v>
      </c>
      <c r="Q56" s="238">
        <v>0</v>
      </c>
      <c r="R56" s="238">
        <v>0</v>
      </c>
      <c r="S56" s="238">
        <v>0</v>
      </c>
      <c r="T56" s="238">
        <v>0</v>
      </c>
      <c r="U56" s="238">
        <v>0</v>
      </c>
      <c r="V56" s="238">
        <v>0</v>
      </c>
      <c r="W56" s="238">
        <v>0</v>
      </c>
      <c r="X56" s="238">
        <v>0</v>
      </c>
      <c r="Y56" s="238">
        <v>0</v>
      </c>
      <c r="Z56" s="238">
        <v>0</v>
      </c>
      <c r="AA56" s="238">
        <v>0</v>
      </c>
      <c r="AB56" s="238">
        <v>0</v>
      </c>
      <c r="AC56" s="238">
        <v>0</v>
      </c>
      <c r="AD56" s="238">
        <v>0</v>
      </c>
      <c r="AE56" s="238">
        <v>0</v>
      </c>
      <c r="AF56" s="238">
        <v>0</v>
      </c>
      <c r="AG56" s="238">
        <v>0</v>
      </c>
      <c r="AH56" s="238">
        <v>0</v>
      </c>
      <c r="AI56" s="238">
        <v>0</v>
      </c>
      <c r="AJ56" s="238">
        <v>0</v>
      </c>
      <c r="AK56" s="239">
        <f t="shared" si="0"/>
        <v>1</v>
      </c>
    </row>
    <row r="57" spans="1:37" x14ac:dyDescent="0.3">
      <c r="A57" s="85">
        <v>56</v>
      </c>
      <c r="B57" s="242">
        <v>2</v>
      </c>
      <c r="C57" s="82" t="s">
        <v>804</v>
      </c>
      <c r="D57" s="82" t="s">
        <v>9263</v>
      </c>
      <c r="E57" s="82">
        <v>44430</v>
      </c>
      <c r="F57" s="82" t="s">
        <v>9263</v>
      </c>
      <c r="G57" s="238" t="s">
        <v>9257</v>
      </c>
      <c r="H57" s="83">
        <v>244430000850</v>
      </c>
      <c r="I57" s="82" t="s">
        <v>7912</v>
      </c>
      <c r="J57" s="240">
        <v>244430003689</v>
      </c>
      <c r="K57" s="82" t="s">
        <v>7917</v>
      </c>
      <c r="L57" s="82" t="s">
        <v>535</v>
      </c>
      <c r="M57" s="84" t="s">
        <v>7918</v>
      </c>
      <c r="N57" s="85">
        <v>1</v>
      </c>
      <c r="O57" s="238">
        <v>0</v>
      </c>
      <c r="P57" s="238">
        <v>0</v>
      </c>
      <c r="Q57" s="238">
        <v>0</v>
      </c>
      <c r="R57" s="238">
        <v>0</v>
      </c>
      <c r="S57" s="238">
        <v>0</v>
      </c>
      <c r="T57" s="238">
        <v>0</v>
      </c>
      <c r="U57" s="238">
        <v>0</v>
      </c>
      <c r="V57" s="238">
        <v>0</v>
      </c>
      <c r="W57" s="238">
        <v>0</v>
      </c>
      <c r="X57" s="238">
        <v>0</v>
      </c>
      <c r="Y57" s="238">
        <v>0</v>
      </c>
      <c r="Z57" s="238">
        <v>0</v>
      </c>
      <c r="AA57" s="238">
        <v>0</v>
      </c>
      <c r="AB57" s="238">
        <v>0</v>
      </c>
      <c r="AC57" s="238">
        <v>0</v>
      </c>
      <c r="AD57" s="238">
        <v>0</v>
      </c>
      <c r="AE57" s="238">
        <v>0</v>
      </c>
      <c r="AF57" s="238">
        <v>0</v>
      </c>
      <c r="AG57" s="238">
        <v>0</v>
      </c>
      <c r="AH57" s="238">
        <v>0</v>
      </c>
      <c r="AI57" s="238">
        <v>0</v>
      </c>
      <c r="AJ57" s="238">
        <v>0</v>
      </c>
      <c r="AK57" s="239">
        <f t="shared" si="0"/>
        <v>1</v>
      </c>
    </row>
    <row r="58" spans="1:37" x14ac:dyDescent="0.3">
      <c r="A58" s="85">
        <v>57</v>
      </c>
      <c r="B58" s="242">
        <v>2</v>
      </c>
      <c r="C58" s="82" t="s">
        <v>804</v>
      </c>
      <c r="D58" s="82" t="s">
        <v>9263</v>
      </c>
      <c r="E58" s="82">
        <v>44430</v>
      </c>
      <c r="F58" s="82" t="s">
        <v>9263</v>
      </c>
      <c r="G58" s="238" t="s">
        <v>9257</v>
      </c>
      <c r="H58" s="83">
        <v>244430000850</v>
      </c>
      <c r="I58" s="82" t="s">
        <v>7912</v>
      </c>
      <c r="J58" s="240">
        <v>244430003841</v>
      </c>
      <c r="K58" s="82" t="s">
        <v>7919</v>
      </c>
      <c r="L58" s="82" t="s">
        <v>535</v>
      </c>
      <c r="M58" s="84" t="s">
        <v>7914</v>
      </c>
      <c r="N58" s="85">
        <v>2</v>
      </c>
      <c r="O58" s="238">
        <v>0</v>
      </c>
      <c r="P58" s="238">
        <v>0</v>
      </c>
      <c r="Q58" s="238">
        <v>0</v>
      </c>
      <c r="R58" s="238">
        <v>0</v>
      </c>
      <c r="S58" s="238">
        <v>0</v>
      </c>
      <c r="T58" s="238">
        <v>0</v>
      </c>
      <c r="U58" s="238">
        <v>0</v>
      </c>
      <c r="V58" s="238">
        <v>0</v>
      </c>
      <c r="W58" s="238">
        <v>0</v>
      </c>
      <c r="X58" s="238">
        <v>0</v>
      </c>
      <c r="Y58" s="238">
        <v>0</v>
      </c>
      <c r="Z58" s="238">
        <v>0</v>
      </c>
      <c r="AA58" s="238">
        <v>0</v>
      </c>
      <c r="AB58" s="238">
        <v>0</v>
      </c>
      <c r="AC58" s="238">
        <v>0</v>
      </c>
      <c r="AD58" s="238">
        <v>0</v>
      </c>
      <c r="AE58" s="238">
        <v>0</v>
      </c>
      <c r="AF58" s="238">
        <v>0</v>
      </c>
      <c r="AG58" s="238">
        <v>0</v>
      </c>
      <c r="AH58" s="238">
        <v>0</v>
      </c>
      <c r="AI58" s="238">
        <v>0</v>
      </c>
      <c r="AJ58" s="238">
        <v>0</v>
      </c>
      <c r="AK58" s="239">
        <f t="shared" si="0"/>
        <v>2</v>
      </c>
    </row>
    <row r="59" spans="1:37" x14ac:dyDescent="0.3">
      <c r="A59" s="85">
        <v>58</v>
      </c>
      <c r="B59" s="242">
        <v>2</v>
      </c>
      <c r="C59" s="82" t="s">
        <v>804</v>
      </c>
      <c r="D59" s="82" t="s">
        <v>9263</v>
      </c>
      <c r="E59" s="82">
        <v>44430</v>
      </c>
      <c r="F59" s="82" t="s">
        <v>9263</v>
      </c>
      <c r="G59" s="238" t="s">
        <v>9257</v>
      </c>
      <c r="H59" s="83">
        <v>244430000850</v>
      </c>
      <c r="I59" s="82" t="s">
        <v>7912</v>
      </c>
      <c r="J59" s="240">
        <v>244430003107</v>
      </c>
      <c r="K59" s="82" t="s">
        <v>7920</v>
      </c>
      <c r="L59" s="82" t="s">
        <v>535</v>
      </c>
      <c r="M59" s="84" t="s">
        <v>7921</v>
      </c>
      <c r="N59" s="85">
        <v>2</v>
      </c>
      <c r="O59" s="238">
        <v>0</v>
      </c>
      <c r="P59" s="238">
        <v>0</v>
      </c>
      <c r="Q59" s="238">
        <v>0</v>
      </c>
      <c r="R59" s="238">
        <v>0</v>
      </c>
      <c r="S59" s="238">
        <v>0</v>
      </c>
      <c r="T59" s="238">
        <v>0</v>
      </c>
      <c r="U59" s="238">
        <v>0</v>
      </c>
      <c r="V59" s="238">
        <v>0</v>
      </c>
      <c r="W59" s="238">
        <v>0</v>
      </c>
      <c r="X59" s="238">
        <v>0</v>
      </c>
      <c r="Y59" s="238">
        <v>0</v>
      </c>
      <c r="Z59" s="238">
        <v>0</v>
      </c>
      <c r="AA59" s="238">
        <v>0</v>
      </c>
      <c r="AB59" s="238">
        <v>0</v>
      </c>
      <c r="AC59" s="238">
        <v>0</v>
      </c>
      <c r="AD59" s="238">
        <v>0</v>
      </c>
      <c r="AE59" s="238">
        <v>0</v>
      </c>
      <c r="AF59" s="238">
        <v>0</v>
      </c>
      <c r="AG59" s="238">
        <v>0</v>
      </c>
      <c r="AH59" s="238">
        <v>0</v>
      </c>
      <c r="AI59" s="238">
        <v>0</v>
      </c>
      <c r="AJ59" s="238">
        <v>0</v>
      </c>
      <c r="AK59" s="239">
        <f t="shared" ref="AK59:AK122" si="1">SUM(N59:AJ59)</f>
        <v>2</v>
      </c>
    </row>
    <row r="60" spans="1:37" x14ac:dyDescent="0.3">
      <c r="A60" s="85">
        <v>59</v>
      </c>
      <c r="B60" s="242">
        <v>2</v>
      </c>
      <c r="C60" s="82" t="s">
        <v>804</v>
      </c>
      <c r="D60" s="82" t="s">
        <v>9263</v>
      </c>
      <c r="E60" s="82">
        <v>44430</v>
      </c>
      <c r="F60" s="82" t="s">
        <v>9263</v>
      </c>
      <c r="G60" s="238" t="s">
        <v>9257</v>
      </c>
      <c r="H60" s="83">
        <v>244430001694</v>
      </c>
      <c r="I60" s="82" t="s">
        <v>7922</v>
      </c>
      <c r="J60" s="240">
        <v>244430004600</v>
      </c>
      <c r="K60" s="82" t="s">
        <v>7923</v>
      </c>
      <c r="L60" s="82" t="s">
        <v>535</v>
      </c>
      <c r="M60" s="84" t="s">
        <v>7924</v>
      </c>
      <c r="N60" s="85">
        <v>1</v>
      </c>
      <c r="O60" s="238">
        <v>0</v>
      </c>
      <c r="P60" s="238">
        <v>0</v>
      </c>
      <c r="Q60" s="238">
        <v>0</v>
      </c>
      <c r="R60" s="238">
        <v>0</v>
      </c>
      <c r="S60" s="238">
        <v>0</v>
      </c>
      <c r="T60" s="238">
        <v>0</v>
      </c>
      <c r="U60" s="238">
        <v>0</v>
      </c>
      <c r="V60" s="238">
        <v>0</v>
      </c>
      <c r="W60" s="238">
        <v>0</v>
      </c>
      <c r="X60" s="238">
        <v>0</v>
      </c>
      <c r="Y60" s="238">
        <v>0</v>
      </c>
      <c r="Z60" s="238">
        <v>0</v>
      </c>
      <c r="AA60" s="238">
        <v>0</v>
      </c>
      <c r="AB60" s="238">
        <v>0</v>
      </c>
      <c r="AC60" s="238">
        <v>0</v>
      </c>
      <c r="AD60" s="238">
        <v>0</v>
      </c>
      <c r="AE60" s="238">
        <v>0</v>
      </c>
      <c r="AF60" s="238">
        <v>0</v>
      </c>
      <c r="AG60" s="238">
        <v>0</v>
      </c>
      <c r="AH60" s="238">
        <v>0</v>
      </c>
      <c r="AI60" s="238">
        <v>0</v>
      </c>
      <c r="AJ60" s="238">
        <v>0</v>
      </c>
      <c r="AK60" s="239">
        <f t="shared" si="1"/>
        <v>1</v>
      </c>
    </row>
    <row r="61" spans="1:37" x14ac:dyDescent="0.3">
      <c r="A61" s="85">
        <v>60</v>
      </c>
      <c r="B61" s="242">
        <v>2</v>
      </c>
      <c r="C61" s="82" t="s">
        <v>804</v>
      </c>
      <c r="D61" s="82" t="s">
        <v>9263</v>
      </c>
      <c r="E61" s="82">
        <v>44430</v>
      </c>
      <c r="F61" s="82" t="s">
        <v>9263</v>
      </c>
      <c r="G61" s="238" t="s">
        <v>9257</v>
      </c>
      <c r="H61" s="83">
        <v>244430001694</v>
      </c>
      <c r="I61" s="82" t="s">
        <v>7922</v>
      </c>
      <c r="J61" s="240">
        <v>244430000949</v>
      </c>
      <c r="K61" s="82" t="s">
        <v>7925</v>
      </c>
      <c r="L61" s="82" t="s">
        <v>535</v>
      </c>
      <c r="M61" s="84" t="s">
        <v>7926</v>
      </c>
      <c r="N61" s="85">
        <v>1</v>
      </c>
      <c r="O61" s="238">
        <v>0</v>
      </c>
      <c r="P61" s="238">
        <v>0</v>
      </c>
      <c r="Q61" s="238">
        <v>0</v>
      </c>
      <c r="R61" s="238">
        <v>0</v>
      </c>
      <c r="S61" s="238">
        <v>0</v>
      </c>
      <c r="T61" s="238">
        <v>0</v>
      </c>
      <c r="U61" s="238">
        <v>0</v>
      </c>
      <c r="V61" s="238">
        <v>0</v>
      </c>
      <c r="W61" s="238">
        <v>0</v>
      </c>
      <c r="X61" s="238">
        <v>0</v>
      </c>
      <c r="Y61" s="238">
        <v>0</v>
      </c>
      <c r="Z61" s="238">
        <v>0</v>
      </c>
      <c r="AA61" s="238">
        <v>0</v>
      </c>
      <c r="AB61" s="238">
        <v>0</v>
      </c>
      <c r="AC61" s="238">
        <v>0</v>
      </c>
      <c r="AD61" s="238">
        <v>0</v>
      </c>
      <c r="AE61" s="238">
        <v>0</v>
      </c>
      <c r="AF61" s="238">
        <v>0</v>
      </c>
      <c r="AG61" s="238">
        <v>0</v>
      </c>
      <c r="AH61" s="238">
        <v>0</v>
      </c>
      <c r="AI61" s="238">
        <v>0</v>
      </c>
      <c r="AJ61" s="238">
        <v>0</v>
      </c>
      <c r="AK61" s="239">
        <f t="shared" si="1"/>
        <v>1</v>
      </c>
    </row>
    <row r="62" spans="1:37" x14ac:dyDescent="0.3">
      <c r="A62" s="85">
        <v>61</v>
      </c>
      <c r="B62" s="242">
        <v>2</v>
      </c>
      <c r="C62" s="82" t="s">
        <v>804</v>
      </c>
      <c r="D62" s="82" t="s">
        <v>9263</v>
      </c>
      <c r="E62" s="82">
        <v>44430</v>
      </c>
      <c r="F62" s="82" t="s">
        <v>9263</v>
      </c>
      <c r="G62" s="238" t="s">
        <v>9257</v>
      </c>
      <c r="H62" s="83">
        <v>244430001694</v>
      </c>
      <c r="I62" s="82" t="s">
        <v>7922</v>
      </c>
      <c r="J62" s="240">
        <v>244430000078</v>
      </c>
      <c r="K62" s="82" t="s">
        <v>7927</v>
      </c>
      <c r="L62" s="82" t="s">
        <v>535</v>
      </c>
      <c r="M62" s="84" t="s">
        <v>7928</v>
      </c>
      <c r="N62" s="85">
        <v>1</v>
      </c>
      <c r="O62" s="238">
        <v>0</v>
      </c>
      <c r="P62" s="238">
        <v>0</v>
      </c>
      <c r="Q62" s="238">
        <v>0</v>
      </c>
      <c r="R62" s="238">
        <v>0</v>
      </c>
      <c r="S62" s="238">
        <v>0</v>
      </c>
      <c r="T62" s="238">
        <v>0</v>
      </c>
      <c r="U62" s="238">
        <v>0</v>
      </c>
      <c r="V62" s="238">
        <v>0</v>
      </c>
      <c r="W62" s="238">
        <v>0</v>
      </c>
      <c r="X62" s="238">
        <v>0</v>
      </c>
      <c r="Y62" s="238">
        <v>0</v>
      </c>
      <c r="Z62" s="238">
        <v>0</v>
      </c>
      <c r="AA62" s="238">
        <v>0</v>
      </c>
      <c r="AB62" s="238">
        <v>0</v>
      </c>
      <c r="AC62" s="238">
        <v>0</v>
      </c>
      <c r="AD62" s="238">
        <v>0</v>
      </c>
      <c r="AE62" s="238">
        <v>0</v>
      </c>
      <c r="AF62" s="238">
        <v>0</v>
      </c>
      <c r="AG62" s="238">
        <v>0</v>
      </c>
      <c r="AH62" s="238">
        <v>0</v>
      </c>
      <c r="AI62" s="238">
        <v>0</v>
      </c>
      <c r="AJ62" s="238">
        <v>0</v>
      </c>
      <c r="AK62" s="239">
        <f t="shared" si="1"/>
        <v>1</v>
      </c>
    </row>
    <row r="63" spans="1:37" x14ac:dyDescent="0.3">
      <c r="A63" s="85">
        <v>62</v>
      </c>
      <c r="B63" s="242">
        <v>2</v>
      </c>
      <c r="C63" s="82" t="s">
        <v>804</v>
      </c>
      <c r="D63" s="82" t="s">
        <v>9263</v>
      </c>
      <c r="E63" s="82">
        <v>44430</v>
      </c>
      <c r="F63" s="82" t="s">
        <v>9263</v>
      </c>
      <c r="G63" s="238" t="s">
        <v>9257</v>
      </c>
      <c r="H63" s="83">
        <v>244430001694</v>
      </c>
      <c r="I63" s="82" t="s">
        <v>7922</v>
      </c>
      <c r="J63" s="240">
        <v>244430003026</v>
      </c>
      <c r="K63" s="82" t="s">
        <v>7929</v>
      </c>
      <c r="L63" s="82" t="s">
        <v>535</v>
      </c>
      <c r="M63" s="84" t="s">
        <v>7930</v>
      </c>
      <c r="N63" s="85">
        <v>1</v>
      </c>
      <c r="O63" s="238">
        <v>0</v>
      </c>
      <c r="P63" s="238">
        <v>0</v>
      </c>
      <c r="Q63" s="238">
        <v>0</v>
      </c>
      <c r="R63" s="238">
        <v>0</v>
      </c>
      <c r="S63" s="238">
        <v>0</v>
      </c>
      <c r="T63" s="238">
        <v>0</v>
      </c>
      <c r="U63" s="238">
        <v>0</v>
      </c>
      <c r="V63" s="238">
        <v>0</v>
      </c>
      <c r="W63" s="238">
        <v>0</v>
      </c>
      <c r="X63" s="238">
        <v>0</v>
      </c>
      <c r="Y63" s="238">
        <v>0</v>
      </c>
      <c r="Z63" s="238">
        <v>0</v>
      </c>
      <c r="AA63" s="238">
        <v>0</v>
      </c>
      <c r="AB63" s="238">
        <v>0</v>
      </c>
      <c r="AC63" s="238">
        <v>0</v>
      </c>
      <c r="AD63" s="238">
        <v>0</v>
      </c>
      <c r="AE63" s="238">
        <v>0</v>
      </c>
      <c r="AF63" s="238">
        <v>0</v>
      </c>
      <c r="AG63" s="238">
        <v>0</v>
      </c>
      <c r="AH63" s="238">
        <v>0</v>
      </c>
      <c r="AI63" s="238">
        <v>0</v>
      </c>
      <c r="AJ63" s="238">
        <v>0</v>
      </c>
      <c r="AK63" s="239">
        <f t="shared" si="1"/>
        <v>1</v>
      </c>
    </row>
    <row r="64" spans="1:37" x14ac:dyDescent="0.3">
      <c r="A64" s="85">
        <v>63</v>
      </c>
      <c r="B64" s="242">
        <v>2</v>
      </c>
      <c r="C64" s="82" t="s">
        <v>804</v>
      </c>
      <c r="D64" s="82" t="s">
        <v>9263</v>
      </c>
      <c r="E64" s="82">
        <v>44430</v>
      </c>
      <c r="F64" s="82" t="s">
        <v>9263</v>
      </c>
      <c r="G64" s="238" t="s">
        <v>9257</v>
      </c>
      <c r="H64" s="83">
        <v>244430001694</v>
      </c>
      <c r="I64" s="82" t="s">
        <v>7922</v>
      </c>
      <c r="J64" s="240">
        <v>244430000043</v>
      </c>
      <c r="K64" s="82" t="s">
        <v>7931</v>
      </c>
      <c r="L64" s="82" t="s">
        <v>535</v>
      </c>
      <c r="M64" s="84" t="s">
        <v>7932</v>
      </c>
      <c r="N64" s="85">
        <v>1</v>
      </c>
      <c r="O64" s="238">
        <v>0</v>
      </c>
      <c r="P64" s="238">
        <v>0</v>
      </c>
      <c r="Q64" s="238">
        <v>0</v>
      </c>
      <c r="R64" s="238">
        <v>0</v>
      </c>
      <c r="S64" s="238">
        <v>0</v>
      </c>
      <c r="T64" s="238">
        <v>0</v>
      </c>
      <c r="U64" s="238">
        <v>0</v>
      </c>
      <c r="V64" s="238">
        <v>0</v>
      </c>
      <c r="W64" s="238">
        <v>0</v>
      </c>
      <c r="X64" s="238">
        <v>0</v>
      </c>
      <c r="Y64" s="238">
        <v>0</v>
      </c>
      <c r="Z64" s="238">
        <v>0</v>
      </c>
      <c r="AA64" s="238">
        <v>0</v>
      </c>
      <c r="AB64" s="238">
        <v>0</v>
      </c>
      <c r="AC64" s="238">
        <v>0</v>
      </c>
      <c r="AD64" s="238">
        <v>0</v>
      </c>
      <c r="AE64" s="238">
        <v>0</v>
      </c>
      <c r="AF64" s="238">
        <v>0</v>
      </c>
      <c r="AG64" s="238">
        <v>0</v>
      </c>
      <c r="AH64" s="238">
        <v>0</v>
      </c>
      <c r="AI64" s="238">
        <v>0</v>
      </c>
      <c r="AJ64" s="238">
        <v>0</v>
      </c>
      <c r="AK64" s="239">
        <f t="shared" si="1"/>
        <v>1</v>
      </c>
    </row>
    <row r="65" spans="1:37" x14ac:dyDescent="0.3">
      <c r="A65" s="85">
        <v>64</v>
      </c>
      <c r="B65" s="242">
        <v>2</v>
      </c>
      <c r="C65" s="82" t="s">
        <v>804</v>
      </c>
      <c r="D65" s="82" t="s">
        <v>9263</v>
      </c>
      <c r="E65" s="82">
        <v>44430</v>
      </c>
      <c r="F65" s="82" t="s">
        <v>9263</v>
      </c>
      <c r="G65" s="238" t="s">
        <v>9257</v>
      </c>
      <c r="H65" s="83">
        <v>244430001694</v>
      </c>
      <c r="I65" s="82" t="s">
        <v>7922</v>
      </c>
      <c r="J65" s="240">
        <v>244430003867</v>
      </c>
      <c r="K65" s="82" t="s">
        <v>7933</v>
      </c>
      <c r="L65" s="82" t="s">
        <v>535</v>
      </c>
      <c r="M65" s="84" t="s">
        <v>7930</v>
      </c>
      <c r="N65" s="85">
        <v>1</v>
      </c>
      <c r="O65" s="238">
        <v>0</v>
      </c>
      <c r="P65" s="238">
        <v>0</v>
      </c>
      <c r="Q65" s="238">
        <v>0</v>
      </c>
      <c r="R65" s="238">
        <v>0</v>
      </c>
      <c r="S65" s="238">
        <v>0</v>
      </c>
      <c r="T65" s="238">
        <v>0</v>
      </c>
      <c r="U65" s="238">
        <v>0</v>
      </c>
      <c r="V65" s="238">
        <v>0</v>
      </c>
      <c r="W65" s="238">
        <v>0</v>
      </c>
      <c r="X65" s="238">
        <v>0</v>
      </c>
      <c r="Y65" s="238">
        <v>0</v>
      </c>
      <c r="Z65" s="238">
        <v>0</v>
      </c>
      <c r="AA65" s="238">
        <v>0</v>
      </c>
      <c r="AB65" s="238">
        <v>0</v>
      </c>
      <c r="AC65" s="238">
        <v>0</v>
      </c>
      <c r="AD65" s="238">
        <v>0</v>
      </c>
      <c r="AE65" s="238">
        <v>0</v>
      </c>
      <c r="AF65" s="238">
        <v>0</v>
      </c>
      <c r="AG65" s="238">
        <v>0</v>
      </c>
      <c r="AH65" s="238">
        <v>0</v>
      </c>
      <c r="AI65" s="238">
        <v>0</v>
      </c>
      <c r="AJ65" s="238">
        <v>0</v>
      </c>
      <c r="AK65" s="239">
        <f t="shared" si="1"/>
        <v>1</v>
      </c>
    </row>
    <row r="66" spans="1:37" x14ac:dyDescent="0.3">
      <c r="A66" s="85">
        <v>65</v>
      </c>
      <c r="B66" s="242">
        <v>2</v>
      </c>
      <c r="C66" s="82" t="s">
        <v>804</v>
      </c>
      <c r="D66" s="82" t="s">
        <v>9263</v>
      </c>
      <c r="E66" s="82">
        <v>44430</v>
      </c>
      <c r="F66" s="82" t="s">
        <v>9263</v>
      </c>
      <c r="G66" s="238" t="s">
        <v>9257</v>
      </c>
      <c r="H66" s="83">
        <v>244430001694</v>
      </c>
      <c r="I66" s="82" t="s">
        <v>7922</v>
      </c>
      <c r="J66" s="240">
        <v>244430000302</v>
      </c>
      <c r="K66" s="82" t="s">
        <v>7934</v>
      </c>
      <c r="L66" s="82" t="s">
        <v>535</v>
      </c>
      <c r="M66" s="84" t="s">
        <v>7935</v>
      </c>
      <c r="N66" s="85">
        <v>1</v>
      </c>
      <c r="O66" s="238">
        <v>0</v>
      </c>
      <c r="P66" s="238">
        <v>0</v>
      </c>
      <c r="Q66" s="238">
        <v>0</v>
      </c>
      <c r="R66" s="238">
        <v>0</v>
      </c>
      <c r="S66" s="238">
        <v>0</v>
      </c>
      <c r="T66" s="238">
        <v>0</v>
      </c>
      <c r="U66" s="238">
        <v>0</v>
      </c>
      <c r="V66" s="238">
        <v>0</v>
      </c>
      <c r="W66" s="238">
        <v>0</v>
      </c>
      <c r="X66" s="238">
        <v>0</v>
      </c>
      <c r="Y66" s="238">
        <v>0</v>
      </c>
      <c r="Z66" s="238">
        <v>0</v>
      </c>
      <c r="AA66" s="238">
        <v>0</v>
      </c>
      <c r="AB66" s="238">
        <v>0</v>
      </c>
      <c r="AC66" s="238">
        <v>0</v>
      </c>
      <c r="AD66" s="238">
        <v>0</v>
      </c>
      <c r="AE66" s="238">
        <v>0</v>
      </c>
      <c r="AF66" s="238">
        <v>0</v>
      </c>
      <c r="AG66" s="238">
        <v>0</v>
      </c>
      <c r="AH66" s="238">
        <v>0</v>
      </c>
      <c r="AI66" s="238">
        <v>0</v>
      </c>
      <c r="AJ66" s="238">
        <v>0</v>
      </c>
      <c r="AK66" s="239">
        <f t="shared" si="1"/>
        <v>1</v>
      </c>
    </row>
    <row r="67" spans="1:37" x14ac:dyDescent="0.3">
      <c r="A67" s="85">
        <v>66</v>
      </c>
      <c r="B67" s="242">
        <v>2</v>
      </c>
      <c r="C67" s="82" t="s">
        <v>804</v>
      </c>
      <c r="D67" s="82" t="s">
        <v>9263</v>
      </c>
      <c r="E67" s="82">
        <v>44430</v>
      </c>
      <c r="F67" s="82" t="s">
        <v>9263</v>
      </c>
      <c r="G67" s="238" t="s">
        <v>9257</v>
      </c>
      <c r="H67" s="83">
        <v>244430001694</v>
      </c>
      <c r="I67" s="82" t="s">
        <v>7922</v>
      </c>
      <c r="J67" s="240">
        <v>244430003883</v>
      </c>
      <c r="K67" s="82" t="s">
        <v>7936</v>
      </c>
      <c r="L67" s="82" t="s">
        <v>535</v>
      </c>
      <c r="M67" s="84" t="s">
        <v>7932</v>
      </c>
      <c r="N67" s="85">
        <v>2</v>
      </c>
      <c r="O67" s="238">
        <v>0</v>
      </c>
      <c r="P67" s="238">
        <v>0</v>
      </c>
      <c r="Q67" s="238">
        <v>0</v>
      </c>
      <c r="R67" s="238">
        <v>0</v>
      </c>
      <c r="S67" s="238">
        <v>0</v>
      </c>
      <c r="T67" s="238">
        <v>0</v>
      </c>
      <c r="U67" s="238">
        <v>0</v>
      </c>
      <c r="V67" s="238">
        <v>0</v>
      </c>
      <c r="W67" s="238">
        <v>0</v>
      </c>
      <c r="X67" s="238">
        <v>0</v>
      </c>
      <c r="Y67" s="238">
        <v>0</v>
      </c>
      <c r="Z67" s="238">
        <v>0</v>
      </c>
      <c r="AA67" s="238">
        <v>0</v>
      </c>
      <c r="AB67" s="238">
        <v>0</v>
      </c>
      <c r="AC67" s="238">
        <v>0</v>
      </c>
      <c r="AD67" s="238">
        <v>0</v>
      </c>
      <c r="AE67" s="238">
        <v>0</v>
      </c>
      <c r="AF67" s="238">
        <v>0</v>
      </c>
      <c r="AG67" s="238">
        <v>0</v>
      </c>
      <c r="AH67" s="238">
        <v>0</v>
      </c>
      <c r="AI67" s="238">
        <v>0</v>
      </c>
      <c r="AJ67" s="238">
        <v>0</v>
      </c>
      <c r="AK67" s="239">
        <f t="shared" si="1"/>
        <v>2</v>
      </c>
    </row>
    <row r="68" spans="1:37" x14ac:dyDescent="0.3">
      <c r="A68" s="85">
        <v>67</v>
      </c>
      <c r="B68" s="242">
        <v>2</v>
      </c>
      <c r="C68" s="82" t="s">
        <v>804</v>
      </c>
      <c r="D68" s="82" t="s">
        <v>9263</v>
      </c>
      <c r="E68" s="82">
        <v>44430</v>
      </c>
      <c r="F68" s="82" t="s">
        <v>9263</v>
      </c>
      <c r="G68" s="238" t="s">
        <v>9257</v>
      </c>
      <c r="H68" s="83">
        <v>244430001694</v>
      </c>
      <c r="I68" s="82" t="s">
        <v>7922</v>
      </c>
      <c r="J68" s="240">
        <v>244430003891</v>
      </c>
      <c r="K68" s="82" t="s">
        <v>7937</v>
      </c>
      <c r="L68" s="82" t="s">
        <v>535</v>
      </c>
      <c r="M68" s="84" t="s">
        <v>7938</v>
      </c>
      <c r="N68" s="85">
        <v>1</v>
      </c>
      <c r="O68" s="238">
        <v>0</v>
      </c>
      <c r="P68" s="238">
        <v>0</v>
      </c>
      <c r="Q68" s="238">
        <v>0</v>
      </c>
      <c r="R68" s="238">
        <v>0</v>
      </c>
      <c r="S68" s="238">
        <v>0</v>
      </c>
      <c r="T68" s="238">
        <v>0</v>
      </c>
      <c r="U68" s="238">
        <v>0</v>
      </c>
      <c r="V68" s="238">
        <v>0</v>
      </c>
      <c r="W68" s="238">
        <v>0</v>
      </c>
      <c r="X68" s="238">
        <v>0</v>
      </c>
      <c r="Y68" s="238">
        <v>0</v>
      </c>
      <c r="Z68" s="238">
        <v>0</v>
      </c>
      <c r="AA68" s="238">
        <v>0</v>
      </c>
      <c r="AB68" s="238">
        <v>0</v>
      </c>
      <c r="AC68" s="238">
        <v>0</v>
      </c>
      <c r="AD68" s="238">
        <v>0</v>
      </c>
      <c r="AE68" s="238">
        <v>0</v>
      </c>
      <c r="AF68" s="238">
        <v>0</v>
      </c>
      <c r="AG68" s="238">
        <v>0</v>
      </c>
      <c r="AH68" s="238">
        <v>0</v>
      </c>
      <c r="AI68" s="238">
        <v>0</v>
      </c>
      <c r="AJ68" s="238">
        <v>0</v>
      </c>
      <c r="AK68" s="239">
        <f t="shared" si="1"/>
        <v>1</v>
      </c>
    </row>
    <row r="69" spans="1:37" x14ac:dyDescent="0.3">
      <c r="A69" s="85">
        <v>68</v>
      </c>
      <c r="B69" s="242">
        <v>2</v>
      </c>
      <c r="C69" s="82" t="s">
        <v>804</v>
      </c>
      <c r="D69" s="82" t="s">
        <v>9263</v>
      </c>
      <c r="E69" s="82">
        <v>44430</v>
      </c>
      <c r="F69" s="82" t="s">
        <v>9263</v>
      </c>
      <c r="G69" s="238" t="s">
        <v>9257</v>
      </c>
      <c r="H69" s="83">
        <v>244430001694</v>
      </c>
      <c r="I69" s="82" t="s">
        <v>7922</v>
      </c>
      <c r="J69" s="240">
        <v>244430001589</v>
      </c>
      <c r="K69" s="82" t="s">
        <v>7939</v>
      </c>
      <c r="L69" s="82" t="s">
        <v>535</v>
      </c>
      <c r="M69" s="84" t="s">
        <v>7940</v>
      </c>
      <c r="N69" s="85">
        <v>1</v>
      </c>
      <c r="O69" s="238">
        <v>0</v>
      </c>
      <c r="P69" s="238">
        <v>0</v>
      </c>
      <c r="Q69" s="238">
        <v>0</v>
      </c>
      <c r="R69" s="238">
        <v>0</v>
      </c>
      <c r="S69" s="238">
        <v>0</v>
      </c>
      <c r="T69" s="238">
        <v>0</v>
      </c>
      <c r="U69" s="238">
        <v>0</v>
      </c>
      <c r="V69" s="238">
        <v>0</v>
      </c>
      <c r="W69" s="238">
        <v>0</v>
      </c>
      <c r="X69" s="238">
        <v>0</v>
      </c>
      <c r="Y69" s="238">
        <v>0</v>
      </c>
      <c r="Z69" s="238">
        <v>0</v>
      </c>
      <c r="AA69" s="238">
        <v>0</v>
      </c>
      <c r="AB69" s="238">
        <v>0</v>
      </c>
      <c r="AC69" s="238">
        <v>0</v>
      </c>
      <c r="AD69" s="238">
        <v>0</v>
      </c>
      <c r="AE69" s="238">
        <v>0</v>
      </c>
      <c r="AF69" s="238">
        <v>0</v>
      </c>
      <c r="AG69" s="238">
        <v>0</v>
      </c>
      <c r="AH69" s="238">
        <v>0</v>
      </c>
      <c r="AI69" s="238">
        <v>0</v>
      </c>
      <c r="AJ69" s="238">
        <v>0</v>
      </c>
      <c r="AK69" s="239">
        <f t="shared" si="1"/>
        <v>1</v>
      </c>
    </row>
    <row r="70" spans="1:37" x14ac:dyDescent="0.3">
      <c r="A70" s="85">
        <v>69</v>
      </c>
      <c r="B70" s="242">
        <v>2</v>
      </c>
      <c r="C70" s="82" t="s">
        <v>804</v>
      </c>
      <c r="D70" s="82" t="s">
        <v>9263</v>
      </c>
      <c r="E70" s="82">
        <v>44430</v>
      </c>
      <c r="F70" s="82" t="s">
        <v>9263</v>
      </c>
      <c r="G70" s="238" t="s">
        <v>9257</v>
      </c>
      <c r="H70" s="83">
        <v>244430001694</v>
      </c>
      <c r="I70" s="82" t="s">
        <v>7922</v>
      </c>
      <c r="J70" s="240">
        <v>244430003875</v>
      </c>
      <c r="K70" s="82" t="s">
        <v>7941</v>
      </c>
      <c r="L70" s="82" t="s">
        <v>535</v>
      </c>
      <c r="M70" s="84" t="s">
        <v>7932</v>
      </c>
      <c r="N70" s="85">
        <v>1</v>
      </c>
      <c r="O70" s="238">
        <v>0</v>
      </c>
      <c r="P70" s="238">
        <v>0</v>
      </c>
      <c r="Q70" s="238">
        <v>0</v>
      </c>
      <c r="R70" s="238">
        <v>0</v>
      </c>
      <c r="S70" s="238">
        <v>0</v>
      </c>
      <c r="T70" s="238">
        <v>0</v>
      </c>
      <c r="U70" s="238">
        <v>0</v>
      </c>
      <c r="V70" s="238">
        <v>0</v>
      </c>
      <c r="W70" s="238">
        <v>0</v>
      </c>
      <c r="X70" s="238">
        <v>0</v>
      </c>
      <c r="Y70" s="238">
        <v>0</v>
      </c>
      <c r="Z70" s="238">
        <v>0</v>
      </c>
      <c r="AA70" s="238">
        <v>0</v>
      </c>
      <c r="AB70" s="238">
        <v>0</v>
      </c>
      <c r="AC70" s="238">
        <v>0</v>
      </c>
      <c r="AD70" s="238">
        <v>0</v>
      </c>
      <c r="AE70" s="238">
        <v>0</v>
      </c>
      <c r="AF70" s="238">
        <v>0</v>
      </c>
      <c r="AG70" s="238">
        <v>0</v>
      </c>
      <c r="AH70" s="238">
        <v>0</v>
      </c>
      <c r="AI70" s="238">
        <v>0</v>
      </c>
      <c r="AJ70" s="238">
        <v>0</v>
      </c>
      <c r="AK70" s="239">
        <f t="shared" si="1"/>
        <v>1</v>
      </c>
    </row>
    <row r="71" spans="1:37" x14ac:dyDescent="0.3">
      <c r="A71" s="85">
        <v>70</v>
      </c>
      <c r="B71" s="242">
        <v>2</v>
      </c>
      <c r="C71" s="82" t="s">
        <v>804</v>
      </c>
      <c r="D71" s="82" t="s">
        <v>9263</v>
      </c>
      <c r="E71" s="82">
        <v>44430</v>
      </c>
      <c r="F71" s="82" t="s">
        <v>9263</v>
      </c>
      <c r="G71" s="238" t="s">
        <v>9257</v>
      </c>
      <c r="H71" s="83">
        <v>244430000426</v>
      </c>
      <c r="I71" s="82" t="s">
        <v>5183</v>
      </c>
      <c r="J71" s="240">
        <v>244430004260</v>
      </c>
      <c r="K71" s="82" t="s">
        <v>7942</v>
      </c>
      <c r="L71" s="82" t="s">
        <v>535</v>
      </c>
      <c r="M71" s="84" t="s">
        <v>7943</v>
      </c>
      <c r="N71" s="85">
        <v>1</v>
      </c>
      <c r="O71" s="238">
        <v>0</v>
      </c>
      <c r="P71" s="238">
        <v>0</v>
      </c>
      <c r="Q71" s="238">
        <v>0</v>
      </c>
      <c r="R71" s="238">
        <v>0</v>
      </c>
      <c r="S71" s="238">
        <v>0</v>
      </c>
      <c r="T71" s="238">
        <v>0</v>
      </c>
      <c r="U71" s="238">
        <v>0</v>
      </c>
      <c r="V71" s="238">
        <v>0</v>
      </c>
      <c r="W71" s="238">
        <v>0</v>
      </c>
      <c r="X71" s="238">
        <v>0</v>
      </c>
      <c r="Y71" s="238">
        <v>0</v>
      </c>
      <c r="Z71" s="238">
        <v>0</v>
      </c>
      <c r="AA71" s="238">
        <v>0</v>
      </c>
      <c r="AB71" s="238">
        <v>0</v>
      </c>
      <c r="AC71" s="238">
        <v>0</v>
      </c>
      <c r="AD71" s="238">
        <v>0</v>
      </c>
      <c r="AE71" s="238">
        <v>0</v>
      </c>
      <c r="AF71" s="238">
        <v>0</v>
      </c>
      <c r="AG71" s="238">
        <v>0</v>
      </c>
      <c r="AH71" s="238">
        <v>0</v>
      </c>
      <c r="AI71" s="238">
        <v>0</v>
      </c>
      <c r="AJ71" s="238">
        <v>0</v>
      </c>
      <c r="AK71" s="239">
        <f t="shared" si="1"/>
        <v>1</v>
      </c>
    </row>
    <row r="72" spans="1:37" x14ac:dyDescent="0.3">
      <c r="A72" s="85">
        <v>71</v>
      </c>
      <c r="B72" s="242">
        <v>2</v>
      </c>
      <c r="C72" s="82" t="s">
        <v>804</v>
      </c>
      <c r="D72" s="82" t="s">
        <v>9263</v>
      </c>
      <c r="E72" s="82">
        <v>44430</v>
      </c>
      <c r="F72" s="82" t="s">
        <v>9263</v>
      </c>
      <c r="G72" s="238" t="s">
        <v>9257</v>
      </c>
      <c r="H72" s="83">
        <v>244430000426</v>
      </c>
      <c r="I72" s="82" t="s">
        <v>5183</v>
      </c>
      <c r="J72" s="240">
        <v>244430001830</v>
      </c>
      <c r="K72" s="82" t="s">
        <v>7944</v>
      </c>
      <c r="L72" s="82" t="s">
        <v>535</v>
      </c>
      <c r="M72" s="84" t="s">
        <v>7945</v>
      </c>
      <c r="N72" s="85">
        <v>1</v>
      </c>
      <c r="O72" s="238">
        <v>0</v>
      </c>
      <c r="P72" s="238">
        <v>0</v>
      </c>
      <c r="Q72" s="238">
        <v>0</v>
      </c>
      <c r="R72" s="238">
        <v>0</v>
      </c>
      <c r="S72" s="238">
        <v>0</v>
      </c>
      <c r="T72" s="238">
        <v>0</v>
      </c>
      <c r="U72" s="238">
        <v>0</v>
      </c>
      <c r="V72" s="238">
        <v>0</v>
      </c>
      <c r="W72" s="238">
        <v>0</v>
      </c>
      <c r="X72" s="238">
        <v>0</v>
      </c>
      <c r="Y72" s="238">
        <v>0</v>
      </c>
      <c r="Z72" s="238">
        <v>0</v>
      </c>
      <c r="AA72" s="238">
        <v>0</v>
      </c>
      <c r="AB72" s="238">
        <v>0</v>
      </c>
      <c r="AC72" s="238">
        <v>0</v>
      </c>
      <c r="AD72" s="238">
        <v>0</v>
      </c>
      <c r="AE72" s="238">
        <v>0</v>
      </c>
      <c r="AF72" s="238">
        <v>0</v>
      </c>
      <c r="AG72" s="238">
        <v>0</v>
      </c>
      <c r="AH72" s="238">
        <v>0</v>
      </c>
      <c r="AI72" s="238">
        <v>0</v>
      </c>
      <c r="AJ72" s="238">
        <v>0</v>
      </c>
      <c r="AK72" s="239">
        <f t="shared" si="1"/>
        <v>1</v>
      </c>
    </row>
    <row r="73" spans="1:37" x14ac:dyDescent="0.3">
      <c r="A73" s="85">
        <v>72</v>
      </c>
      <c r="B73" s="242">
        <v>2</v>
      </c>
      <c r="C73" s="82" t="s">
        <v>804</v>
      </c>
      <c r="D73" s="82" t="s">
        <v>9263</v>
      </c>
      <c r="E73" s="82">
        <v>44430</v>
      </c>
      <c r="F73" s="82" t="s">
        <v>9263</v>
      </c>
      <c r="G73" s="238" t="s">
        <v>9257</v>
      </c>
      <c r="H73" s="83">
        <v>244430000426</v>
      </c>
      <c r="I73" s="82" t="s">
        <v>5183</v>
      </c>
      <c r="J73" s="240">
        <v>244430800023</v>
      </c>
      <c r="K73" s="82" t="s">
        <v>7946</v>
      </c>
      <c r="L73" s="82" t="s">
        <v>535</v>
      </c>
      <c r="M73" s="84" t="s">
        <v>7947</v>
      </c>
      <c r="N73" s="85">
        <v>1</v>
      </c>
      <c r="O73" s="238">
        <v>0</v>
      </c>
      <c r="P73" s="238">
        <v>0</v>
      </c>
      <c r="Q73" s="238">
        <v>0</v>
      </c>
      <c r="R73" s="238">
        <v>0</v>
      </c>
      <c r="S73" s="238">
        <v>0</v>
      </c>
      <c r="T73" s="238">
        <v>0</v>
      </c>
      <c r="U73" s="238">
        <v>0</v>
      </c>
      <c r="V73" s="238">
        <v>0</v>
      </c>
      <c r="W73" s="238">
        <v>0</v>
      </c>
      <c r="X73" s="238">
        <v>0</v>
      </c>
      <c r="Y73" s="238">
        <v>0</v>
      </c>
      <c r="Z73" s="238">
        <v>0</v>
      </c>
      <c r="AA73" s="238">
        <v>0</v>
      </c>
      <c r="AB73" s="238">
        <v>0</v>
      </c>
      <c r="AC73" s="238">
        <v>0</v>
      </c>
      <c r="AD73" s="238">
        <v>0</v>
      </c>
      <c r="AE73" s="238">
        <v>0</v>
      </c>
      <c r="AF73" s="238">
        <v>0</v>
      </c>
      <c r="AG73" s="238">
        <v>0</v>
      </c>
      <c r="AH73" s="238">
        <v>0</v>
      </c>
      <c r="AI73" s="238">
        <v>0</v>
      </c>
      <c r="AJ73" s="238">
        <v>0</v>
      </c>
      <c r="AK73" s="239">
        <f t="shared" si="1"/>
        <v>1</v>
      </c>
    </row>
    <row r="74" spans="1:37" x14ac:dyDescent="0.3">
      <c r="A74" s="85">
        <v>73</v>
      </c>
      <c r="B74" s="242">
        <v>2</v>
      </c>
      <c r="C74" s="82" t="s">
        <v>804</v>
      </c>
      <c r="D74" s="82" t="s">
        <v>9263</v>
      </c>
      <c r="E74" s="82">
        <v>44430</v>
      </c>
      <c r="F74" s="82" t="s">
        <v>9263</v>
      </c>
      <c r="G74" s="238" t="s">
        <v>9257</v>
      </c>
      <c r="H74" s="83">
        <v>244430000426</v>
      </c>
      <c r="I74" s="82" t="s">
        <v>5183</v>
      </c>
      <c r="J74" s="240">
        <v>244430004561</v>
      </c>
      <c r="K74" s="82" t="s">
        <v>7948</v>
      </c>
      <c r="L74" s="82" t="s">
        <v>535</v>
      </c>
      <c r="M74" s="84" t="s">
        <v>7949</v>
      </c>
      <c r="N74" s="85">
        <v>1</v>
      </c>
      <c r="O74" s="238">
        <v>0</v>
      </c>
      <c r="P74" s="238">
        <v>0</v>
      </c>
      <c r="Q74" s="238">
        <v>0</v>
      </c>
      <c r="R74" s="238">
        <v>0</v>
      </c>
      <c r="S74" s="238">
        <v>0</v>
      </c>
      <c r="T74" s="238">
        <v>0</v>
      </c>
      <c r="U74" s="238">
        <v>0</v>
      </c>
      <c r="V74" s="238">
        <v>0</v>
      </c>
      <c r="W74" s="238">
        <v>0</v>
      </c>
      <c r="X74" s="238">
        <v>0</v>
      </c>
      <c r="Y74" s="238">
        <v>0</v>
      </c>
      <c r="Z74" s="238">
        <v>0</v>
      </c>
      <c r="AA74" s="238">
        <v>0</v>
      </c>
      <c r="AB74" s="238">
        <v>0</v>
      </c>
      <c r="AC74" s="238">
        <v>0</v>
      </c>
      <c r="AD74" s="238">
        <v>0</v>
      </c>
      <c r="AE74" s="238">
        <v>0</v>
      </c>
      <c r="AF74" s="238">
        <v>0</v>
      </c>
      <c r="AG74" s="238">
        <v>0</v>
      </c>
      <c r="AH74" s="238">
        <v>0</v>
      </c>
      <c r="AI74" s="238">
        <v>0</v>
      </c>
      <c r="AJ74" s="238">
        <v>0</v>
      </c>
      <c r="AK74" s="239">
        <f t="shared" si="1"/>
        <v>1</v>
      </c>
    </row>
    <row r="75" spans="1:37" x14ac:dyDescent="0.3">
      <c r="A75" s="85">
        <v>74</v>
      </c>
      <c r="B75" s="242">
        <v>2</v>
      </c>
      <c r="C75" s="82" t="s">
        <v>804</v>
      </c>
      <c r="D75" s="82" t="s">
        <v>9263</v>
      </c>
      <c r="E75" s="82">
        <v>44430</v>
      </c>
      <c r="F75" s="82" t="s">
        <v>9263</v>
      </c>
      <c r="G75" s="238" t="s">
        <v>9257</v>
      </c>
      <c r="H75" s="83">
        <v>244430000426</v>
      </c>
      <c r="I75" s="82" t="s">
        <v>5183</v>
      </c>
      <c r="J75" s="240">
        <v>244430003358</v>
      </c>
      <c r="K75" s="82" t="s">
        <v>3426</v>
      </c>
      <c r="L75" s="82" t="s">
        <v>535</v>
      </c>
      <c r="M75" s="84" t="s">
        <v>7945</v>
      </c>
      <c r="N75" s="85">
        <v>1</v>
      </c>
      <c r="O75" s="238">
        <v>0</v>
      </c>
      <c r="P75" s="238">
        <v>0</v>
      </c>
      <c r="Q75" s="238">
        <v>0</v>
      </c>
      <c r="R75" s="238">
        <v>0</v>
      </c>
      <c r="S75" s="238">
        <v>0</v>
      </c>
      <c r="T75" s="238">
        <v>0</v>
      </c>
      <c r="U75" s="238">
        <v>0</v>
      </c>
      <c r="V75" s="238">
        <v>0</v>
      </c>
      <c r="W75" s="238">
        <v>0</v>
      </c>
      <c r="X75" s="238">
        <v>0</v>
      </c>
      <c r="Y75" s="238">
        <v>0</v>
      </c>
      <c r="Z75" s="238">
        <v>0</v>
      </c>
      <c r="AA75" s="238">
        <v>0</v>
      </c>
      <c r="AB75" s="238">
        <v>0</v>
      </c>
      <c r="AC75" s="238">
        <v>0</v>
      </c>
      <c r="AD75" s="238">
        <v>0</v>
      </c>
      <c r="AE75" s="238">
        <v>0</v>
      </c>
      <c r="AF75" s="238">
        <v>0</v>
      </c>
      <c r="AG75" s="238">
        <v>0</v>
      </c>
      <c r="AH75" s="238">
        <v>0</v>
      </c>
      <c r="AI75" s="238">
        <v>0</v>
      </c>
      <c r="AJ75" s="238">
        <v>0</v>
      </c>
      <c r="AK75" s="239">
        <f t="shared" si="1"/>
        <v>1</v>
      </c>
    </row>
    <row r="76" spans="1:37" x14ac:dyDescent="0.3">
      <c r="A76" s="85">
        <v>75</v>
      </c>
      <c r="B76" s="242">
        <v>2</v>
      </c>
      <c r="C76" s="82" t="s">
        <v>804</v>
      </c>
      <c r="D76" s="82" t="s">
        <v>9263</v>
      </c>
      <c r="E76" s="82">
        <v>44430</v>
      </c>
      <c r="F76" s="82" t="s">
        <v>9263</v>
      </c>
      <c r="G76" s="238" t="s">
        <v>9257</v>
      </c>
      <c r="H76" s="83">
        <v>244430000426</v>
      </c>
      <c r="I76" s="82" t="s">
        <v>5183</v>
      </c>
      <c r="J76" s="240">
        <v>244430001660</v>
      </c>
      <c r="K76" s="82" t="s">
        <v>7950</v>
      </c>
      <c r="L76" s="82" t="s">
        <v>535</v>
      </c>
      <c r="M76" s="84" t="s">
        <v>7945</v>
      </c>
      <c r="N76" s="85">
        <v>1</v>
      </c>
      <c r="O76" s="238">
        <v>0</v>
      </c>
      <c r="P76" s="238">
        <v>0</v>
      </c>
      <c r="Q76" s="238">
        <v>0</v>
      </c>
      <c r="R76" s="238">
        <v>0</v>
      </c>
      <c r="S76" s="238">
        <v>0</v>
      </c>
      <c r="T76" s="238">
        <v>0</v>
      </c>
      <c r="U76" s="238">
        <v>0</v>
      </c>
      <c r="V76" s="238">
        <v>0</v>
      </c>
      <c r="W76" s="238">
        <v>0</v>
      </c>
      <c r="X76" s="238">
        <v>0</v>
      </c>
      <c r="Y76" s="238">
        <v>0</v>
      </c>
      <c r="Z76" s="238">
        <v>0</v>
      </c>
      <c r="AA76" s="238">
        <v>0</v>
      </c>
      <c r="AB76" s="238">
        <v>0</v>
      </c>
      <c r="AC76" s="238">
        <v>0</v>
      </c>
      <c r="AD76" s="238">
        <v>0</v>
      </c>
      <c r="AE76" s="238">
        <v>0</v>
      </c>
      <c r="AF76" s="238">
        <v>0</v>
      </c>
      <c r="AG76" s="238">
        <v>0</v>
      </c>
      <c r="AH76" s="238">
        <v>0</v>
      </c>
      <c r="AI76" s="238">
        <v>0</v>
      </c>
      <c r="AJ76" s="238">
        <v>0</v>
      </c>
      <c r="AK76" s="239">
        <f t="shared" si="1"/>
        <v>1</v>
      </c>
    </row>
    <row r="77" spans="1:37" x14ac:dyDescent="0.3">
      <c r="A77" s="85">
        <v>76</v>
      </c>
      <c r="B77" s="242">
        <v>2</v>
      </c>
      <c r="C77" s="82" t="s">
        <v>804</v>
      </c>
      <c r="D77" s="82" t="s">
        <v>9263</v>
      </c>
      <c r="E77" s="82">
        <v>44430</v>
      </c>
      <c r="F77" s="82" t="s">
        <v>9263</v>
      </c>
      <c r="G77" s="238" t="s">
        <v>9257</v>
      </c>
      <c r="H77" s="83">
        <v>244430000426</v>
      </c>
      <c r="I77" s="82" t="s">
        <v>5183</v>
      </c>
      <c r="J77" s="240">
        <v>244430004391</v>
      </c>
      <c r="K77" s="82" t="s">
        <v>7951</v>
      </c>
      <c r="L77" s="82" t="s">
        <v>535</v>
      </c>
      <c r="M77" s="84" t="s">
        <v>7886</v>
      </c>
      <c r="N77" s="85">
        <v>1</v>
      </c>
      <c r="O77" s="238">
        <v>0</v>
      </c>
      <c r="P77" s="238">
        <v>0</v>
      </c>
      <c r="Q77" s="238">
        <v>0</v>
      </c>
      <c r="R77" s="238">
        <v>0</v>
      </c>
      <c r="S77" s="238">
        <v>0</v>
      </c>
      <c r="T77" s="238">
        <v>0</v>
      </c>
      <c r="U77" s="238">
        <v>0</v>
      </c>
      <c r="V77" s="238">
        <v>0</v>
      </c>
      <c r="W77" s="238">
        <v>0</v>
      </c>
      <c r="X77" s="238">
        <v>0</v>
      </c>
      <c r="Y77" s="238">
        <v>0</v>
      </c>
      <c r="Z77" s="238">
        <v>0</v>
      </c>
      <c r="AA77" s="238">
        <v>0</v>
      </c>
      <c r="AB77" s="238">
        <v>0</v>
      </c>
      <c r="AC77" s="238">
        <v>0</v>
      </c>
      <c r="AD77" s="238">
        <v>0</v>
      </c>
      <c r="AE77" s="238">
        <v>0</v>
      </c>
      <c r="AF77" s="238">
        <v>0</v>
      </c>
      <c r="AG77" s="238">
        <v>0</v>
      </c>
      <c r="AH77" s="238">
        <v>0</v>
      </c>
      <c r="AI77" s="238">
        <v>0</v>
      </c>
      <c r="AJ77" s="238">
        <v>0</v>
      </c>
      <c r="AK77" s="239">
        <f t="shared" si="1"/>
        <v>1</v>
      </c>
    </row>
    <row r="78" spans="1:37" x14ac:dyDescent="0.3">
      <c r="A78" s="85">
        <v>77</v>
      </c>
      <c r="B78" s="242">
        <v>2</v>
      </c>
      <c r="C78" s="82" t="s">
        <v>804</v>
      </c>
      <c r="D78" s="82" t="s">
        <v>9263</v>
      </c>
      <c r="E78" s="82">
        <v>44430</v>
      </c>
      <c r="F78" s="82" t="s">
        <v>9263</v>
      </c>
      <c r="G78" s="238" t="s">
        <v>9257</v>
      </c>
      <c r="H78" s="83">
        <v>244430000426</v>
      </c>
      <c r="I78" s="82" t="s">
        <v>5183</v>
      </c>
      <c r="J78" s="240">
        <v>244430001562</v>
      </c>
      <c r="K78" s="82" t="s">
        <v>7952</v>
      </c>
      <c r="L78" s="82" t="s">
        <v>535</v>
      </c>
      <c r="M78" s="84" t="s">
        <v>7953</v>
      </c>
      <c r="N78" s="85">
        <v>1</v>
      </c>
      <c r="O78" s="238">
        <v>0</v>
      </c>
      <c r="P78" s="238">
        <v>0</v>
      </c>
      <c r="Q78" s="238">
        <v>0</v>
      </c>
      <c r="R78" s="238">
        <v>0</v>
      </c>
      <c r="S78" s="238">
        <v>0</v>
      </c>
      <c r="T78" s="238">
        <v>0</v>
      </c>
      <c r="U78" s="238">
        <v>0</v>
      </c>
      <c r="V78" s="238">
        <v>0</v>
      </c>
      <c r="W78" s="238">
        <v>0</v>
      </c>
      <c r="X78" s="238">
        <v>0</v>
      </c>
      <c r="Y78" s="238">
        <v>0</v>
      </c>
      <c r="Z78" s="238">
        <v>0</v>
      </c>
      <c r="AA78" s="238">
        <v>0</v>
      </c>
      <c r="AB78" s="238">
        <v>0</v>
      </c>
      <c r="AC78" s="238">
        <v>0</v>
      </c>
      <c r="AD78" s="238">
        <v>0</v>
      </c>
      <c r="AE78" s="238">
        <v>0</v>
      </c>
      <c r="AF78" s="238">
        <v>0</v>
      </c>
      <c r="AG78" s="238">
        <v>0</v>
      </c>
      <c r="AH78" s="238">
        <v>0</v>
      </c>
      <c r="AI78" s="238">
        <v>0</v>
      </c>
      <c r="AJ78" s="238">
        <v>0</v>
      </c>
      <c r="AK78" s="239">
        <f t="shared" si="1"/>
        <v>1</v>
      </c>
    </row>
    <row r="79" spans="1:37" x14ac:dyDescent="0.3">
      <c r="A79" s="85">
        <v>78</v>
      </c>
      <c r="B79" s="242">
        <v>2</v>
      </c>
      <c r="C79" s="82" t="s">
        <v>804</v>
      </c>
      <c r="D79" s="82" t="s">
        <v>9263</v>
      </c>
      <c r="E79" s="82">
        <v>44430</v>
      </c>
      <c r="F79" s="82" t="s">
        <v>9263</v>
      </c>
      <c r="G79" s="238" t="s">
        <v>9257</v>
      </c>
      <c r="H79" s="83">
        <v>244430000426</v>
      </c>
      <c r="I79" s="82" t="s">
        <v>5183</v>
      </c>
      <c r="J79" s="240">
        <v>244430003701</v>
      </c>
      <c r="K79" s="82" t="s">
        <v>7954</v>
      </c>
      <c r="L79" s="82" t="s">
        <v>535</v>
      </c>
      <c r="M79" s="84" t="s">
        <v>7955</v>
      </c>
      <c r="N79" s="85">
        <v>1</v>
      </c>
      <c r="O79" s="238">
        <v>0</v>
      </c>
      <c r="P79" s="238">
        <v>0</v>
      </c>
      <c r="Q79" s="238">
        <v>0</v>
      </c>
      <c r="R79" s="238">
        <v>0</v>
      </c>
      <c r="S79" s="238">
        <v>0</v>
      </c>
      <c r="T79" s="238">
        <v>0</v>
      </c>
      <c r="U79" s="238">
        <v>0</v>
      </c>
      <c r="V79" s="238">
        <v>0</v>
      </c>
      <c r="W79" s="238">
        <v>0</v>
      </c>
      <c r="X79" s="238">
        <v>0</v>
      </c>
      <c r="Y79" s="238">
        <v>0</v>
      </c>
      <c r="Z79" s="238">
        <v>0</v>
      </c>
      <c r="AA79" s="238">
        <v>0</v>
      </c>
      <c r="AB79" s="238">
        <v>0</v>
      </c>
      <c r="AC79" s="238">
        <v>0</v>
      </c>
      <c r="AD79" s="238">
        <v>0</v>
      </c>
      <c r="AE79" s="238">
        <v>0</v>
      </c>
      <c r="AF79" s="238">
        <v>0</v>
      </c>
      <c r="AG79" s="238">
        <v>0</v>
      </c>
      <c r="AH79" s="238">
        <v>0</v>
      </c>
      <c r="AI79" s="238">
        <v>0</v>
      </c>
      <c r="AJ79" s="238">
        <v>0</v>
      </c>
      <c r="AK79" s="239">
        <f t="shared" si="1"/>
        <v>1</v>
      </c>
    </row>
    <row r="80" spans="1:37" x14ac:dyDescent="0.3">
      <c r="A80" s="85">
        <v>79</v>
      </c>
      <c r="B80" s="242">
        <v>2</v>
      </c>
      <c r="C80" s="82" t="s">
        <v>804</v>
      </c>
      <c r="D80" s="82" t="s">
        <v>9263</v>
      </c>
      <c r="E80" s="82">
        <v>44430</v>
      </c>
      <c r="F80" s="82" t="s">
        <v>9263</v>
      </c>
      <c r="G80" s="238" t="s">
        <v>9257</v>
      </c>
      <c r="H80" s="83">
        <v>244430000868</v>
      </c>
      <c r="I80" s="82" t="s">
        <v>7956</v>
      </c>
      <c r="J80" s="240">
        <v>244430004570</v>
      </c>
      <c r="K80" s="82" t="s">
        <v>7957</v>
      </c>
      <c r="L80" s="82" t="s">
        <v>535</v>
      </c>
      <c r="M80" s="84" t="s">
        <v>7958</v>
      </c>
      <c r="N80" s="85">
        <v>1</v>
      </c>
      <c r="O80" s="238">
        <v>0</v>
      </c>
      <c r="P80" s="238">
        <v>0</v>
      </c>
      <c r="Q80" s="238">
        <v>0</v>
      </c>
      <c r="R80" s="238">
        <v>0</v>
      </c>
      <c r="S80" s="238">
        <v>0</v>
      </c>
      <c r="T80" s="238">
        <v>0</v>
      </c>
      <c r="U80" s="238">
        <v>0</v>
      </c>
      <c r="V80" s="238">
        <v>0</v>
      </c>
      <c r="W80" s="238">
        <v>0</v>
      </c>
      <c r="X80" s="238">
        <v>0</v>
      </c>
      <c r="Y80" s="238">
        <v>0</v>
      </c>
      <c r="Z80" s="238">
        <v>0</v>
      </c>
      <c r="AA80" s="238">
        <v>0</v>
      </c>
      <c r="AB80" s="238">
        <v>0</v>
      </c>
      <c r="AC80" s="238">
        <v>0</v>
      </c>
      <c r="AD80" s="238">
        <v>0</v>
      </c>
      <c r="AE80" s="238">
        <v>0</v>
      </c>
      <c r="AF80" s="238">
        <v>0</v>
      </c>
      <c r="AG80" s="238">
        <v>0</v>
      </c>
      <c r="AH80" s="238">
        <v>0</v>
      </c>
      <c r="AI80" s="238">
        <v>0</v>
      </c>
      <c r="AJ80" s="238">
        <v>0</v>
      </c>
      <c r="AK80" s="239">
        <f t="shared" si="1"/>
        <v>1</v>
      </c>
    </row>
    <row r="81" spans="1:37" x14ac:dyDescent="0.3">
      <c r="A81" s="85">
        <v>80</v>
      </c>
      <c r="B81" s="242">
        <v>2</v>
      </c>
      <c r="C81" s="82" t="s">
        <v>804</v>
      </c>
      <c r="D81" s="82" t="s">
        <v>9263</v>
      </c>
      <c r="E81" s="82">
        <v>44430</v>
      </c>
      <c r="F81" s="82" t="s">
        <v>9263</v>
      </c>
      <c r="G81" s="238" t="s">
        <v>9257</v>
      </c>
      <c r="H81" s="83">
        <v>244430000868</v>
      </c>
      <c r="I81" s="82" t="s">
        <v>7956</v>
      </c>
      <c r="J81" s="240">
        <v>244430800201</v>
      </c>
      <c r="K81" s="82" t="s">
        <v>7959</v>
      </c>
      <c r="L81" s="82" t="s">
        <v>535</v>
      </c>
      <c r="M81" s="84" t="s">
        <v>7960</v>
      </c>
      <c r="N81" s="85">
        <v>1</v>
      </c>
      <c r="O81" s="238">
        <v>0</v>
      </c>
      <c r="P81" s="238">
        <v>0</v>
      </c>
      <c r="Q81" s="238">
        <v>0</v>
      </c>
      <c r="R81" s="238">
        <v>0</v>
      </c>
      <c r="S81" s="238">
        <v>0</v>
      </c>
      <c r="T81" s="238">
        <v>0</v>
      </c>
      <c r="U81" s="238">
        <v>0</v>
      </c>
      <c r="V81" s="238">
        <v>0</v>
      </c>
      <c r="W81" s="238">
        <v>0</v>
      </c>
      <c r="X81" s="238">
        <v>0</v>
      </c>
      <c r="Y81" s="238">
        <v>0</v>
      </c>
      <c r="Z81" s="238">
        <v>0</v>
      </c>
      <c r="AA81" s="238">
        <v>0</v>
      </c>
      <c r="AB81" s="238">
        <v>0</v>
      </c>
      <c r="AC81" s="238">
        <v>0</v>
      </c>
      <c r="AD81" s="238">
        <v>0</v>
      </c>
      <c r="AE81" s="238">
        <v>0</v>
      </c>
      <c r="AF81" s="238">
        <v>0</v>
      </c>
      <c r="AG81" s="238">
        <v>0</v>
      </c>
      <c r="AH81" s="238">
        <v>0</v>
      </c>
      <c r="AI81" s="238">
        <v>0</v>
      </c>
      <c r="AJ81" s="238">
        <v>0</v>
      </c>
      <c r="AK81" s="239">
        <f t="shared" si="1"/>
        <v>1</v>
      </c>
    </row>
    <row r="82" spans="1:37" x14ac:dyDescent="0.3">
      <c r="A82" s="85">
        <v>81</v>
      </c>
      <c r="B82" s="242">
        <v>2</v>
      </c>
      <c r="C82" s="82" t="s">
        <v>804</v>
      </c>
      <c r="D82" s="82" t="s">
        <v>9263</v>
      </c>
      <c r="E82" s="82">
        <v>44430</v>
      </c>
      <c r="F82" s="82" t="s">
        <v>9263</v>
      </c>
      <c r="G82" s="238" t="s">
        <v>9257</v>
      </c>
      <c r="H82" s="83">
        <v>244430000868</v>
      </c>
      <c r="I82" s="82" t="s">
        <v>7956</v>
      </c>
      <c r="J82" s="240">
        <v>244430003697</v>
      </c>
      <c r="K82" s="82" t="s">
        <v>7961</v>
      </c>
      <c r="L82" s="82" t="s">
        <v>535</v>
      </c>
      <c r="M82" s="84" t="s">
        <v>7962</v>
      </c>
      <c r="N82" s="85">
        <v>1</v>
      </c>
      <c r="O82" s="238">
        <v>0</v>
      </c>
      <c r="P82" s="238">
        <v>0</v>
      </c>
      <c r="Q82" s="238">
        <v>0</v>
      </c>
      <c r="R82" s="238">
        <v>0</v>
      </c>
      <c r="S82" s="238">
        <v>0</v>
      </c>
      <c r="T82" s="238">
        <v>0</v>
      </c>
      <c r="U82" s="238">
        <v>0</v>
      </c>
      <c r="V82" s="238">
        <v>0</v>
      </c>
      <c r="W82" s="238">
        <v>0</v>
      </c>
      <c r="X82" s="238">
        <v>0</v>
      </c>
      <c r="Y82" s="238">
        <v>0</v>
      </c>
      <c r="Z82" s="238">
        <v>0</v>
      </c>
      <c r="AA82" s="238">
        <v>0</v>
      </c>
      <c r="AB82" s="238">
        <v>0</v>
      </c>
      <c r="AC82" s="238">
        <v>0</v>
      </c>
      <c r="AD82" s="238">
        <v>0</v>
      </c>
      <c r="AE82" s="238">
        <v>0</v>
      </c>
      <c r="AF82" s="238">
        <v>0</v>
      </c>
      <c r="AG82" s="238">
        <v>0</v>
      </c>
      <c r="AH82" s="238">
        <v>0</v>
      </c>
      <c r="AI82" s="238">
        <v>0</v>
      </c>
      <c r="AJ82" s="238">
        <v>0</v>
      </c>
      <c r="AK82" s="239">
        <f t="shared" si="1"/>
        <v>1</v>
      </c>
    </row>
    <row r="83" spans="1:37" x14ac:dyDescent="0.3">
      <c r="A83" s="85">
        <v>82</v>
      </c>
      <c r="B83" s="242">
        <v>2</v>
      </c>
      <c r="C83" s="82" t="s">
        <v>804</v>
      </c>
      <c r="D83" s="82" t="s">
        <v>9263</v>
      </c>
      <c r="E83" s="82">
        <v>44430</v>
      </c>
      <c r="F83" s="82" t="s">
        <v>9263</v>
      </c>
      <c r="G83" s="238" t="s">
        <v>9257</v>
      </c>
      <c r="H83" s="83">
        <v>244430000868</v>
      </c>
      <c r="I83" s="82" t="s">
        <v>7956</v>
      </c>
      <c r="J83" s="240">
        <v>244430800066</v>
      </c>
      <c r="K83" s="82" t="s">
        <v>7963</v>
      </c>
      <c r="L83" s="82" t="s">
        <v>535</v>
      </c>
      <c r="M83" s="84" t="s">
        <v>7964</v>
      </c>
      <c r="N83" s="85">
        <v>1</v>
      </c>
      <c r="O83" s="238">
        <v>0</v>
      </c>
      <c r="P83" s="238">
        <v>0</v>
      </c>
      <c r="Q83" s="238">
        <v>0</v>
      </c>
      <c r="R83" s="238">
        <v>0</v>
      </c>
      <c r="S83" s="238">
        <v>0</v>
      </c>
      <c r="T83" s="238">
        <v>0</v>
      </c>
      <c r="U83" s="238">
        <v>0</v>
      </c>
      <c r="V83" s="238">
        <v>0</v>
      </c>
      <c r="W83" s="238">
        <v>0</v>
      </c>
      <c r="X83" s="238">
        <v>0</v>
      </c>
      <c r="Y83" s="238">
        <v>0</v>
      </c>
      <c r="Z83" s="238">
        <v>0</v>
      </c>
      <c r="AA83" s="238">
        <v>0</v>
      </c>
      <c r="AB83" s="238">
        <v>0</v>
      </c>
      <c r="AC83" s="238">
        <v>0</v>
      </c>
      <c r="AD83" s="238">
        <v>0</v>
      </c>
      <c r="AE83" s="238">
        <v>0</v>
      </c>
      <c r="AF83" s="238">
        <v>0</v>
      </c>
      <c r="AG83" s="238">
        <v>0</v>
      </c>
      <c r="AH83" s="238">
        <v>0</v>
      </c>
      <c r="AI83" s="238">
        <v>0</v>
      </c>
      <c r="AJ83" s="238">
        <v>0</v>
      </c>
      <c r="AK83" s="239">
        <f t="shared" si="1"/>
        <v>1</v>
      </c>
    </row>
    <row r="84" spans="1:37" x14ac:dyDescent="0.3">
      <c r="A84" s="85">
        <v>83</v>
      </c>
      <c r="B84" s="242">
        <v>2</v>
      </c>
      <c r="C84" s="82" t="s">
        <v>804</v>
      </c>
      <c r="D84" s="82" t="s">
        <v>9263</v>
      </c>
      <c r="E84" s="82">
        <v>44430</v>
      </c>
      <c r="F84" s="82" t="s">
        <v>9263</v>
      </c>
      <c r="G84" s="238" t="s">
        <v>9257</v>
      </c>
      <c r="H84" s="83">
        <v>244430000868</v>
      </c>
      <c r="I84" s="82" t="s">
        <v>7956</v>
      </c>
      <c r="J84" s="240">
        <v>244430003530</v>
      </c>
      <c r="K84" s="82" t="s">
        <v>7965</v>
      </c>
      <c r="L84" s="82" t="s">
        <v>535</v>
      </c>
      <c r="M84" s="84" t="s">
        <v>7966</v>
      </c>
      <c r="N84" s="85">
        <v>1</v>
      </c>
      <c r="O84" s="238">
        <v>0</v>
      </c>
      <c r="P84" s="238">
        <v>0</v>
      </c>
      <c r="Q84" s="238">
        <v>0</v>
      </c>
      <c r="R84" s="238">
        <v>0</v>
      </c>
      <c r="S84" s="238">
        <v>0</v>
      </c>
      <c r="T84" s="238">
        <v>0</v>
      </c>
      <c r="U84" s="238">
        <v>0</v>
      </c>
      <c r="V84" s="238">
        <v>0</v>
      </c>
      <c r="W84" s="238">
        <v>0</v>
      </c>
      <c r="X84" s="238">
        <v>0</v>
      </c>
      <c r="Y84" s="238">
        <v>0</v>
      </c>
      <c r="Z84" s="238">
        <v>0</v>
      </c>
      <c r="AA84" s="238">
        <v>0</v>
      </c>
      <c r="AB84" s="238">
        <v>0</v>
      </c>
      <c r="AC84" s="238">
        <v>0</v>
      </c>
      <c r="AD84" s="238">
        <v>0</v>
      </c>
      <c r="AE84" s="238">
        <v>0</v>
      </c>
      <c r="AF84" s="238">
        <v>0</v>
      </c>
      <c r="AG84" s="238">
        <v>0</v>
      </c>
      <c r="AH84" s="238">
        <v>0</v>
      </c>
      <c r="AI84" s="238">
        <v>0</v>
      </c>
      <c r="AJ84" s="238">
        <v>0</v>
      </c>
      <c r="AK84" s="239">
        <f t="shared" si="1"/>
        <v>1</v>
      </c>
    </row>
    <row r="85" spans="1:37" x14ac:dyDescent="0.3">
      <c r="A85" s="85">
        <v>84</v>
      </c>
      <c r="B85" s="242">
        <v>2</v>
      </c>
      <c r="C85" s="82" t="s">
        <v>804</v>
      </c>
      <c r="D85" s="82" t="s">
        <v>9263</v>
      </c>
      <c r="E85" s="82">
        <v>44430</v>
      </c>
      <c r="F85" s="82" t="s">
        <v>9263</v>
      </c>
      <c r="G85" s="238" t="s">
        <v>9257</v>
      </c>
      <c r="H85" s="83">
        <v>244430000868</v>
      </c>
      <c r="I85" s="82" t="s">
        <v>7956</v>
      </c>
      <c r="J85" s="240">
        <v>244430003587</v>
      </c>
      <c r="K85" s="82" t="s">
        <v>7967</v>
      </c>
      <c r="L85" s="82" t="s">
        <v>535</v>
      </c>
      <c r="M85" s="84" t="s">
        <v>7914</v>
      </c>
      <c r="N85" s="85">
        <v>1</v>
      </c>
      <c r="O85" s="238">
        <v>0</v>
      </c>
      <c r="P85" s="238">
        <v>0</v>
      </c>
      <c r="Q85" s="238">
        <v>0</v>
      </c>
      <c r="R85" s="238">
        <v>0</v>
      </c>
      <c r="S85" s="238">
        <v>0</v>
      </c>
      <c r="T85" s="238">
        <v>0</v>
      </c>
      <c r="U85" s="238">
        <v>0</v>
      </c>
      <c r="V85" s="238">
        <v>0</v>
      </c>
      <c r="W85" s="238">
        <v>0</v>
      </c>
      <c r="X85" s="238">
        <v>0</v>
      </c>
      <c r="Y85" s="238">
        <v>0</v>
      </c>
      <c r="Z85" s="238">
        <v>0</v>
      </c>
      <c r="AA85" s="238">
        <v>0</v>
      </c>
      <c r="AB85" s="238">
        <v>0</v>
      </c>
      <c r="AC85" s="238">
        <v>0</v>
      </c>
      <c r="AD85" s="238">
        <v>0</v>
      </c>
      <c r="AE85" s="238">
        <v>0</v>
      </c>
      <c r="AF85" s="238">
        <v>0</v>
      </c>
      <c r="AG85" s="238">
        <v>0</v>
      </c>
      <c r="AH85" s="238">
        <v>0</v>
      </c>
      <c r="AI85" s="238">
        <v>0</v>
      </c>
      <c r="AJ85" s="238">
        <v>0</v>
      </c>
      <c r="AK85" s="239">
        <f t="shared" si="1"/>
        <v>1</v>
      </c>
    </row>
    <row r="86" spans="1:37" x14ac:dyDescent="0.3">
      <c r="A86" s="85">
        <v>85</v>
      </c>
      <c r="B86" s="242">
        <v>2</v>
      </c>
      <c r="C86" s="82" t="s">
        <v>804</v>
      </c>
      <c r="D86" s="82" t="s">
        <v>9263</v>
      </c>
      <c r="E86" s="82">
        <v>44430</v>
      </c>
      <c r="F86" s="82" t="s">
        <v>9263</v>
      </c>
      <c r="G86" s="238" t="s">
        <v>9257</v>
      </c>
      <c r="H86" s="83">
        <v>244430001350</v>
      </c>
      <c r="I86" s="82" t="s">
        <v>7968</v>
      </c>
      <c r="J86" s="240">
        <v>244430000060</v>
      </c>
      <c r="K86" s="82" t="s">
        <v>7969</v>
      </c>
      <c r="L86" s="82" t="s">
        <v>535</v>
      </c>
      <c r="M86" s="84" t="s">
        <v>7970</v>
      </c>
      <c r="N86" s="85">
        <v>1</v>
      </c>
      <c r="O86" s="238">
        <v>0</v>
      </c>
      <c r="P86" s="238">
        <v>0</v>
      </c>
      <c r="Q86" s="238">
        <v>0</v>
      </c>
      <c r="R86" s="238">
        <v>0</v>
      </c>
      <c r="S86" s="238">
        <v>0</v>
      </c>
      <c r="T86" s="238">
        <v>0</v>
      </c>
      <c r="U86" s="238">
        <v>0</v>
      </c>
      <c r="V86" s="238">
        <v>0</v>
      </c>
      <c r="W86" s="238">
        <v>0</v>
      </c>
      <c r="X86" s="238">
        <v>0</v>
      </c>
      <c r="Y86" s="238">
        <v>0</v>
      </c>
      <c r="Z86" s="238">
        <v>0</v>
      </c>
      <c r="AA86" s="238">
        <v>0</v>
      </c>
      <c r="AB86" s="238">
        <v>0</v>
      </c>
      <c r="AC86" s="238">
        <v>0</v>
      </c>
      <c r="AD86" s="238">
        <v>0</v>
      </c>
      <c r="AE86" s="238">
        <v>0</v>
      </c>
      <c r="AF86" s="238">
        <v>0</v>
      </c>
      <c r="AG86" s="238">
        <v>0</v>
      </c>
      <c r="AH86" s="238">
        <v>0</v>
      </c>
      <c r="AI86" s="238">
        <v>0</v>
      </c>
      <c r="AJ86" s="238">
        <v>0</v>
      </c>
      <c r="AK86" s="239">
        <f t="shared" si="1"/>
        <v>1</v>
      </c>
    </row>
    <row r="87" spans="1:37" x14ac:dyDescent="0.3">
      <c r="A87" s="85">
        <v>86</v>
      </c>
      <c r="B87" s="242">
        <v>2</v>
      </c>
      <c r="C87" s="82" t="s">
        <v>804</v>
      </c>
      <c r="D87" s="82" t="s">
        <v>9263</v>
      </c>
      <c r="E87" s="82">
        <v>44430</v>
      </c>
      <c r="F87" s="82" t="s">
        <v>9263</v>
      </c>
      <c r="G87" s="238" t="s">
        <v>9257</v>
      </c>
      <c r="H87" s="83">
        <v>244430001350</v>
      </c>
      <c r="I87" s="82" t="s">
        <v>7968</v>
      </c>
      <c r="J87" s="240">
        <v>244430004090</v>
      </c>
      <c r="K87" s="82" t="s">
        <v>7971</v>
      </c>
      <c r="L87" s="82" t="s">
        <v>535</v>
      </c>
      <c r="M87" s="84" t="s">
        <v>7972</v>
      </c>
      <c r="N87" s="85">
        <v>1</v>
      </c>
      <c r="O87" s="238">
        <v>0</v>
      </c>
      <c r="P87" s="238">
        <v>0</v>
      </c>
      <c r="Q87" s="238">
        <v>0</v>
      </c>
      <c r="R87" s="238">
        <v>0</v>
      </c>
      <c r="S87" s="238">
        <v>0</v>
      </c>
      <c r="T87" s="238">
        <v>0</v>
      </c>
      <c r="U87" s="238">
        <v>0</v>
      </c>
      <c r="V87" s="238">
        <v>0</v>
      </c>
      <c r="W87" s="238">
        <v>0</v>
      </c>
      <c r="X87" s="238">
        <v>0</v>
      </c>
      <c r="Y87" s="238">
        <v>0</v>
      </c>
      <c r="Z87" s="238">
        <v>0</v>
      </c>
      <c r="AA87" s="238">
        <v>0</v>
      </c>
      <c r="AB87" s="238">
        <v>0</v>
      </c>
      <c r="AC87" s="238">
        <v>0</v>
      </c>
      <c r="AD87" s="238">
        <v>0</v>
      </c>
      <c r="AE87" s="238">
        <v>0</v>
      </c>
      <c r="AF87" s="238">
        <v>0</v>
      </c>
      <c r="AG87" s="238">
        <v>0</v>
      </c>
      <c r="AH87" s="238">
        <v>0</v>
      </c>
      <c r="AI87" s="238">
        <v>0</v>
      </c>
      <c r="AJ87" s="238">
        <v>0</v>
      </c>
      <c r="AK87" s="239">
        <f t="shared" si="1"/>
        <v>1</v>
      </c>
    </row>
    <row r="88" spans="1:37" x14ac:dyDescent="0.3">
      <c r="A88" s="85">
        <v>87</v>
      </c>
      <c r="B88" s="242">
        <v>2</v>
      </c>
      <c r="C88" s="82" t="s">
        <v>804</v>
      </c>
      <c r="D88" s="82" t="s">
        <v>9263</v>
      </c>
      <c r="E88" s="82">
        <v>44430</v>
      </c>
      <c r="F88" s="82" t="s">
        <v>9263</v>
      </c>
      <c r="G88" s="238" t="s">
        <v>9257</v>
      </c>
      <c r="H88" s="83">
        <v>244430001350</v>
      </c>
      <c r="I88" s="82" t="s">
        <v>7968</v>
      </c>
      <c r="J88" s="240">
        <v>244430001724</v>
      </c>
      <c r="K88" s="82" t="s">
        <v>7973</v>
      </c>
      <c r="L88" s="82" t="s">
        <v>535</v>
      </c>
      <c r="M88" s="84" t="s">
        <v>7974</v>
      </c>
      <c r="N88" s="85">
        <v>1</v>
      </c>
      <c r="O88" s="238">
        <v>0</v>
      </c>
      <c r="P88" s="238">
        <v>0</v>
      </c>
      <c r="Q88" s="238">
        <v>0</v>
      </c>
      <c r="R88" s="238">
        <v>0</v>
      </c>
      <c r="S88" s="238">
        <v>0</v>
      </c>
      <c r="T88" s="238">
        <v>0</v>
      </c>
      <c r="U88" s="238">
        <v>0</v>
      </c>
      <c r="V88" s="238">
        <v>0</v>
      </c>
      <c r="W88" s="238">
        <v>0</v>
      </c>
      <c r="X88" s="238">
        <v>0</v>
      </c>
      <c r="Y88" s="238">
        <v>0</v>
      </c>
      <c r="Z88" s="238">
        <v>0</v>
      </c>
      <c r="AA88" s="238">
        <v>0</v>
      </c>
      <c r="AB88" s="238">
        <v>0</v>
      </c>
      <c r="AC88" s="238">
        <v>0</v>
      </c>
      <c r="AD88" s="238">
        <v>0</v>
      </c>
      <c r="AE88" s="238">
        <v>0</v>
      </c>
      <c r="AF88" s="238">
        <v>0</v>
      </c>
      <c r="AG88" s="238">
        <v>0</v>
      </c>
      <c r="AH88" s="238">
        <v>0</v>
      </c>
      <c r="AI88" s="238">
        <v>0</v>
      </c>
      <c r="AJ88" s="238">
        <v>0</v>
      </c>
      <c r="AK88" s="239">
        <f t="shared" si="1"/>
        <v>1</v>
      </c>
    </row>
    <row r="89" spans="1:37" x14ac:dyDescent="0.3">
      <c r="A89" s="85">
        <v>88</v>
      </c>
      <c r="B89" s="242">
        <v>2</v>
      </c>
      <c r="C89" s="82" t="s">
        <v>804</v>
      </c>
      <c r="D89" s="82" t="s">
        <v>9263</v>
      </c>
      <c r="E89" s="82">
        <v>44430</v>
      </c>
      <c r="F89" s="82" t="s">
        <v>9263</v>
      </c>
      <c r="G89" s="238" t="s">
        <v>9257</v>
      </c>
      <c r="H89" s="83">
        <v>244430001350</v>
      </c>
      <c r="I89" s="82" t="s">
        <v>7968</v>
      </c>
      <c r="J89" s="240">
        <v>244430004073</v>
      </c>
      <c r="K89" s="82" t="s">
        <v>7975</v>
      </c>
      <c r="L89" s="82" t="s">
        <v>535</v>
      </c>
      <c r="M89" s="84" t="s">
        <v>7855</v>
      </c>
      <c r="N89" s="85">
        <v>1</v>
      </c>
      <c r="O89" s="238">
        <v>0</v>
      </c>
      <c r="P89" s="238">
        <v>0</v>
      </c>
      <c r="Q89" s="238">
        <v>0</v>
      </c>
      <c r="R89" s="238">
        <v>0</v>
      </c>
      <c r="S89" s="238">
        <v>0</v>
      </c>
      <c r="T89" s="238">
        <v>0</v>
      </c>
      <c r="U89" s="238">
        <v>0</v>
      </c>
      <c r="V89" s="238">
        <v>0</v>
      </c>
      <c r="W89" s="238">
        <v>0</v>
      </c>
      <c r="X89" s="238">
        <v>0</v>
      </c>
      <c r="Y89" s="238">
        <v>0</v>
      </c>
      <c r="Z89" s="238">
        <v>0</v>
      </c>
      <c r="AA89" s="238">
        <v>0</v>
      </c>
      <c r="AB89" s="238">
        <v>0</v>
      </c>
      <c r="AC89" s="238">
        <v>0</v>
      </c>
      <c r="AD89" s="238">
        <v>0</v>
      </c>
      <c r="AE89" s="238">
        <v>0</v>
      </c>
      <c r="AF89" s="238">
        <v>0</v>
      </c>
      <c r="AG89" s="238">
        <v>0</v>
      </c>
      <c r="AH89" s="238">
        <v>0</v>
      </c>
      <c r="AI89" s="238">
        <v>0</v>
      </c>
      <c r="AJ89" s="238">
        <v>0</v>
      </c>
      <c r="AK89" s="239">
        <f t="shared" si="1"/>
        <v>1</v>
      </c>
    </row>
    <row r="90" spans="1:37" x14ac:dyDescent="0.3">
      <c r="A90" s="85">
        <v>89</v>
      </c>
      <c r="B90" s="242">
        <v>2</v>
      </c>
      <c r="C90" s="82" t="s">
        <v>804</v>
      </c>
      <c r="D90" s="82" t="s">
        <v>9263</v>
      </c>
      <c r="E90" s="82">
        <v>44430</v>
      </c>
      <c r="F90" s="82" t="s">
        <v>9263</v>
      </c>
      <c r="G90" s="238" t="s">
        <v>9257</v>
      </c>
      <c r="H90" s="83">
        <v>244430001350</v>
      </c>
      <c r="I90" s="82" t="s">
        <v>7968</v>
      </c>
      <c r="J90" s="240">
        <v>244430003562</v>
      </c>
      <c r="K90" s="82" t="s">
        <v>7976</v>
      </c>
      <c r="L90" s="82" t="s">
        <v>535</v>
      </c>
      <c r="M90" s="84" t="s">
        <v>7977</v>
      </c>
      <c r="N90" s="85">
        <v>1</v>
      </c>
      <c r="O90" s="238">
        <v>0</v>
      </c>
      <c r="P90" s="238">
        <v>0</v>
      </c>
      <c r="Q90" s="238">
        <v>0</v>
      </c>
      <c r="R90" s="238">
        <v>0</v>
      </c>
      <c r="S90" s="238">
        <v>0</v>
      </c>
      <c r="T90" s="238">
        <v>0</v>
      </c>
      <c r="U90" s="238">
        <v>0</v>
      </c>
      <c r="V90" s="238">
        <v>0</v>
      </c>
      <c r="W90" s="238">
        <v>0</v>
      </c>
      <c r="X90" s="238">
        <v>0</v>
      </c>
      <c r="Y90" s="238">
        <v>0</v>
      </c>
      <c r="Z90" s="238">
        <v>0</v>
      </c>
      <c r="AA90" s="238">
        <v>0</v>
      </c>
      <c r="AB90" s="238">
        <v>0</v>
      </c>
      <c r="AC90" s="238">
        <v>0</v>
      </c>
      <c r="AD90" s="238">
        <v>0</v>
      </c>
      <c r="AE90" s="238">
        <v>0</v>
      </c>
      <c r="AF90" s="238">
        <v>0</v>
      </c>
      <c r="AG90" s="238">
        <v>0</v>
      </c>
      <c r="AH90" s="238">
        <v>0</v>
      </c>
      <c r="AI90" s="238">
        <v>0</v>
      </c>
      <c r="AJ90" s="238">
        <v>0</v>
      </c>
      <c r="AK90" s="239">
        <f t="shared" si="1"/>
        <v>1</v>
      </c>
    </row>
    <row r="91" spans="1:37" x14ac:dyDescent="0.3">
      <c r="A91" s="85">
        <v>90</v>
      </c>
      <c r="B91" s="242">
        <v>2</v>
      </c>
      <c r="C91" s="82" t="s">
        <v>804</v>
      </c>
      <c r="D91" s="82" t="s">
        <v>9263</v>
      </c>
      <c r="E91" s="82">
        <v>44430</v>
      </c>
      <c r="F91" s="82" t="s">
        <v>9263</v>
      </c>
      <c r="G91" s="238" t="s">
        <v>9257</v>
      </c>
      <c r="H91" s="83">
        <v>244430001350</v>
      </c>
      <c r="I91" s="82" t="s">
        <v>7968</v>
      </c>
      <c r="J91" s="240">
        <v>244430000019</v>
      </c>
      <c r="K91" s="82" t="s">
        <v>7978</v>
      </c>
      <c r="L91" s="82" t="s">
        <v>535</v>
      </c>
      <c r="M91" s="84" t="s">
        <v>7974</v>
      </c>
      <c r="N91" s="85">
        <v>1</v>
      </c>
      <c r="O91" s="238">
        <v>0</v>
      </c>
      <c r="P91" s="238">
        <v>0</v>
      </c>
      <c r="Q91" s="238">
        <v>0</v>
      </c>
      <c r="R91" s="238">
        <v>0</v>
      </c>
      <c r="S91" s="238">
        <v>0</v>
      </c>
      <c r="T91" s="238">
        <v>0</v>
      </c>
      <c r="U91" s="238">
        <v>0</v>
      </c>
      <c r="V91" s="238">
        <v>0</v>
      </c>
      <c r="W91" s="238">
        <v>0</v>
      </c>
      <c r="X91" s="238">
        <v>0</v>
      </c>
      <c r="Y91" s="238">
        <v>0</v>
      </c>
      <c r="Z91" s="238">
        <v>0</v>
      </c>
      <c r="AA91" s="238">
        <v>0</v>
      </c>
      <c r="AB91" s="238">
        <v>0</v>
      </c>
      <c r="AC91" s="238">
        <v>0</v>
      </c>
      <c r="AD91" s="238">
        <v>0</v>
      </c>
      <c r="AE91" s="238">
        <v>0</v>
      </c>
      <c r="AF91" s="238">
        <v>0</v>
      </c>
      <c r="AG91" s="238">
        <v>0</v>
      </c>
      <c r="AH91" s="238">
        <v>0</v>
      </c>
      <c r="AI91" s="238">
        <v>0</v>
      </c>
      <c r="AJ91" s="238">
        <v>0</v>
      </c>
      <c r="AK91" s="239">
        <f t="shared" si="1"/>
        <v>1</v>
      </c>
    </row>
    <row r="92" spans="1:37" x14ac:dyDescent="0.3">
      <c r="A92" s="85">
        <v>91</v>
      </c>
      <c r="B92" s="242">
        <v>2</v>
      </c>
      <c r="C92" s="82" t="s">
        <v>804</v>
      </c>
      <c r="D92" s="82" t="s">
        <v>9263</v>
      </c>
      <c r="E92" s="82">
        <v>44430</v>
      </c>
      <c r="F92" s="82" t="s">
        <v>9263</v>
      </c>
      <c r="G92" s="238" t="s">
        <v>9257</v>
      </c>
      <c r="H92" s="83">
        <v>244430001350</v>
      </c>
      <c r="I92" s="82" t="s">
        <v>7968</v>
      </c>
      <c r="J92" s="240">
        <v>344430001656</v>
      </c>
      <c r="K92" s="82" t="s">
        <v>7979</v>
      </c>
      <c r="L92" s="82" t="s">
        <v>535</v>
      </c>
      <c r="M92" s="84" t="s">
        <v>7980</v>
      </c>
      <c r="N92" s="85">
        <v>1</v>
      </c>
      <c r="O92" s="238">
        <v>0</v>
      </c>
      <c r="P92" s="238">
        <v>0</v>
      </c>
      <c r="Q92" s="238">
        <v>0</v>
      </c>
      <c r="R92" s="238">
        <v>0</v>
      </c>
      <c r="S92" s="238">
        <v>0</v>
      </c>
      <c r="T92" s="238">
        <v>0</v>
      </c>
      <c r="U92" s="238">
        <v>0</v>
      </c>
      <c r="V92" s="238">
        <v>0</v>
      </c>
      <c r="W92" s="238">
        <v>0</v>
      </c>
      <c r="X92" s="238">
        <v>0</v>
      </c>
      <c r="Y92" s="238">
        <v>0</v>
      </c>
      <c r="Z92" s="238">
        <v>0</v>
      </c>
      <c r="AA92" s="238">
        <v>0</v>
      </c>
      <c r="AB92" s="238">
        <v>0</v>
      </c>
      <c r="AC92" s="238">
        <v>0</v>
      </c>
      <c r="AD92" s="238">
        <v>0</v>
      </c>
      <c r="AE92" s="238">
        <v>0</v>
      </c>
      <c r="AF92" s="238">
        <v>0</v>
      </c>
      <c r="AG92" s="238">
        <v>0</v>
      </c>
      <c r="AH92" s="238">
        <v>0</v>
      </c>
      <c r="AI92" s="238">
        <v>0</v>
      </c>
      <c r="AJ92" s="238">
        <v>0</v>
      </c>
      <c r="AK92" s="239">
        <f t="shared" si="1"/>
        <v>1</v>
      </c>
    </row>
    <row r="93" spans="1:37" x14ac:dyDescent="0.3">
      <c r="A93" s="85">
        <v>92</v>
      </c>
      <c r="B93" s="242">
        <v>2</v>
      </c>
      <c r="C93" s="82" t="s">
        <v>804</v>
      </c>
      <c r="D93" s="82" t="s">
        <v>9263</v>
      </c>
      <c r="E93" s="82">
        <v>44430</v>
      </c>
      <c r="F93" s="82" t="s">
        <v>9263</v>
      </c>
      <c r="G93" s="238" t="s">
        <v>9257</v>
      </c>
      <c r="H93" s="83">
        <v>244430001350</v>
      </c>
      <c r="I93" s="82" t="s">
        <v>7968</v>
      </c>
      <c r="J93" s="240">
        <v>244430002364</v>
      </c>
      <c r="K93" s="82" t="s">
        <v>7981</v>
      </c>
      <c r="L93" s="82" t="s">
        <v>535</v>
      </c>
      <c r="M93" s="84" t="s">
        <v>7982</v>
      </c>
      <c r="N93" s="85">
        <v>2</v>
      </c>
      <c r="O93" s="238">
        <v>0</v>
      </c>
      <c r="P93" s="238">
        <v>0</v>
      </c>
      <c r="Q93" s="238">
        <v>0</v>
      </c>
      <c r="R93" s="238">
        <v>0</v>
      </c>
      <c r="S93" s="238">
        <v>0</v>
      </c>
      <c r="T93" s="238">
        <v>0</v>
      </c>
      <c r="U93" s="238">
        <v>0</v>
      </c>
      <c r="V93" s="238">
        <v>0</v>
      </c>
      <c r="W93" s="238">
        <v>0</v>
      </c>
      <c r="X93" s="238">
        <v>0</v>
      </c>
      <c r="Y93" s="238">
        <v>0</v>
      </c>
      <c r="Z93" s="238">
        <v>0</v>
      </c>
      <c r="AA93" s="238">
        <v>0</v>
      </c>
      <c r="AB93" s="238">
        <v>0</v>
      </c>
      <c r="AC93" s="238">
        <v>0</v>
      </c>
      <c r="AD93" s="238">
        <v>0</v>
      </c>
      <c r="AE93" s="238">
        <v>0</v>
      </c>
      <c r="AF93" s="238">
        <v>0</v>
      </c>
      <c r="AG93" s="238">
        <v>0</v>
      </c>
      <c r="AH93" s="238">
        <v>0</v>
      </c>
      <c r="AI93" s="238">
        <v>0</v>
      </c>
      <c r="AJ93" s="238">
        <v>0</v>
      </c>
      <c r="AK93" s="239">
        <f t="shared" si="1"/>
        <v>2</v>
      </c>
    </row>
    <row r="94" spans="1:37" x14ac:dyDescent="0.3">
      <c r="A94" s="85">
        <v>93</v>
      </c>
      <c r="B94" s="242">
        <v>2</v>
      </c>
      <c r="C94" s="82" t="s">
        <v>804</v>
      </c>
      <c r="D94" s="82" t="s">
        <v>9263</v>
      </c>
      <c r="E94" s="82">
        <v>44430</v>
      </c>
      <c r="F94" s="82" t="s">
        <v>9263</v>
      </c>
      <c r="G94" s="238" t="s">
        <v>9257</v>
      </c>
      <c r="H94" s="83">
        <v>244430001350</v>
      </c>
      <c r="I94" s="82" t="s">
        <v>7968</v>
      </c>
      <c r="J94" s="240">
        <v>244430001716</v>
      </c>
      <c r="K94" s="82" t="s">
        <v>7983</v>
      </c>
      <c r="L94" s="82" t="s">
        <v>535</v>
      </c>
      <c r="M94" s="84" t="s">
        <v>7980</v>
      </c>
      <c r="N94" s="85">
        <v>1</v>
      </c>
      <c r="O94" s="238">
        <v>0</v>
      </c>
      <c r="P94" s="238">
        <v>0</v>
      </c>
      <c r="Q94" s="238">
        <v>0</v>
      </c>
      <c r="R94" s="238">
        <v>0</v>
      </c>
      <c r="S94" s="238">
        <v>0</v>
      </c>
      <c r="T94" s="238">
        <v>0</v>
      </c>
      <c r="U94" s="238">
        <v>0</v>
      </c>
      <c r="V94" s="238">
        <v>0</v>
      </c>
      <c r="W94" s="238">
        <v>0</v>
      </c>
      <c r="X94" s="238">
        <v>0</v>
      </c>
      <c r="Y94" s="238">
        <v>0</v>
      </c>
      <c r="Z94" s="238">
        <v>0</v>
      </c>
      <c r="AA94" s="238">
        <v>0</v>
      </c>
      <c r="AB94" s="238">
        <v>0</v>
      </c>
      <c r="AC94" s="238">
        <v>0</v>
      </c>
      <c r="AD94" s="238">
        <v>0</v>
      </c>
      <c r="AE94" s="238">
        <v>0</v>
      </c>
      <c r="AF94" s="238">
        <v>0</v>
      </c>
      <c r="AG94" s="238">
        <v>0</v>
      </c>
      <c r="AH94" s="238">
        <v>0</v>
      </c>
      <c r="AI94" s="238">
        <v>0</v>
      </c>
      <c r="AJ94" s="238">
        <v>0</v>
      </c>
      <c r="AK94" s="239">
        <f t="shared" si="1"/>
        <v>1</v>
      </c>
    </row>
    <row r="95" spans="1:37" x14ac:dyDescent="0.3">
      <c r="A95" s="85">
        <v>94</v>
      </c>
      <c r="B95" s="242">
        <v>2</v>
      </c>
      <c r="C95" s="82" t="s">
        <v>804</v>
      </c>
      <c r="D95" s="82" t="s">
        <v>9263</v>
      </c>
      <c r="E95" s="82">
        <v>44430</v>
      </c>
      <c r="F95" s="82" t="s">
        <v>9263</v>
      </c>
      <c r="G95" s="238" t="s">
        <v>9257</v>
      </c>
      <c r="H95" s="83">
        <v>244430000116</v>
      </c>
      <c r="I95" s="82" t="s">
        <v>7984</v>
      </c>
      <c r="J95" s="240">
        <v>244430003727</v>
      </c>
      <c r="K95" s="82" t="s">
        <v>7985</v>
      </c>
      <c r="L95" s="82" t="s">
        <v>535</v>
      </c>
      <c r="M95" s="84" t="s">
        <v>7986</v>
      </c>
      <c r="N95" s="85">
        <v>1</v>
      </c>
      <c r="O95" s="238">
        <v>0</v>
      </c>
      <c r="P95" s="238">
        <v>0</v>
      </c>
      <c r="Q95" s="238">
        <v>0</v>
      </c>
      <c r="R95" s="238">
        <v>0</v>
      </c>
      <c r="S95" s="238">
        <v>0</v>
      </c>
      <c r="T95" s="238">
        <v>0</v>
      </c>
      <c r="U95" s="238">
        <v>0</v>
      </c>
      <c r="V95" s="238">
        <v>0</v>
      </c>
      <c r="W95" s="238">
        <v>0</v>
      </c>
      <c r="X95" s="238">
        <v>0</v>
      </c>
      <c r="Y95" s="238">
        <v>0</v>
      </c>
      <c r="Z95" s="238">
        <v>0</v>
      </c>
      <c r="AA95" s="238">
        <v>0</v>
      </c>
      <c r="AB95" s="238">
        <v>0</v>
      </c>
      <c r="AC95" s="238">
        <v>0</v>
      </c>
      <c r="AD95" s="238">
        <v>0</v>
      </c>
      <c r="AE95" s="238">
        <v>0</v>
      </c>
      <c r="AF95" s="238">
        <v>0</v>
      </c>
      <c r="AG95" s="238">
        <v>0</v>
      </c>
      <c r="AH95" s="238">
        <v>0</v>
      </c>
      <c r="AI95" s="238">
        <v>0</v>
      </c>
      <c r="AJ95" s="238">
        <v>0</v>
      </c>
      <c r="AK95" s="239">
        <f t="shared" si="1"/>
        <v>1</v>
      </c>
    </row>
    <row r="96" spans="1:37" x14ac:dyDescent="0.3">
      <c r="A96" s="85">
        <v>95</v>
      </c>
      <c r="B96" s="242">
        <v>2</v>
      </c>
      <c r="C96" s="82" t="s">
        <v>804</v>
      </c>
      <c r="D96" s="82" t="s">
        <v>9263</v>
      </c>
      <c r="E96" s="82">
        <v>44430</v>
      </c>
      <c r="F96" s="82" t="s">
        <v>9263</v>
      </c>
      <c r="G96" s="238" t="s">
        <v>9257</v>
      </c>
      <c r="H96" s="83">
        <v>244430000116</v>
      </c>
      <c r="I96" s="82" t="s">
        <v>7984</v>
      </c>
      <c r="J96" s="240">
        <v>244430003921</v>
      </c>
      <c r="K96" s="82" t="s">
        <v>7987</v>
      </c>
      <c r="L96" s="82" t="s">
        <v>535</v>
      </c>
      <c r="M96" s="84" t="s">
        <v>7986</v>
      </c>
      <c r="N96" s="85">
        <v>1</v>
      </c>
      <c r="O96" s="238">
        <v>0</v>
      </c>
      <c r="P96" s="238">
        <v>0</v>
      </c>
      <c r="Q96" s="238">
        <v>0</v>
      </c>
      <c r="R96" s="238">
        <v>0</v>
      </c>
      <c r="S96" s="238">
        <v>0</v>
      </c>
      <c r="T96" s="238">
        <v>0</v>
      </c>
      <c r="U96" s="238">
        <v>0</v>
      </c>
      <c r="V96" s="238">
        <v>0</v>
      </c>
      <c r="W96" s="238">
        <v>0</v>
      </c>
      <c r="X96" s="238">
        <v>0</v>
      </c>
      <c r="Y96" s="238">
        <v>0</v>
      </c>
      <c r="Z96" s="238">
        <v>0</v>
      </c>
      <c r="AA96" s="238">
        <v>0</v>
      </c>
      <c r="AB96" s="238">
        <v>0</v>
      </c>
      <c r="AC96" s="238">
        <v>0</v>
      </c>
      <c r="AD96" s="238">
        <v>0</v>
      </c>
      <c r="AE96" s="238">
        <v>0</v>
      </c>
      <c r="AF96" s="238">
        <v>0</v>
      </c>
      <c r="AG96" s="238">
        <v>0</v>
      </c>
      <c r="AH96" s="238">
        <v>0</v>
      </c>
      <c r="AI96" s="238">
        <v>0</v>
      </c>
      <c r="AJ96" s="238">
        <v>0</v>
      </c>
      <c r="AK96" s="239">
        <f t="shared" si="1"/>
        <v>1</v>
      </c>
    </row>
    <row r="97" spans="1:37" x14ac:dyDescent="0.3">
      <c r="A97" s="85">
        <v>96</v>
      </c>
      <c r="B97" s="242">
        <v>2</v>
      </c>
      <c r="C97" s="82" t="s">
        <v>804</v>
      </c>
      <c r="D97" s="82" t="s">
        <v>9263</v>
      </c>
      <c r="E97" s="82">
        <v>44430</v>
      </c>
      <c r="F97" s="82" t="s">
        <v>9263</v>
      </c>
      <c r="G97" s="238" t="s">
        <v>9257</v>
      </c>
      <c r="H97" s="83">
        <v>244430000116</v>
      </c>
      <c r="I97" s="82" t="s">
        <v>7984</v>
      </c>
      <c r="J97" s="240">
        <v>244430003964</v>
      </c>
      <c r="K97" s="82" t="s">
        <v>7988</v>
      </c>
      <c r="L97" s="82" t="s">
        <v>535</v>
      </c>
      <c r="M97" s="84" t="s">
        <v>7989</v>
      </c>
      <c r="N97" s="85">
        <v>1</v>
      </c>
      <c r="O97" s="238">
        <v>0</v>
      </c>
      <c r="P97" s="238">
        <v>0</v>
      </c>
      <c r="Q97" s="238">
        <v>0</v>
      </c>
      <c r="R97" s="238">
        <v>0</v>
      </c>
      <c r="S97" s="238">
        <v>0</v>
      </c>
      <c r="T97" s="238">
        <v>0</v>
      </c>
      <c r="U97" s="238">
        <v>0</v>
      </c>
      <c r="V97" s="238">
        <v>0</v>
      </c>
      <c r="W97" s="238">
        <v>0</v>
      </c>
      <c r="X97" s="238">
        <v>0</v>
      </c>
      <c r="Y97" s="238">
        <v>0</v>
      </c>
      <c r="Z97" s="238">
        <v>0</v>
      </c>
      <c r="AA97" s="238">
        <v>0</v>
      </c>
      <c r="AB97" s="238">
        <v>0</v>
      </c>
      <c r="AC97" s="238">
        <v>0</v>
      </c>
      <c r="AD97" s="238">
        <v>0</v>
      </c>
      <c r="AE97" s="238">
        <v>0</v>
      </c>
      <c r="AF97" s="238">
        <v>0</v>
      </c>
      <c r="AG97" s="238">
        <v>0</v>
      </c>
      <c r="AH97" s="238">
        <v>0</v>
      </c>
      <c r="AI97" s="238">
        <v>0</v>
      </c>
      <c r="AJ97" s="238">
        <v>0</v>
      </c>
      <c r="AK97" s="239">
        <f t="shared" si="1"/>
        <v>1</v>
      </c>
    </row>
    <row r="98" spans="1:37" x14ac:dyDescent="0.3">
      <c r="A98" s="85">
        <v>97</v>
      </c>
      <c r="B98" s="242">
        <v>2</v>
      </c>
      <c r="C98" s="82" t="s">
        <v>804</v>
      </c>
      <c r="D98" s="82" t="s">
        <v>9263</v>
      </c>
      <c r="E98" s="82">
        <v>44430</v>
      </c>
      <c r="F98" s="82" t="s">
        <v>9263</v>
      </c>
      <c r="G98" s="238" t="s">
        <v>9257</v>
      </c>
      <c r="H98" s="83">
        <v>244430000116</v>
      </c>
      <c r="I98" s="82" t="s">
        <v>7984</v>
      </c>
      <c r="J98" s="240">
        <v>244430001767</v>
      </c>
      <c r="K98" s="82" t="s">
        <v>7990</v>
      </c>
      <c r="L98" s="82" t="s">
        <v>535</v>
      </c>
      <c r="M98" s="84" t="s">
        <v>7991</v>
      </c>
      <c r="N98" s="85">
        <v>1</v>
      </c>
      <c r="O98" s="238">
        <v>0</v>
      </c>
      <c r="P98" s="238">
        <v>0</v>
      </c>
      <c r="Q98" s="238">
        <v>0</v>
      </c>
      <c r="R98" s="238">
        <v>0</v>
      </c>
      <c r="S98" s="238">
        <v>0</v>
      </c>
      <c r="T98" s="238">
        <v>0</v>
      </c>
      <c r="U98" s="238">
        <v>0</v>
      </c>
      <c r="V98" s="238">
        <v>0</v>
      </c>
      <c r="W98" s="238">
        <v>0</v>
      </c>
      <c r="X98" s="238">
        <v>0</v>
      </c>
      <c r="Y98" s="238">
        <v>0</v>
      </c>
      <c r="Z98" s="238">
        <v>0</v>
      </c>
      <c r="AA98" s="238">
        <v>0</v>
      </c>
      <c r="AB98" s="238">
        <v>0</v>
      </c>
      <c r="AC98" s="238">
        <v>0</v>
      </c>
      <c r="AD98" s="238">
        <v>0</v>
      </c>
      <c r="AE98" s="238">
        <v>0</v>
      </c>
      <c r="AF98" s="238">
        <v>0</v>
      </c>
      <c r="AG98" s="238">
        <v>0</v>
      </c>
      <c r="AH98" s="238">
        <v>0</v>
      </c>
      <c r="AI98" s="238">
        <v>0</v>
      </c>
      <c r="AJ98" s="238">
        <v>0</v>
      </c>
      <c r="AK98" s="239">
        <f t="shared" si="1"/>
        <v>1</v>
      </c>
    </row>
    <row r="99" spans="1:37" x14ac:dyDescent="0.3">
      <c r="A99" s="85">
        <v>98</v>
      </c>
      <c r="B99" s="242">
        <v>2</v>
      </c>
      <c r="C99" s="82" t="s">
        <v>804</v>
      </c>
      <c r="D99" s="82" t="s">
        <v>9263</v>
      </c>
      <c r="E99" s="82">
        <v>44430</v>
      </c>
      <c r="F99" s="82" t="s">
        <v>9263</v>
      </c>
      <c r="G99" s="238" t="s">
        <v>9257</v>
      </c>
      <c r="H99" s="83">
        <v>244430000116</v>
      </c>
      <c r="I99" s="82" t="s">
        <v>7984</v>
      </c>
      <c r="J99" s="240">
        <v>244430800082</v>
      </c>
      <c r="K99" s="82" t="s">
        <v>7992</v>
      </c>
      <c r="L99" s="82" t="s">
        <v>535</v>
      </c>
      <c r="M99" s="84" t="s">
        <v>7993</v>
      </c>
      <c r="N99" s="85">
        <v>1</v>
      </c>
      <c r="O99" s="238">
        <v>0</v>
      </c>
      <c r="P99" s="238">
        <v>0</v>
      </c>
      <c r="Q99" s="238">
        <v>0</v>
      </c>
      <c r="R99" s="238">
        <v>0</v>
      </c>
      <c r="S99" s="238">
        <v>0</v>
      </c>
      <c r="T99" s="238">
        <v>0</v>
      </c>
      <c r="U99" s="238">
        <v>0</v>
      </c>
      <c r="V99" s="238">
        <v>0</v>
      </c>
      <c r="W99" s="238">
        <v>0</v>
      </c>
      <c r="X99" s="238">
        <v>0</v>
      </c>
      <c r="Y99" s="238">
        <v>0</v>
      </c>
      <c r="Z99" s="238">
        <v>0</v>
      </c>
      <c r="AA99" s="238">
        <v>0</v>
      </c>
      <c r="AB99" s="238">
        <v>0</v>
      </c>
      <c r="AC99" s="238">
        <v>0</v>
      </c>
      <c r="AD99" s="238">
        <v>0</v>
      </c>
      <c r="AE99" s="238">
        <v>0</v>
      </c>
      <c r="AF99" s="238">
        <v>0</v>
      </c>
      <c r="AG99" s="238">
        <v>0</v>
      </c>
      <c r="AH99" s="238">
        <v>0</v>
      </c>
      <c r="AI99" s="238">
        <v>0</v>
      </c>
      <c r="AJ99" s="238">
        <v>0</v>
      </c>
      <c r="AK99" s="239">
        <f t="shared" si="1"/>
        <v>1</v>
      </c>
    </row>
    <row r="100" spans="1:37" x14ac:dyDescent="0.3">
      <c r="A100" s="85">
        <v>99</v>
      </c>
      <c r="B100" s="242">
        <v>2</v>
      </c>
      <c r="C100" s="82" t="s">
        <v>804</v>
      </c>
      <c r="D100" s="82" t="s">
        <v>9263</v>
      </c>
      <c r="E100" s="82">
        <v>44430</v>
      </c>
      <c r="F100" s="82" t="s">
        <v>9263</v>
      </c>
      <c r="G100" s="238" t="s">
        <v>9257</v>
      </c>
      <c r="H100" s="83">
        <v>244430000116</v>
      </c>
      <c r="I100" s="82" t="s">
        <v>7984</v>
      </c>
      <c r="J100" s="240">
        <v>244430003948</v>
      </c>
      <c r="K100" s="82" t="s">
        <v>7994</v>
      </c>
      <c r="L100" s="82" t="s">
        <v>535</v>
      </c>
      <c r="M100" s="84" t="s">
        <v>7986</v>
      </c>
      <c r="N100" s="85">
        <v>1</v>
      </c>
      <c r="O100" s="238">
        <v>0</v>
      </c>
      <c r="P100" s="238">
        <v>0</v>
      </c>
      <c r="Q100" s="238">
        <v>0</v>
      </c>
      <c r="R100" s="238">
        <v>0</v>
      </c>
      <c r="S100" s="238">
        <v>0</v>
      </c>
      <c r="T100" s="238">
        <v>0</v>
      </c>
      <c r="U100" s="238">
        <v>0</v>
      </c>
      <c r="V100" s="238">
        <v>0</v>
      </c>
      <c r="W100" s="238">
        <v>0</v>
      </c>
      <c r="X100" s="238">
        <v>0</v>
      </c>
      <c r="Y100" s="238">
        <v>0</v>
      </c>
      <c r="Z100" s="238">
        <v>0</v>
      </c>
      <c r="AA100" s="238">
        <v>0</v>
      </c>
      <c r="AB100" s="238">
        <v>0</v>
      </c>
      <c r="AC100" s="238">
        <v>0</v>
      </c>
      <c r="AD100" s="238">
        <v>0</v>
      </c>
      <c r="AE100" s="238">
        <v>0</v>
      </c>
      <c r="AF100" s="238">
        <v>0</v>
      </c>
      <c r="AG100" s="238">
        <v>0</v>
      </c>
      <c r="AH100" s="238">
        <v>0</v>
      </c>
      <c r="AI100" s="238">
        <v>0</v>
      </c>
      <c r="AJ100" s="238">
        <v>0</v>
      </c>
      <c r="AK100" s="239">
        <f t="shared" si="1"/>
        <v>1</v>
      </c>
    </row>
    <row r="101" spans="1:37" x14ac:dyDescent="0.3">
      <c r="A101" s="85">
        <v>100</v>
      </c>
      <c r="B101" s="242">
        <v>2</v>
      </c>
      <c r="C101" s="82" t="s">
        <v>804</v>
      </c>
      <c r="D101" s="82" t="s">
        <v>9263</v>
      </c>
      <c r="E101" s="82">
        <v>44430</v>
      </c>
      <c r="F101" s="82" t="s">
        <v>9263</v>
      </c>
      <c r="G101" s="238" t="s">
        <v>9257</v>
      </c>
      <c r="H101" s="83">
        <v>244430000116</v>
      </c>
      <c r="I101" s="82" t="s">
        <v>7984</v>
      </c>
      <c r="J101" s="240">
        <v>244430002763</v>
      </c>
      <c r="K101" s="82" t="s">
        <v>7995</v>
      </c>
      <c r="L101" s="82" t="s">
        <v>535</v>
      </c>
      <c r="M101" s="84" t="s">
        <v>7996</v>
      </c>
      <c r="N101" s="85">
        <v>1</v>
      </c>
      <c r="O101" s="238">
        <v>0</v>
      </c>
      <c r="P101" s="238">
        <v>0</v>
      </c>
      <c r="Q101" s="238">
        <v>0</v>
      </c>
      <c r="R101" s="238">
        <v>0</v>
      </c>
      <c r="S101" s="238">
        <v>0</v>
      </c>
      <c r="T101" s="238">
        <v>0</v>
      </c>
      <c r="U101" s="238">
        <v>0</v>
      </c>
      <c r="V101" s="238">
        <v>0</v>
      </c>
      <c r="W101" s="238">
        <v>0</v>
      </c>
      <c r="X101" s="238">
        <v>0</v>
      </c>
      <c r="Y101" s="238">
        <v>0</v>
      </c>
      <c r="Z101" s="238">
        <v>0</v>
      </c>
      <c r="AA101" s="238">
        <v>0</v>
      </c>
      <c r="AB101" s="238">
        <v>0</v>
      </c>
      <c r="AC101" s="238">
        <v>0</v>
      </c>
      <c r="AD101" s="238">
        <v>0</v>
      </c>
      <c r="AE101" s="238">
        <v>0</v>
      </c>
      <c r="AF101" s="238">
        <v>0</v>
      </c>
      <c r="AG101" s="238">
        <v>0</v>
      </c>
      <c r="AH101" s="238">
        <v>0</v>
      </c>
      <c r="AI101" s="238">
        <v>0</v>
      </c>
      <c r="AJ101" s="238">
        <v>0</v>
      </c>
      <c r="AK101" s="239">
        <f t="shared" si="1"/>
        <v>1</v>
      </c>
    </row>
    <row r="102" spans="1:37" x14ac:dyDescent="0.3">
      <c r="A102" s="85">
        <v>101</v>
      </c>
      <c r="B102" s="242">
        <v>2</v>
      </c>
      <c r="C102" s="82" t="s">
        <v>804</v>
      </c>
      <c r="D102" s="82" t="s">
        <v>9263</v>
      </c>
      <c r="E102" s="82">
        <v>44430</v>
      </c>
      <c r="F102" s="82" t="s">
        <v>9263</v>
      </c>
      <c r="G102" s="238" t="s">
        <v>9257</v>
      </c>
      <c r="H102" s="83">
        <v>244430000116</v>
      </c>
      <c r="I102" s="82" t="s">
        <v>7984</v>
      </c>
      <c r="J102" s="240">
        <v>244430001775</v>
      </c>
      <c r="K102" s="82" t="s">
        <v>7997</v>
      </c>
      <c r="L102" s="82" t="s">
        <v>535</v>
      </c>
      <c r="M102" s="84" t="s">
        <v>7998</v>
      </c>
      <c r="N102" s="85">
        <v>1</v>
      </c>
      <c r="O102" s="238">
        <v>0</v>
      </c>
      <c r="P102" s="238">
        <v>0</v>
      </c>
      <c r="Q102" s="238">
        <v>0</v>
      </c>
      <c r="R102" s="238">
        <v>0</v>
      </c>
      <c r="S102" s="238">
        <v>0</v>
      </c>
      <c r="T102" s="238">
        <v>0</v>
      </c>
      <c r="U102" s="238">
        <v>0</v>
      </c>
      <c r="V102" s="238">
        <v>0</v>
      </c>
      <c r="W102" s="238">
        <v>0</v>
      </c>
      <c r="X102" s="238">
        <v>0</v>
      </c>
      <c r="Y102" s="238">
        <v>0</v>
      </c>
      <c r="Z102" s="238">
        <v>0</v>
      </c>
      <c r="AA102" s="238">
        <v>0</v>
      </c>
      <c r="AB102" s="238">
        <v>0</v>
      </c>
      <c r="AC102" s="238">
        <v>0</v>
      </c>
      <c r="AD102" s="238">
        <v>0</v>
      </c>
      <c r="AE102" s="238">
        <v>0</v>
      </c>
      <c r="AF102" s="238">
        <v>0</v>
      </c>
      <c r="AG102" s="238">
        <v>0</v>
      </c>
      <c r="AH102" s="238">
        <v>0</v>
      </c>
      <c r="AI102" s="238">
        <v>0</v>
      </c>
      <c r="AJ102" s="238">
        <v>0</v>
      </c>
      <c r="AK102" s="239">
        <f t="shared" si="1"/>
        <v>1</v>
      </c>
    </row>
    <row r="103" spans="1:37" x14ac:dyDescent="0.3">
      <c r="A103" s="85">
        <v>102</v>
      </c>
      <c r="B103" s="242">
        <v>2</v>
      </c>
      <c r="C103" s="82" t="s">
        <v>804</v>
      </c>
      <c r="D103" s="82" t="s">
        <v>9263</v>
      </c>
      <c r="E103" s="82">
        <v>44430</v>
      </c>
      <c r="F103" s="82" t="s">
        <v>9263</v>
      </c>
      <c r="G103" s="238" t="s">
        <v>9257</v>
      </c>
      <c r="H103" s="83">
        <v>144430002491</v>
      </c>
      <c r="I103" s="82" t="s">
        <v>7999</v>
      </c>
      <c r="J103" s="240">
        <v>144430002491</v>
      </c>
      <c r="K103" s="82" t="s">
        <v>8000</v>
      </c>
      <c r="L103" s="82" t="s">
        <v>535</v>
      </c>
      <c r="M103" s="84" t="s">
        <v>8001</v>
      </c>
      <c r="N103" s="85">
        <v>1</v>
      </c>
      <c r="O103" s="238">
        <v>0</v>
      </c>
      <c r="P103" s="238">
        <v>0</v>
      </c>
      <c r="Q103" s="238">
        <v>0</v>
      </c>
      <c r="R103" s="238">
        <v>0</v>
      </c>
      <c r="S103" s="238">
        <v>0</v>
      </c>
      <c r="T103" s="238">
        <v>0</v>
      </c>
      <c r="U103" s="238">
        <v>0</v>
      </c>
      <c r="V103" s="238">
        <v>0</v>
      </c>
      <c r="W103" s="238">
        <v>0</v>
      </c>
      <c r="X103" s="238">
        <v>0</v>
      </c>
      <c r="Y103" s="238">
        <v>0</v>
      </c>
      <c r="Z103" s="238">
        <v>0</v>
      </c>
      <c r="AA103" s="238">
        <v>0</v>
      </c>
      <c r="AB103" s="238">
        <v>0</v>
      </c>
      <c r="AC103" s="238">
        <v>0</v>
      </c>
      <c r="AD103" s="238">
        <v>0</v>
      </c>
      <c r="AE103" s="238">
        <v>0</v>
      </c>
      <c r="AF103" s="238">
        <v>0</v>
      </c>
      <c r="AG103" s="238">
        <v>0</v>
      </c>
      <c r="AH103" s="238">
        <v>0</v>
      </c>
      <c r="AI103" s="238">
        <v>0</v>
      </c>
      <c r="AJ103" s="238">
        <v>0</v>
      </c>
      <c r="AK103" s="239">
        <f t="shared" si="1"/>
        <v>1</v>
      </c>
    </row>
    <row r="104" spans="1:37" x14ac:dyDescent="0.3">
      <c r="A104" s="85">
        <v>103</v>
      </c>
      <c r="B104" s="242">
        <v>2</v>
      </c>
      <c r="C104" s="82" t="s">
        <v>804</v>
      </c>
      <c r="D104" s="82" t="s">
        <v>9263</v>
      </c>
      <c r="E104" s="82">
        <v>44430</v>
      </c>
      <c r="F104" s="82" t="s">
        <v>9263</v>
      </c>
      <c r="G104" s="238" t="s">
        <v>9257</v>
      </c>
      <c r="H104" s="83">
        <v>144430002491</v>
      </c>
      <c r="I104" s="82" t="s">
        <v>7999</v>
      </c>
      <c r="J104" s="240">
        <v>244430004421</v>
      </c>
      <c r="K104" s="82" t="s">
        <v>8002</v>
      </c>
      <c r="L104" s="82" t="s">
        <v>535</v>
      </c>
      <c r="M104" s="84" t="s">
        <v>8003</v>
      </c>
      <c r="N104" s="85">
        <v>1</v>
      </c>
      <c r="O104" s="238">
        <v>0</v>
      </c>
      <c r="P104" s="238">
        <v>0</v>
      </c>
      <c r="Q104" s="238">
        <v>0</v>
      </c>
      <c r="R104" s="238">
        <v>0</v>
      </c>
      <c r="S104" s="238">
        <v>0</v>
      </c>
      <c r="T104" s="238">
        <v>0</v>
      </c>
      <c r="U104" s="238">
        <v>0</v>
      </c>
      <c r="V104" s="238">
        <v>0</v>
      </c>
      <c r="W104" s="238">
        <v>0</v>
      </c>
      <c r="X104" s="238">
        <v>0</v>
      </c>
      <c r="Y104" s="238">
        <v>0</v>
      </c>
      <c r="Z104" s="238">
        <v>0</v>
      </c>
      <c r="AA104" s="238">
        <v>0</v>
      </c>
      <c r="AB104" s="238">
        <v>0</v>
      </c>
      <c r="AC104" s="238">
        <v>0</v>
      </c>
      <c r="AD104" s="238">
        <v>0</v>
      </c>
      <c r="AE104" s="238">
        <v>0</v>
      </c>
      <c r="AF104" s="238">
        <v>0</v>
      </c>
      <c r="AG104" s="238">
        <v>0</v>
      </c>
      <c r="AH104" s="238">
        <v>0</v>
      </c>
      <c r="AI104" s="238">
        <v>0</v>
      </c>
      <c r="AJ104" s="238">
        <v>0</v>
      </c>
      <c r="AK104" s="239">
        <f t="shared" si="1"/>
        <v>1</v>
      </c>
    </row>
    <row r="105" spans="1:37" x14ac:dyDescent="0.3">
      <c r="A105" s="85">
        <v>104</v>
      </c>
      <c r="B105" s="242">
        <v>2</v>
      </c>
      <c r="C105" s="82" t="s">
        <v>804</v>
      </c>
      <c r="D105" s="82" t="s">
        <v>9263</v>
      </c>
      <c r="E105" s="82">
        <v>44430</v>
      </c>
      <c r="F105" s="82" t="s">
        <v>9263</v>
      </c>
      <c r="G105" s="238" t="s">
        <v>9257</v>
      </c>
      <c r="H105" s="83">
        <v>144430002491</v>
      </c>
      <c r="I105" s="82" t="s">
        <v>7999</v>
      </c>
      <c r="J105" s="240">
        <v>244430003516</v>
      </c>
      <c r="K105" s="82" t="s">
        <v>8004</v>
      </c>
      <c r="L105" s="82" t="s">
        <v>535</v>
      </c>
      <c r="M105" s="84" t="s">
        <v>8005</v>
      </c>
      <c r="N105" s="85">
        <v>1</v>
      </c>
      <c r="O105" s="238">
        <v>0</v>
      </c>
      <c r="P105" s="238">
        <v>0</v>
      </c>
      <c r="Q105" s="238">
        <v>0</v>
      </c>
      <c r="R105" s="238">
        <v>0</v>
      </c>
      <c r="S105" s="238">
        <v>0</v>
      </c>
      <c r="T105" s="238">
        <v>0</v>
      </c>
      <c r="U105" s="238">
        <v>0</v>
      </c>
      <c r="V105" s="238">
        <v>0</v>
      </c>
      <c r="W105" s="238">
        <v>0</v>
      </c>
      <c r="X105" s="238">
        <v>0</v>
      </c>
      <c r="Y105" s="238">
        <v>0</v>
      </c>
      <c r="Z105" s="238">
        <v>0</v>
      </c>
      <c r="AA105" s="238">
        <v>0</v>
      </c>
      <c r="AB105" s="238">
        <v>0</v>
      </c>
      <c r="AC105" s="238">
        <v>0</v>
      </c>
      <c r="AD105" s="238">
        <v>0</v>
      </c>
      <c r="AE105" s="238">
        <v>0</v>
      </c>
      <c r="AF105" s="238">
        <v>0</v>
      </c>
      <c r="AG105" s="238">
        <v>0</v>
      </c>
      <c r="AH105" s="238">
        <v>0</v>
      </c>
      <c r="AI105" s="238">
        <v>0</v>
      </c>
      <c r="AJ105" s="238">
        <v>0</v>
      </c>
      <c r="AK105" s="239">
        <f t="shared" si="1"/>
        <v>1</v>
      </c>
    </row>
    <row r="106" spans="1:37" x14ac:dyDescent="0.3">
      <c r="A106" s="85">
        <v>105</v>
      </c>
      <c r="B106" s="242">
        <v>2</v>
      </c>
      <c r="C106" s="82" t="s">
        <v>804</v>
      </c>
      <c r="D106" s="82" t="s">
        <v>9263</v>
      </c>
      <c r="E106" s="82">
        <v>44430</v>
      </c>
      <c r="F106" s="82" t="s">
        <v>9263</v>
      </c>
      <c r="G106" s="238" t="s">
        <v>9257</v>
      </c>
      <c r="H106" s="83">
        <v>144430002491</v>
      </c>
      <c r="I106" s="82" t="s">
        <v>7999</v>
      </c>
      <c r="J106" s="240">
        <v>244430004715</v>
      </c>
      <c r="K106" s="82" t="s">
        <v>8006</v>
      </c>
      <c r="L106" s="82" t="s">
        <v>535</v>
      </c>
      <c r="M106" s="84" t="s">
        <v>8007</v>
      </c>
      <c r="N106" s="85">
        <v>1</v>
      </c>
      <c r="O106" s="238">
        <v>0</v>
      </c>
      <c r="P106" s="238">
        <v>0</v>
      </c>
      <c r="Q106" s="238">
        <v>0</v>
      </c>
      <c r="R106" s="238">
        <v>0</v>
      </c>
      <c r="S106" s="238">
        <v>0</v>
      </c>
      <c r="T106" s="238">
        <v>0</v>
      </c>
      <c r="U106" s="238">
        <v>0</v>
      </c>
      <c r="V106" s="238">
        <v>0</v>
      </c>
      <c r="W106" s="238">
        <v>0</v>
      </c>
      <c r="X106" s="238">
        <v>0</v>
      </c>
      <c r="Y106" s="238">
        <v>0</v>
      </c>
      <c r="Z106" s="238">
        <v>0</v>
      </c>
      <c r="AA106" s="238">
        <v>0</v>
      </c>
      <c r="AB106" s="238">
        <v>0</v>
      </c>
      <c r="AC106" s="238">
        <v>0</v>
      </c>
      <c r="AD106" s="238">
        <v>0</v>
      </c>
      <c r="AE106" s="238">
        <v>0</v>
      </c>
      <c r="AF106" s="238">
        <v>0</v>
      </c>
      <c r="AG106" s="238">
        <v>0</v>
      </c>
      <c r="AH106" s="238">
        <v>0</v>
      </c>
      <c r="AI106" s="238">
        <v>0</v>
      </c>
      <c r="AJ106" s="238">
        <v>0</v>
      </c>
      <c r="AK106" s="239">
        <f t="shared" si="1"/>
        <v>1</v>
      </c>
    </row>
    <row r="107" spans="1:37" x14ac:dyDescent="0.3">
      <c r="A107" s="85">
        <v>106</v>
      </c>
      <c r="B107" s="242">
        <v>2</v>
      </c>
      <c r="C107" s="82" t="s">
        <v>804</v>
      </c>
      <c r="D107" s="82" t="s">
        <v>9263</v>
      </c>
      <c r="E107" s="82">
        <v>44430</v>
      </c>
      <c r="F107" s="82" t="s">
        <v>9263</v>
      </c>
      <c r="G107" s="238" t="s">
        <v>9257</v>
      </c>
      <c r="H107" s="83">
        <v>144430002491</v>
      </c>
      <c r="I107" s="82" t="s">
        <v>7999</v>
      </c>
      <c r="J107" s="240">
        <v>244430003972</v>
      </c>
      <c r="K107" s="82" t="s">
        <v>8008</v>
      </c>
      <c r="L107" s="82" t="s">
        <v>535</v>
      </c>
      <c r="M107" s="84" t="s">
        <v>8009</v>
      </c>
      <c r="N107" s="85">
        <v>1</v>
      </c>
      <c r="O107" s="238">
        <v>0</v>
      </c>
      <c r="P107" s="238">
        <v>0</v>
      </c>
      <c r="Q107" s="238">
        <v>0</v>
      </c>
      <c r="R107" s="238">
        <v>0</v>
      </c>
      <c r="S107" s="238">
        <v>0</v>
      </c>
      <c r="T107" s="238">
        <v>0</v>
      </c>
      <c r="U107" s="238">
        <v>0</v>
      </c>
      <c r="V107" s="238">
        <v>0</v>
      </c>
      <c r="W107" s="238">
        <v>0</v>
      </c>
      <c r="X107" s="238">
        <v>0</v>
      </c>
      <c r="Y107" s="238">
        <v>0</v>
      </c>
      <c r="Z107" s="238">
        <v>0</v>
      </c>
      <c r="AA107" s="238">
        <v>0</v>
      </c>
      <c r="AB107" s="238">
        <v>0</v>
      </c>
      <c r="AC107" s="238">
        <v>0</v>
      </c>
      <c r="AD107" s="238">
        <v>0</v>
      </c>
      <c r="AE107" s="238">
        <v>0</v>
      </c>
      <c r="AF107" s="238">
        <v>0</v>
      </c>
      <c r="AG107" s="238">
        <v>0</v>
      </c>
      <c r="AH107" s="238">
        <v>0</v>
      </c>
      <c r="AI107" s="238">
        <v>0</v>
      </c>
      <c r="AJ107" s="238">
        <v>0</v>
      </c>
      <c r="AK107" s="239">
        <f t="shared" si="1"/>
        <v>1</v>
      </c>
    </row>
    <row r="108" spans="1:37" x14ac:dyDescent="0.3">
      <c r="A108" s="85">
        <v>107</v>
      </c>
      <c r="B108" s="242">
        <v>2</v>
      </c>
      <c r="C108" s="82" t="s">
        <v>804</v>
      </c>
      <c r="D108" s="82" t="s">
        <v>9263</v>
      </c>
      <c r="E108" s="82">
        <v>44430</v>
      </c>
      <c r="F108" s="82" t="s">
        <v>9263</v>
      </c>
      <c r="G108" s="238" t="s">
        <v>9257</v>
      </c>
      <c r="H108" s="83">
        <v>144430002491</v>
      </c>
      <c r="I108" s="82" t="s">
        <v>7999</v>
      </c>
      <c r="J108" s="240">
        <v>244430004057</v>
      </c>
      <c r="K108" s="82" t="s">
        <v>8010</v>
      </c>
      <c r="L108" s="82" t="s">
        <v>535</v>
      </c>
      <c r="M108" s="84" t="s">
        <v>8011</v>
      </c>
      <c r="N108" s="85">
        <v>1</v>
      </c>
      <c r="O108" s="238">
        <v>0</v>
      </c>
      <c r="P108" s="238">
        <v>0</v>
      </c>
      <c r="Q108" s="238">
        <v>0</v>
      </c>
      <c r="R108" s="238">
        <v>0</v>
      </c>
      <c r="S108" s="238">
        <v>0</v>
      </c>
      <c r="T108" s="238">
        <v>0</v>
      </c>
      <c r="U108" s="238">
        <v>0</v>
      </c>
      <c r="V108" s="238">
        <v>0</v>
      </c>
      <c r="W108" s="238">
        <v>0</v>
      </c>
      <c r="X108" s="238">
        <v>0</v>
      </c>
      <c r="Y108" s="238">
        <v>0</v>
      </c>
      <c r="Z108" s="238">
        <v>0</v>
      </c>
      <c r="AA108" s="238">
        <v>0</v>
      </c>
      <c r="AB108" s="238">
        <v>0</v>
      </c>
      <c r="AC108" s="238">
        <v>0</v>
      </c>
      <c r="AD108" s="238">
        <v>0</v>
      </c>
      <c r="AE108" s="238">
        <v>0</v>
      </c>
      <c r="AF108" s="238">
        <v>0</v>
      </c>
      <c r="AG108" s="238">
        <v>0</v>
      </c>
      <c r="AH108" s="238">
        <v>0</v>
      </c>
      <c r="AI108" s="238">
        <v>0</v>
      </c>
      <c r="AJ108" s="238">
        <v>0</v>
      </c>
      <c r="AK108" s="239">
        <f t="shared" si="1"/>
        <v>1</v>
      </c>
    </row>
    <row r="109" spans="1:37" x14ac:dyDescent="0.3">
      <c r="A109" s="85">
        <v>108</v>
      </c>
      <c r="B109" s="242">
        <v>2</v>
      </c>
      <c r="C109" s="82" t="s">
        <v>804</v>
      </c>
      <c r="D109" s="82" t="s">
        <v>9263</v>
      </c>
      <c r="E109" s="82">
        <v>44430</v>
      </c>
      <c r="F109" s="82" t="s">
        <v>9263</v>
      </c>
      <c r="G109" s="238" t="s">
        <v>9257</v>
      </c>
      <c r="H109" s="83">
        <v>144430000073</v>
      </c>
      <c r="I109" s="82" t="s">
        <v>8012</v>
      </c>
      <c r="J109" s="240">
        <v>144430000065</v>
      </c>
      <c r="K109" s="82" t="s">
        <v>8013</v>
      </c>
      <c r="L109" s="82" t="s">
        <v>523</v>
      </c>
      <c r="M109" s="84" t="s">
        <v>8014</v>
      </c>
      <c r="N109" s="85">
        <v>4</v>
      </c>
      <c r="O109" s="238">
        <v>0</v>
      </c>
      <c r="P109" s="238">
        <v>0</v>
      </c>
      <c r="Q109" s="238">
        <v>0</v>
      </c>
      <c r="R109" s="238">
        <v>0</v>
      </c>
      <c r="S109" s="238">
        <v>0</v>
      </c>
      <c r="T109" s="238">
        <v>0</v>
      </c>
      <c r="U109" s="238">
        <v>0</v>
      </c>
      <c r="V109" s="238">
        <v>0</v>
      </c>
      <c r="W109" s="238">
        <v>0</v>
      </c>
      <c r="X109" s="238">
        <v>0</v>
      </c>
      <c r="Y109" s="238">
        <v>0</v>
      </c>
      <c r="Z109" s="238">
        <v>0</v>
      </c>
      <c r="AA109" s="238">
        <v>0</v>
      </c>
      <c r="AB109" s="238">
        <v>0</v>
      </c>
      <c r="AC109" s="238">
        <v>0</v>
      </c>
      <c r="AD109" s="238">
        <v>0</v>
      </c>
      <c r="AE109" s="238">
        <v>0</v>
      </c>
      <c r="AF109" s="238">
        <v>0</v>
      </c>
      <c r="AG109" s="238">
        <v>0</v>
      </c>
      <c r="AH109" s="238">
        <v>0</v>
      </c>
      <c r="AI109" s="238">
        <v>0</v>
      </c>
      <c r="AJ109" s="238">
        <v>0</v>
      </c>
      <c r="AK109" s="239">
        <f t="shared" si="1"/>
        <v>4</v>
      </c>
    </row>
    <row r="110" spans="1:37" x14ac:dyDescent="0.3">
      <c r="A110" s="85">
        <v>109</v>
      </c>
      <c r="B110" s="242">
        <v>2</v>
      </c>
      <c r="C110" s="82" t="s">
        <v>804</v>
      </c>
      <c r="D110" s="82" t="s">
        <v>9263</v>
      </c>
      <c r="E110" s="82">
        <v>44430</v>
      </c>
      <c r="F110" s="82" t="s">
        <v>9263</v>
      </c>
      <c r="G110" s="238" t="s">
        <v>9257</v>
      </c>
      <c r="H110" s="83">
        <v>244430000469</v>
      </c>
      <c r="I110" s="82" t="s">
        <v>5180</v>
      </c>
      <c r="J110" s="240">
        <v>244430002976</v>
      </c>
      <c r="K110" s="82" t="s">
        <v>8015</v>
      </c>
      <c r="L110" s="82" t="s">
        <v>535</v>
      </c>
      <c r="M110" s="84" t="s">
        <v>8016</v>
      </c>
      <c r="N110" s="85">
        <v>1</v>
      </c>
      <c r="O110" s="238">
        <v>0</v>
      </c>
      <c r="P110" s="238">
        <v>0</v>
      </c>
      <c r="Q110" s="238">
        <v>0</v>
      </c>
      <c r="R110" s="238">
        <v>0</v>
      </c>
      <c r="S110" s="238">
        <v>0</v>
      </c>
      <c r="T110" s="238">
        <v>0</v>
      </c>
      <c r="U110" s="238">
        <v>0</v>
      </c>
      <c r="V110" s="238">
        <v>0</v>
      </c>
      <c r="W110" s="238">
        <v>0</v>
      </c>
      <c r="X110" s="238">
        <v>0</v>
      </c>
      <c r="Y110" s="238">
        <v>0</v>
      </c>
      <c r="Z110" s="238">
        <v>0</v>
      </c>
      <c r="AA110" s="238">
        <v>0</v>
      </c>
      <c r="AB110" s="238">
        <v>0</v>
      </c>
      <c r="AC110" s="238">
        <v>0</v>
      </c>
      <c r="AD110" s="238">
        <v>0</v>
      </c>
      <c r="AE110" s="238">
        <v>0</v>
      </c>
      <c r="AF110" s="238">
        <v>0</v>
      </c>
      <c r="AG110" s="238">
        <v>0</v>
      </c>
      <c r="AH110" s="238">
        <v>0</v>
      </c>
      <c r="AI110" s="238">
        <v>0</v>
      </c>
      <c r="AJ110" s="238">
        <v>0</v>
      </c>
      <c r="AK110" s="239">
        <f t="shared" si="1"/>
        <v>1</v>
      </c>
    </row>
    <row r="111" spans="1:37" x14ac:dyDescent="0.3">
      <c r="A111" s="85">
        <v>110</v>
      </c>
      <c r="B111" s="242">
        <v>2</v>
      </c>
      <c r="C111" s="82" t="s">
        <v>804</v>
      </c>
      <c r="D111" s="82" t="s">
        <v>9263</v>
      </c>
      <c r="E111" s="82">
        <v>44430</v>
      </c>
      <c r="F111" s="82" t="s">
        <v>9263</v>
      </c>
      <c r="G111" s="238" t="s">
        <v>9257</v>
      </c>
      <c r="H111" s="83">
        <v>244430001635</v>
      </c>
      <c r="I111" s="82" t="s">
        <v>8017</v>
      </c>
      <c r="J111" s="240">
        <v>244430001635</v>
      </c>
      <c r="K111" s="82" t="s">
        <v>8018</v>
      </c>
      <c r="L111" s="82" t="s">
        <v>523</v>
      </c>
      <c r="M111" s="84" t="s">
        <v>8019</v>
      </c>
      <c r="N111" s="85">
        <v>1</v>
      </c>
      <c r="O111" s="238">
        <v>0</v>
      </c>
      <c r="P111" s="238">
        <v>0</v>
      </c>
      <c r="Q111" s="238">
        <v>0</v>
      </c>
      <c r="R111" s="238">
        <v>0</v>
      </c>
      <c r="S111" s="238">
        <v>0</v>
      </c>
      <c r="T111" s="238">
        <v>0</v>
      </c>
      <c r="U111" s="238">
        <v>0</v>
      </c>
      <c r="V111" s="238">
        <v>0</v>
      </c>
      <c r="W111" s="238">
        <v>0</v>
      </c>
      <c r="X111" s="238">
        <v>0</v>
      </c>
      <c r="Y111" s="238">
        <v>0</v>
      </c>
      <c r="Z111" s="238">
        <v>0</v>
      </c>
      <c r="AA111" s="238">
        <v>0</v>
      </c>
      <c r="AB111" s="238">
        <v>0</v>
      </c>
      <c r="AC111" s="238">
        <v>0</v>
      </c>
      <c r="AD111" s="238">
        <v>0</v>
      </c>
      <c r="AE111" s="238">
        <v>0</v>
      </c>
      <c r="AF111" s="238">
        <v>0</v>
      </c>
      <c r="AG111" s="238">
        <v>0</v>
      </c>
      <c r="AH111" s="238">
        <v>0</v>
      </c>
      <c r="AI111" s="238">
        <v>0</v>
      </c>
      <c r="AJ111" s="238">
        <v>0</v>
      </c>
      <c r="AK111" s="239">
        <f t="shared" si="1"/>
        <v>1</v>
      </c>
    </row>
    <row r="112" spans="1:37" x14ac:dyDescent="0.3">
      <c r="A112" s="85">
        <v>111</v>
      </c>
      <c r="B112" s="242">
        <v>2</v>
      </c>
      <c r="C112" s="82" t="s">
        <v>804</v>
      </c>
      <c r="D112" s="82" t="s">
        <v>9263</v>
      </c>
      <c r="E112" s="82">
        <v>44430</v>
      </c>
      <c r="F112" s="82" t="s">
        <v>9263</v>
      </c>
      <c r="G112" s="238" t="s">
        <v>9257</v>
      </c>
      <c r="H112" s="83">
        <v>144430000031</v>
      </c>
      <c r="I112" s="82" t="s">
        <v>8020</v>
      </c>
      <c r="J112" s="240">
        <v>144430000570</v>
      </c>
      <c r="K112" s="82" t="s">
        <v>8021</v>
      </c>
      <c r="L112" s="82" t="s">
        <v>523</v>
      </c>
      <c r="M112" s="84" t="s">
        <v>8022</v>
      </c>
      <c r="N112" s="85">
        <v>2</v>
      </c>
      <c r="O112" s="238">
        <v>0</v>
      </c>
      <c r="P112" s="238">
        <v>0</v>
      </c>
      <c r="Q112" s="238">
        <v>0</v>
      </c>
      <c r="R112" s="238">
        <v>0</v>
      </c>
      <c r="S112" s="238">
        <v>0</v>
      </c>
      <c r="T112" s="238">
        <v>0</v>
      </c>
      <c r="U112" s="238">
        <v>0</v>
      </c>
      <c r="V112" s="238">
        <v>0</v>
      </c>
      <c r="W112" s="238">
        <v>0</v>
      </c>
      <c r="X112" s="238">
        <v>0</v>
      </c>
      <c r="Y112" s="238">
        <v>0</v>
      </c>
      <c r="Z112" s="238">
        <v>0</v>
      </c>
      <c r="AA112" s="238">
        <v>0</v>
      </c>
      <c r="AB112" s="238">
        <v>0</v>
      </c>
      <c r="AC112" s="238">
        <v>0</v>
      </c>
      <c r="AD112" s="238">
        <v>0</v>
      </c>
      <c r="AE112" s="238">
        <v>0</v>
      </c>
      <c r="AF112" s="238">
        <v>0</v>
      </c>
      <c r="AG112" s="238">
        <v>0</v>
      </c>
      <c r="AH112" s="238">
        <v>0</v>
      </c>
      <c r="AI112" s="238">
        <v>0</v>
      </c>
      <c r="AJ112" s="238">
        <v>0</v>
      </c>
      <c r="AK112" s="239">
        <f t="shared" si="1"/>
        <v>2</v>
      </c>
    </row>
    <row r="113" spans="1:37" x14ac:dyDescent="0.3">
      <c r="A113" s="85">
        <v>112</v>
      </c>
      <c r="B113" s="242">
        <v>2</v>
      </c>
      <c r="C113" s="82" t="s">
        <v>804</v>
      </c>
      <c r="D113" s="82" t="s">
        <v>9263</v>
      </c>
      <c r="E113" s="82">
        <v>44430</v>
      </c>
      <c r="F113" s="82" t="s">
        <v>9263</v>
      </c>
      <c r="G113" s="238" t="s">
        <v>9257</v>
      </c>
      <c r="H113" s="83">
        <v>144430000031</v>
      </c>
      <c r="I113" s="82" t="s">
        <v>8020</v>
      </c>
      <c r="J113" s="240">
        <v>144430001886</v>
      </c>
      <c r="K113" s="82" t="s">
        <v>8023</v>
      </c>
      <c r="L113" s="82" t="s">
        <v>523</v>
      </c>
      <c r="M113" s="84" t="s">
        <v>8024</v>
      </c>
      <c r="N113" s="85">
        <v>1</v>
      </c>
      <c r="O113" s="238">
        <v>0</v>
      </c>
      <c r="P113" s="238">
        <v>0</v>
      </c>
      <c r="Q113" s="238">
        <v>0</v>
      </c>
      <c r="R113" s="238">
        <v>0</v>
      </c>
      <c r="S113" s="238">
        <v>0</v>
      </c>
      <c r="T113" s="238">
        <v>0</v>
      </c>
      <c r="U113" s="238">
        <v>0</v>
      </c>
      <c r="V113" s="238">
        <v>0</v>
      </c>
      <c r="W113" s="238">
        <v>0</v>
      </c>
      <c r="X113" s="238">
        <v>0</v>
      </c>
      <c r="Y113" s="238">
        <v>0</v>
      </c>
      <c r="Z113" s="238">
        <v>0</v>
      </c>
      <c r="AA113" s="238">
        <v>0</v>
      </c>
      <c r="AB113" s="238">
        <v>0</v>
      </c>
      <c r="AC113" s="238">
        <v>0</v>
      </c>
      <c r="AD113" s="238">
        <v>0</v>
      </c>
      <c r="AE113" s="238">
        <v>0</v>
      </c>
      <c r="AF113" s="238">
        <v>0</v>
      </c>
      <c r="AG113" s="238">
        <v>0</v>
      </c>
      <c r="AH113" s="238">
        <v>0</v>
      </c>
      <c r="AI113" s="238">
        <v>0</v>
      </c>
      <c r="AJ113" s="238">
        <v>0</v>
      </c>
      <c r="AK113" s="239">
        <f t="shared" si="1"/>
        <v>1</v>
      </c>
    </row>
    <row r="114" spans="1:37" x14ac:dyDescent="0.3">
      <c r="A114" s="85">
        <v>113</v>
      </c>
      <c r="B114" s="242">
        <v>2</v>
      </c>
      <c r="C114" s="82" t="s">
        <v>804</v>
      </c>
      <c r="D114" s="82" t="s">
        <v>9263</v>
      </c>
      <c r="E114" s="82">
        <v>44430</v>
      </c>
      <c r="F114" s="82" t="s">
        <v>9263</v>
      </c>
      <c r="G114" s="238" t="s">
        <v>9257</v>
      </c>
      <c r="H114" s="83">
        <v>144430000669</v>
      </c>
      <c r="I114" s="82" t="s">
        <v>8025</v>
      </c>
      <c r="J114" s="240">
        <v>144430000669</v>
      </c>
      <c r="K114" s="82" t="s">
        <v>8026</v>
      </c>
      <c r="L114" s="82" t="s">
        <v>523</v>
      </c>
      <c r="M114" s="84" t="s">
        <v>8027</v>
      </c>
      <c r="N114" s="85">
        <v>3</v>
      </c>
      <c r="O114" s="238">
        <v>0</v>
      </c>
      <c r="P114" s="238">
        <v>0</v>
      </c>
      <c r="Q114" s="238">
        <v>0</v>
      </c>
      <c r="R114" s="238">
        <v>0</v>
      </c>
      <c r="S114" s="238">
        <v>0</v>
      </c>
      <c r="T114" s="238">
        <v>0</v>
      </c>
      <c r="U114" s="238">
        <v>0</v>
      </c>
      <c r="V114" s="238">
        <v>0</v>
      </c>
      <c r="W114" s="238">
        <v>0</v>
      </c>
      <c r="X114" s="238">
        <v>0</v>
      </c>
      <c r="Y114" s="238">
        <v>0</v>
      </c>
      <c r="Z114" s="238">
        <v>0</v>
      </c>
      <c r="AA114" s="238">
        <v>0</v>
      </c>
      <c r="AB114" s="238">
        <v>0</v>
      </c>
      <c r="AC114" s="238">
        <v>0</v>
      </c>
      <c r="AD114" s="238">
        <v>0</v>
      </c>
      <c r="AE114" s="238">
        <v>0</v>
      </c>
      <c r="AF114" s="238">
        <v>0</v>
      </c>
      <c r="AG114" s="238">
        <v>0</v>
      </c>
      <c r="AH114" s="238">
        <v>0</v>
      </c>
      <c r="AI114" s="238">
        <v>0</v>
      </c>
      <c r="AJ114" s="238">
        <v>0</v>
      </c>
      <c r="AK114" s="239">
        <f t="shared" si="1"/>
        <v>3</v>
      </c>
    </row>
    <row r="115" spans="1:37" x14ac:dyDescent="0.3">
      <c r="A115" s="85">
        <v>114</v>
      </c>
      <c r="B115" s="242">
        <v>2</v>
      </c>
      <c r="C115" s="82" t="s">
        <v>804</v>
      </c>
      <c r="D115" s="82" t="s">
        <v>9263</v>
      </c>
      <c r="E115" s="82">
        <v>44430</v>
      </c>
      <c r="F115" s="82" t="s">
        <v>9263</v>
      </c>
      <c r="G115" s="238" t="s">
        <v>9257</v>
      </c>
      <c r="H115" s="83">
        <v>144430000499</v>
      </c>
      <c r="I115" s="82" t="s">
        <v>8028</v>
      </c>
      <c r="J115" s="240">
        <v>144430000359</v>
      </c>
      <c r="K115" s="82" t="s">
        <v>8029</v>
      </c>
      <c r="L115" s="82" t="s">
        <v>523</v>
      </c>
      <c r="M115" s="84" t="s">
        <v>8030</v>
      </c>
      <c r="N115" s="85">
        <v>3</v>
      </c>
      <c r="O115" s="238">
        <v>0</v>
      </c>
      <c r="P115" s="238">
        <v>0</v>
      </c>
      <c r="Q115" s="238">
        <v>0</v>
      </c>
      <c r="R115" s="238">
        <v>0</v>
      </c>
      <c r="S115" s="238">
        <v>0</v>
      </c>
      <c r="T115" s="238">
        <v>0</v>
      </c>
      <c r="U115" s="238">
        <v>0</v>
      </c>
      <c r="V115" s="238">
        <v>0</v>
      </c>
      <c r="W115" s="238">
        <v>0</v>
      </c>
      <c r="X115" s="238">
        <v>0</v>
      </c>
      <c r="Y115" s="238">
        <v>0</v>
      </c>
      <c r="Z115" s="238">
        <v>0</v>
      </c>
      <c r="AA115" s="238">
        <v>0</v>
      </c>
      <c r="AB115" s="238">
        <v>0</v>
      </c>
      <c r="AC115" s="238">
        <v>0</v>
      </c>
      <c r="AD115" s="238">
        <v>0</v>
      </c>
      <c r="AE115" s="238">
        <v>0</v>
      </c>
      <c r="AF115" s="238">
        <v>0</v>
      </c>
      <c r="AG115" s="238">
        <v>0</v>
      </c>
      <c r="AH115" s="238">
        <v>0</v>
      </c>
      <c r="AI115" s="238">
        <v>0</v>
      </c>
      <c r="AJ115" s="238">
        <v>0</v>
      </c>
      <c r="AK115" s="239">
        <f t="shared" si="1"/>
        <v>3</v>
      </c>
    </row>
    <row r="116" spans="1:37" x14ac:dyDescent="0.3">
      <c r="A116" s="85">
        <v>115</v>
      </c>
      <c r="B116" s="242">
        <v>2</v>
      </c>
      <c r="C116" s="82" t="s">
        <v>804</v>
      </c>
      <c r="D116" s="82" t="s">
        <v>9263</v>
      </c>
      <c r="E116" s="82">
        <v>44430</v>
      </c>
      <c r="F116" s="82" t="s">
        <v>9263</v>
      </c>
      <c r="G116" s="238" t="s">
        <v>9257</v>
      </c>
      <c r="H116" s="83">
        <v>144430000511</v>
      </c>
      <c r="I116" s="82" t="s">
        <v>8031</v>
      </c>
      <c r="J116" s="240">
        <v>144430800177</v>
      </c>
      <c r="K116" s="82" t="s">
        <v>8032</v>
      </c>
      <c r="L116" s="82" t="s">
        <v>523</v>
      </c>
      <c r="M116" s="84" t="s">
        <v>8033</v>
      </c>
      <c r="N116" s="85">
        <v>4</v>
      </c>
      <c r="O116" s="238">
        <v>0</v>
      </c>
      <c r="P116" s="238">
        <v>0</v>
      </c>
      <c r="Q116" s="238">
        <v>0</v>
      </c>
      <c r="R116" s="238">
        <v>0</v>
      </c>
      <c r="S116" s="238">
        <v>0</v>
      </c>
      <c r="T116" s="238">
        <v>0</v>
      </c>
      <c r="U116" s="238">
        <v>0</v>
      </c>
      <c r="V116" s="238">
        <v>0</v>
      </c>
      <c r="W116" s="238">
        <v>0</v>
      </c>
      <c r="X116" s="238">
        <v>0</v>
      </c>
      <c r="Y116" s="238">
        <v>0</v>
      </c>
      <c r="Z116" s="238">
        <v>0</v>
      </c>
      <c r="AA116" s="238">
        <v>0</v>
      </c>
      <c r="AB116" s="238">
        <v>0</v>
      </c>
      <c r="AC116" s="238">
        <v>0</v>
      </c>
      <c r="AD116" s="238">
        <v>0</v>
      </c>
      <c r="AE116" s="238">
        <v>0</v>
      </c>
      <c r="AF116" s="238">
        <v>0</v>
      </c>
      <c r="AG116" s="238">
        <v>0</v>
      </c>
      <c r="AH116" s="238">
        <v>0</v>
      </c>
      <c r="AI116" s="238">
        <v>0</v>
      </c>
      <c r="AJ116" s="238">
        <v>0</v>
      </c>
      <c r="AK116" s="239">
        <f t="shared" si="1"/>
        <v>4</v>
      </c>
    </row>
    <row r="117" spans="1:37" x14ac:dyDescent="0.3">
      <c r="A117" s="85">
        <v>116</v>
      </c>
      <c r="B117" s="242">
        <v>2</v>
      </c>
      <c r="C117" s="82" t="s">
        <v>804</v>
      </c>
      <c r="D117" s="82" t="s">
        <v>9263</v>
      </c>
      <c r="E117" s="82">
        <v>44430</v>
      </c>
      <c r="F117" s="82" t="s">
        <v>9263</v>
      </c>
      <c r="G117" s="238" t="s">
        <v>9257</v>
      </c>
      <c r="H117" s="83">
        <v>144430004320</v>
      </c>
      <c r="I117" s="82" t="s">
        <v>8034</v>
      </c>
      <c r="J117" s="240">
        <v>144430000677</v>
      </c>
      <c r="K117" s="82" t="s">
        <v>8035</v>
      </c>
      <c r="L117" s="82" t="s">
        <v>523</v>
      </c>
      <c r="M117" s="84" t="s">
        <v>8036</v>
      </c>
      <c r="N117" s="85">
        <v>4</v>
      </c>
      <c r="O117" s="238">
        <v>0</v>
      </c>
      <c r="P117" s="238">
        <v>0</v>
      </c>
      <c r="Q117" s="238">
        <v>0</v>
      </c>
      <c r="R117" s="238">
        <v>0</v>
      </c>
      <c r="S117" s="238">
        <v>0</v>
      </c>
      <c r="T117" s="238">
        <v>0</v>
      </c>
      <c r="U117" s="238">
        <v>0</v>
      </c>
      <c r="V117" s="238">
        <v>0</v>
      </c>
      <c r="W117" s="238">
        <v>0</v>
      </c>
      <c r="X117" s="238">
        <v>0</v>
      </c>
      <c r="Y117" s="238">
        <v>0</v>
      </c>
      <c r="Z117" s="238">
        <v>0</v>
      </c>
      <c r="AA117" s="238">
        <v>0</v>
      </c>
      <c r="AB117" s="238">
        <v>0</v>
      </c>
      <c r="AC117" s="238">
        <v>0</v>
      </c>
      <c r="AD117" s="238">
        <v>0</v>
      </c>
      <c r="AE117" s="238">
        <v>0</v>
      </c>
      <c r="AF117" s="238">
        <v>0</v>
      </c>
      <c r="AG117" s="238">
        <v>0</v>
      </c>
      <c r="AH117" s="238">
        <v>0</v>
      </c>
      <c r="AI117" s="238">
        <v>0</v>
      </c>
      <c r="AJ117" s="238">
        <v>0</v>
      </c>
      <c r="AK117" s="239">
        <f t="shared" si="1"/>
        <v>4</v>
      </c>
    </row>
    <row r="118" spans="1:37" x14ac:dyDescent="0.3">
      <c r="A118" s="85">
        <v>117</v>
      </c>
      <c r="B118" s="242">
        <v>2</v>
      </c>
      <c r="C118" s="82" t="s">
        <v>804</v>
      </c>
      <c r="D118" s="82" t="s">
        <v>9263</v>
      </c>
      <c r="E118" s="82">
        <v>44430</v>
      </c>
      <c r="F118" s="82" t="s">
        <v>9263</v>
      </c>
      <c r="G118" s="238" t="s">
        <v>9257</v>
      </c>
      <c r="H118" s="83">
        <v>244430001406</v>
      </c>
      <c r="I118" s="82" t="s">
        <v>8037</v>
      </c>
      <c r="J118" s="240">
        <v>244430001406</v>
      </c>
      <c r="K118" s="82" t="s">
        <v>8038</v>
      </c>
      <c r="L118" s="82" t="s">
        <v>523</v>
      </c>
      <c r="M118" s="84" t="s">
        <v>8039</v>
      </c>
      <c r="N118" s="85">
        <v>1</v>
      </c>
      <c r="O118" s="238">
        <v>0</v>
      </c>
      <c r="P118" s="238">
        <v>0</v>
      </c>
      <c r="Q118" s="238">
        <v>0</v>
      </c>
      <c r="R118" s="238">
        <v>0</v>
      </c>
      <c r="S118" s="238">
        <v>0</v>
      </c>
      <c r="T118" s="238">
        <v>0</v>
      </c>
      <c r="U118" s="238">
        <v>0</v>
      </c>
      <c r="V118" s="238">
        <v>0</v>
      </c>
      <c r="W118" s="238">
        <v>0</v>
      </c>
      <c r="X118" s="238">
        <v>0</v>
      </c>
      <c r="Y118" s="238">
        <v>0</v>
      </c>
      <c r="Z118" s="238">
        <v>0</v>
      </c>
      <c r="AA118" s="238">
        <v>0</v>
      </c>
      <c r="AB118" s="238">
        <v>0</v>
      </c>
      <c r="AC118" s="238">
        <v>0</v>
      </c>
      <c r="AD118" s="238">
        <v>0</v>
      </c>
      <c r="AE118" s="238">
        <v>0</v>
      </c>
      <c r="AF118" s="238">
        <v>0</v>
      </c>
      <c r="AG118" s="238">
        <v>0</v>
      </c>
      <c r="AH118" s="238">
        <v>0</v>
      </c>
      <c r="AI118" s="238">
        <v>0</v>
      </c>
      <c r="AJ118" s="238">
        <v>0</v>
      </c>
      <c r="AK118" s="239">
        <f t="shared" si="1"/>
        <v>1</v>
      </c>
    </row>
    <row r="119" spans="1:37" x14ac:dyDescent="0.3">
      <c r="A119" s="85">
        <v>118</v>
      </c>
      <c r="B119" s="242">
        <v>2</v>
      </c>
      <c r="C119" s="82" t="s">
        <v>804</v>
      </c>
      <c r="D119" s="82" t="s">
        <v>9263</v>
      </c>
      <c r="E119" s="82">
        <v>44430</v>
      </c>
      <c r="F119" s="82" t="s">
        <v>9263</v>
      </c>
      <c r="G119" s="238" t="s">
        <v>9257</v>
      </c>
      <c r="H119" s="83">
        <v>144430001231</v>
      </c>
      <c r="I119" s="82" t="s">
        <v>8040</v>
      </c>
      <c r="J119" s="240">
        <v>144430001266</v>
      </c>
      <c r="K119" s="82" t="s">
        <v>4975</v>
      </c>
      <c r="L119" s="82" t="s">
        <v>523</v>
      </c>
      <c r="M119" s="84" t="s">
        <v>8041</v>
      </c>
      <c r="N119" s="85">
        <v>3</v>
      </c>
      <c r="O119" s="238">
        <v>0</v>
      </c>
      <c r="P119" s="238">
        <v>0</v>
      </c>
      <c r="Q119" s="238">
        <v>0</v>
      </c>
      <c r="R119" s="238">
        <v>0</v>
      </c>
      <c r="S119" s="238">
        <v>0</v>
      </c>
      <c r="T119" s="238">
        <v>0</v>
      </c>
      <c r="U119" s="238">
        <v>0</v>
      </c>
      <c r="V119" s="238">
        <v>0</v>
      </c>
      <c r="W119" s="238">
        <v>0</v>
      </c>
      <c r="X119" s="238">
        <v>0</v>
      </c>
      <c r="Y119" s="238">
        <v>0</v>
      </c>
      <c r="Z119" s="238">
        <v>0</v>
      </c>
      <c r="AA119" s="238">
        <v>0</v>
      </c>
      <c r="AB119" s="238">
        <v>0</v>
      </c>
      <c r="AC119" s="238">
        <v>0</v>
      </c>
      <c r="AD119" s="238">
        <v>0</v>
      </c>
      <c r="AE119" s="238">
        <v>0</v>
      </c>
      <c r="AF119" s="238">
        <v>0</v>
      </c>
      <c r="AG119" s="238">
        <v>0</v>
      </c>
      <c r="AH119" s="238">
        <v>0</v>
      </c>
      <c r="AI119" s="238">
        <v>0</v>
      </c>
      <c r="AJ119" s="238">
        <v>0</v>
      </c>
      <c r="AK119" s="239">
        <f t="shared" si="1"/>
        <v>3</v>
      </c>
    </row>
    <row r="120" spans="1:37" x14ac:dyDescent="0.3">
      <c r="A120" s="85">
        <v>119</v>
      </c>
      <c r="B120" s="242">
        <v>2</v>
      </c>
      <c r="C120" s="82" t="s">
        <v>804</v>
      </c>
      <c r="D120" s="82" t="s">
        <v>9263</v>
      </c>
      <c r="E120" s="82">
        <v>44430</v>
      </c>
      <c r="F120" s="82" t="s">
        <v>9263</v>
      </c>
      <c r="G120" s="238" t="s">
        <v>9257</v>
      </c>
      <c r="H120" s="83">
        <v>144430001231</v>
      </c>
      <c r="I120" s="82" t="s">
        <v>8040</v>
      </c>
      <c r="J120" s="240">
        <v>144430002874</v>
      </c>
      <c r="K120" s="82" t="s">
        <v>2988</v>
      </c>
      <c r="L120" s="82" t="s">
        <v>523</v>
      </c>
      <c r="M120" s="84" t="s">
        <v>8042</v>
      </c>
      <c r="N120" s="85">
        <v>2</v>
      </c>
      <c r="O120" s="238">
        <v>0</v>
      </c>
      <c r="P120" s="238">
        <v>0</v>
      </c>
      <c r="Q120" s="238">
        <v>0</v>
      </c>
      <c r="R120" s="238">
        <v>0</v>
      </c>
      <c r="S120" s="238">
        <v>0</v>
      </c>
      <c r="T120" s="238">
        <v>0</v>
      </c>
      <c r="U120" s="238">
        <v>0</v>
      </c>
      <c r="V120" s="238">
        <v>0</v>
      </c>
      <c r="W120" s="238">
        <v>0</v>
      </c>
      <c r="X120" s="238">
        <v>0</v>
      </c>
      <c r="Y120" s="238">
        <v>0</v>
      </c>
      <c r="Z120" s="238">
        <v>0</v>
      </c>
      <c r="AA120" s="238">
        <v>0</v>
      </c>
      <c r="AB120" s="238">
        <v>0</v>
      </c>
      <c r="AC120" s="238">
        <v>0</v>
      </c>
      <c r="AD120" s="238">
        <v>0</v>
      </c>
      <c r="AE120" s="238">
        <v>0</v>
      </c>
      <c r="AF120" s="238">
        <v>0</v>
      </c>
      <c r="AG120" s="238">
        <v>0</v>
      </c>
      <c r="AH120" s="238">
        <v>0</v>
      </c>
      <c r="AI120" s="238">
        <v>0</v>
      </c>
      <c r="AJ120" s="238">
        <v>0</v>
      </c>
      <c r="AK120" s="239">
        <f t="shared" si="1"/>
        <v>2</v>
      </c>
    </row>
    <row r="121" spans="1:37" x14ac:dyDescent="0.3">
      <c r="A121" s="85">
        <v>120</v>
      </c>
      <c r="B121" s="242">
        <v>2</v>
      </c>
      <c r="C121" s="82" t="s">
        <v>804</v>
      </c>
      <c r="D121" s="82" t="s">
        <v>9263</v>
      </c>
      <c r="E121" s="82">
        <v>44430</v>
      </c>
      <c r="F121" s="82" t="s">
        <v>9263</v>
      </c>
      <c r="G121" s="238" t="s">
        <v>9257</v>
      </c>
      <c r="H121" s="83">
        <v>144430001231</v>
      </c>
      <c r="I121" s="82" t="s">
        <v>8040</v>
      </c>
      <c r="J121" s="240">
        <v>144430000006</v>
      </c>
      <c r="K121" s="82" t="s">
        <v>8043</v>
      </c>
      <c r="L121" s="82" t="s">
        <v>523</v>
      </c>
      <c r="M121" s="84" t="s">
        <v>8044</v>
      </c>
      <c r="N121" s="85">
        <v>2</v>
      </c>
      <c r="O121" s="238">
        <v>0</v>
      </c>
      <c r="P121" s="238">
        <v>0</v>
      </c>
      <c r="Q121" s="238">
        <v>0</v>
      </c>
      <c r="R121" s="238">
        <v>0</v>
      </c>
      <c r="S121" s="238">
        <v>0</v>
      </c>
      <c r="T121" s="238">
        <v>0</v>
      </c>
      <c r="U121" s="238">
        <v>0</v>
      </c>
      <c r="V121" s="238">
        <v>0</v>
      </c>
      <c r="W121" s="238">
        <v>0</v>
      </c>
      <c r="X121" s="238">
        <v>0</v>
      </c>
      <c r="Y121" s="238">
        <v>0</v>
      </c>
      <c r="Z121" s="238">
        <v>0</v>
      </c>
      <c r="AA121" s="238">
        <v>0</v>
      </c>
      <c r="AB121" s="238">
        <v>0</v>
      </c>
      <c r="AC121" s="238">
        <v>0</v>
      </c>
      <c r="AD121" s="238">
        <v>0</v>
      </c>
      <c r="AE121" s="238">
        <v>0</v>
      </c>
      <c r="AF121" s="238">
        <v>0</v>
      </c>
      <c r="AG121" s="238">
        <v>0</v>
      </c>
      <c r="AH121" s="238">
        <v>0</v>
      </c>
      <c r="AI121" s="238">
        <v>0</v>
      </c>
      <c r="AJ121" s="238">
        <v>0</v>
      </c>
      <c r="AK121" s="239">
        <f t="shared" si="1"/>
        <v>2</v>
      </c>
    </row>
    <row r="122" spans="1:37" x14ac:dyDescent="0.3">
      <c r="A122" s="85">
        <v>121</v>
      </c>
      <c r="B122" s="242">
        <v>2</v>
      </c>
      <c r="C122" s="82" t="s">
        <v>804</v>
      </c>
      <c r="D122" s="82" t="s">
        <v>9263</v>
      </c>
      <c r="E122" s="82">
        <v>44430</v>
      </c>
      <c r="F122" s="82" t="s">
        <v>9263</v>
      </c>
      <c r="G122" s="238" t="s">
        <v>9257</v>
      </c>
      <c r="H122" s="83">
        <v>244430002119</v>
      </c>
      <c r="I122" s="82" t="s">
        <v>8045</v>
      </c>
      <c r="J122" s="240">
        <v>244430002119</v>
      </c>
      <c r="K122" s="82" t="s">
        <v>8046</v>
      </c>
      <c r="L122" s="82" t="s">
        <v>523</v>
      </c>
      <c r="M122" s="84" t="s">
        <v>8047</v>
      </c>
      <c r="N122" s="85">
        <v>3</v>
      </c>
      <c r="O122" s="238">
        <v>0</v>
      </c>
      <c r="P122" s="238">
        <v>0</v>
      </c>
      <c r="Q122" s="238">
        <v>0</v>
      </c>
      <c r="R122" s="238">
        <v>0</v>
      </c>
      <c r="S122" s="238">
        <v>0</v>
      </c>
      <c r="T122" s="238">
        <v>0</v>
      </c>
      <c r="U122" s="238">
        <v>0</v>
      </c>
      <c r="V122" s="238">
        <v>0</v>
      </c>
      <c r="W122" s="238">
        <v>0</v>
      </c>
      <c r="X122" s="238">
        <v>0</v>
      </c>
      <c r="Y122" s="238">
        <v>0</v>
      </c>
      <c r="Z122" s="238">
        <v>0</v>
      </c>
      <c r="AA122" s="238">
        <v>0</v>
      </c>
      <c r="AB122" s="238">
        <v>0</v>
      </c>
      <c r="AC122" s="238">
        <v>0</v>
      </c>
      <c r="AD122" s="238">
        <v>0</v>
      </c>
      <c r="AE122" s="238">
        <v>0</v>
      </c>
      <c r="AF122" s="238">
        <v>0</v>
      </c>
      <c r="AG122" s="238">
        <v>0</v>
      </c>
      <c r="AH122" s="238">
        <v>0</v>
      </c>
      <c r="AI122" s="238">
        <v>0</v>
      </c>
      <c r="AJ122" s="238">
        <v>0</v>
      </c>
      <c r="AK122" s="239">
        <f t="shared" si="1"/>
        <v>3</v>
      </c>
    </row>
    <row r="123" spans="1:37" x14ac:dyDescent="0.3">
      <c r="A123" s="85">
        <v>122</v>
      </c>
      <c r="B123" s="242">
        <v>2</v>
      </c>
      <c r="C123" s="82" t="s">
        <v>804</v>
      </c>
      <c r="D123" s="82" t="s">
        <v>9263</v>
      </c>
      <c r="E123" s="82">
        <v>44430</v>
      </c>
      <c r="F123" s="82" t="s">
        <v>9263</v>
      </c>
      <c r="G123" s="238" t="s">
        <v>9257</v>
      </c>
      <c r="H123" s="83">
        <v>244430002119</v>
      </c>
      <c r="I123" s="82" t="s">
        <v>8045</v>
      </c>
      <c r="J123" s="240">
        <v>144430002599</v>
      </c>
      <c r="K123" s="82" t="s">
        <v>8048</v>
      </c>
      <c r="L123" s="82" t="s">
        <v>523</v>
      </c>
      <c r="M123" s="84" t="s">
        <v>8049</v>
      </c>
      <c r="N123" s="85">
        <v>2</v>
      </c>
      <c r="O123" s="238">
        <v>0</v>
      </c>
      <c r="P123" s="238">
        <v>0</v>
      </c>
      <c r="Q123" s="238">
        <v>0</v>
      </c>
      <c r="R123" s="238">
        <v>0</v>
      </c>
      <c r="S123" s="238">
        <v>0</v>
      </c>
      <c r="T123" s="238">
        <v>0</v>
      </c>
      <c r="U123" s="238">
        <v>0</v>
      </c>
      <c r="V123" s="238">
        <v>0</v>
      </c>
      <c r="W123" s="238">
        <v>0</v>
      </c>
      <c r="X123" s="238">
        <v>0</v>
      </c>
      <c r="Y123" s="238">
        <v>0</v>
      </c>
      <c r="Z123" s="238">
        <v>0</v>
      </c>
      <c r="AA123" s="238">
        <v>0</v>
      </c>
      <c r="AB123" s="238">
        <v>0</v>
      </c>
      <c r="AC123" s="238">
        <v>0</v>
      </c>
      <c r="AD123" s="238">
        <v>0</v>
      </c>
      <c r="AE123" s="238">
        <v>0</v>
      </c>
      <c r="AF123" s="238">
        <v>0</v>
      </c>
      <c r="AG123" s="238">
        <v>0</v>
      </c>
      <c r="AH123" s="238">
        <v>0</v>
      </c>
      <c r="AI123" s="238">
        <v>0</v>
      </c>
      <c r="AJ123" s="238">
        <v>0</v>
      </c>
      <c r="AK123" s="239">
        <f t="shared" ref="AK123:AK188" si="2">SUM(N123:AJ123)</f>
        <v>2</v>
      </c>
    </row>
    <row r="124" spans="1:37" x14ac:dyDescent="0.3">
      <c r="A124" s="85">
        <v>123</v>
      </c>
      <c r="B124" s="242">
        <v>2</v>
      </c>
      <c r="C124" s="82" t="s">
        <v>804</v>
      </c>
      <c r="D124" s="82" t="s">
        <v>9263</v>
      </c>
      <c r="E124" s="82">
        <v>44430</v>
      </c>
      <c r="F124" s="82" t="s">
        <v>9263</v>
      </c>
      <c r="G124" s="238" t="s">
        <v>9257</v>
      </c>
      <c r="H124" s="83">
        <v>244430002119</v>
      </c>
      <c r="I124" s="82" t="s">
        <v>8045</v>
      </c>
      <c r="J124" s="240">
        <v>144430002408</v>
      </c>
      <c r="K124" s="82" t="s">
        <v>8050</v>
      </c>
      <c r="L124" s="82" t="s">
        <v>523</v>
      </c>
      <c r="M124" s="84" t="s">
        <v>8051</v>
      </c>
      <c r="N124" s="85">
        <v>4</v>
      </c>
      <c r="O124" s="238">
        <v>0</v>
      </c>
      <c r="P124" s="238">
        <v>0</v>
      </c>
      <c r="Q124" s="238">
        <v>0</v>
      </c>
      <c r="R124" s="238">
        <v>0</v>
      </c>
      <c r="S124" s="238">
        <v>0</v>
      </c>
      <c r="T124" s="238">
        <v>0</v>
      </c>
      <c r="U124" s="238">
        <v>0</v>
      </c>
      <c r="V124" s="238">
        <v>0</v>
      </c>
      <c r="W124" s="238">
        <v>0</v>
      </c>
      <c r="X124" s="238">
        <v>0</v>
      </c>
      <c r="Y124" s="238">
        <v>0</v>
      </c>
      <c r="Z124" s="238">
        <v>0</v>
      </c>
      <c r="AA124" s="238">
        <v>0</v>
      </c>
      <c r="AB124" s="238">
        <v>0</v>
      </c>
      <c r="AC124" s="238">
        <v>0</v>
      </c>
      <c r="AD124" s="238">
        <v>0</v>
      </c>
      <c r="AE124" s="238">
        <v>0</v>
      </c>
      <c r="AF124" s="238">
        <v>0</v>
      </c>
      <c r="AG124" s="238">
        <v>0</v>
      </c>
      <c r="AH124" s="238">
        <v>0</v>
      </c>
      <c r="AI124" s="238">
        <v>0</v>
      </c>
      <c r="AJ124" s="238">
        <v>0</v>
      </c>
      <c r="AK124" s="239">
        <f t="shared" si="2"/>
        <v>4</v>
      </c>
    </row>
    <row r="125" spans="1:37" x14ac:dyDescent="0.3">
      <c r="A125" s="85">
        <v>124</v>
      </c>
      <c r="B125" s="242">
        <v>2</v>
      </c>
      <c r="C125" s="82" t="s">
        <v>804</v>
      </c>
      <c r="D125" s="82" t="s">
        <v>9263</v>
      </c>
      <c r="E125" s="82">
        <v>44430</v>
      </c>
      <c r="F125" s="82" t="s">
        <v>9263</v>
      </c>
      <c r="G125" s="238" t="s">
        <v>9257</v>
      </c>
      <c r="H125" s="83">
        <v>244430002844</v>
      </c>
      <c r="I125" s="82" t="s">
        <v>7867</v>
      </c>
      <c r="J125" s="240">
        <v>244430800199</v>
      </c>
      <c r="K125" s="82" t="s">
        <v>9163</v>
      </c>
      <c r="L125" s="82" t="s">
        <v>535</v>
      </c>
      <c r="M125" s="84" t="s">
        <v>9164</v>
      </c>
      <c r="N125" s="85">
        <v>1</v>
      </c>
      <c r="O125" s="238">
        <v>0</v>
      </c>
      <c r="P125" s="238">
        <v>0</v>
      </c>
      <c r="Q125" s="238">
        <v>0</v>
      </c>
      <c r="R125" s="238">
        <v>0</v>
      </c>
      <c r="S125" s="238">
        <v>0</v>
      </c>
      <c r="T125" s="238">
        <v>0</v>
      </c>
      <c r="U125" s="238">
        <v>0</v>
      </c>
      <c r="V125" s="238">
        <v>0</v>
      </c>
      <c r="W125" s="238">
        <v>0</v>
      </c>
      <c r="X125" s="238">
        <v>0</v>
      </c>
      <c r="Y125" s="238">
        <v>0</v>
      </c>
      <c r="Z125" s="238">
        <v>0</v>
      </c>
      <c r="AA125" s="238">
        <v>0</v>
      </c>
      <c r="AB125" s="238">
        <v>0</v>
      </c>
      <c r="AC125" s="238">
        <v>0</v>
      </c>
      <c r="AD125" s="238">
        <v>0</v>
      </c>
      <c r="AE125" s="238">
        <v>0</v>
      </c>
      <c r="AF125" s="238">
        <v>0</v>
      </c>
      <c r="AG125" s="238">
        <v>0</v>
      </c>
      <c r="AH125" s="238">
        <v>0</v>
      </c>
      <c r="AI125" s="238">
        <v>0</v>
      </c>
      <c r="AJ125" s="238">
        <v>0</v>
      </c>
      <c r="AK125" s="239">
        <f t="shared" si="2"/>
        <v>1</v>
      </c>
    </row>
    <row r="126" spans="1:37" x14ac:dyDescent="0.3">
      <c r="A126" s="85">
        <v>125</v>
      </c>
      <c r="B126" s="242">
        <v>2</v>
      </c>
      <c r="C126" s="82" t="s">
        <v>804</v>
      </c>
      <c r="D126" s="82" t="s">
        <v>9264</v>
      </c>
      <c r="E126" s="82">
        <v>44001</v>
      </c>
      <c r="F126" s="82" t="s">
        <v>9264</v>
      </c>
      <c r="G126" s="238" t="s">
        <v>9257</v>
      </c>
      <c r="H126" s="83">
        <v>244001004715</v>
      </c>
      <c r="I126" s="82" t="s">
        <v>9265</v>
      </c>
      <c r="J126" s="240">
        <v>244001800911</v>
      </c>
      <c r="K126" s="82" t="s">
        <v>9266</v>
      </c>
      <c r="L126" s="82" t="s">
        <v>535</v>
      </c>
      <c r="M126" s="84" t="s">
        <v>9267</v>
      </c>
      <c r="N126" s="85">
        <v>1</v>
      </c>
      <c r="O126" s="238">
        <v>0</v>
      </c>
      <c r="P126" s="238">
        <v>0</v>
      </c>
      <c r="Q126" s="238">
        <v>0</v>
      </c>
      <c r="R126" s="238">
        <v>0</v>
      </c>
      <c r="S126" s="238">
        <v>0</v>
      </c>
      <c r="T126" s="238">
        <v>0</v>
      </c>
      <c r="U126" s="238">
        <v>0</v>
      </c>
      <c r="V126" s="238">
        <v>0</v>
      </c>
      <c r="W126" s="238">
        <v>0</v>
      </c>
      <c r="X126" s="238">
        <v>0</v>
      </c>
      <c r="Y126" s="238">
        <v>0</v>
      </c>
      <c r="Z126" s="238">
        <v>0</v>
      </c>
      <c r="AA126" s="238">
        <v>0</v>
      </c>
      <c r="AB126" s="238">
        <v>0</v>
      </c>
      <c r="AC126" s="238">
        <v>0</v>
      </c>
      <c r="AD126" s="238">
        <v>0</v>
      </c>
      <c r="AE126" s="238">
        <v>0</v>
      </c>
      <c r="AF126" s="238">
        <v>0</v>
      </c>
      <c r="AG126" s="238">
        <v>0</v>
      </c>
      <c r="AH126" s="238">
        <v>0</v>
      </c>
      <c r="AI126" s="238">
        <v>0</v>
      </c>
      <c r="AJ126" s="238">
        <v>0</v>
      </c>
      <c r="AK126" s="239">
        <f t="shared" si="2"/>
        <v>1</v>
      </c>
    </row>
    <row r="127" spans="1:37" x14ac:dyDescent="0.3">
      <c r="A127" s="85">
        <v>126</v>
      </c>
      <c r="B127" s="242">
        <v>2</v>
      </c>
      <c r="C127" s="82" t="s">
        <v>804</v>
      </c>
      <c r="D127" s="82" t="s">
        <v>9264</v>
      </c>
      <c r="E127" s="82">
        <v>44001</v>
      </c>
      <c r="F127" s="82" t="s">
        <v>9264</v>
      </c>
      <c r="G127" s="238" t="s">
        <v>9257</v>
      </c>
      <c r="H127" s="83">
        <v>444001003793</v>
      </c>
      <c r="I127" s="82" t="s">
        <v>9268</v>
      </c>
      <c r="J127" s="240">
        <v>444001004013</v>
      </c>
      <c r="K127" s="82" t="s">
        <v>9269</v>
      </c>
      <c r="L127" s="82" t="s">
        <v>535</v>
      </c>
      <c r="M127" s="84" t="s">
        <v>9270</v>
      </c>
      <c r="N127" s="85">
        <v>1</v>
      </c>
      <c r="O127" s="238">
        <v>0</v>
      </c>
      <c r="P127" s="238">
        <v>0</v>
      </c>
      <c r="Q127" s="238">
        <v>0</v>
      </c>
      <c r="R127" s="238">
        <v>0</v>
      </c>
      <c r="S127" s="238">
        <v>0</v>
      </c>
      <c r="T127" s="238">
        <v>0</v>
      </c>
      <c r="U127" s="238">
        <v>0</v>
      </c>
      <c r="V127" s="238">
        <v>0</v>
      </c>
      <c r="W127" s="238">
        <v>0</v>
      </c>
      <c r="X127" s="238">
        <v>0</v>
      </c>
      <c r="Y127" s="238">
        <v>0</v>
      </c>
      <c r="Z127" s="238">
        <v>0</v>
      </c>
      <c r="AA127" s="238">
        <v>0</v>
      </c>
      <c r="AB127" s="238">
        <v>0</v>
      </c>
      <c r="AC127" s="238">
        <v>0</v>
      </c>
      <c r="AD127" s="238">
        <v>0</v>
      </c>
      <c r="AE127" s="238">
        <v>0</v>
      </c>
      <c r="AF127" s="238">
        <v>0</v>
      </c>
      <c r="AG127" s="238">
        <v>0</v>
      </c>
      <c r="AH127" s="238">
        <v>0</v>
      </c>
      <c r="AI127" s="238">
        <v>0</v>
      </c>
      <c r="AJ127" s="238">
        <v>0</v>
      </c>
      <c r="AK127" s="239">
        <f t="shared" si="2"/>
        <v>1</v>
      </c>
    </row>
    <row r="128" spans="1:37" x14ac:dyDescent="0.3">
      <c r="A128" s="85">
        <v>127</v>
      </c>
      <c r="B128" s="242">
        <v>2</v>
      </c>
      <c r="C128" s="82" t="s">
        <v>804</v>
      </c>
      <c r="D128" s="82" t="s">
        <v>9264</v>
      </c>
      <c r="E128" s="82">
        <v>44001</v>
      </c>
      <c r="F128" s="82" t="s">
        <v>9264</v>
      </c>
      <c r="G128" s="238" t="s">
        <v>9257</v>
      </c>
      <c r="H128" s="83">
        <v>244001001988</v>
      </c>
      <c r="I128" s="82" t="s">
        <v>9271</v>
      </c>
      <c r="J128" s="240">
        <v>244001004383</v>
      </c>
      <c r="K128" s="82" t="s">
        <v>9272</v>
      </c>
      <c r="L128" s="82" t="s">
        <v>535</v>
      </c>
      <c r="M128" s="84" t="s">
        <v>9273</v>
      </c>
      <c r="N128" s="85">
        <v>1</v>
      </c>
      <c r="O128" s="238">
        <v>0</v>
      </c>
      <c r="P128" s="238">
        <v>0</v>
      </c>
      <c r="Q128" s="238">
        <v>0</v>
      </c>
      <c r="R128" s="238">
        <v>0</v>
      </c>
      <c r="S128" s="238">
        <v>0</v>
      </c>
      <c r="T128" s="238">
        <v>0</v>
      </c>
      <c r="U128" s="238">
        <v>0</v>
      </c>
      <c r="V128" s="238">
        <v>0</v>
      </c>
      <c r="W128" s="238">
        <v>0</v>
      </c>
      <c r="X128" s="238">
        <v>0</v>
      </c>
      <c r="Y128" s="238">
        <v>0</v>
      </c>
      <c r="Z128" s="238">
        <v>0</v>
      </c>
      <c r="AA128" s="238">
        <v>0</v>
      </c>
      <c r="AB128" s="238">
        <v>0</v>
      </c>
      <c r="AC128" s="238">
        <v>0</v>
      </c>
      <c r="AD128" s="238">
        <v>0</v>
      </c>
      <c r="AE128" s="238">
        <v>0</v>
      </c>
      <c r="AF128" s="238">
        <v>0</v>
      </c>
      <c r="AG128" s="238">
        <v>0</v>
      </c>
      <c r="AH128" s="238">
        <v>0</v>
      </c>
      <c r="AI128" s="238">
        <v>0</v>
      </c>
      <c r="AJ128" s="238">
        <v>0</v>
      </c>
      <c r="AK128" s="239">
        <f t="shared" si="2"/>
        <v>1</v>
      </c>
    </row>
    <row r="129" spans="1:37" x14ac:dyDescent="0.3">
      <c r="A129" s="85">
        <v>128</v>
      </c>
      <c r="B129" s="242">
        <v>2</v>
      </c>
      <c r="C129" s="82" t="s">
        <v>804</v>
      </c>
      <c r="D129" s="82" t="s">
        <v>804</v>
      </c>
      <c r="E129" s="82">
        <v>44560</v>
      </c>
      <c r="F129" s="82" t="s">
        <v>728</v>
      </c>
      <c r="G129" s="238" t="s">
        <v>9257</v>
      </c>
      <c r="H129" s="83">
        <v>244560000240</v>
      </c>
      <c r="I129" s="82" t="s">
        <v>3345</v>
      </c>
      <c r="J129" s="240">
        <v>244560000240</v>
      </c>
      <c r="K129" s="82" t="s">
        <v>3345</v>
      </c>
      <c r="L129" s="82" t="s">
        <v>535</v>
      </c>
      <c r="M129" s="84" t="s">
        <v>3346</v>
      </c>
      <c r="N129" s="85">
        <v>0</v>
      </c>
      <c r="O129" s="238">
        <v>0</v>
      </c>
      <c r="P129" s="238">
        <v>0</v>
      </c>
      <c r="Q129" s="238">
        <v>0</v>
      </c>
      <c r="R129" s="238">
        <v>0</v>
      </c>
      <c r="S129" s="238">
        <v>0</v>
      </c>
      <c r="T129" s="238">
        <v>0</v>
      </c>
      <c r="U129" s="238">
        <v>0</v>
      </c>
      <c r="V129" s="238">
        <v>0</v>
      </c>
      <c r="W129" s="238">
        <v>0</v>
      </c>
      <c r="X129" s="238">
        <v>0</v>
      </c>
      <c r="Y129" s="238">
        <v>0</v>
      </c>
      <c r="Z129" s="238">
        <v>0</v>
      </c>
      <c r="AA129" s="238">
        <v>0</v>
      </c>
      <c r="AB129" s="238">
        <v>1</v>
      </c>
      <c r="AC129" s="238">
        <v>1</v>
      </c>
      <c r="AD129" s="238">
        <v>0</v>
      </c>
      <c r="AE129" s="238">
        <v>0</v>
      </c>
      <c r="AF129" s="238">
        <v>0</v>
      </c>
      <c r="AG129" s="238">
        <v>0</v>
      </c>
      <c r="AH129" s="238">
        <v>0</v>
      </c>
      <c r="AI129" s="238">
        <v>0</v>
      </c>
      <c r="AJ129" s="238">
        <v>0</v>
      </c>
      <c r="AK129" s="239">
        <f t="shared" si="2"/>
        <v>2</v>
      </c>
    </row>
    <row r="130" spans="1:37" x14ac:dyDescent="0.3">
      <c r="A130" s="85">
        <v>129</v>
      </c>
      <c r="B130" s="242">
        <v>2</v>
      </c>
      <c r="C130" s="82" t="s">
        <v>804</v>
      </c>
      <c r="D130" s="82" t="s">
        <v>804</v>
      </c>
      <c r="E130" s="82">
        <v>44560</v>
      </c>
      <c r="F130" s="82" t="s">
        <v>728</v>
      </c>
      <c r="G130" s="238" t="s">
        <v>9257</v>
      </c>
      <c r="H130" s="83">
        <v>244560000541</v>
      </c>
      <c r="I130" s="82" t="s">
        <v>9274</v>
      </c>
      <c r="J130" s="240">
        <v>244560000541</v>
      </c>
      <c r="K130" s="82" t="s">
        <v>9274</v>
      </c>
      <c r="L130" s="82" t="s">
        <v>535</v>
      </c>
      <c r="M130" s="84" t="s">
        <v>3348</v>
      </c>
      <c r="N130" s="85">
        <v>0</v>
      </c>
      <c r="O130" s="238">
        <v>0</v>
      </c>
      <c r="P130" s="238">
        <v>0</v>
      </c>
      <c r="Q130" s="238">
        <v>0</v>
      </c>
      <c r="R130" s="238">
        <v>0</v>
      </c>
      <c r="S130" s="238">
        <v>0</v>
      </c>
      <c r="T130" s="238">
        <v>0</v>
      </c>
      <c r="U130" s="238">
        <v>0</v>
      </c>
      <c r="V130" s="238">
        <v>0</v>
      </c>
      <c r="W130" s="238">
        <v>0</v>
      </c>
      <c r="X130" s="238">
        <v>0</v>
      </c>
      <c r="Y130" s="238">
        <v>0</v>
      </c>
      <c r="Z130" s="238">
        <v>0</v>
      </c>
      <c r="AA130" s="238">
        <v>0</v>
      </c>
      <c r="AB130" s="238">
        <v>1</v>
      </c>
      <c r="AC130" s="238">
        <v>1</v>
      </c>
      <c r="AD130" s="238">
        <v>0</v>
      </c>
      <c r="AE130" s="238">
        <v>0</v>
      </c>
      <c r="AF130" s="238">
        <v>0</v>
      </c>
      <c r="AG130" s="238">
        <v>0</v>
      </c>
      <c r="AH130" s="238">
        <v>0</v>
      </c>
      <c r="AI130" s="238">
        <v>0</v>
      </c>
      <c r="AJ130" s="238">
        <v>0</v>
      </c>
      <c r="AK130" s="239">
        <f t="shared" si="2"/>
        <v>2</v>
      </c>
    </row>
    <row r="131" spans="1:37" x14ac:dyDescent="0.3">
      <c r="A131" s="85">
        <v>130</v>
      </c>
      <c r="B131" s="242">
        <v>2</v>
      </c>
      <c r="C131" s="82" t="s">
        <v>804</v>
      </c>
      <c r="D131" s="82" t="s">
        <v>804</v>
      </c>
      <c r="E131" s="82">
        <v>44560</v>
      </c>
      <c r="F131" s="82" t="s">
        <v>728</v>
      </c>
      <c r="G131" s="238" t="s">
        <v>9257</v>
      </c>
      <c r="H131" s="83">
        <v>244560001572</v>
      </c>
      <c r="I131" s="82" t="s">
        <v>9275</v>
      </c>
      <c r="J131" s="240">
        <v>244560001572</v>
      </c>
      <c r="K131" s="82" t="s">
        <v>9276</v>
      </c>
      <c r="L131" s="82" t="s">
        <v>535</v>
      </c>
      <c r="M131" s="84" t="s">
        <v>3351</v>
      </c>
      <c r="N131" s="85">
        <v>0</v>
      </c>
      <c r="O131" s="238">
        <v>0</v>
      </c>
      <c r="P131" s="238">
        <v>0</v>
      </c>
      <c r="Q131" s="238">
        <v>0</v>
      </c>
      <c r="R131" s="238">
        <v>0</v>
      </c>
      <c r="S131" s="238">
        <v>0</v>
      </c>
      <c r="T131" s="238">
        <v>0</v>
      </c>
      <c r="U131" s="238">
        <v>0</v>
      </c>
      <c r="V131" s="238">
        <v>0</v>
      </c>
      <c r="W131" s="238">
        <v>0</v>
      </c>
      <c r="X131" s="238">
        <v>0</v>
      </c>
      <c r="Y131" s="238">
        <v>0</v>
      </c>
      <c r="Z131" s="238">
        <v>0</v>
      </c>
      <c r="AA131" s="238">
        <v>0</v>
      </c>
      <c r="AB131" s="238">
        <v>1</v>
      </c>
      <c r="AC131" s="238">
        <v>1</v>
      </c>
      <c r="AD131" s="238">
        <v>0</v>
      </c>
      <c r="AE131" s="238">
        <v>0</v>
      </c>
      <c r="AF131" s="238">
        <v>0</v>
      </c>
      <c r="AG131" s="238">
        <v>0</v>
      </c>
      <c r="AH131" s="238">
        <v>0</v>
      </c>
      <c r="AI131" s="238">
        <v>0</v>
      </c>
      <c r="AJ131" s="238">
        <v>0</v>
      </c>
      <c r="AK131" s="239">
        <f t="shared" si="2"/>
        <v>2</v>
      </c>
    </row>
    <row r="132" spans="1:37" x14ac:dyDescent="0.3">
      <c r="A132" s="85">
        <v>131</v>
      </c>
      <c r="B132" s="242">
        <v>2</v>
      </c>
      <c r="C132" s="82" t="s">
        <v>804</v>
      </c>
      <c r="D132" s="82" t="s">
        <v>804</v>
      </c>
      <c r="E132" s="82">
        <v>44560</v>
      </c>
      <c r="F132" s="82" t="s">
        <v>728</v>
      </c>
      <c r="G132" s="238" t="s">
        <v>9257</v>
      </c>
      <c r="H132" s="83">
        <v>244560000240</v>
      </c>
      <c r="I132" s="82" t="s">
        <v>3345</v>
      </c>
      <c r="J132" s="240">
        <v>244560002188</v>
      </c>
      <c r="K132" s="82" t="s">
        <v>3352</v>
      </c>
      <c r="L132" s="82" t="s">
        <v>535</v>
      </c>
      <c r="M132" s="84" t="s">
        <v>3353</v>
      </c>
      <c r="N132" s="85">
        <v>0</v>
      </c>
      <c r="O132" s="238">
        <v>1</v>
      </c>
      <c r="P132" s="238">
        <v>0</v>
      </c>
      <c r="Q132" s="238">
        <v>0</v>
      </c>
      <c r="R132" s="238">
        <v>0</v>
      </c>
      <c r="S132" s="238">
        <v>0</v>
      </c>
      <c r="T132" s="238">
        <v>0</v>
      </c>
      <c r="U132" s="238">
        <v>0</v>
      </c>
      <c r="V132" s="238">
        <v>0</v>
      </c>
      <c r="W132" s="238">
        <v>0</v>
      </c>
      <c r="X132" s="238">
        <v>0</v>
      </c>
      <c r="Y132" s="238">
        <v>0</v>
      </c>
      <c r="Z132" s="238">
        <v>0</v>
      </c>
      <c r="AA132" s="238">
        <v>0</v>
      </c>
      <c r="AB132" s="238">
        <v>1</v>
      </c>
      <c r="AC132" s="238">
        <v>0</v>
      </c>
      <c r="AD132" s="238">
        <v>0</v>
      </c>
      <c r="AE132" s="238">
        <v>0</v>
      </c>
      <c r="AF132" s="238">
        <v>0</v>
      </c>
      <c r="AG132" s="238">
        <v>0</v>
      </c>
      <c r="AH132" s="238">
        <v>0</v>
      </c>
      <c r="AI132" s="238">
        <v>0</v>
      </c>
      <c r="AJ132" s="238">
        <v>0</v>
      </c>
      <c r="AK132" s="239">
        <f t="shared" si="2"/>
        <v>2</v>
      </c>
    </row>
    <row r="133" spans="1:37" x14ac:dyDescent="0.3">
      <c r="A133" s="85">
        <v>132</v>
      </c>
      <c r="B133" s="242">
        <v>2</v>
      </c>
      <c r="C133" s="82" t="s">
        <v>804</v>
      </c>
      <c r="D133" s="82" t="s">
        <v>804</v>
      </c>
      <c r="E133" s="82">
        <v>44560</v>
      </c>
      <c r="F133" s="82" t="s">
        <v>728</v>
      </c>
      <c r="G133" s="238" t="s">
        <v>9257</v>
      </c>
      <c r="H133" s="83">
        <v>244560002633</v>
      </c>
      <c r="I133" s="82" t="s">
        <v>9277</v>
      </c>
      <c r="J133" s="240">
        <v>244560002633</v>
      </c>
      <c r="K133" s="82" t="s">
        <v>3355</v>
      </c>
      <c r="L133" s="82" t="s">
        <v>535</v>
      </c>
      <c r="M133" s="84" t="s">
        <v>3356</v>
      </c>
      <c r="N133" s="85">
        <v>0</v>
      </c>
      <c r="O133" s="238">
        <v>0</v>
      </c>
      <c r="P133" s="238">
        <v>0</v>
      </c>
      <c r="Q133" s="238">
        <v>0</v>
      </c>
      <c r="R133" s="238">
        <v>0</v>
      </c>
      <c r="S133" s="238">
        <v>0</v>
      </c>
      <c r="T133" s="238">
        <v>0</v>
      </c>
      <c r="U133" s="238">
        <v>0</v>
      </c>
      <c r="V133" s="238">
        <v>0</v>
      </c>
      <c r="W133" s="238">
        <v>0</v>
      </c>
      <c r="X133" s="238">
        <v>0</v>
      </c>
      <c r="Y133" s="238">
        <v>0</v>
      </c>
      <c r="Z133" s="238">
        <v>0</v>
      </c>
      <c r="AA133" s="238">
        <v>0</v>
      </c>
      <c r="AB133" s="238">
        <v>1</v>
      </c>
      <c r="AC133" s="238">
        <v>1</v>
      </c>
      <c r="AD133" s="238">
        <v>0</v>
      </c>
      <c r="AE133" s="238">
        <v>0</v>
      </c>
      <c r="AF133" s="238">
        <v>0</v>
      </c>
      <c r="AG133" s="238">
        <v>0</v>
      </c>
      <c r="AH133" s="238">
        <v>0</v>
      </c>
      <c r="AI133" s="238">
        <v>0</v>
      </c>
      <c r="AJ133" s="238">
        <v>0</v>
      </c>
      <c r="AK133" s="239">
        <f t="shared" si="2"/>
        <v>2</v>
      </c>
    </row>
    <row r="134" spans="1:37" x14ac:dyDescent="0.3">
      <c r="A134" s="85">
        <v>133</v>
      </c>
      <c r="B134" s="242">
        <v>2</v>
      </c>
      <c r="C134" s="82" t="s">
        <v>804</v>
      </c>
      <c r="D134" s="82" t="s">
        <v>804</v>
      </c>
      <c r="E134" s="82">
        <v>44560</v>
      </c>
      <c r="F134" s="82" t="s">
        <v>728</v>
      </c>
      <c r="G134" s="238" t="s">
        <v>9257</v>
      </c>
      <c r="H134" s="83">
        <v>244560002633</v>
      </c>
      <c r="I134" s="82" t="s">
        <v>9277</v>
      </c>
      <c r="J134" s="240">
        <v>244560002749</v>
      </c>
      <c r="K134" s="82" t="s">
        <v>3357</v>
      </c>
      <c r="L134" s="82" t="s">
        <v>535</v>
      </c>
      <c r="M134" s="84" t="s">
        <v>3356</v>
      </c>
      <c r="N134" s="85">
        <v>0</v>
      </c>
      <c r="O134" s="238">
        <v>0</v>
      </c>
      <c r="P134" s="238">
        <v>0</v>
      </c>
      <c r="Q134" s="238">
        <v>0</v>
      </c>
      <c r="R134" s="238">
        <v>0</v>
      </c>
      <c r="S134" s="238">
        <v>0</v>
      </c>
      <c r="T134" s="238">
        <v>0</v>
      </c>
      <c r="U134" s="238">
        <v>0</v>
      </c>
      <c r="V134" s="238">
        <v>0</v>
      </c>
      <c r="W134" s="238">
        <v>0</v>
      </c>
      <c r="X134" s="238">
        <v>0</v>
      </c>
      <c r="Y134" s="238">
        <v>0</v>
      </c>
      <c r="Z134" s="238">
        <v>0</v>
      </c>
      <c r="AA134" s="238">
        <v>0</v>
      </c>
      <c r="AB134" s="238">
        <v>1</v>
      </c>
      <c r="AC134" s="238">
        <v>0</v>
      </c>
      <c r="AD134" s="238">
        <v>0</v>
      </c>
      <c r="AE134" s="238">
        <v>0</v>
      </c>
      <c r="AF134" s="238">
        <v>0</v>
      </c>
      <c r="AG134" s="238">
        <v>0</v>
      </c>
      <c r="AH134" s="238">
        <v>0</v>
      </c>
      <c r="AI134" s="238">
        <v>0</v>
      </c>
      <c r="AJ134" s="238">
        <v>0</v>
      </c>
      <c r="AK134" s="239">
        <f t="shared" si="2"/>
        <v>1</v>
      </c>
    </row>
    <row r="135" spans="1:37" x14ac:dyDescent="0.3">
      <c r="A135" s="85">
        <v>134</v>
      </c>
      <c r="B135" s="242">
        <v>2</v>
      </c>
      <c r="C135" s="82" t="s">
        <v>804</v>
      </c>
      <c r="D135" s="82" t="s">
        <v>804</v>
      </c>
      <c r="E135" s="82">
        <v>44560</v>
      </c>
      <c r="F135" s="82" t="s">
        <v>728</v>
      </c>
      <c r="G135" s="238" t="s">
        <v>9257</v>
      </c>
      <c r="H135" s="83">
        <v>244560002633</v>
      </c>
      <c r="I135" s="82" t="s">
        <v>9277</v>
      </c>
      <c r="J135" s="240">
        <v>244560003664</v>
      </c>
      <c r="K135" s="82" t="s">
        <v>3358</v>
      </c>
      <c r="L135" s="82" t="s">
        <v>535</v>
      </c>
      <c r="M135" s="84" t="s">
        <v>3359</v>
      </c>
      <c r="N135" s="85">
        <v>0</v>
      </c>
      <c r="O135" s="238">
        <v>0</v>
      </c>
      <c r="P135" s="238">
        <v>0</v>
      </c>
      <c r="Q135" s="238">
        <v>0</v>
      </c>
      <c r="R135" s="238">
        <v>0</v>
      </c>
      <c r="S135" s="238">
        <v>0</v>
      </c>
      <c r="T135" s="238">
        <v>0</v>
      </c>
      <c r="U135" s="238">
        <v>0</v>
      </c>
      <c r="V135" s="238">
        <v>0</v>
      </c>
      <c r="W135" s="238">
        <v>0</v>
      </c>
      <c r="X135" s="238">
        <v>0</v>
      </c>
      <c r="Y135" s="238">
        <v>0</v>
      </c>
      <c r="Z135" s="238">
        <v>0</v>
      </c>
      <c r="AA135" s="238">
        <v>0</v>
      </c>
      <c r="AB135" s="238">
        <v>1</v>
      </c>
      <c r="AC135" s="238">
        <v>0</v>
      </c>
      <c r="AD135" s="238">
        <v>0</v>
      </c>
      <c r="AE135" s="238">
        <v>0</v>
      </c>
      <c r="AF135" s="238">
        <v>0</v>
      </c>
      <c r="AG135" s="238">
        <v>0</v>
      </c>
      <c r="AH135" s="238">
        <v>0</v>
      </c>
      <c r="AI135" s="238">
        <v>0</v>
      </c>
      <c r="AJ135" s="238">
        <v>0</v>
      </c>
      <c r="AK135" s="239">
        <f t="shared" si="2"/>
        <v>1</v>
      </c>
    </row>
    <row r="136" spans="1:37" x14ac:dyDescent="0.3">
      <c r="A136" s="85">
        <v>135</v>
      </c>
      <c r="B136" s="242">
        <v>2</v>
      </c>
      <c r="C136" s="82" t="s">
        <v>804</v>
      </c>
      <c r="D136" s="82" t="s">
        <v>804</v>
      </c>
      <c r="E136" s="82">
        <v>44560</v>
      </c>
      <c r="F136" s="82" t="s">
        <v>728</v>
      </c>
      <c r="G136" s="238" t="s">
        <v>9257</v>
      </c>
      <c r="H136" s="83">
        <v>244560002633</v>
      </c>
      <c r="I136" s="82" t="s">
        <v>9277</v>
      </c>
      <c r="J136" s="240">
        <v>244560003061</v>
      </c>
      <c r="K136" s="82" t="s">
        <v>4232</v>
      </c>
      <c r="L136" s="82" t="s">
        <v>535</v>
      </c>
      <c r="M136" s="84" t="s">
        <v>3356</v>
      </c>
      <c r="N136" s="85">
        <v>0</v>
      </c>
      <c r="O136" s="238">
        <v>1</v>
      </c>
      <c r="P136" s="238">
        <v>0</v>
      </c>
      <c r="Q136" s="238">
        <v>0</v>
      </c>
      <c r="R136" s="238">
        <v>0</v>
      </c>
      <c r="S136" s="238">
        <v>0</v>
      </c>
      <c r="T136" s="238">
        <v>0</v>
      </c>
      <c r="U136" s="238">
        <v>0</v>
      </c>
      <c r="V136" s="238">
        <v>0</v>
      </c>
      <c r="W136" s="238">
        <v>0</v>
      </c>
      <c r="X136" s="238">
        <v>0</v>
      </c>
      <c r="Y136" s="238">
        <v>0</v>
      </c>
      <c r="Z136" s="238">
        <v>0</v>
      </c>
      <c r="AA136" s="238">
        <v>0</v>
      </c>
      <c r="AB136" s="238">
        <v>0</v>
      </c>
      <c r="AC136" s="238">
        <v>0</v>
      </c>
      <c r="AD136" s="238">
        <v>0</v>
      </c>
      <c r="AE136" s="238">
        <v>0</v>
      </c>
      <c r="AF136" s="238">
        <v>0</v>
      </c>
      <c r="AG136" s="238">
        <v>0</v>
      </c>
      <c r="AH136" s="238">
        <v>0</v>
      </c>
      <c r="AI136" s="238">
        <v>0</v>
      </c>
      <c r="AJ136" s="238">
        <v>0</v>
      </c>
      <c r="AK136" s="239">
        <f t="shared" si="2"/>
        <v>1</v>
      </c>
    </row>
    <row r="137" spans="1:37" x14ac:dyDescent="0.3">
      <c r="A137" s="85">
        <v>136</v>
      </c>
      <c r="B137" s="242">
        <v>2</v>
      </c>
      <c r="C137" s="82" t="s">
        <v>804</v>
      </c>
      <c r="D137" s="82" t="s">
        <v>804</v>
      </c>
      <c r="E137" s="82">
        <v>44560</v>
      </c>
      <c r="F137" s="82" t="s">
        <v>728</v>
      </c>
      <c r="G137" s="238" t="s">
        <v>9257</v>
      </c>
      <c r="H137" s="83">
        <v>244560004253</v>
      </c>
      <c r="I137" s="82" t="s">
        <v>4233</v>
      </c>
      <c r="J137" s="240">
        <v>244560003249</v>
      </c>
      <c r="K137" s="82" t="s">
        <v>4234</v>
      </c>
      <c r="L137" s="82" t="s">
        <v>535</v>
      </c>
      <c r="M137" s="84" t="s">
        <v>4235</v>
      </c>
      <c r="N137" s="85">
        <v>1</v>
      </c>
      <c r="O137" s="238">
        <v>1</v>
      </c>
      <c r="P137" s="238">
        <v>0</v>
      </c>
      <c r="Q137" s="238">
        <v>0</v>
      </c>
      <c r="R137" s="238">
        <v>0</v>
      </c>
      <c r="S137" s="238">
        <v>0</v>
      </c>
      <c r="T137" s="238">
        <v>0</v>
      </c>
      <c r="U137" s="238">
        <v>0</v>
      </c>
      <c r="V137" s="238">
        <v>0</v>
      </c>
      <c r="W137" s="238">
        <v>0</v>
      </c>
      <c r="X137" s="238">
        <v>0</v>
      </c>
      <c r="Y137" s="238">
        <v>0</v>
      </c>
      <c r="Z137" s="238">
        <v>0</v>
      </c>
      <c r="AA137" s="238">
        <v>0</v>
      </c>
      <c r="AB137" s="238">
        <v>0</v>
      </c>
      <c r="AC137" s="238">
        <v>0</v>
      </c>
      <c r="AD137" s="238">
        <v>0</v>
      </c>
      <c r="AE137" s="238">
        <v>0</v>
      </c>
      <c r="AF137" s="238">
        <v>0</v>
      </c>
      <c r="AG137" s="238">
        <v>0</v>
      </c>
      <c r="AH137" s="238">
        <v>0</v>
      </c>
      <c r="AI137" s="238">
        <v>0</v>
      </c>
      <c r="AJ137" s="238">
        <v>0</v>
      </c>
      <c r="AK137" s="239">
        <f t="shared" si="2"/>
        <v>2</v>
      </c>
    </row>
    <row r="138" spans="1:37" x14ac:dyDescent="0.3">
      <c r="A138" s="85">
        <v>137</v>
      </c>
      <c r="B138" s="242">
        <v>2</v>
      </c>
      <c r="C138" s="82" t="s">
        <v>804</v>
      </c>
      <c r="D138" s="82" t="s">
        <v>804</v>
      </c>
      <c r="E138" s="82">
        <v>44560</v>
      </c>
      <c r="F138" s="82" t="s">
        <v>728</v>
      </c>
      <c r="G138" s="238" t="s">
        <v>9257</v>
      </c>
      <c r="H138" s="83">
        <v>244560001572</v>
      </c>
      <c r="I138" s="82" t="s">
        <v>9278</v>
      </c>
      <c r="J138" s="240">
        <v>244560004164</v>
      </c>
      <c r="K138" s="82" t="s">
        <v>4249</v>
      </c>
      <c r="L138" s="82" t="s">
        <v>535</v>
      </c>
      <c r="M138" s="84" t="s">
        <v>4250</v>
      </c>
      <c r="N138" s="85">
        <v>1</v>
      </c>
      <c r="O138" s="238">
        <v>1</v>
      </c>
      <c r="P138" s="238">
        <v>0</v>
      </c>
      <c r="Q138" s="238">
        <v>0</v>
      </c>
      <c r="R138" s="238">
        <v>0</v>
      </c>
      <c r="S138" s="238">
        <v>0</v>
      </c>
      <c r="T138" s="238">
        <v>0</v>
      </c>
      <c r="U138" s="238">
        <v>0</v>
      </c>
      <c r="V138" s="238">
        <v>0</v>
      </c>
      <c r="W138" s="238">
        <v>0</v>
      </c>
      <c r="X138" s="238">
        <v>0</v>
      </c>
      <c r="Y138" s="238">
        <v>0</v>
      </c>
      <c r="Z138" s="238">
        <v>0</v>
      </c>
      <c r="AA138" s="238">
        <v>0</v>
      </c>
      <c r="AB138" s="238">
        <v>0</v>
      </c>
      <c r="AC138" s="238">
        <v>0</v>
      </c>
      <c r="AD138" s="238">
        <v>0</v>
      </c>
      <c r="AE138" s="238">
        <v>0</v>
      </c>
      <c r="AF138" s="238">
        <v>0</v>
      </c>
      <c r="AG138" s="238">
        <v>0</v>
      </c>
      <c r="AH138" s="238">
        <v>0</v>
      </c>
      <c r="AI138" s="238">
        <v>0</v>
      </c>
      <c r="AJ138" s="238">
        <v>0</v>
      </c>
      <c r="AK138" s="239">
        <f t="shared" si="2"/>
        <v>2</v>
      </c>
    </row>
    <row r="139" spans="1:37" x14ac:dyDescent="0.3">
      <c r="A139" s="85">
        <v>138</v>
      </c>
      <c r="B139" s="242">
        <v>2</v>
      </c>
      <c r="C139" s="82" t="s">
        <v>804</v>
      </c>
      <c r="D139" s="82" t="s">
        <v>804</v>
      </c>
      <c r="E139" s="82">
        <v>44560</v>
      </c>
      <c r="F139" s="82" t="s">
        <v>728</v>
      </c>
      <c r="G139" s="238" t="s">
        <v>9257</v>
      </c>
      <c r="H139" s="83">
        <v>244560004253</v>
      </c>
      <c r="I139" s="82" t="s">
        <v>4233</v>
      </c>
      <c r="J139" s="240">
        <v>244560003575</v>
      </c>
      <c r="K139" s="82" t="s">
        <v>4399</v>
      </c>
      <c r="L139" s="82" t="s">
        <v>535</v>
      </c>
      <c r="M139" s="84" t="s">
        <v>4235</v>
      </c>
      <c r="N139" s="85">
        <v>1</v>
      </c>
      <c r="O139" s="238">
        <v>1</v>
      </c>
      <c r="P139" s="238">
        <v>0</v>
      </c>
      <c r="Q139" s="238">
        <v>0</v>
      </c>
      <c r="R139" s="238">
        <v>0</v>
      </c>
      <c r="S139" s="238">
        <v>0</v>
      </c>
      <c r="T139" s="238">
        <v>0</v>
      </c>
      <c r="U139" s="238">
        <v>0</v>
      </c>
      <c r="V139" s="238">
        <v>0</v>
      </c>
      <c r="W139" s="238">
        <v>0</v>
      </c>
      <c r="X139" s="238">
        <v>0</v>
      </c>
      <c r="Y139" s="238">
        <v>0</v>
      </c>
      <c r="Z139" s="238">
        <v>0</v>
      </c>
      <c r="AA139" s="238">
        <v>0</v>
      </c>
      <c r="AB139" s="238">
        <v>0</v>
      </c>
      <c r="AC139" s="238">
        <v>0</v>
      </c>
      <c r="AD139" s="238">
        <v>0</v>
      </c>
      <c r="AE139" s="238">
        <v>0</v>
      </c>
      <c r="AF139" s="238">
        <v>0</v>
      </c>
      <c r="AG139" s="238">
        <v>0</v>
      </c>
      <c r="AH139" s="238">
        <v>0</v>
      </c>
      <c r="AI139" s="238">
        <v>0</v>
      </c>
      <c r="AJ139" s="238">
        <v>0</v>
      </c>
      <c r="AK139" s="239">
        <f t="shared" si="2"/>
        <v>2</v>
      </c>
    </row>
    <row r="140" spans="1:37" x14ac:dyDescent="0.3">
      <c r="A140" s="85">
        <v>139</v>
      </c>
      <c r="B140" s="242">
        <v>2</v>
      </c>
      <c r="C140" s="82" t="s">
        <v>804</v>
      </c>
      <c r="D140" s="82" t="s">
        <v>804</v>
      </c>
      <c r="E140" s="82">
        <v>44560</v>
      </c>
      <c r="F140" s="82" t="s">
        <v>728</v>
      </c>
      <c r="G140" s="238" t="s">
        <v>9257</v>
      </c>
      <c r="H140" s="83">
        <v>244560001572</v>
      </c>
      <c r="I140" s="82" t="s">
        <v>9278</v>
      </c>
      <c r="J140" s="240">
        <v>244560003354</v>
      </c>
      <c r="K140" s="82" t="s">
        <v>4515</v>
      </c>
      <c r="L140" s="82" t="s">
        <v>535</v>
      </c>
      <c r="M140" s="84" t="s">
        <v>4516</v>
      </c>
      <c r="N140" s="85">
        <v>0</v>
      </c>
      <c r="O140" s="238">
        <v>1</v>
      </c>
      <c r="P140" s="238">
        <v>0</v>
      </c>
      <c r="Q140" s="238">
        <v>0</v>
      </c>
      <c r="R140" s="238">
        <v>0</v>
      </c>
      <c r="S140" s="238">
        <v>0</v>
      </c>
      <c r="T140" s="238">
        <v>0</v>
      </c>
      <c r="U140" s="238">
        <v>0</v>
      </c>
      <c r="V140" s="238">
        <v>0</v>
      </c>
      <c r="W140" s="238">
        <v>0</v>
      </c>
      <c r="X140" s="238">
        <v>0</v>
      </c>
      <c r="Y140" s="238">
        <v>0</v>
      </c>
      <c r="Z140" s="238">
        <v>0</v>
      </c>
      <c r="AA140" s="238">
        <v>0</v>
      </c>
      <c r="AB140" s="238">
        <v>0</v>
      </c>
      <c r="AC140" s="238">
        <v>0</v>
      </c>
      <c r="AD140" s="238">
        <v>0</v>
      </c>
      <c r="AE140" s="238">
        <v>0</v>
      </c>
      <c r="AF140" s="238">
        <v>0</v>
      </c>
      <c r="AG140" s="238">
        <v>0</v>
      </c>
      <c r="AH140" s="238">
        <v>0</v>
      </c>
      <c r="AI140" s="238">
        <v>0</v>
      </c>
      <c r="AJ140" s="238">
        <v>0</v>
      </c>
      <c r="AK140" s="239">
        <f t="shared" si="2"/>
        <v>1</v>
      </c>
    </row>
    <row r="141" spans="1:37" x14ac:dyDescent="0.3">
      <c r="A141" s="85">
        <v>140</v>
      </c>
      <c r="B141" s="242">
        <v>2</v>
      </c>
      <c r="C141" s="82" t="s">
        <v>804</v>
      </c>
      <c r="D141" s="82" t="s">
        <v>804</v>
      </c>
      <c r="E141" s="82">
        <v>44560</v>
      </c>
      <c r="F141" s="82" t="s">
        <v>728</v>
      </c>
      <c r="G141" s="238" t="s">
        <v>9257</v>
      </c>
      <c r="H141" s="83">
        <v>244560002633</v>
      </c>
      <c r="I141" s="82" t="s">
        <v>9277</v>
      </c>
      <c r="J141" s="240">
        <v>244560003966</v>
      </c>
      <c r="K141" s="82" t="s">
        <v>4896</v>
      </c>
      <c r="L141" s="82" t="s">
        <v>535</v>
      </c>
      <c r="M141" s="84" t="s">
        <v>3356</v>
      </c>
      <c r="N141" s="85">
        <v>0</v>
      </c>
      <c r="O141" s="238">
        <v>1</v>
      </c>
      <c r="P141" s="238">
        <v>0</v>
      </c>
      <c r="Q141" s="238">
        <v>0</v>
      </c>
      <c r="R141" s="238">
        <v>0</v>
      </c>
      <c r="S141" s="238">
        <v>0</v>
      </c>
      <c r="T141" s="238">
        <v>0</v>
      </c>
      <c r="U141" s="238">
        <v>0</v>
      </c>
      <c r="V141" s="238">
        <v>0</v>
      </c>
      <c r="W141" s="238">
        <v>0</v>
      </c>
      <c r="X141" s="238">
        <v>0</v>
      </c>
      <c r="Y141" s="238">
        <v>0</v>
      </c>
      <c r="Z141" s="238">
        <v>0</v>
      </c>
      <c r="AA141" s="238">
        <v>0</v>
      </c>
      <c r="AB141" s="238">
        <v>0</v>
      </c>
      <c r="AC141" s="238">
        <v>0</v>
      </c>
      <c r="AD141" s="238">
        <v>0</v>
      </c>
      <c r="AE141" s="238">
        <v>0</v>
      </c>
      <c r="AF141" s="238">
        <v>0</v>
      </c>
      <c r="AG141" s="238">
        <v>0</v>
      </c>
      <c r="AH141" s="238">
        <v>0</v>
      </c>
      <c r="AI141" s="238">
        <v>0</v>
      </c>
      <c r="AJ141" s="238">
        <v>0</v>
      </c>
      <c r="AK141" s="239">
        <f t="shared" si="2"/>
        <v>1</v>
      </c>
    </row>
    <row r="142" spans="1:37" x14ac:dyDescent="0.3">
      <c r="A142" s="85">
        <v>141</v>
      </c>
      <c r="B142" s="242">
        <v>2</v>
      </c>
      <c r="C142" s="82" t="s">
        <v>804</v>
      </c>
      <c r="D142" s="82" t="s">
        <v>804</v>
      </c>
      <c r="E142" s="82">
        <v>44560</v>
      </c>
      <c r="F142" s="82" t="s">
        <v>728</v>
      </c>
      <c r="G142" s="238" t="s">
        <v>9257</v>
      </c>
      <c r="H142" s="83">
        <v>244560004253</v>
      </c>
      <c r="I142" s="82" t="s">
        <v>4233</v>
      </c>
      <c r="J142" s="240">
        <v>244560004253</v>
      </c>
      <c r="K142" s="82" t="s">
        <v>4233</v>
      </c>
      <c r="L142" s="82" t="s">
        <v>535</v>
      </c>
      <c r="M142" s="84" t="s">
        <v>4899</v>
      </c>
      <c r="N142" s="85">
        <v>0</v>
      </c>
      <c r="O142" s="238">
        <v>1</v>
      </c>
      <c r="P142" s="238">
        <v>0</v>
      </c>
      <c r="Q142" s="238">
        <v>0</v>
      </c>
      <c r="R142" s="238">
        <v>0</v>
      </c>
      <c r="S142" s="238">
        <v>0</v>
      </c>
      <c r="T142" s="238">
        <v>0</v>
      </c>
      <c r="U142" s="238">
        <v>0</v>
      </c>
      <c r="V142" s="238">
        <v>0</v>
      </c>
      <c r="W142" s="238">
        <v>0</v>
      </c>
      <c r="X142" s="238">
        <v>0</v>
      </c>
      <c r="Y142" s="238">
        <v>0</v>
      </c>
      <c r="Z142" s="238">
        <v>0</v>
      </c>
      <c r="AA142" s="238">
        <v>0</v>
      </c>
      <c r="AB142" s="238">
        <v>0</v>
      </c>
      <c r="AC142" s="238">
        <v>0</v>
      </c>
      <c r="AD142" s="238">
        <v>0</v>
      </c>
      <c r="AE142" s="238">
        <v>0</v>
      </c>
      <c r="AF142" s="238">
        <v>0</v>
      </c>
      <c r="AG142" s="238">
        <v>0</v>
      </c>
      <c r="AH142" s="238">
        <v>0</v>
      </c>
      <c r="AI142" s="238">
        <v>0</v>
      </c>
      <c r="AJ142" s="238">
        <v>0</v>
      </c>
      <c r="AK142" s="239">
        <f t="shared" si="2"/>
        <v>1</v>
      </c>
    </row>
    <row r="143" spans="1:37" x14ac:dyDescent="0.3">
      <c r="A143" s="85">
        <v>142</v>
      </c>
      <c r="B143" s="242">
        <v>2</v>
      </c>
      <c r="C143" s="82" t="s">
        <v>804</v>
      </c>
      <c r="D143" s="82" t="s">
        <v>804</v>
      </c>
      <c r="E143" s="82">
        <v>44560</v>
      </c>
      <c r="F143" s="82" t="s">
        <v>728</v>
      </c>
      <c r="G143" s="238" t="s">
        <v>9257</v>
      </c>
      <c r="H143" s="83">
        <v>244560000151</v>
      </c>
      <c r="I143" s="82" t="s">
        <v>9279</v>
      </c>
      <c r="J143" s="240">
        <v>244560000151</v>
      </c>
      <c r="K143" s="82" t="s">
        <v>9279</v>
      </c>
      <c r="L143" s="82" t="s">
        <v>535</v>
      </c>
      <c r="M143" s="84" t="s">
        <v>5117</v>
      </c>
      <c r="N143" s="85">
        <v>3</v>
      </c>
      <c r="O143" s="238">
        <v>0</v>
      </c>
      <c r="P143" s="238">
        <v>0</v>
      </c>
      <c r="Q143" s="238">
        <v>0</v>
      </c>
      <c r="R143" s="238">
        <v>1</v>
      </c>
      <c r="S143" s="238">
        <v>0</v>
      </c>
      <c r="T143" s="238">
        <v>0</v>
      </c>
      <c r="U143" s="238">
        <v>0</v>
      </c>
      <c r="V143" s="238">
        <v>0</v>
      </c>
      <c r="W143" s="238">
        <v>0</v>
      </c>
      <c r="X143" s="238">
        <v>0</v>
      </c>
      <c r="Y143" s="238">
        <v>0</v>
      </c>
      <c r="Z143" s="238">
        <v>0</v>
      </c>
      <c r="AA143" s="238">
        <v>0</v>
      </c>
      <c r="AB143" s="238">
        <v>0</v>
      </c>
      <c r="AC143" s="238">
        <v>0</v>
      </c>
      <c r="AD143" s="238">
        <v>0</v>
      </c>
      <c r="AE143" s="238">
        <v>0</v>
      </c>
      <c r="AF143" s="238">
        <v>0</v>
      </c>
      <c r="AG143" s="238">
        <v>0</v>
      </c>
      <c r="AH143" s="238">
        <v>0</v>
      </c>
      <c r="AI143" s="238">
        <v>0</v>
      </c>
      <c r="AJ143" s="238">
        <v>0</v>
      </c>
      <c r="AK143" s="239">
        <f t="shared" si="2"/>
        <v>4</v>
      </c>
    </row>
    <row r="144" spans="1:37" x14ac:dyDescent="0.3">
      <c r="A144" s="85">
        <v>143</v>
      </c>
      <c r="B144" s="242">
        <v>2</v>
      </c>
      <c r="C144" s="82" t="s">
        <v>804</v>
      </c>
      <c r="D144" s="82" t="s">
        <v>804</v>
      </c>
      <c r="E144" s="82">
        <v>44560</v>
      </c>
      <c r="F144" s="82" t="s">
        <v>728</v>
      </c>
      <c r="G144" s="238" t="s">
        <v>9257</v>
      </c>
      <c r="H144" s="83">
        <v>244560000223</v>
      </c>
      <c r="I144" s="82" t="s">
        <v>5118</v>
      </c>
      <c r="J144" s="240">
        <v>244560000223</v>
      </c>
      <c r="K144" s="82" t="s">
        <v>5118</v>
      </c>
      <c r="L144" s="82" t="s">
        <v>535</v>
      </c>
      <c r="M144" s="84" t="s">
        <v>5119</v>
      </c>
      <c r="N144" s="85">
        <v>3</v>
      </c>
      <c r="O144" s="238">
        <v>0</v>
      </c>
      <c r="P144" s="238">
        <v>1</v>
      </c>
      <c r="Q144" s="238">
        <v>0</v>
      </c>
      <c r="R144" s="238">
        <v>0</v>
      </c>
      <c r="S144" s="238">
        <v>0</v>
      </c>
      <c r="T144" s="238">
        <v>0</v>
      </c>
      <c r="U144" s="238">
        <v>0</v>
      </c>
      <c r="V144" s="238">
        <v>0</v>
      </c>
      <c r="W144" s="238">
        <v>0</v>
      </c>
      <c r="X144" s="238">
        <v>0</v>
      </c>
      <c r="Y144" s="238">
        <v>0</v>
      </c>
      <c r="Z144" s="238">
        <v>0</v>
      </c>
      <c r="AA144" s="238">
        <v>0</v>
      </c>
      <c r="AB144" s="238">
        <v>0</v>
      </c>
      <c r="AC144" s="238">
        <v>0</v>
      </c>
      <c r="AD144" s="238">
        <v>0</v>
      </c>
      <c r="AE144" s="238">
        <v>0</v>
      </c>
      <c r="AF144" s="238">
        <v>0</v>
      </c>
      <c r="AG144" s="238">
        <v>0</v>
      </c>
      <c r="AH144" s="238">
        <v>0</v>
      </c>
      <c r="AI144" s="238">
        <v>0</v>
      </c>
      <c r="AJ144" s="238">
        <v>0</v>
      </c>
      <c r="AK144" s="239">
        <f t="shared" si="2"/>
        <v>4</v>
      </c>
    </row>
    <row r="145" spans="1:37" x14ac:dyDescent="0.3">
      <c r="A145" s="85">
        <v>144</v>
      </c>
      <c r="B145" s="242">
        <v>2</v>
      </c>
      <c r="C145" s="82" t="s">
        <v>804</v>
      </c>
      <c r="D145" s="82" t="s">
        <v>804</v>
      </c>
      <c r="E145" s="82">
        <v>44560</v>
      </c>
      <c r="F145" s="82" t="s">
        <v>728</v>
      </c>
      <c r="G145" s="238" t="s">
        <v>9257</v>
      </c>
      <c r="H145" s="83">
        <v>244560002692</v>
      </c>
      <c r="I145" s="82" t="s">
        <v>7771</v>
      </c>
      <c r="J145" s="240">
        <v>244560002773</v>
      </c>
      <c r="K145" s="82" t="s">
        <v>7772</v>
      </c>
      <c r="L145" s="82" t="s">
        <v>535</v>
      </c>
      <c r="M145" s="84" t="s">
        <v>3356</v>
      </c>
      <c r="N145" s="85">
        <v>1</v>
      </c>
      <c r="O145" s="238">
        <v>0</v>
      </c>
      <c r="P145" s="238">
        <v>0</v>
      </c>
      <c r="Q145" s="238">
        <v>0</v>
      </c>
      <c r="R145" s="238">
        <v>0</v>
      </c>
      <c r="S145" s="238">
        <v>0</v>
      </c>
      <c r="T145" s="238">
        <v>0</v>
      </c>
      <c r="U145" s="238">
        <v>0</v>
      </c>
      <c r="V145" s="238">
        <v>0</v>
      </c>
      <c r="W145" s="238">
        <v>0</v>
      </c>
      <c r="X145" s="238">
        <v>0</v>
      </c>
      <c r="Y145" s="238">
        <v>0</v>
      </c>
      <c r="Z145" s="238">
        <v>0</v>
      </c>
      <c r="AA145" s="238">
        <v>0</v>
      </c>
      <c r="AB145" s="238">
        <v>0</v>
      </c>
      <c r="AC145" s="238">
        <v>0</v>
      </c>
      <c r="AD145" s="238">
        <v>0</v>
      </c>
      <c r="AE145" s="238">
        <v>0</v>
      </c>
      <c r="AF145" s="238">
        <v>0</v>
      </c>
      <c r="AG145" s="238">
        <v>0</v>
      </c>
      <c r="AH145" s="238">
        <v>0</v>
      </c>
      <c r="AI145" s="238">
        <v>0</v>
      </c>
      <c r="AJ145" s="238">
        <v>0</v>
      </c>
      <c r="AK145" s="239">
        <f t="shared" si="2"/>
        <v>1</v>
      </c>
    </row>
    <row r="146" spans="1:37" x14ac:dyDescent="0.3">
      <c r="A146" s="85">
        <v>145</v>
      </c>
      <c r="B146" s="242">
        <v>2</v>
      </c>
      <c r="C146" s="82" t="s">
        <v>804</v>
      </c>
      <c r="D146" s="82" t="s">
        <v>804</v>
      </c>
      <c r="E146" s="82">
        <v>44560</v>
      </c>
      <c r="F146" s="82" t="s">
        <v>728</v>
      </c>
      <c r="G146" s="238" t="s">
        <v>9257</v>
      </c>
      <c r="H146" s="83">
        <v>244560004253</v>
      </c>
      <c r="I146" s="82" t="s">
        <v>4233</v>
      </c>
      <c r="J146" s="240">
        <v>244560003478</v>
      </c>
      <c r="K146" s="82" t="s">
        <v>7773</v>
      </c>
      <c r="L146" s="82" t="s">
        <v>535</v>
      </c>
      <c r="M146" s="84" t="s">
        <v>4235</v>
      </c>
      <c r="N146" s="85">
        <v>1</v>
      </c>
      <c r="O146" s="238">
        <v>0</v>
      </c>
      <c r="P146" s="238">
        <v>0</v>
      </c>
      <c r="Q146" s="238">
        <v>0</v>
      </c>
      <c r="R146" s="238">
        <v>0</v>
      </c>
      <c r="S146" s="238">
        <v>0</v>
      </c>
      <c r="T146" s="238">
        <v>0</v>
      </c>
      <c r="U146" s="238">
        <v>0</v>
      </c>
      <c r="V146" s="238">
        <v>0</v>
      </c>
      <c r="W146" s="238">
        <v>0</v>
      </c>
      <c r="X146" s="238">
        <v>0</v>
      </c>
      <c r="Y146" s="238">
        <v>0</v>
      </c>
      <c r="Z146" s="238">
        <v>0</v>
      </c>
      <c r="AA146" s="238">
        <v>0</v>
      </c>
      <c r="AB146" s="238">
        <v>0</v>
      </c>
      <c r="AC146" s="238">
        <v>0</v>
      </c>
      <c r="AD146" s="238">
        <v>0</v>
      </c>
      <c r="AE146" s="238">
        <v>0</v>
      </c>
      <c r="AF146" s="238">
        <v>0</v>
      </c>
      <c r="AG146" s="238">
        <v>0</v>
      </c>
      <c r="AH146" s="238">
        <v>0</v>
      </c>
      <c r="AI146" s="238">
        <v>0</v>
      </c>
      <c r="AJ146" s="238">
        <v>0</v>
      </c>
      <c r="AK146" s="239">
        <f t="shared" si="2"/>
        <v>1</v>
      </c>
    </row>
    <row r="147" spans="1:37" x14ac:dyDescent="0.3">
      <c r="A147" s="85">
        <v>146</v>
      </c>
      <c r="B147" s="242">
        <v>2</v>
      </c>
      <c r="C147" s="82" t="s">
        <v>804</v>
      </c>
      <c r="D147" s="82" t="s">
        <v>804</v>
      </c>
      <c r="E147" s="82">
        <v>44560</v>
      </c>
      <c r="F147" s="82" t="s">
        <v>728</v>
      </c>
      <c r="G147" s="238" t="s">
        <v>9257</v>
      </c>
      <c r="H147" s="83">
        <v>244560004253</v>
      </c>
      <c r="I147" s="82" t="s">
        <v>4233</v>
      </c>
      <c r="J147" s="240">
        <v>244560003451</v>
      </c>
      <c r="K147" s="82" t="s">
        <v>7774</v>
      </c>
      <c r="L147" s="82" t="s">
        <v>535</v>
      </c>
      <c r="M147" s="84" t="s">
        <v>4235</v>
      </c>
      <c r="N147" s="85">
        <v>1</v>
      </c>
      <c r="O147" s="238">
        <v>0</v>
      </c>
      <c r="P147" s="238">
        <v>0</v>
      </c>
      <c r="Q147" s="238">
        <v>0</v>
      </c>
      <c r="R147" s="238">
        <v>0</v>
      </c>
      <c r="S147" s="238">
        <v>0</v>
      </c>
      <c r="T147" s="238">
        <v>0</v>
      </c>
      <c r="U147" s="238">
        <v>0</v>
      </c>
      <c r="V147" s="238">
        <v>0</v>
      </c>
      <c r="W147" s="238">
        <v>0</v>
      </c>
      <c r="X147" s="238">
        <v>0</v>
      </c>
      <c r="Y147" s="238">
        <v>0</v>
      </c>
      <c r="Z147" s="238">
        <v>0</v>
      </c>
      <c r="AA147" s="238">
        <v>0</v>
      </c>
      <c r="AB147" s="238">
        <v>0</v>
      </c>
      <c r="AC147" s="238">
        <v>0</v>
      </c>
      <c r="AD147" s="238">
        <v>0</v>
      </c>
      <c r="AE147" s="238">
        <v>0</v>
      </c>
      <c r="AF147" s="238">
        <v>0</v>
      </c>
      <c r="AG147" s="238">
        <v>0</v>
      </c>
      <c r="AH147" s="238">
        <v>0</v>
      </c>
      <c r="AI147" s="238">
        <v>0</v>
      </c>
      <c r="AJ147" s="238">
        <v>0</v>
      </c>
      <c r="AK147" s="239">
        <f t="shared" si="2"/>
        <v>1</v>
      </c>
    </row>
    <row r="148" spans="1:37" x14ac:dyDescent="0.3">
      <c r="A148" s="85">
        <v>147</v>
      </c>
      <c r="B148" s="242">
        <v>2</v>
      </c>
      <c r="C148" s="82" t="s">
        <v>804</v>
      </c>
      <c r="D148" s="82" t="s">
        <v>804</v>
      </c>
      <c r="E148" s="82">
        <v>44560</v>
      </c>
      <c r="F148" s="82" t="s">
        <v>728</v>
      </c>
      <c r="G148" s="238" t="s">
        <v>9257</v>
      </c>
      <c r="H148" s="83">
        <v>244560003362</v>
      </c>
      <c r="I148" s="82" t="s">
        <v>7775</v>
      </c>
      <c r="J148" s="240">
        <v>244560003362</v>
      </c>
      <c r="K148" s="82" t="s">
        <v>7776</v>
      </c>
      <c r="L148" s="82" t="s">
        <v>535</v>
      </c>
      <c r="M148" s="84" t="s">
        <v>7777</v>
      </c>
      <c r="N148" s="85">
        <v>1</v>
      </c>
      <c r="O148" s="238">
        <v>0</v>
      </c>
      <c r="P148" s="238">
        <v>0</v>
      </c>
      <c r="Q148" s="238">
        <v>0</v>
      </c>
      <c r="R148" s="238">
        <v>0</v>
      </c>
      <c r="S148" s="238">
        <v>0</v>
      </c>
      <c r="T148" s="238">
        <v>0</v>
      </c>
      <c r="U148" s="238">
        <v>0</v>
      </c>
      <c r="V148" s="238">
        <v>0</v>
      </c>
      <c r="W148" s="238">
        <v>0</v>
      </c>
      <c r="X148" s="238">
        <v>0</v>
      </c>
      <c r="Y148" s="238">
        <v>0</v>
      </c>
      <c r="Z148" s="238">
        <v>0</v>
      </c>
      <c r="AA148" s="238">
        <v>0</v>
      </c>
      <c r="AB148" s="238">
        <v>0</v>
      </c>
      <c r="AC148" s="238">
        <v>0</v>
      </c>
      <c r="AD148" s="238">
        <v>0</v>
      </c>
      <c r="AE148" s="238">
        <v>0</v>
      </c>
      <c r="AF148" s="238">
        <v>0</v>
      </c>
      <c r="AG148" s="238">
        <v>0</v>
      </c>
      <c r="AH148" s="238">
        <v>0</v>
      </c>
      <c r="AI148" s="238">
        <v>0</v>
      </c>
      <c r="AJ148" s="238">
        <v>0</v>
      </c>
      <c r="AK148" s="239">
        <f t="shared" si="2"/>
        <v>1</v>
      </c>
    </row>
    <row r="149" spans="1:37" x14ac:dyDescent="0.3">
      <c r="A149" s="85">
        <v>148</v>
      </c>
      <c r="B149" s="242">
        <v>2</v>
      </c>
      <c r="C149" s="82" t="s">
        <v>804</v>
      </c>
      <c r="D149" s="82" t="s">
        <v>804</v>
      </c>
      <c r="E149" s="82">
        <v>44560</v>
      </c>
      <c r="F149" s="82" t="s">
        <v>728</v>
      </c>
      <c r="G149" s="238" t="s">
        <v>9257</v>
      </c>
      <c r="H149" s="83">
        <v>244560003362</v>
      </c>
      <c r="I149" s="82" t="s">
        <v>7775</v>
      </c>
      <c r="J149" s="240">
        <v>244560003184</v>
      </c>
      <c r="K149" s="82" t="s">
        <v>7778</v>
      </c>
      <c r="L149" s="82" t="s">
        <v>535</v>
      </c>
      <c r="M149" s="84" t="s">
        <v>7779</v>
      </c>
      <c r="N149" s="85">
        <v>1</v>
      </c>
      <c r="O149" s="238">
        <v>0</v>
      </c>
      <c r="P149" s="238">
        <v>0</v>
      </c>
      <c r="Q149" s="238">
        <v>0</v>
      </c>
      <c r="R149" s="238">
        <v>0</v>
      </c>
      <c r="S149" s="238">
        <v>0</v>
      </c>
      <c r="T149" s="238">
        <v>0</v>
      </c>
      <c r="U149" s="238">
        <v>0</v>
      </c>
      <c r="V149" s="238">
        <v>0</v>
      </c>
      <c r="W149" s="238">
        <v>0</v>
      </c>
      <c r="X149" s="238">
        <v>0</v>
      </c>
      <c r="Y149" s="238">
        <v>0</v>
      </c>
      <c r="Z149" s="238">
        <v>0</v>
      </c>
      <c r="AA149" s="238">
        <v>0</v>
      </c>
      <c r="AB149" s="238">
        <v>0</v>
      </c>
      <c r="AC149" s="238">
        <v>0</v>
      </c>
      <c r="AD149" s="238">
        <v>0</v>
      </c>
      <c r="AE149" s="238">
        <v>0</v>
      </c>
      <c r="AF149" s="238">
        <v>0</v>
      </c>
      <c r="AG149" s="238">
        <v>0</v>
      </c>
      <c r="AH149" s="238">
        <v>0</v>
      </c>
      <c r="AI149" s="238">
        <v>0</v>
      </c>
      <c r="AJ149" s="238">
        <v>0</v>
      </c>
      <c r="AK149" s="239">
        <f t="shared" si="2"/>
        <v>1</v>
      </c>
    </row>
    <row r="150" spans="1:37" x14ac:dyDescent="0.3">
      <c r="A150" s="85">
        <v>149</v>
      </c>
      <c r="B150" s="242">
        <v>2</v>
      </c>
      <c r="C150" s="82" t="s">
        <v>804</v>
      </c>
      <c r="D150" s="82" t="s">
        <v>804</v>
      </c>
      <c r="E150" s="82">
        <v>44560</v>
      </c>
      <c r="F150" s="82" t="s">
        <v>728</v>
      </c>
      <c r="G150" s="238" t="s">
        <v>9257</v>
      </c>
      <c r="H150" s="83">
        <v>244560003362</v>
      </c>
      <c r="I150" s="82" t="s">
        <v>7775</v>
      </c>
      <c r="J150" s="240">
        <v>244560003095</v>
      </c>
      <c r="K150" s="82" t="s">
        <v>7780</v>
      </c>
      <c r="L150" s="82" t="s">
        <v>535</v>
      </c>
      <c r="M150" s="84" t="s">
        <v>7779</v>
      </c>
      <c r="N150" s="85">
        <v>1</v>
      </c>
      <c r="O150" s="238">
        <v>0</v>
      </c>
      <c r="P150" s="238">
        <v>0</v>
      </c>
      <c r="Q150" s="238">
        <v>0</v>
      </c>
      <c r="R150" s="238">
        <v>0</v>
      </c>
      <c r="S150" s="238">
        <v>0</v>
      </c>
      <c r="T150" s="238">
        <v>0</v>
      </c>
      <c r="U150" s="238">
        <v>0</v>
      </c>
      <c r="V150" s="238">
        <v>0</v>
      </c>
      <c r="W150" s="238">
        <v>0</v>
      </c>
      <c r="X150" s="238">
        <v>0</v>
      </c>
      <c r="Y150" s="238">
        <v>0</v>
      </c>
      <c r="Z150" s="238">
        <v>0</v>
      </c>
      <c r="AA150" s="238">
        <v>0</v>
      </c>
      <c r="AB150" s="238">
        <v>0</v>
      </c>
      <c r="AC150" s="238">
        <v>0</v>
      </c>
      <c r="AD150" s="238">
        <v>0</v>
      </c>
      <c r="AE150" s="238">
        <v>0</v>
      </c>
      <c r="AF150" s="238">
        <v>0</v>
      </c>
      <c r="AG150" s="238">
        <v>0</v>
      </c>
      <c r="AH150" s="238">
        <v>0</v>
      </c>
      <c r="AI150" s="238">
        <v>0</v>
      </c>
      <c r="AJ150" s="238">
        <v>0</v>
      </c>
      <c r="AK150" s="239">
        <f t="shared" si="2"/>
        <v>1</v>
      </c>
    </row>
    <row r="151" spans="1:37" x14ac:dyDescent="0.3">
      <c r="A151" s="85">
        <v>150</v>
      </c>
      <c r="B151" s="242">
        <v>2</v>
      </c>
      <c r="C151" s="82" t="s">
        <v>804</v>
      </c>
      <c r="D151" s="82" t="s">
        <v>804</v>
      </c>
      <c r="E151" s="82">
        <v>44560</v>
      </c>
      <c r="F151" s="82" t="s">
        <v>728</v>
      </c>
      <c r="G151" s="238" t="s">
        <v>9257</v>
      </c>
      <c r="H151" s="83">
        <v>244560003362</v>
      </c>
      <c r="I151" s="82" t="s">
        <v>7775</v>
      </c>
      <c r="J151" s="240">
        <v>244560003176</v>
      </c>
      <c r="K151" s="82" t="s">
        <v>7781</v>
      </c>
      <c r="L151" s="82" t="s">
        <v>535</v>
      </c>
      <c r="M151" s="84" t="s">
        <v>7779</v>
      </c>
      <c r="N151" s="85">
        <v>1</v>
      </c>
      <c r="O151" s="238">
        <v>0</v>
      </c>
      <c r="P151" s="238">
        <v>0</v>
      </c>
      <c r="Q151" s="238">
        <v>0</v>
      </c>
      <c r="R151" s="238">
        <v>0</v>
      </c>
      <c r="S151" s="238">
        <v>0</v>
      </c>
      <c r="T151" s="238">
        <v>0</v>
      </c>
      <c r="U151" s="238">
        <v>0</v>
      </c>
      <c r="V151" s="238">
        <v>0</v>
      </c>
      <c r="W151" s="238">
        <v>0</v>
      </c>
      <c r="X151" s="238">
        <v>0</v>
      </c>
      <c r="Y151" s="238">
        <v>0</v>
      </c>
      <c r="Z151" s="238">
        <v>0</v>
      </c>
      <c r="AA151" s="238">
        <v>0</v>
      </c>
      <c r="AB151" s="238">
        <v>0</v>
      </c>
      <c r="AC151" s="238">
        <v>0</v>
      </c>
      <c r="AD151" s="238">
        <v>0</v>
      </c>
      <c r="AE151" s="238">
        <v>0</v>
      </c>
      <c r="AF151" s="238">
        <v>0</v>
      </c>
      <c r="AG151" s="238">
        <v>0</v>
      </c>
      <c r="AH151" s="238">
        <v>0</v>
      </c>
      <c r="AI151" s="238">
        <v>0</v>
      </c>
      <c r="AJ151" s="238">
        <v>0</v>
      </c>
      <c r="AK151" s="239">
        <f t="shared" si="2"/>
        <v>1</v>
      </c>
    </row>
    <row r="152" spans="1:37" x14ac:dyDescent="0.3">
      <c r="A152" s="85">
        <v>151</v>
      </c>
      <c r="B152" s="242">
        <v>2</v>
      </c>
      <c r="C152" s="82" t="s">
        <v>804</v>
      </c>
      <c r="D152" s="82" t="s">
        <v>804</v>
      </c>
      <c r="E152" s="82">
        <v>44560</v>
      </c>
      <c r="F152" s="82" t="s">
        <v>728</v>
      </c>
      <c r="G152" s="238" t="s">
        <v>9257</v>
      </c>
      <c r="H152" s="83">
        <v>244560001319</v>
      </c>
      <c r="I152" s="82" t="s">
        <v>7782</v>
      </c>
      <c r="J152" s="240">
        <v>244560001319</v>
      </c>
      <c r="K152" s="82" t="s">
        <v>7782</v>
      </c>
      <c r="L152" s="82" t="s">
        <v>535</v>
      </c>
      <c r="M152" s="84" t="s">
        <v>7783</v>
      </c>
      <c r="N152" s="85">
        <v>2</v>
      </c>
      <c r="O152" s="238">
        <v>0</v>
      </c>
      <c r="P152" s="238">
        <v>0</v>
      </c>
      <c r="Q152" s="238">
        <v>0</v>
      </c>
      <c r="R152" s="238">
        <v>0</v>
      </c>
      <c r="S152" s="238">
        <v>0</v>
      </c>
      <c r="T152" s="238">
        <v>0</v>
      </c>
      <c r="U152" s="238">
        <v>0</v>
      </c>
      <c r="V152" s="238">
        <v>0</v>
      </c>
      <c r="W152" s="238">
        <v>0</v>
      </c>
      <c r="X152" s="238">
        <v>0</v>
      </c>
      <c r="Y152" s="238">
        <v>0</v>
      </c>
      <c r="Z152" s="238">
        <v>0</v>
      </c>
      <c r="AA152" s="238">
        <v>0</v>
      </c>
      <c r="AB152" s="238">
        <v>0</v>
      </c>
      <c r="AC152" s="238">
        <v>0</v>
      </c>
      <c r="AD152" s="238">
        <v>0</v>
      </c>
      <c r="AE152" s="238">
        <v>0</v>
      </c>
      <c r="AF152" s="238">
        <v>0</v>
      </c>
      <c r="AG152" s="238">
        <v>0</v>
      </c>
      <c r="AH152" s="238">
        <v>0</v>
      </c>
      <c r="AI152" s="238">
        <v>0</v>
      </c>
      <c r="AJ152" s="238">
        <v>0</v>
      </c>
      <c r="AK152" s="239">
        <f t="shared" si="2"/>
        <v>2</v>
      </c>
    </row>
    <row r="153" spans="1:37" x14ac:dyDescent="0.3">
      <c r="A153" s="85">
        <v>152</v>
      </c>
      <c r="B153" s="242">
        <v>2</v>
      </c>
      <c r="C153" s="82" t="s">
        <v>804</v>
      </c>
      <c r="D153" s="82" t="s">
        <v>804</v>
      </c>
      <c r="E153" s="82">
        <v>44560</v>
      </c>
      <c r="F153" s="82" t="s">
        <v>728</v>
      </c>
      <c r="G153" s="238" t="s">
        <v>9257</v>
      </c>
      <c r="H153" s="83">
        <v>244560001319</v>
      </c>
      <c r="I153" s="82" t="s">
        <v>7782</v>
      </c>
      <c r="J153" s="240">
        <v>244560004091</v>
      </c>
      <c r="K153" s="82" t="s">
        <v>7784</v>
      </c>
      <c r="L153" s="82" t="s">
        <v>535</v>
      </c>
      <c r="M153" s="84" t="s">
        <v>7785</v>
      </c>
      <c r="N153" s="85">
        <v>1</v>
      </c>
      <c r="O153" s="238">
        <v>0</v>
      </c>
      <c r="P153" s="238">
        <v>0</v>
      </c>
      <c r="Q153" s="238">
        <v>0</v>
      </c>
      <c r="R153" s="238">
        <v>0</v>
      </c>
      <c r="S153" s="238">
        <v>0</v>
      </c>
      <c r="T153" s="238">
        <v>0</v>
      </c>
      <c r="U153" s="238">
        <v>0</v>
      </c>
      <c r="V153" s="238">
        <v>0</v>
      </c>
      <c r="W153" s="238">
        <v>0</v>
      </c>
      <c r="X153" s="238">
        <v>0</v>
      </c>
      <c r="Y153" s="238">
        <v>0</v>
      </c>
      <c r="Z153" s="238">
        <v>0</v>
      </c>
      <c r="AA153" s="238">
        <v>0</v>
      </c>
      <c r="AB153" s="238">
        <v>0</v>
      </c>
      <c r="AC153" s="238">
        <v>0</v>
      </c>
      <c r="AD153" s="238">
        <v>0</v>
      </c>
      <c r="AE153" s="238">
        <v>0</v>
      </c>
      <c r="AF153" s="238">
        <v>0</v>
      </c>
      <c r="AG153" s="238">
        <v>0</v>
      </c>
      <c r="AH153" s="238">
        <v>0</v>
      </c>
      <c r="AI153" s="238">
        <v>0</v>
      </c>
      <c r="AJ153" s="238">
        <v>0</v>
      </c>
      <c r="AK153" s="239">
        <f t="shared" si="2"/>
        <v>1</v>
      </c>
    </row>
    <row r="154" spans="1:37" x14ac:dyDescent="0.3">
      <c r="A154" s="85">
        <v>153</v>
      </c>
      <c r="B154" s="242">
        <v>2</v>
      </c>
      <c r="C154" s="82" t="s">
        <v>804</v>
      </c>
      <c r="D154" s="82" t="s">
        <v>804</v>
      </c>
      <c r="E154" s="82">
        <v>44560</v>
      </c>
      <c r="F154" s="82" t="s">
        <v>728</v>
      </c>
      <c r="G154" s="238" t="s">
        <v>9257</v>
      </c>
      <c r="H154" s="83">
        <v>244560001319</v>
      </c>
      <c r="I154" s="82" t="s">
        <v>7782</v>
      </c>
      <c r="J154" s="240">
        <v>244560002757</v>
      </c>
      <c r="K154" s="82" t="s">
        <v>7786</v>
      </c>
      <c r="L154" s="82" t="s">
        <v>535</v>
      </c>
      <c r="M154" s="84" t="s">
        <v>3356</v>
      </c>
      <c r="N154" s="85">
        <v>1</v>
      </c>
      <c r="O154" s="238">
        <v>0</v>
      </c>
      <c r="P154" s="238">
        <v>0</v>
      </c>
      <c r="Q154" s="238">
        <v>0</v>
      </c>
      <c r="R154" s="238">
        <v>0</v>
      </c>
      <c r="S154" s="238">
        <v>0</v>
      </c>
      <c r="T154" s="238">
        <v>0</v>
      </c>
      <c r="U154" s="238">
        <v>0</v>
      </c>
      <c r="V154" s="238">
        <v>0</v>
      </c>
      <c r="W154" s="238">
        <v>0</v>
      </c>
      <c r="X154" s="238">
        <v>0</v>
      </c>
      <c r="Y154" s="238">
        <v>0</v>
      </c>
      <c r="Z154" s="238">
        <v>0</v>
      </c>
      <c r="AA154" s="238">
        <v>0</v>
      </c>
      <c r="AB154" s="238">
        <v>0</v>
      </c>
      <c r="AC154" s="238">
        <v>0</v>
      </c>
      <c r="AD154" s="238">
        <v>0</v>
      </c>
      <c r="AE154" s="238">
        <v>0</v>
      </c>
      <c r="AF154" s="238">
        <v>0</v>
      </c>
      <c r="AG154" s="238">
        <v>0</v>
      </c>
      <c r="AH154" s="238">
        <v>0</v>
      </c>
      <c r="AI154" s="238">
        <v>0</v>
      </c>
      <c r="AJ154" s="238">
        <v>0</v>
      </c>
      <c r="AK154" s="239">
        <f t="shared" si="2"/>
        <v>1</v>
      </c>
    </row>
    <row r="155" spans="1:37" x14ac:dyDescent="0.3">
      <c r="A155" s="85">
        <v>154</v>
      </c>
      <c r="B155" s="242">
        <v>2</v>
      </c>
      <c r="C155" s="82" t="s">
        <v>804</v>
      </c>
      <c r="D155" s="82" t="s">
        <v>804</v>
      </c>
      <c r="E155" s="82">
        <v>44560</v>
      </c>
      <c r="F155" s="82" t="s">
        <v>728</v>
      </c>
      <c r="G155" s="238" t="s">
        <v>9257</v>
      </c>
      <c r="H155" s="83">
        <v>244560001319</v>
      </c>
      <c r="I155" s="82" t="s">
        <v>7782</v>
      </c>
      <c r="J155" s="240">
        <v>244560002722</v>
      </c>
      <c r="K155" s="82" t="s">
        <v>7787</v>
      </c>
      <c r="L155" s="82" t="s">
        <v>535</v>
      </c>
      <c r="M155" s="84" t="s">
        <v>3356</v>
      </c>
      <c r="N155" s="85">
        <v>1</v>
      </c>
      <c r="O155" s="238">
        <v>0</v>
      </c>
      <c r="P155" s="238">
        <v>0</v>
      </c>
      <c r="Q155" s="238">
        <v>0</v>
      </c>
      <c r="R155" s="238">
        <v>0</v>
      </c>
      <c r="S155" s="238">
        <v>0</v>
      </c>
      <c r="T155" s="238">
        <v>0</v>
      </c>
      <c r="U155" s="238">
        <v>0</v>
      </c>
      <c r="V155" s="238">
        <v>0</v>
      </c>
      <c r="W155" s="238">
        <v>0</v>
      </c>
      <c r="X155" s="238">
        <v>0</v>
      </c>
      <c r="Y155" s="238">
        <v>0</v>
      </c>
      <c r="Z155" s="238">
        <v>0</v>
      </c>
      <c r="AA155" s="238">
        <v>0</v>
      </c>
      <c r="AB155" s="238">
        <v>0</v>
      </c>
      <c r="AC155" s="238">
        <v>0</v>
      </c>
      <c r="AD155" s="238">
        <v>0</v>
      </c>
      <c r="AE155" s="238">
        <v>0</v>
      </c>
      <c r="AF155" s="238">
        <v>0</v>
      </c>
      <c r="AG155" s="238">
        <v>0</v>
      </c>
      <c r="AH155" s="238">
        <v>0</v>
      </c>
      <c r="AI155" s="238">
        <v>0</v>
      </c>
      <c r="AJ155" s="238">
        <v>0</v>
      </c>
      <c r="AK155" s="239">
        <f t="shared" si="2"/>
        <v>1</v>
      </c>
    </row>
    <row r="156" spans="1:37" x14ac:dyDescent="0.3">
      <c r="A156" s="85">
        <v>155</v>
      </c>
      <c r="B156" s="242">
        <v>2</v>
      </c>
      <c r="C156" s="82" t="s">
        <v>804</v>
      </c>
      <c r="D156" s="82" t="s">
        <v>804</v>
      </c>
      <c r="E156" s="82">
        <v>44560</v>
      </c>
      <c r="F156" s="82" t="s">
        <v>728</v>
      </c>
      <c r="G156" s="238" t="s">
        <v>9257</v>
      </c>
      <c r="H156" s="83">
        <v>244560001564</v>
      </c>
      <c r="I156" s="82" t="s">
        <v>7788</v>
      </c>
      <c r="J156" s="240">
        <v>244560002323</v>
      </c>
      <c r="K156" s="82" t="s">
        <v>7789</v>
      </c>
      <c r="L156" s="82" t="s">
        <v>535</v>
      </c>
      <c r="M156" s="84" t="s">
        <v>7790</v>
      </c>
      <c r="N156" s="85">
        <v>1</v>
      </c>
      <c r="O156" s="238">
        <v>0</v>
      </c>
      <c r="P156" s="238">
        <v>0</v>
      </c>
      <c r="Q156" s="238">
        <v>0</v>
      </c>
      <c r="R156" s="238">
        <v>0</v>
      </c>
      <c r="S156" s="238">
        <v>0</v>
      </c>
      <c r="T156" s="238">
        <v>0</v>
      </c>
      <c r="U156" s="238">
        <v>0</v>
      </c>
      <c r="V156" s="238">
        <v>0</v>
      </c>
      <c r="W156" s="238">
        <v>0</v>
      </c>
      <c r="X156" s="238">
        <v>0</v>
      </c>
      <c r="Y156" s="238">
        <v>0</v>
      </c>
      <c r="Z156" s="238">
        <v>0</v>
      </c>
      <c r="AA156" s="238">
        <v>0</v>
      </c>
      <c r="AB156" s="238">
        <v>0</v>
      </c>
      <c r="AC156" s="238">
        <v>0</v>
      </c>
      <c r="AD156" s="238">
        <v>0</v>
      </c>
      <c r="AE156" s="238">
        <v>0</v>
      </c>
      <c r="AF156" s="238">
        <v>0</v>
      </c>
      <c r="AG156" s="238">
        <v>0</v>
      </c>
      <c r="AH156" s="238">
        <v>0</v>
      </c>
      <c r="AI156" s="238">
        <v>0</v>
      </c>
      <c r="AJ156" s="238">
        <v>0</v>
      </c>
      <c r="AK156" s="239">
        <f t="shared" si="2"/>
        <v>1</v>
      </c>
    </row>
    <row r="157" spans="1:37" x14ac:dyDescent="0.3">
      <c r="A157" s="85">
        <v>156</v>
      </c>
      <c r="B157" s="242">
        <v>2</v>
      </c>
      <c r="C157" s="82" t="s">
        <v>804</v>
      </c>
      <c r="D157" s="82" t="s">
        <v>804</v>
      </c>
      <c r="E157" s="82">
        <v>44560</v>
      </c>
      <c r="F157" s="82" t="s">
        <v>728</v>
      </c>
      <c r="G157" s="238" t="s">
        <v>9257</v>
      </c>
      <c r="H157" s="83">
        <v>244560001564</v>
      </c>
      <c r="I157" s="82" t="s">
        <v>7788</v>
      </c>
      <c r="J157" s="240">
        <v>244560002382</v>
      </c>
      <c r="K157" s="82" t="s">
        <v>7792</v>
      </c>
      <c r="L157" s="82" t="s">
        <v>535</v>
      </c>
      <c r="M157" s="84" t="s">
        <v>7793</v>
      </c>
      <c r="N157" s="85">
        <v>1</v>
      </c>
      <c r="O157" s="238">
        <v>0</v>
      </c>
      <c r="P157" s="238">
        <v>0</v>
      </c>
      <c r="Q157" s="238">
        <v>0</v>
      </c>
      <c r="R157" s="238">
        <v>0</v>
      </c>
      <c r="S157" s="238">
        <v>0</v>
      </c>
      <c r="T157" s="238">
        <v>0</v>
      </c>
      <c r="U157" s="238">
        <v>0</v>
      </c>
      <c r="V157" s="238">
        <v>0</v>
      </c>
      <c r="W157" s="238">
        <v>0</v>
      </c>
      <c r="X157" s="238">
        <v>0</v>
      </c>
      <c r="Y157" s="238">
        <v>0</v>
      </c>
      <c r="Z157" s="238">
        <v>0</v>
      </c>
      <c r="AA157" s="238">
        <v>0</v>
      </c>
      <c r="AB157" s="238">
        <v>0</v>
      </c>
      <c r="AC157" s="238">
        <v>0</v>
      </c>
      <c r="AD157" s="238">
        <v>0</v>
      </c>
      <c r="AE157" s="238">
        <v>0</v>
      </c>
      <c r="AF157" s="238">
        <v>0</v>
      </c>
      <c r="AG157" s="238">
        <v>0</v>
      </c>
      <c r="AH157" s="238">
        <v>0</v>
      </c>
      <c r="AI157" s="238">
        <v>0</v>
      </c>
      <c r="AJ157" s="238">
        <v>0</v>
      </c>
      <c r="AK157" s="239">
        <f t="shared" si="2"/>
        <v>1</v>
      </c>
    </row>
    <row r="158" spans="1:37" x14ac:dyDescent="0.3">
      <c r="A158" s="85">
        <v>157</v>
      </c>
      <c r="B158" s="242">
        <v>2</v>
      </c>
      <c r="C158" s="82" t="s">
        <v>804</v>
      </c>
      <c r="D158" s="82" t="s">
        <v>804</v>
      </c>
      <c r="E158" s="82">
        <v>44560</v>
      </c>
      <c r="F158" s="82" t="s">
        <v>728</v>
      </c>
      <c r="G158" s="238" t="s">
        <v>9257</v>
      </c>
      <c r="H158" s="83">
        <v>244560001564</v>
      </c>
      <c r="I158" s="82" t="s">
        <v>7788</v>
      </c>
      <c r="J158" s="240">
        <v>244560002536</v>
      </c>
      <c r="K158" s="82" t="s">
        <v>7794</v>
      </c>
      <c r="L158" s="82" t="s">
        <v>535</v>
      </c>
      <c r="M158" s="84" t="s">
        <v>7790</v>
      </c>
      <c r="N158" s="85">
        <v>1</v>
      </c>
      <c r="O158" s="238">
        <v>0</v>
      </c>
      <c r="P158" s="238">
        <v>0</v>
      </c>
      <c r="Q158" s="238">
        <v>0</v>
      </c>
      <c r="R158" s="238">
        <v>0</v>
      </c>
      <c r="S158" s="238">
        <v>0</v>
      </c>
      <c r="T158" s="238">
        <v>0</v>
      </c>
      <c r="U158" s="238">
        <v>0</v>
      </c>
      <c r="V158" s="238">
        <v>0</v>
      </c>
      <c r="W158" s="238">
        <v>0</v>
      </c>
      <c r="X158" s="238">
        <v>0</v>
      </c>
      <c r="Y158" s="238">
        <v>0</v>
      </c>
      <c r="Z158" s="238">
        <v>0</v>
      </c>
      <c r="AA158" s="238">
        <v>0</v>
      </c>
      <c r="AB158" s="238">
        <v>0</v>
      </c>
      <c r="AC158" s="238">
        <v>0</v>
      </c>
      <c r="AD158" s="238">
        <v>0</v>
      </c>
      <c r="AE158" s="238">
        <v>0</v>
      </c>
      <c r="AF158" s="238">
        <v>0</v>
      </c>
      <c r="AG158" s="238">
        <v>0</v>
      </c>
      <c r="AH158" s="238">
        <v>0</v>
      </c>
      <c r="AI158" s="238">
        <v>0</v>
      </c>
      <c r="AJ158" s="238">
        <v>0</v>
      </c>
      <c r="AK158" s="239">
        <f t="shared" si="2"/>
        <v>1</v>
      </c>
    </row>
    <row r="159" spans="1:37" x14ac:dyDescent="0.3">
      <c r="A159" s="85">
        <v>158</v>
      </c>
      <c r="B159" s="242">
        <v>2</v>
      </c>
      <c r="C159" s="82" t="s">
        <v>804</v>
      </c>
      <c r="D159" s="82" t="s">
        <v>804</v>
      </c>
      <c r="E159" s="82">
        <v>44560</v>
      </c>
      <c r="F159" s="82" t="s">
        <v>728</v>
      </c>
      <c r="G159" s="238" t="s">
        <v>9257</v>
      </c>
      <c r="H159" s="83">
        <v>244560000479</v>
      </c>
      <c r="I159" s="82" t="s">
        <v>7795</v>
      </c>
      <c r="J159" s="240">
        <v>244560000479</v>
      </c>
      <c r="K159" s="82" t="s">
        <v>7795</v>
      </c>
      <c r="L159" s="82" t="s">
        <v>535</v>
      </c>
      <c r="M159" s="84" t="s">
        <v>4235</v>
      </c>
      <c r="N159" s="85">
        <v>3</v>
      </c>
      <c r="O159" s="238">
        <v>0</v>
      </c>
      <c r="P159" s="238">
        <v>0</v>
      </c>
      <c r="Q159" s="238">
        <v>0</v>
      </c>
      <c r="R159" s="238">
        <v>0</v>
      </c>
      <c r="S159" s="238">
        <v>0</v>
      </c>
      <c r="T159" s="238">
        <v>0</v>
      </c>
      <c r="U159" s="238">
        <v>0</v>
      </c>
      <c r="V159" s="238">
        <v>0</v>
      </c>
      <c r="W159" s="238">
        <v>0</v>
      </c>
      <c r="X159" s="238">
        <v>0</v>
      </c>
      <c r="Y159" s="238">
        <v>0</v>
      </c>
      <c r="Z159" s="238">
        <v>0</v>
      </c>
      <c r="AA159" s="238">
        <v>0</v>
      </c>
      <c r="AB159" s="238">
        <v>0</v>
      </c>
      <c r="AC159" s="238">
        <v>0</v>
      </c>
      <c r="AD159" s="238">
        <v>0</v>
      </c>
      <c r="AE159" s="238">
        <v>0</v>
      </c>
      <c r="AF159" s="238">
        <v>0</v>
      </c>
      <c r="AG159" s="238">
        <v>0</v>
      </c>
      <c r="AH159" s="238">
        <v>0</v>
      </c>
      <c r="AI159" s="238">
        <v>0</v>
      </c>
      <c r="AJ159" s="238">
        <v>0</v>
      </c>
      <c r="AK159" s="239">
        <f t="shared" si="2"/>
        <v>3</v>
      </c>
    </row>
    <row r="160" spans="1:37" x14ac:dyDescent="0.3">
      <c r="A160" s="85">
        <v>159</v>
      </c>
      <c r="B160" s="242">
        <v>2</v>
      </c>
      <c r="C160" s="82" t="s">
        <v>804</v>
      </c>
      <c r="D160" s="82" t="s">
        <v>804</v>
      </c>
      <c r="E160" s="82">
        <v>44560</v>
      </c>
      <c r="F160" s="82" t="s">
        <v>728</v>
      </c>
      <c r="G160" s="238" t="s">
        <v>9257</v>
      </c>
      <c r="H160" s="83">
        <v>244560000151</v>
      </c>
      <c r="I160" s="82" t="s">
        <v>7796</v>
      </c>
      <c r="J160" s="240">
        <v>244560004130</v>
      </c>
      <c r="K160" s="82" t="s">
        <v>7797</v>
      </c>
      <c r="L160" s="82" t="s">
        <v>535</v>
      </c>
      <c r="M160" s="84" t="s">
        <v>7798</v>
      </c>
      <c r="N160" s="85">
        <v>1</v>
      </c>
      <c r="O160" s="238">
        <v>0</v>
      </c>
      <c r="P160" s="238">
        <v>0</v>
      </c>
      <c r="Q160" s="238">
        <v>0</v>
      </c>
      <c r="R160" s="238">
        <v>0</v>
      </c>
      <c r="S160" s="238">
        <v>0</v>
      </c>
      <c r="T160" s="238">
        <v>0</v>
      </c>
      <c r="U160" s="238">
        <v>0</v>
      </c>
      <c r="V160" s="238">
        <v>0</v>
      </c>
      <c r="W160" s="238">
        <v>0</v>
      </c>
      <c r="X160" s="238">
        <v>0</v>
      </c>
      <c r="Y160" s="238">
        <v>0</v>
      </c>
      <c r="Z160" s="238">
        <v>0</v>
      </c>
      <c r="AA160" s="238">
        <v>0</v>
      </c>
      <c r="AB160" s="238">
        <v>0</v>
      </c>
      <c r="AC160" s="238">
        <v>0</v>
      </c>
      <c r="AD160" s="238">
        <v>0</v>
      </c>
      <c r="AE160" s="238">
        <v>0</v>
      </c>
      <c r="AF160" s="238">
        <v>0</v>
      </c>
      <c r="AG160" s="238">
        <v>0</v>
      </c>
      <c r="AH160" s="238">
        <v>0</v>
      </c>
      <c r="AI160" s="238">
        <v>0</v>
      </c>
      <c r="AJ160" s="238">
        <v>0</v>
      </c>
      <c r="AK160" s="239">
        <f t="shared" si="2"/>
        <v>1</v>
      </c>
    </row>
    <row r="161" spans="1:37" x14ac:dyDescent="0.3">
      <c r="A161" s="85">
        <v>160</v>
      </c>
      <c r="B161" s="242">
        <v>2</v>
      </c>
      <c r="C161" s="82" t="s">
        <v>804</v>
      </c>
      <c r="D161" s="82" t="s">
        <v>804</v>
      </c>
      <c r="E161" s="82">
        <v>44560</v>
      </c>
      <c r="F161" s="82" t="s">
        <v>728</v>
      </c>
      <c r="G161" s="238" t="s">
        <v>9257</v>
      </c>
      <c r="H161" s="83">
        <v>244560000151</v>
      </c>
      <c r="I161" s="82" t="s">
        <v>7796</v>
      </c>
      <c r="J161" s="240">
        <v>244560001122</v>
      </c>
      <c r="K161" s="82" t="s">
        <v>7799</v>
      </c>
      <c r="L161" s="82" t="s">
        <v>535</v>
      </c>
      <c r="M161" s="84" t="s">
        <v>7798</v>
      </c>
      <c r="N161" s="85">
        <v>1</v>
      </c>
      <c r="O161" s="238">
        <v>0</v>
      </c>
      <c r="P161" s="238">
        <v>0</v>
      </c>
      <c r="Q161" s="238">
        <v>0</v>
      </c>
      <c r="R161" s="238">
        <v>0</v>
      </c>
      <c r="S161" s="238">
        <v>0</v>
      </c>
      <c r="T161" s="238">
        <v>0</v>
      </c>
      <c r="U161" s="238">
        <v>0</v>
      </c>
      <c r="V161" s="238">
        <v>0</v>
      </c>
      <c r="W161" s="238">
        <v>0</v>
      </c>
      <c r="X161" s="238">
        <v>0</v>
      </c>
      <c r="Y161" s="238">
        <v>0</v>
      </c>
      <c r="Z161" s="238">
        <v>0</v>
      </c>
      <c r="AA161" s="238">
        <v>0</v>
      </c>
      <c r="AB161" s="238">
        <v>0</v>
      </c>
      <c r="AC161" s="238">
        <v>0</v>
      </c>
      <c r="AD161" s="238">
        <v>0</v>
      </c>
      <c r="AE161" s="238">
        <v>0</v>
      </c>
      <c r="AF161" s="238">
        <v>0</v>
      </c>
      <c r="AG161" s="238">
        <v>0</v>
      </c>
      <c r="AH161" s="238">
        <v>0</v>
      </c>
      <c r="AI161" s="238">
        <v>0</v>
      </c>
      <c r="AJ161" s="238">
        <v>0</v>
      </c>
      <c r="AK161" s="239">
        <f t="shared" si="2"/>
        <v>1</v>
      </c>
    </row>
    <row r="162" spans="1:37" x14ac:dyDescent="0.3">
      <c r="A162" s="85">
        <v>161</v>
      </c>
      <c r="B162" s="242">
        <v>2</v>
      </c>
      <c r="C162" s="82" t="s">
        <v>804</v>
      </c>
      <c r="D162" s="82" t="s">
        <v>804</v>
      </c>
      <c r="E162" s="82">
        <v>44560</v>
      </c>
      <c r="F162" s="82" t="s">
        <v>728</v>
      </c>
      <c r="G162" s="238" t="s">
        <v>9257</v>
      </c>
      <c r="H162" s="83">
        <v>244560000151</v>
      </c>
      <c r="I162" s="82" t="s">
        <v>7796</v>
      </c>
      <c r="J162" s="240">
        <v>244560002021</v>
      </c>
      <c r="K162" s="82" t="s">
        <v>7800</v>
      </c>
      <c r="L162" s="82" t="s">
        <v>535</v>
      </c>
      <c r="M162" s="84" t="s">
        <v>7798</v>
      </c>
      <c r="N162" s="85">
        <v>1</v>
      </c>
      <c r="O162" s="238">
        <v>0</v>
      </c>
      <c r="P162" s="238">
        <v>0</v>
      </c>
      <c r="Q162" s="238">
        <v>0</v>
      </c>
      <c r="R162" s="238">
        <v>0</v>
      </c>
      <c r="S162" s="238">
        <v>0</v>
      </c>
      <c r="T162" s="238">
        <v>0</v>
      </c>
      <c r="U162" s="238">
        <v>0</v>
      </c>
      <c r="V162" s="238">
        <v>0</v>
      </c>
      <c r="W162" s="238">
        <v>0</v>
      </c>
      <c r="X162" s="238">
        <v>0</v>
      </c>
      <c r="Y162" s="238">
        <v>0</v>
      </c>
      <c r="Z162" s="238">
        <v>0</v>
      </c>
      <c r="AA162" s="238">
        <v>0</v>
      </c>
      <c r="AB162" s="238">
        <v>0</v>
      </c>
      <c r="AC162" s="238">
        <v>0</v>
      </c>
      <c r="AD162" s="238">
        <v>0</v>
      </c>
      <c r="AE162" s="238">
        <v>0</v>
      </c>
      <c r="AF162" s="238">
        <v>0</v>
      </c>
      <c r="AG162" s="238">
        <v>0</v>
      </c>
      <c r="AH162" s="238">
        <v>0</v>
      </c>
      <c r="AI162" s="238">
        <v>0</v>
      </c>
      <c r="AJ162" s="238">
        <v>0</v>
      </c>
      <c r="AK162" s="239">
        <f t="shared" si="2"/>
        <v>1</v>
      </c>
    </row>
    <row r="163" spans="1:37" x14ac:dyDescent="0.3">
      <c r="A163" s="85">
        <v>162</v>
      </c>
      <c r="B163" s="242">
        <v>2</v>
      </c>
      <c r="C163" s="82" t="s">
        <v>804</v>
      </c>
      <c r="D163" s="82" t="s">
        <v>804</v>
      </c>
      <c r="E163" s="82">
        <v>44560</v>
      </c>
      <c r="F163" s="82" t="s">
        <v>728</v>
      </c>
      <c r="G163" s="238" t="s">
        <v>9257</v>
      </c>
      <c r="H163" s="83">
        <v>244560000151</v>
      </c>
      <c r="I163" s="82" t="s">
        <v>7796</v>
      </c>
      <c r="J163" s="240">
        <v>244560001963</v>
      </c>
      <c r="K163" s="82" t="s">
        <v>7801</v>
      </c>
      <c r="L163" s="82" t="s">
        <v>535</v>
      </c>
      <c r="M163" s="84" t="s">
        <v>7798</v>
      </c>
      <c r="N163" s="85">
        <v>1</v>
      </c>
      <c r="O163" s="238">
        <v>0</v>
      </c>
      <c r="P163" s="238">
        <v>0</v>
      </c>
      <c r="Q163" s="238">
        <v>0</v>
      </c>
      <c r="R163" s="238">
        <v>0</v>
      </c>
      <c r="S163" s="238">
        <v>0</v>
      </c>
      <c r="T163" s="238">
        <v>0</v>
      </c>
      <c r="U163" s="238">
        <v>0</v>
      </c>
      <c r="V163" s="238">
        <v>0</v>
      </c>
      <c r="W163" s="238">
        <v>0</v>
      </c>
      <c r="X163" s="238">
        <v>0</v>
      </c>
      <c r="Y163" s="238">
        <v>0</v>
      </c>
      <c r="Z163" s="238">
        <v>0</v>
      </c>
      <c r="AA163" s="238">
        <v>0</v>
      </c>
      <c r="AB163" s="238">
        <v>0</v>
      </c>
      <c r="AC163" s="238">
        <v>0</v>
      </c>
      <c r="AD163" s="238">
        <v>0</v>
      </c>
      <c r="AE163" s="238">
        <v>0</v>
      </c>
      <c r="AF163" s="238">
        <v>0</v>
      </c>
      <c r="AG163" s="238">
        <v>0</v>
      </c>
      <c r="AH163" s="238">
        <v>0</v>
      </c>
      <c r="AI163" s="238">
        <v>0</v>
      </c>
      <c r="AJ163" s="238">
        <v>0</v>
      </c>
      <c r="AK163" s="239">
        <f t="shared" si="2"/>
        <v>1</v>
      </c>
    </row>
    <row r="164" spans="1:37" x14ac:dyDescent="0.3">
      <c r="A164" s="85">
        <v>163</v>
      </c>
      <c r="B164" s="242">
        <v>2</v>
      </c>
      <c r="C164" s="82" t="s">
        <v>804</v>
      </c>
      <c r="D164" s="82" t="s">
        <v>804</v>
      </c>
      <c r="E164" s="82">
        <v>44560</v>
      </c>
      <c r="F164" s="82" t="s">
        <v>728</v>
      </c>
      <c r="G164" s="238" t="s">
        <v>9257</v>
      </c>
      <c r="H164" s="83">
        <v>244560000151</v>
      </c>
      <c r="I164" s="82" t="s">
        <v>7796</v>
      </c>
      <c r="J164" s="240">
        <v>244560000568</v>
      </c>
      <c r="K164" s="82" t="s">
        <v>7802</v>
      </c>
      <c r="L164" s="82" t="s">
        <v>535</v>
      </c>
      <c r="M164" s="84" t="s">
        <v>7798</v>
      </c>
      <c r="N164" s="85">
        <v>1</v>
      </c>
      <c r="O164" s="238">
        <v>0</v>
      </c>
      <c r="P164" s="238">
        <v>0</v>
      </c>
      <c r="Q164" s="238">
        <v>0</v>
      </c>
      <c r="R164" s="238">
        <v>0</v>
      </c>
      <c r="S164" s="238">
        <v>0</v>
      </c>
      <c r="T164" s="238">
        <v>0</v>
      </c>
      <c r="U164" s="238">
        <v>0</v>
      </c>
      <c r="V164" s="238">
        <v>0</v>
      </c>
      <c r="W164" s="238">
        <v>0</v>
      </c>
      <c r="X164" s="238">
        <v>0</v>
      </c>
      <c r="Y164" s="238">
        <v>0</v>
      </c>
      <c r="Z164" s="238">
        <v>0</v>
      </c>
      <c r="AA164" s="238">
        <v>0</v>
      </c>
      <c r="AB164" s="238">
        <v>0</v>
      </c>
      <c r="AC164" s="238">
        <v>0</v>
      </c>
      <c r="AD164" s="238">
        <v>0</v>
      </c>
      <c r="AE164" s="238">
        <v>0</v>
      </c>
      <c r="AF164" s="238">
        <v>0</v>
      </c>
      <c r="AG164" s="238">
        <v>0</v>
      </c>
      <c r="AH164" s="238">
        <v>0</v>
      </c>
      <c r="AI164" s="238">
        <v>0</v>
      </c>
      <c r="AJ164" s="238">
        <v>0</v>
      </c>
      <c r="AK164" s="239">
        <f t="shared" si="2"/>
        <v>1</v>
      </c>
    </row>
    <row r="165" spans="1:37" x14ac:dyDescent="0.3">
      <c r="A165" s="85">
        <v>164</v>
      </c>
      <c r="B165" s="242">
        <v>2</v>
      </c>
      <c r="C165" s="82" t="s">
        <v>804</v>
      </c>
      <c r="D165" s="82" t="s">
        <v>804</v>
      </c>
      <c r="E165" s="82">
        <v>44560</v>
      </c>
      <c r="F165" s="82" t="s">
        <v>728</v>
      </c>
      <c r="G165" s="238" t="s">
        <v>9257</v>
      </c>
      <c r="H165" s="83">
        <v>244560000151</v>
      </c>
      <c r="I165" s="82" t="s">
        <v>7796</v>
      </c>
      <c r="J165" s="240">
        <v>244560000622</v>
      </c>
      <c r="K165" s="82" t="s">
        <v>7803</v>
      </c>
      <c r="L165" s="82" t="s">
        <v>535</v>
      </c>
      <c r="M165" s="84" t="s">
        <v>7798</v>
      </c>
      <c r="N165" s="85">
        <v>1</v>
      </c>
      <c r="O165" s="238">
        <v>0</v>
      </c>
      <c r="P165" s="238">
        <v>0</v>
      </c>
      <c r="Q165" s="238">
        <v>0</v>
      </c>
      <c r="R165" s="238">
        <v>0</v>
      </c>
      <c r="S165" s="238">
        <v>0</v>
      </c>
      <c r="T165" s="238">
        <v>0</v>
      </c>
      <c r="U165" s="238">
        <v>0</v>
      </c>
      <c r="V165" s="238">
        <v>0</v>
      </c>
      <c r="W165" s="238">
        <v>0</v>
      </c>
      <c r="X165" s="238">
        <v>0</v>
      </c>
      <c r="Y165" s="238">
        <v>0</v>
      </c>
      <c r="Z165" s="238">
        <v>0</v>
      </c>
      <c r="AA165" s="238">
        <v>0</v>
      </c>
      <c r="AB165" s="238">
        <v>0</v>
      </c>
      <c r="AC165" s="238">
        <v>0</v>
      </c>
      <c r="AD165" s="238">
        <v>0</v>
      </c>
      <c r="AE165" s="238">
        <v>0</v>
      </c>
      <c r="AF165" s="238">
        <v>0</v>
      </c>
      <c r="AG165" s="238">
        <v>0</v>
      </c>
      <c r="AH165" s="238">
        <v>0</v>
      </c>
      <c r="AI165" s="238">
        <v>0</v>
      </c>
      <c r="AJ165" s="238">
        <v>0</v>
      </c>
      <c r="AK165" s="239">
        <f t="shared" si="2"/>
        <v>1</v>
      </c>
    </row>
    <row r="166" spans="1:37" x14ac:dyDescent="0.3">
      <c r="A166" s="85">
        <v>165</v>
      </c>
      <c r="B166" s="242">
        <v>2</v>
      </c>
      <c r="C166" s="82" t="s">
        <v>804</v>
      </c>
      <c r="D166" s="82" t="s">
        <v>804</v>
      </c>
      <c r="E166" s="82">
        <v>44560</v>
      </c>
      <c r="F166" s="82" t="s">
        <v>728</v>
      </c>
      <c r="G166" s="238" t="s">
        <v>9257</v>
      </c>
      <c r="H166" s="83">
        <v>244560000151</v>
      </c>
      <c r="I166" s="82" t="s">
        <v>7796</v>
      </c>
      <c r="J166" s="240">
        <v>244560002005</v>
      </c>
      <c r="K166" s="82" t="s">
        <v>9280</v>
      </c>
      <c r="L166" s="82" t="s">
        <v>535</v>
      </c>
      <c r="M166" s="84" t="s">
        <v>7798</v>
      </c>
      <c r="N166" s="85">
        <v>1</v>
      </c>
      <c r="O166" s="238">
        <v>0</v>
      </c>
      <c r="P166" s="238">
        <v>0</v>
      </c>
      <c r="Q166" s="238">
        <v>0</v>
      </c>
      <c r="R166" s="238">
        <v>0</v>
      </c>
      <c r="S166" s="238">
        <v>0</v>
      </c>
      <c r="T166" s="238">
        <v>0</v>
      </c>
      <c r="U166" s="238">
        <v>0</v>
      </c>
      <c r="V166" s="238">
        <v>0</v>
      </c>
      <c r="W166" s="238">
        <v>0</v>
      </c>
      <c r="X166" s="238">
        <v>0</v>
      </c>
      <c r="Y166" s="238">
        <v>0</v>
      </c>
      <c r="Z166" s="238">
        <v>0</v>
      </c>
      <c r="AA166" s="238">
        <v>0</v>
      </c>
      <c r="AB166" s="238">
        <v>0</v>
      </c>
      <c r="AC166" s="238">
        <v>0</v>
      </c>
      <c r="AD166" s="238">
        <v>0</v>
      </c>
      <c r="AE166" s="238">
        <v>0</v>
      </c>
      <c r="AF166" s="238">
        <v>0</v>
      </c>
      <c r="AG166" s="238">
        <v>0</v>
      </c>
      <c r="AH166" s="238">
        <v>0</v>
      </c>
      <c r="AI166" s="238">
        <v>0</v>
      </c>
      <c r="AJ166" s="238">
        <v>0</v>
      </c>
      <c r="AK166" s="239">
        <f t="shared" si="2"/>
        <v>1</v>
      </c>
    </row>
    <row r="167" spans="1:37" x14ac:dyDescent="0.3">
      <c r="A167" s="85">
        <v>166</v>
      </c>
      <c r="B167" s="242">
        <v>2</v>
      </c>
      <c r="C167" s="82" t="s">
        <v>804</v>
      </c>
      <c r="D167" s="82" t="s">
        <v>804</v>
      </c>
      <c r="E167" s="82">
        <v>44560</v>
      </c>
      <c r="F167" s="82" t="s">
        <v>728</v>
      </c>
      <c r="G167" s="238" t="s">
        <v>9257</v>
      </c>
      <c r="H167" s="83">
        <v>244560000321</v>
      </c>
      <c r="I167" s="82" t="s">
        <v>7805</v>
      </c>
      <c r="J167" s="240">
        <v>244560800033</v>
      </c>
      <c r="K167" s="82" t="s">
        <v>7806</v>
      </c>
      <c r="L167" s="82" t="s">
        <v>535</v>
      </c>
      <c r="M167" s="84" t="s">
        <v>7807</v>
      </c>
      <c r="N167" s="85">
        <v>1</v>
      </c>
      <c r="O167" s="238">
        <v>0</v>
      </c>
      <c r="P167" s="238">
        <v>0</v>
      </c>
      <c r="Q167" s="238">
        <v>0</v>
      </c>
      <c r="R167" s="238">
        <v>0</v>
      </c>
      <c r="S167" s="238">
        <v>0</v>
      </c>
      <c r="T167" s="238">
        <v>0</v>
      </c>
      <c r="U167" s="238">
        <v>0</v>
      </c>
      <c r="V167" s="238">
        <v>0</v>
      </c>
      <c r="W167" s="238">
        <v>0</v>
      </c>
      <c r="X167" s="238">
        <v>0</v>
      </c>
      <c r="Y167" s="238">
        <v>0</v>
      </c>
      <c r="Z167" s="238">
        <v>0</v>
      </c>
      <c r="AA167" s="238">
        <v>0</v>
      </c>
      <c r="AB167" s="238">
        <v>0</v>
      </c>
      <c r="AC167" s="238">
        <v>0</v>
      </c>
      <c r="AD167" s="238">
        <v>0</v>
      </c>
      <c r="AE167" s="238">
        <v>0</v>
      </c>
      <c r="AF167" s="238">
        <v>0</v>
      </c>
      <c r="AG167" s="238">
        <v>0</v>
      </c>
      <c r="AH167" s="238">
        <v>0</v>
      </c>
      <c r="AI167" s="238">
        <v>0</v>
      </c>
      <c r="AJ167" s="238">
        <v>0</v>
      </c>
      <c r="AK167" s="239">
        <f t="shared" si="2"/>
        <v>1</v>
      </c>
    </row>
    <row r="168" spans="1:37" x14ac:dyDescent="0.3">
      <c r="A168" s="85">
        <v>167</v>
      </c>
      <c r="B168" s="242">
        <v>2</v>
      </c>
      <c r="C168" s="82" t="s">
        <v>804</v>
      </c>
      <c r="D168" s="82" t="s">
        <v>804</v>
      </c>
      <c r="E168" s="82">
        <v>44560</v>
      </c>
      <c r="F168" s="82" t="s">
        <v>728</v>
      </c>
      <c r="G168" s="238" t="s">
        <v>9257</v>
      </c>
      <c r="H168" s="83">
        <v>244560000321</v>
      </c>
      <c r="I168" s="82" t="s">
        <v>7805</v>
      </c>
      <c r="J168" s="240">
        <v>244560001106</v>
      </c>
      <c r="K168" s="82" t="s">
        <v>7808</v>
      </c>
      <c r="L168" s="82" t="s">
        <v>535</v>
      </c>
      <c r="M168" s="84" t="s">
        <v>7809</v>
      </c>
      <c r="N168" s="85">
        <v>1</v>
      </c>
      <c r="O168" s="238">
        <v>0</v>
      </c>
      <c r="P168" s="238">
        <v>0</v>
      </c>
      <c r="Q168" s="238">
        <v>0</v>
      </c>
      <c r="R168" s="238">
        <v>0</v>
      </c>
      <c r="S168" s="238">
        <v>0</v>
      </c>
      <c r="T168" s="238">
        <v>0</v>
      </c>
      <c r="U168" s="238">
        <v>0</v>
      </c>
      <c r="V168" s="238">
        <v>0</v>
      </c>
      <c r="W168" s="238">
        <v>0</v>
      </c>
      <c r="X168" s="238">
        <v>0</v>
      </c>
      <c r="Y168" s="238">
        <v>0</v>
      </c>
      <c r="Z168" s="238">
        <v>0</v>
      </c>
      <c r="AA168" s="238">
        <v>0</v>
      </c>
      <c r="AB168" s="238">
        <v>0</v>
      </c>
      <c r="AC168" s="238">
        <v>0</v>
      </c>
      <c r="AD168" s="238">
        <v>0</v>
      </c>
      <c r="AE168" s="238">
        <v>0</v>
      </c>
      <c r="AF168" s="238">
        <v>0</v>
      </c>
      <c r="AG168" s="238">
        <v>0</v>
      </c>
      <c r="AH168" s="238">
        <v>0</v>
      </c>
      <c r="AI168" s="238">
        <v>0</v>
      </c>
      <c r="AJ168" s="238">
        <v>0</v>
      </c>
      <c r="AK168" s="239">
        <f t="shared" si="2"/>
        <v>1</v>
      </c>
    </row>
    <row r="169" spans="1:37" x14ac:dyDescent="0.3">
      <c r="A169" s="85">
        <v>168</v>
      </c>
      <c r="B169" s="242">
        <v>2</v>
      </c>
      <c r="C169" s="82" t="s">
        <v>804</v>
      </c>
      <c r="D169" s="82" t="s">
        <v>804</v>
      </c>
      <c r="E169" s="82">
        <v>44560</v>
      </c>
      <c r="F169" s="82" t="s">
        <v>728</v>
      </c>
      <c r="G169" s="238" t="s">
        <v>9257</v>
      </c>
      <c r="H169" s="83">
        <v>244560000321</v>
      </c>
      <c r="I169" s="82" t="s">
        <v>7805</v>
      </c>
      <c r="J169" s="240">
        <v>244560000321</v>
      </c>
      <c r="K169" s="82" t="s">
        <v>7805</v>
      </c>
      <c r="L169" s="82" t="s">
        <v>535</v>
      </c>
      <c r="M169" s="84" t="s">
        <v>7810</v>
      </c>
      <c r="N169" s="85">
        <v>1</v>
      </c>
      <c r="O169" s="238">
        <v>0</v>
      </c>
      <c r="P169" s="238">
        <v>0</v>
      </c>
      <c r="Q169" s="238">
        <v>0</v>
      </c>
      <c r="R169" s="238">
        <v>0</v>
      </c>
      <c r="S169" s="238">
        <v>0</v>
      </c>
      <c r="T169" s="238">
        <v>0</v>
      </c>
      <c r="U169" s="238">
        <v>0</v>
      </c>
      <c r="V169" s="238">
        <v>0</v>
      </c>
      <c r="W169" s="238">
        <v>0</v>
      </c>
      <c r="X169" s="238">
        <v>0</v>
      </c>
      <c r="Y169" s="238">
        <v>0</v>
      </c>
      <c r="Z169" s="238">
        <v>0</v>
      </c>
      <c r="AA169" s="238">
        <v>0</v>
      </c>
      <c r="AB169" s="238">
        <v>0</v>
      </c>
      <c r="AC169" s="238">
        <v>0</v>
      </c>
      <c r="AD169" s="238">
        <v>0</v>
      </c>
      <c r="AE169" s="238">
        <v>0</v>
      </c>
      <c r="AF169" s="238">
        <v>0</v>
      </c>
      <c r="AG169" s="238">
        <v>0</v>
      </c>
      <c r="AH169" s="238">
        <v>0</v>
      </c>
      <c r="AI169" s="238">
        <v>0</v>
      </c>
      <c r="AJ169" s="238">
        <v>0</v>
      </c>
      <c r="AK169" s="239">
        <f t="shared" si="2"/>
        <v>1</v>
      </c>
    </row>
    <row r="170" spans="1:37" x14ac:dyDescent="0.3">
      <c r="A170" s="85">
        <v>169</v>
      </c>
      <c r="B170" s="242">
        <v>2</v>
      </c>
      <c r="C170" s="82" t="s">
        <v>804</v>
      </c>
      <c r="D170" s="82" t="s">
        <v>804</v>
      </c>
      <c r="E170" s="82">
        <v>44560</v>
      </c>
      <c r="F170" s="82" t="s">
        <v>728</v>
      </c>
      <c r="G170" s="238" t="s">
        <v>9257</v>
      </c>
      <c r="H170" s="83">
        <v>244560000240</v>
      </c>
      <c r="I170" s="82" t="s">
        <v>3345</v>
      </c>
      <c r="J170" s="240">
        <v>244560000002</v>
      </c>
      <c r="K170" s="82" t="s">
        <v>7811</v>
      </c>
      <c r="L170" s="82" t="s">
        <v>535</v>
      </c>
      <c r="M170" s="84" t="s">
        <v>7812</v>
      </c>
      <c r="N170" s="85">
        <v>1</v>
      </c>
      <c r="O170" s="238">
        <v>0</v>
      </c>
      <c r="P170" s="238">
        <v>0</v>
      </c>
      <c r="Q170" s="238">
        <v>0</v>
      </c>
      <c r="R170" s="238">
        <v>0</v>
      </c>
      <c r="S170" s="238">
        <v>0</v>
      </c>
      <c r="T170" s="238">
        <v>0</v>
      </c>
      <c r="U170" s="238">
        <v>0</v>
      </c>
      <c r="V170" s="238">
        <v>0</v>
      </c>
      <c r="W170" s="238">
        <v>0</v>
      </c>
      <c r="X170" s="238">
        <v>0</v>
      </c>
      <c r="Y170" s="238">
        <v>0</v>
      </c>
      <c r="Z170" s="238">
        <v>0</v>
      </c>
      <c r="AA170" s="238">
        <v>0</v>
      </c>
      <c r="AB170" s="238">
        <v>0</v>
      </c>
      <c r="AC170" s="238">
        <v>0</v>
      </c>
      <c r="AD170" s="238">
        <v>0</v>
      </c>
      <c r="AE170" s="238">
        <v>0</v>
      </c>
      <c r="AF170" s="238">
        <v>0</v>
      </c>
      <c r="AG170" s="238">
        <v>0</v>
      </c>
      <c r="AH170" s="238">
        <v>0</v>
      </c>
      <c r="AI170" s="238">
        <v>0</v>
      </c>
      <c r="AJ170" s="238">
        <v>0</v>
      </c>
      <c r="AK170" s="239">
        <f t="shared" si="2"/>
        <v>1</v>
      </c>
    </row>
    <row r="171" spans="1:37" x14ac:dyDescent="0.3">
      <c r="A171" s="85">
        <v>170</v>
      </c>
      <c r="B171" s="242">
        <v>2</v>
      </c>
      <c r="C171" s="82" t="s">
        <v>804</v>
      </c>
      <c r="D171" s="82" t="s">
        <v>804</v>
      </c>
      <c r="E171" s="82">
        <v>44560</v>
      </c>
      <c r="F171" s="82" t="s">
        <v>728</v>
      </c>
      <c r="G171" s="238" t="s">
        <v>9257</v>
      </c>
      <c r="H171" s="83">
        <v>244560000240</v>
      </c>
      <c r="I171" s="82" t="s">
        <v>3345</v>
      </c>
      <c r="J171" s="240">
        <v>244560002196</v>
      </c>
      <c r="K171" s="82" t="s">
        <v>7813</v>
      </c>
      <c r="L171" s="82" t="s">
        <v>535</v>
      </c>
      <c r="M171" s="84" t="s">
        <v>3353</v>
      </c>
      <c r="N171" s="85">
        <v>1</v>
      </c>
      <c r="O171" s="238">
        <v>0</v>
      </c>
      <c r="P171" s="238">
        <v>0</v>
      </c>
      <c r="Q171" s="238">
        <v>0</v>
      </c>
      <c r="R171" s="238">
        <v>0</v>
      </c>
      <c r="S171" s="238">
        <v>0</v>
      </c>
      <c r="T171" s="238">
        <v>0</v>
      </c>
      <c r="U171" s="238">
        <v>0</v>
      </c>
      <c r="V171" s="238">
        <v>0</v>
      </c>
      <c r="W171" s="238">
        <v>0</v>
      </c>
      <c r="X171" s="238">
        <v>0</v>
      </c>
      <c r="Y171" s="238">
        <v>0</v>
      </c>
      <c r="Z171" s="238">
        <v>0</v>
      </c>
      <c r="AA171" s="238">
        <v>0</v>
      </c>
      <c r="AB171" s="238">
        <v>0</v>
      </c>
      <c r="AC171" s="238">
        <v>0</v>
      </c>
      <c r="AD171" s="238">
        <v>0</v>
      </c>
      <c r="AE171" s="238">
        <v>0</v>
      </c>
      <c r="AF171" s="238">
        <v>0</v>
      </c>
      <c r="AG171" s="238">
        <v>0</v>
      </c>
      <c r="AH171" s="238">
        <v>0</v>
      </c>
      <c r="AI171" s="238">
        <v>0</v>
      </c>
      <c r="AJ171" s="238">
        <v>0</v>
      </c>
      <c r="AK171" s="239">
        <f t="shared" si="2"/>
        <v>1</v>
      </c>
    </row>
    <row r="172" spans="1:37" x14ac:dyDescent="0.3">
      <c r="A172" s="85">
        <v>171</v>
      </c>
      <c r="B172" s="242">
        <v>2</v>
      </c>
      <c r="C172" s="82" t="s">
        <v>804</v>
      </c>
      <c r="D172" s="82" t="s">
        <v>804</v>
      </c>
      <c r="E172" s="82">
        <v>44560</v>
      </c>
      <c r="F172" s="82" t="s">
        <v>728</v>
      </c>
      <c r="G172" s="238" t="s">
        <v>9257</v>
      </c>
      <c r="H172" s="83">
        <v>244560000240</v>
      </c>
      <c r="I172" s="82" t="s">
        <v>3345</v>
      </c>
      <c r="J172" s="240">
        <v>244560003869</v>
      </c>
      <c r="K172" s="82" t="s">
        <v>7814</v>
      </c>
      <c r="L172" s="82" t="s">
        <v>535</v>
      </c>
      <c r="M172" s="84" t="s">
        <v>7815</v>
      </c>
      <c r="N172" s="85">
        <v>1</v>
      </c>
      <c r="O172" s="238">
        <v>0</v>
      </c>
      <c r="P172" s="238">
        <v>0</v>
      </c>
      <c r="Q172" s="238">
        <v>0</v>
      </c>
      <c r="R172" s="238">
        <v>0</v>
      </c>
      <c r="S172" s="238">
        <v>0</v>
      </c>
      <c r="T172" s="238">
        <v>0</v>
      </c>
      <c r="U172" s="238">
        <v>0</v>
      </c>
      <c r="V172" s="238">
        <v>0</v>
      </c>
      <c r="W172" s="238">
        <v>0</v>
      </c>
      <c r="X172" s="238">
        <v>0</v>
      </c>
      <c r="Y172" s="238">
        <v>0</v>
      </c>
      <c r="Z172" s="238">
        <v>0</v>
      </c>
      <c r="AA172" s="238">
        <v>0</v>
      </c>
      <c r="AB172" s="238">
        <v>0</v>
      </c>
      <c r="AC172" s="238">
        <v>0</v>
      </c>
      <c r="AD172" s="238">
        <v>0</v>
      </c>
      <c r="AE172" s="238">
        <v>0</v>
      </c>
      <c r="AF172" s="238">
        <v>0</v>
      </c>
      <c r="AG172" s="238">
        <v>0</v>
      </c>
      <c r="AH172" s="238">
        <v>0</v>
      </c>
      <c r="AI172" s="238">
        <v>0</v>
      </c>
      <c r="AJ172" s="238">
        <v>0</v>
      </c>
      <c r="AK172" s="239">
        <f t="shared" si="2"/>
        <v>1</v>
      </c>
    </row>
    <row r="173" spans="1:37" x14ac:dyDescent="0.3">
      <c r="A173" s="85">
        <v>172</v>
      </c>
      <c r="B173" s="242">
        <v>2</v>
      </c>
      <c r="C173" s="82" t="s">
        <v>804</v>
      </c>
      <c r="D173" s="82" t="s">
        <v>804</v>
      </c>
      <c r="E173" s="82">
        <v>44560</v>
      </c>
      <c r="F173" s="82" t="s">
        <v>728</v>
      </c>
      <c r="G173" s="238" t="s">
        <v>9257</v>
      </c>
      <c r="H173" s="83">
        <v>244560000240</v>
      </c>
      <c r="I173" s="82" t="s">
        <v>3345</v>
      </c>
      <c r="J173" s="240">
        <v>244560000681</v>
      </c>
      <c r="K173" s="82" t="s">
        <v>7816</v>
      </c>
      <c r="L173" s="82" t="s">
        <v>535</v>
      </c>
      <c r="M173" s="84" t="s">
        <v>3356</v>
      </c>
      <c r="N173" s="85">
        <v>1</v>
      </c>
      <c r="O173" s="238">
        <v>0</v>
      </c>
      <c r="P173" s="238">
        <v>0</v>
      </c>
      <c r="Q173" s="238">
        <v>0</v>
      </c>
      <c r="R173" s="238">
        <v>0</v>
      </c>
      <c r="S173" s="238">
        <v>0</v>
      </c>
      <c r="T173" s="238">
        <v>0</v>
      </c>
      <c r="U173" s="238">
        <v>0</v>
      </c>
      <c r="V173" s="238">
        <v>0</v>
      </c>
      <c r="W173" s="238">
        <v>0</v>
      </c>
      <c r="X173" s="238">
        <v>0</v>
      </c>
      <c r="Y173" s="238">
        <v>0</v>
      </c>
      <c r="Z173" s="238">
        <v>0</v>
      </c>
      <c r="AA173" s="238">
        <v>0</v>
      </c>
      <c r="AB173" s="238">
        <v>0</v>
      </c>
      <c r="AC173" s="238">
        <v>0</v>
      </c>
      <c r="AD173" s="238">
        <v>0</v>
      </c>
      <c r="AE173" s="238">
        <v>0</v>
      </c>
      <c r="AF173" s="238">
        <v>0</v>
      </c>
      <c r="AG173" s="238">
        <v>0</v>
      </c>
      <c r="AH173" s="238">
        <v>0</v>
      </c>
      <c r="AI173" s="238">
        <v>0</v>
      </c>
      <c r="AJ173" s="238">
        <v>0</v>
      </c>
      <c r="AK173" s="239">
        <f t="shared" si="2"/>
        <v>1</v>
      </c>
    </row>
    <row r="174" spans="1:37" x14ac:dyDescent="0.3">
      <c r="A174" s="85">
        <v>173</v>
      </c>
      <c r="B174" s="242">
        <v>2</v>
      </c>
      <c r="C174" s="82" t="s">
        <v>804</v>
      </c>
      <c r="D174" s="82" t="s">
        <v>804</v>
      </c>
      <c r="E174" s="82">
        <v>44560</v>
      </c>
      <c r="F174" s="82" t="s">
        <v>728</v>
      </c>
      <c r="G174" s="238" t="s">
        <v>9257</v>
      </c>
      <c r="H174" s="83">
        <v>244847003720</v>
      </c>
      <c r="I174" s="82" t="s">
        <v>9281</v>
      </c>
      <c r="J174" s="240">
        <v>244560003702</v>
      </c>
      <c r="K174" s="82" t="s">
        <v>7818</v>
      </c>
      <c r="L174" s="82" t="s">
        <v>535</v>
      </c>
      <c r="M174" s="84" t="s">
        <v>3359</v>
      </c>
      <c r="N174" s="85">
        <v>3</v>
      </c>
      <c r="O174" s="238">
        <v>0</v>
      </c>
      <c r="P174" s="238">
        <v>0</v>
      </c>
      <c r="Q174" s="238">
        <v>0</v>
      </c>
      <c r="R174" s="238">
        <v>0</v>
      </c>
      <c r="S174" s="238">
        <v>0</v>
      </c>
      <c r="T174" s="238">
        <v>0</v>
      </c>
      <c r="U174" s="238">
        <v>0</v>
      </c>
      <c r="V174" s="238">
        <v>0</v>
      </c>
      <c r="W174" s="238">
        <v>0</v>
      </c>
      <c r="X174" s="238">
        <v>0</v>
      </c>
      <c r="Y174" s="238">
        <v>0</v>
      </c>
      <c r="Z174" s="238">
        <v>0</v>
      </c>
      <c r="AA174" s="238">
        <v>0</v>
      </c>
      <c r="AB174" s="238">
        <v>0</v>
      </c>
      <c r="AC174" s="238">
        <v>0</v>
      </c>
      <c r="AD174" s="238">
        <v>0</v>
      </c>
      <c r="AE174" s="238">
        <v>0</v>
      </c>
      <c r="AF174" s="238">
        <v>0</v>
      </c>
      <c r="AG174" s="238">
        <v>0</v>
      </c>
      <c r="AH174" s="238">
        <v>0</v>
      </c>
      <c r="AI174" s="238">
        <v>0</v>
      </c>
      <c r="AJ174" s="238">
        <v>0</v>
      </c>
      <c r="AK174" s="239">
        <f t="shared" si="2"/>
        <v>3</v>
      </c>
    </row>
    <row r="175" spans="1:37" x14ac:dyDescent="0.3">
      <c r="A175" s="85">
        <v>174</v>
      </c>
      <c r="B175" s="242">
        <v>2</v>
      </c>
      <c r="C175" s="82" t="s">
        <v>804</v>
      </c>
      <c r="D175" s="82" t="s">
        <v>804</v>
      </c>
      <c r="E175" s="82">
        <v>44560</v>
      </c>
      <c r="F175" s="82" t="s">
        <v>728</v>
      </c>
      <c r="G175" s="238" t="s">
        <v>9257</v>
      </c>
      <c r="H175" s="83">
        <v>244847003720</v>
      </c>
      <c r="I175" s="82" t="s">
        <v>9281</v>
      </c>
      <c r="J175" s="240">
        <v>244560004229</v>
      </c>
      <c r="K175" s="82" t="s">
        <v>7819</v>
      </c>
      <c r="L175" s="82" t="s">
        <v>535</v>
      </c>
      <c r="M175" s="84" t="s">
        <v>4516</v>
      </c>
      <c r="N175" s="85">
        <v>1</v>
      </c>
      <c r="O175" s="238">
        <v>0</v>
      </c>
      <c r="P175" s="238">
        <v>0</v>
      </c>
      <c r="Q175" s="238">
        <v>0</v>
      </c>
      <c r="R175" s="238">
        <v>0</v>
      </c>
      <c r="S175" s="238">
        <v>0</v>
      </c>
      <c r="T175" s="238">
        <v>0</v>
      </c>
      <c r="U175" s="238">
        <v>0</v>
      </c>
      <c r="V175" s="238">
        <v>0</v>
      </c>
      <c r="W175" s="238">
        <v>0</v>
      </c>
      <c r="X175" s="238">
        <v>0</v>
      </c>
      <c r="Y175" s="238">
        <v>0</v>
      </c>
      <c r="Z175" s="238">
        <v>0</v>
      </c>
      <c r="AA175" s="238">
        <v>0</v>
      </c>
      <c r="AB175" s="238">
        <v>0</v>
      </c>
      <c r="AC175" s="238">
        <v>0</v>
      </c>
      <c r="AD175" s="238">
        <v>0</v>
      </c>
      <c r="AE175" s="238">
        <v>0</v>
      </c>
      <c r="AF175" s="238">
        <v>0</v>
      </c>
      <c r="AG175" s="238">
        <v>0</v>
      </c>
      <c r="AH175" s="238">
        <v>0</v>
      </c>
      <c r="AI175" s="238">
        <v>0</v>
      </c>
      <c r="AJ175" s="238">
        <v>0</v>
      </c>
      <c r="AK175" s="239">
        <f t="shared" si="2"/>
        <v>1</v>
      </c>
    </row>
    <row r="176" spans="1:37" x14ac:dyDescent="0.3">
      <c r="A176" s="85">
        <v>175</v>
      </c>
      <c r="B176" s="242">
        <v>2</v>
      </c>
      <c r="C176" s="82" t="s">
        <v>804</v>
      </c>
      <c r="D176" s="82" t="s">
        <v>804</v>
      </c>
      <c r="E176" s="82">
        <v>44560</v>
      </c>
      <c r="F176" s="82" t="s">
        <v>728</v>
      </c>
      <c r="G176" s="238" t="s">
        <v>9257</v>
      </c>
      <c r="H176" s="83">
        <v>244847003720</v>
      </c>
      <c r="I176" s="82" t="s">
        <v>9281</v>
      </c>
      <c r="J176" s="240">
        <v>244847003720</v>
      </c>
      <c r="K176" s="82" t="s">
        <v>9282</v>
      </c>
      <c r="L176" s="82" t="s">
        <v>535</v>
      </c>
      <c r="M176" s="84" t="s">
        <v>7821</v>
      </c>
      <c r="N176" s="85">
        <v>1</v>
      </c>
      <c r="O176" s="238">
        <v>0</v>
      </c>
      <c r="P176" s="238">
        <v>0</v>
      </c>
      <c r="Q176" s="238">
        <v>0</v>
      </c>
      <c r="R176" s="238">
        <v>0</v>
      </c>
      <c r="S176" s="238">
        <v>0</v>
      </c>
      <c r="T176" s="238">
        <v>0</v>
      </c>
      <c r="U176" s="238">
        <v>0</v>
      </c>
      <c r="V176" s="238">
        <v>0</v>
      </c>
      <c r="W176" s="238">
        <v>0</v>
      </c>
      <c r="X176" s="238">
        <v>0</v>
      </c>
      <c r="Y176" s="238">
        <v>0</v>
      </c>
      <c r="Z176" s="238">
        <v>0</v>
      </c>
      <c r="AA176" s="238">
        <v>0</v>
      </c>
      <c r="AB176" s="238">
        <v>0</v>
      </c>
      <c r="AC176" s="238">
        <v>0</v>
      </c>
      <c r="AD176" s="238">
        <v>0</v>
      </c>
      <c r="AE176" s="238">
        <v>0</v>
      </c>
      <c r="AF176" s="238">
        <v>0</v>
      </c>
      <c r="AG176" s="238">
        <v>0</v>
      </c>
      <c r="AH176" s="238">
        <v>0</v>
      </c>
      <c r="AI176" s="238">
        <v>0</v>
      </c>
      <c r="AJ176" s="238">
        <v>0</v>
      </c>
      <c r="AK176" s="239">
        <f t="shared" si="2"/>
        <v>1</v>
      </c>
    </row>
    <row r="177" spans="1:37" x14ac:dyDescent="0.3">
      <c r="A177" s="85">
        <v>176</v>
      </c>
      <c r="B177" s="242">
        <v>2</v>
      </c>
      <c r="C177" s="82" t="s">
        <v>804</v>
      </c>
      <c r="D177" s="82" t="s">
        <v>804</v>
      </c>
      <c r="E177" s="82">
        <v>44560</v>
      </c>
      <c r="F177" s="82" t="s">
        <v>728</v>
      </c>
      <c r="G177" s="238" t="s">
        <v>9257</v>
      </c>
      <c r="H177" s="83">
        <v>244560001572</v>
      </c>
      <c r="I177" s="82" t="s">
        <v>9275</v>
      </c>
      <c r="J177" s="240">
        <v>244560003419</v>
      </c>
      <c r="K177" s="82" t="s">
        <v>7822</v>
      </c>
      <c r="L177" s="82" t="s">
        <v>535</v>
      </c>
      <c r="M177" s="84" t="s">
        <v>7777</v>
      </c>
      <c r="N177" s="85">
        <v>1</v>
      </c>
      <c r="O177" s="238">
        <v>0</v>
      </c>
      <c r="P177" s="238">
        <v>0</v>
      </c>
      <c r="Q177" s="238">
        <v>0</v>
      </c>
      <c r="R177" s="238">
        <v>0</v>
      </c>
      <c r="S177" s="238">
        <v>0</v>
      </c>
      <c r="T177" s="238">
        <v>0</v>
      </c>
      <c r="U177" s="238">
        <v>0</v>
      </c>
      <c r="V177" s="238">
        <v>0</v>
      </c>
      <c r="W177" s="238">
        <v>0</v>
      </c>
      <c r="X177" s="238">
        <v>0</v>
      </c>
      <c r="Y177" s="238">
        <v>0</v>
      </c>
      <c r="Z177" s="238">
        <v>0</v>
      </c>
      <c r="AA177" s="238">
        <v>0</v>
      </c>
      <c r="AB177" s="238">
        <v>0</v>
      </c>
      <c r="AC177" s="238">
        <v>0</v>
      </c>
      <c r="AD177" s="238">
        <v>0</v>
      </c>
      <c r="AE177" s="238">
        <v>0</v>
      </c>
      <c r="AF177" s="238">
        <v>0</v>
      </c>
      <c r="AG177" s="238">
        <v>0</v>
      </c>
      <c r="AH177" s="238">
        <v>0</v>
      </c>
      <c r="AI177" s="238">
        <v>0</v>
      </c>
      <c r="AJ177" s="238">
        <v>0</v>
      </c>
      <c r="AK177" s="239">
        <f t="shared" si="2"/>
        <v>1</v>
      </c>
    </row>
    <row r="178" spans="1:37" x14ac:dyDescent="0.3">
      <c r="A178" s="85">
        <v>177</v>
      </c>
      <c r="B178" s="242">
        <v>2</v>
      </c>
      <c r="C178" s="82" t="s">
        <v>804</v>
      </c>
      <c r="D178" s="82" t="s">
        <v>804</v>
      </c>
      <c r="E178" s="82">
        <v>44560</v>
      </c>
      <c r="F178" s="82" t="s">
        <v>728</v>
      </c>
      <c r="G178" s="238" t="s">
        <v>9257</v>
      </c>
      <c r="H178" s="83">
        <v>244560000975</v>
      </c>
      <c r="I178" s="82" t="s">
        <v>9283</v>
      </c>
      <c r="J178" s="240">
        <v>244560003826</v>
      </c>
      <c r="K178" s="82" t="s">
        <v>7824</v>
      </c>
      <c r="L178" s="82" t="s">
        <v>535</v>
      </c>
      <c r="M178" s="84" t="s">
        <v>3359</v>
      </c>
      <c r="N178" s="85">
        <v>1</v>
      </c>
      <c r="O178" s="238">
        <v>0</v>
      </c>
      <c r="P178" s="238">
        <v>0</v>
      </c>
      <c r="Q178" s="238">
        <v>0</v>
      </c>
      <c r="R178" s="238">
        <v>0</v>
      </c>
      <c r="S178" s="238">
        <v>0</v>
      </c>
      <c r="T178" s="238">
        <v>0</v>
      </c>
      <c r="U178" s="238">
        <v>0</v>
      </c>
      <c r="V178" s="238">
        <v>0</v>
      </c>
      <c r="W178" s="238">
        <v>0</v>
      </c>
      <c r="X178" s="238">
        <v>0</v>
      </c>
      <c r="Y178" s="238">
        <v>0</v>
      </c>
      <c r="Z178" s="238">
        <v>0</v>
      </c>
      <c r="AA178" s="238">
        <v>0</v>
      </c>
      <c r="AB178" s="238">
        <v>0</v>
      </c>
      <c r="AC178" s="238">
        <v>0</v>
      </c>
      <c r="AD178" s="238">
        <v>0</v>
      </c>
      <c r="AE178" s="238">
        <v>0</v>
      </c>
      <c r="AF178" s="238">
        <v>0</v>
      </c>
      <c r="AG178" s="238">
        <v>0</v>
      </c>
      <c r="AH178" s="238">
        <v>0</v>
      </c>
      <c r="AI178" s="238">
        <v>0</v>
      </c>
      <c r="AJ178" s="238">
        <v>0</v>
      </c>
      <c r="AK178" s="239">
        <f t="shared" si="2"/>
        <v>1</v>
      </c>
    </row>
    <row r="179" spans="1:37" x14ac:dyDescent="0.3">
      <c r="A179" s="85">
        <v>178</v>
      </c>
      <c r="B179" s="242">
        <v>2</v>
      </c>
      <c r="C179" s="82" t="s">
        <v>804</v>
      </c>
      <c r="D179" s="82" t="s">
        <v>804</v>
      </c>
      <c r="E179" s="82">
        <v>44560</v>
      </c>
      <c r="F179" s="82" t="s">
        <v>728</v>
      </c>
      <c r="G179" s="238" t="s">
        <v>9257</v>
      </c>
      <c r="H179" s="83">
        <v>244560000975</v>
      </c>
      <c r="I179" s="82" t="s">
        <v>9283</v>
      </c>
      <c r="J179" s="240">
        <v>244560002811</v>
      </c>
      <c r="K179" s="82" t="s">
        <v>7825</v>
      </c>
      <c r="L179" s="82" t="s">
        <v>535</v>
      </c>
      <c r="M179" s="84" t="s">
        <v>3359</v>
      </c>
      <c r="N179" s="85">
        <v>1</v>
      </c>
      <c r="O179" s="238">
        <v>0</v>
      </c>
      <c r="P179" s="238">
        <v>0</v>
      </c>
      <c r="Q179" s="238">
        <v>0</v>
      </c>
      <c r="R179" s="238">
        <v>0</v>
      </c>
      <c r="S179" s="238">
        <v>0</v>
      </c>
      <c r="T179" s="238">
        <v>0</v>
      </c>
      <c r="U179" s="238">
        <v>0</v>
      </c>
      <c r="V179" s="238">
        <v>0</v>
      </c>
      <c r="W179" s="238">
        <v>0</v>
      </c>
      <c r="X179" s="238">
        <v>0</v>
      </c>
      <c r="Y179" s="238">
        <v>0</v>
      </c>
      <c r="Z179" s="238">
        <v>0</v>
      </c>
      <c r="AA179" s="238">
        <v>0</v>
      </c>
      <c r="AB179" s="238">
        <v>0</v>
      </c>
      <c r="AC179" s="238">
        <v>0</v>
      </c>
      <c r="AD179" s="238">
        <v>0</v>
      </c>
      <c r="AE179" s="238">
        <v>0</v>
      </c>
      <c r="AF179" s="238">
        <v>0</v>
      </c>
      <c r="AG179" s="238">
        <v>0</v>
      </c>
      <c r="AH179" s="238">
        <v>0</v>
      </c>
      <c r="AI179" s="238">
        <v>0</v>
      </c>
      <c r="AJ179" s="238">
        <v>0</v>
      </c>
      <c r="AK179" s="239">
        <f t="shared" si="2"/>
        <v>1</v>
      </c>
    </row>
    <row r="180" spans="1:37" x14ac:dyDescent="0.3">
      <c r="A180" s="85">
        <v>179</v>
      </c>
      <c r="B180" s="242">
        <v>2</v>
      </c>
      <c r="C180" s="82" t="s">
        <v>804</v>
      </c>
      <c r="D180" s="82" t="s">
        <v>804</v>
      </c>
      <c r="E180" s="82">
        <v>44560</v>
      </c>
      <c r="F180" s="82" t="s">
        <v>728</v>
      </c>
      <c r="G180" s="238" t="s">
        <v>9257</v>
      </c>
      <c r="H180" s="83">
        <v>244560000975</v>
      </c>
      <c r="I180" s="82" t="s">
        <v>9283</v>
      </c>
      <c r="J180" s="240">
        <v>244560003745</v>
      </c>
      <c r="K180" s="82" t="s">
        <v>7826</v>
      </c>
      <c r="L180" s="82" t="s">
        <v>535</v>
      </c>
      <c r="M180" s="84" t="s">
        <v>3359</v>
      </c>
      <c r="N180" s="85">
        <v>1</v>
      </c>
      <c r="O180" s="238">
        <v>0</v>
      </c>
      <c r="P180" s="238">
        <v>0</v>
      </c>
      <c r="Q180" s="238">
        <v>0</v>
      </c>
      <c r="R180" s="238">
        <v>0</v>
      </c>
      <c r="S180" s="238">
        <v>0</v>
      </c>
      <c r="T180" s="238">
        <v>0</v>
      </c>
      <c r="U180" s="238">
        <v>0</v>
      </c>
      <c r="V180" s="238">
        <v>0</v>
      </c>
      <c r="W180" s="238">
        <v>0</v>
      </c>
      <c r="X180" s="238">
        <v>0</v>
      </c>
      <c r="Y180" s="238">
        <v>0</v>
      </c>
      <c r="Z180" s="238">
        <v>0</v>
      </c>
      <c r="AA180" s="238">
        <v>0</v>
      </c>
      <c r="AB180" s="238">
        <v>0</v>
      </c>
      <c r="AC180" s="238">
        <v>0</v>
      </c>
      <c r="AD180" s="238">
        <v>0</v>
      </c>
      <c r="AE180" s="238">
        <v>0</v>
      </c>
      <c r="AF180" s="238">
        <v>0</v>
      </c>
      <c r="AG180" s="238">
        <v>0</v>
      </c>
      <c r="AH180" s="238">
        <v>0</v>
      </c>
      <c r="AI180" s="238">
        <v>0</v>
      </c>
      <c r="AJ180" s="238">
        <v>0</v>
      </c>
      <c r="AK180" s="239">
        <f t="shared" si="2"/>
        <v>1</v>
      </c>
    </row>
    <row r="181" spans="1:37" x14ac:dyDescent="0.3">
      <c r="A181" s="85">
        <v>180</v>
      </c>
      <c r="B181" s="242">
        <v>2</v>
      </c>
      <c r="C181" s="82" t="s">
        <v>804</v>
      </c>
      <c r="D181" s="82" t="s">
        <v>804</v>
      </c>
      <c r="E181" s="82">
        <v>44560</v>
      </c>
      <c r="F181" s="82" t="s">
        <v>728</v>
      </c>
      <c r="G181" s="238" t="s">
        <v>9257</v>
      </c>
      <c r="H181" s="83">
        <v>244560000975</v>
      </c>
      <c r="I181" s="82" t="s">
        <v>9283</v>
      </c>
      <c r="J181" s="240">
        <v>244560000975</v>
      </c>
      <c r="K181" s="82" t="s">
        <v>9284</v>
      </c>
      <c r="L181" s="82" t="s">
        <v>535</v>
      </c>
      <c r="M181" s="84" t="s">
        <v>7828</v>
      </c>
      <c r="N181" s="85">
        <v>1</v>
      </c>
      <c r="O181" s="238">
        <v>0</v>
      </c>
      <c r="P181" s="238">
        <v>0</v>
      </c>
      <c r="Q181" s="238">
        <v>0</v>
      </c>
      <c r="R181" s="238">
        <v>0</v>
      </c>
      <c r="S181" s="238">
        <v>0</v>
      </c>
      <c r="T181" s="238">
        <v>0</v>
      </c>
      <c r="U181" s="238">
        <v>0</v>
      </c>
      <c r="V181" s="238">
        <v>0</v>
      </c>
      <c r="W181" s="238">
        <v>0</v>
      </c>
      <c r="X181" s="238">
        <v>0</v>
      </c>
      <c r="Y181" s="238">
        <v>0</v>
      </c>
      <c r="Z181" s="238">
        <v>0</v>
      </c>
      <c r="AA181" s="238">
        <v>0</v>
      </c>
      <c r="AB181" s="238">
        <v>0</v>
      </c>
      <c r="AC181" s="238">
        <v>0</v>
      </c>
      <c r="AD181" s="238">
        <v>0</v>
      </c>
      <c r="AE181" s="238">
        <v>0</v>
      </c>
      <c r="AF181" s="238">
        <v>0</v>
      </c>
      <c r="AG181" s="238">
        <v>0</v>
      </c>
      <c r="AH181" s="238">
        <v>0</v>
      </c>
      <c r="AI181" s="238">
        <v>0</v>
      </c>
      <c r="AJ181" s="238">
        <v>0</v>
      </c>
      <c r="AK181" s="239">
        <f t="shared" si="2"/>
        <v>1</v>
      </c>
    </row>
    <row r="182" spans="1:37" x14ac:dyDescent="0.3">
      <c r="A182" s="85">
        <v>181</v>
      </c>
      <c r="B182" s="242">
        <v>2</v>
      </c>
      <c r="C182" s="82" t="s">
        <v>804</v>
      </c>
      <c r="D182" s="82" t="s">
        <v>804</v>
      </c>
      <c r="E182" s="82">
        <v>44560</v>
      </c>
      <c r="F182" s="82" t="s">
        <v>728</v>
      </c>
      <c r="G182" s="238" t="s">
        <v>9257</v>
      </c>
      <c r="H182" s="83">
        <v>244560000100</v>
      </c>
      <c r="I182" s="82" t="s">
        <v>7829</v>
      </c>
      <c r="J182" s="240">
        <v>144560000211</v>
      </c>
      <c r="K182" s="82" t="s">
        <v>7830</v>
      </c>
      <c r="L182" s="82" t="s">
        <v>523</v>
      </c>
      <c r="M182" s="84" t="s">
        <v>7831</v>
      </c>
      <c r="N182" s="85">
        <v>1</v>
      </c>
      <c r="O182" s="238">
        <v>0</v>
      </c>
      <c r="P182" s="238">
        <v>0</v>
      </c>
      <c r="Q182" s="238">
        <v>0</v>
      </c>
      <c r="R182" s="238">
        <v>0</v>
      </c>
      <c r="S182" s="238">
        <v>0</v>
      </c>
      <c r="T182" s="238">
        <v>0</v>
      </c>
      <c r="U182" s="238">
        <v>0</v>
      </c>
      <c r="V182" s="238">
        <v>0</v>
      </c>
      <c r="W182" s="238">
        <v>0</v>
      </c>
      <c r="X182" s="238">
        <v>0</v>
      </c>
      <c r="Y182" s="238">
        <v>0</v>
      </c>
      <c r="Z182" s="238">
        <v>0</v>
      </c>
      <c r="AA182" s="238">
        <v>0</v>
      </c>
      <c r="AB182" s="238">
        <v>0</v>
      </c>
      <c r="AC182" s="238">
        <v>0</v>
      </c>
      <c r="AD182" s="238">
        <v>0</v>
      </c>
      <c r="AE182" s="238">
        <v>0</v>
      </c>
      <c r="AF182" s="238">
        <v>0</v>
      </c>
      <c r="AG182" s="238">
        <v>0</v>
      </c>
      <c r="AH182" s="238">
        <v>0</v>
      </c>
      <c r="AI182" s="238">
        <v>0</v>
      </c>
      <c r="AJ182" s="238">
        <v>0</v>
      </c>
      <c r="AK182" s="239">
        <f t="shared" si="2"/>
        <v>1</v>
      </c>
    </row>
    <row r="183" spans="1:37" x14ac:dyDescent="0.3">
      <c r="A183" s="85">
        <v>182</v>
      </c>
      <c r="B183" s="242">
        <v>2</v>
      </c>
      <c r="C183" s="82" t="s">
        <v>804</v>
      </c>
      <c r="D183" s="82" t="s">
        <v>804</v>
      </c>
      <c r="E183" s="82">
        <v>44560</v>
      </c>
      <c r="F183" s="82" t="s">
        <v>728</v>
      </c>
      <c r="G183" s="238" t="s">
        <v>9257</v>
      </c>
      <c r="H183" s="83">
        <v>244560000100</v>
      </c>
      <c r="I183" s="82" t="s">
        <v>7829</v>
      </c>
      <c r="J183" s="240">
        <v>244560000100</v>
      </c>
      <c r="K183" s="82" t="s">
        <v>7832</v>
      </c>
      <c r="L183" s="82" t="s">
        <v>523</v>
      </c>
      <c r="M183" s="84" t="s">
        <v>7833</v>
      </c>
      <c r="N183" s="85">
        <v>1</v>
      </c>
      <c r="O183" s="238">
        <v>0</v>
      </c>
      <c r="P183" s="238">
        <v>0</v>
      </c>
      <c r="Q183" s="238">
        <v>0</v>
      </c>
      <c r="R183" s="238">
        <v>0</v>
      </c>
      <c r="S183" s="238">
        <v>0</v>
      </c>
      <c r="T183" s="238">
        <v>0</v>
      </c>
      <c r="U183" s="238">
        <v>0</v>
      </c>
      <c r="V183" s="238">
        <v>0</v>
      </c>
      <c r="W183" s="238">
        <v>0</v>
      </c>
      <c r="X183" s="238">
        <v>0</v>
      </c>
      <c r="Y183" s="238">
        <v>0</v>
      </c>
      <c r="Z183" s="238">
        <v>0</v>
      </c>
      <c r="AA183" s="238">
        <v>0</v>
      </c>
      <c r="AB183" s="238">
        <v>0</v>
      </c>
      <c r="AC183" s="238">
        <v>0</v>
      </c>
      <c r="AD183" s="238">
        <v>0</v>
      </c>
      <c r="AE183" s="238">
        <v>0</v>
      </c>
      <c r="AF183" s="238">
        <v>0</v>
      </c>
      <c r="AG183" s="238">
        <v>0</v>
      </c>
      <c r="AH183" s="238">
        <v>0</v>
      </c>
      <c r="AI183" s="238">
        <v>0</v>
      </c>
      <c r="AJ183" s="238">
        <v>0</v>
      </c>
      <c r="AK183" s="239">
        <f t="shared" si="2"/>
        <v>1</v>
      </c>
    </row>
    <row r="184" spans="1:37" x14ac:dyDescent="0.3">
      <c r="A184" s="85">
        <v>183</v>
      </c>
      <c r="B184" s="242">
        <v>2</v>
      </c>
      <c r="C184" s="82" t="s">
        <v>804</v>
      </c>
      <c r="D184" s="82" t="s">
        <v>804</v>
      </c>
      <c r="E184" s="82">
        <v>44560</v>
      </c>
      <c r="F184" s="82" t="s">
        <v>728</v>
      </c>
      <c r="G184" s="238" t="s">
        <v>9257</v>
      </c>
      <c r="H184" s="83">
        <v>244560000037</v>
      </c>
      <c r="I184" s="82" t="s">
        <v>7834</v>
      </c>
      <c r="J184" s="240">
        <v>244560001661</v>
      </c>
      <c r="K184" s="82" t="s">
        <v>7835</v>
      </c>
      <c r="L184" s="82" t="s">
        <v>535</v>
      </c>
      <c r="M184" s="84" t="s">
        <v>7836</v>
      </c>
      <c r="N184" s="85">
        <v>1</v>
      </c>
      <c r="O184" s="238">
        <v>0</v>
      </c>
      <c r="P184" s="238">
        <v>0</v>
      </c>
      <c r="Q184" s="238">
        <v>0</v>
      </c>
      <c r="R184" s="238">
        <v>0</v>
      </c>
      <c r="S184" s="238">
        <v>0</v>
      </c>
      <c r="T184" s="238">
        <v>0</v>
      </c>
      <c r="U184" s="238">
        <v>0</v>
      </c>
      <c r="V184" s="238">
        <v>0</v>
      </c>
      <c r="W184" s="238">
        <v>0</v>
      </c>
      <c r="X184" s="238">
        <v>0</v>
      </c>
      <c r="Y184" s="238">
        <v>0</v>
      </c>
      <c r="Z184" s="238">
        <v>0</v>
      </c>
      <c r="AA184" s="238">
        <v>0</v>
      </c>
      <c r="AB184" s="238">
        <v>0</v>
      </c>
      <c r="AC184" s="238">
        <v>0</v>
      </c>
      <c r="AD184" s="238">
        <v>0</v>
      </c>
      <c r="AE184" s="238">
        <v>0</v>
      </c>
      <c r="AF184" s="238">
        <v>0</v>
      </c>
      <c r="AG184" s="238">
        <v>0</v>
      </c>
      <c r="AH184" s="238">
        <v>0</v>
      </c>
      <c r="AI184" s="238">
        <v>0</v>
      </c>
      <c r="AJ184" s="238">
        <v>0</v>
      </c>
      <c r="AK184" s="239">
        <f t="shared" si="2"/>
        <v>1</v>
      </c>
    </row>
    <row r="185" spans="1:37" x14ac:dyDescent="0.3">
      <c r="A185" s="85">
        <v>184</v>
      </c>
      <c r="B185" s="242">
        <v>2</v>
      </c>
      <c r="C185" s="82" t="s">
        <v>804</v>
      </c>
      <c r="D185" s="82" t="s">
        <v>804</v>
      </c>
      <c r="E185" s="82">
        <v>44560</v>
      </c>
      <c r="F185" s="82" t="s">
        <v>728</v>
      </c>
      <c r="G185" s="238" t="s">
        <v>9257</v>
      </c>
      <c r="H185" s="83">
        <v>244560000037</v>
      </c>
      <c r="I185" s="82" t="s">
        <v>7834</v>
      </c>
      <c r="J185" s="240">
        <v>244560001726</v>
      </c>
      <c r="K185" s="82" t="s">
        <v>7837</v>
      </c>
      <c r="L185" s="82" t="s">
        <v>535</v>
      </c>
      <c r="M185" s="84" t="s">
        <v>7838</v>
      </c>
      <c r="N185" s="85">
        <v>1</v>
      </c>
      <c r="O185" s="238">
        <v>0</v>
      </c>
      <c r="P185" s="238">
        <v>0</v>
      </c>
      <c r="Q185" s="238">
        <v>0</v>
      </c>
      <c r="R185" s="238">
        <v>0</v>
      </c>
      <c r="S185" s="238">
        <v>0</v>
      </c>
      <c r="T185" s="238">
        <v>0</v>
      </c>
      <c r="U185" s="238">
        <v>0</v>
      </c>
      <c r="V185" s="238">
        <v>0</v>
      </c>
      <c r="W185" s="238">
        <v>0</v>
      </c>
      <c r="X185" s="238">
        <v>0</v>
      </c>
      <c r="Y185" s="238">
        <v>0</v>
      </c>
      <c r="Z185" s="238">
        <v>0</v>
      </c>
      <c r="AA185" s="238">
        <v>0</v>
      </c>
      <c r="AB185" s="238">
        <v>0</v>
      </c>
      <c r="AC185" s="238">
        <v>0</v>
      </c>
      <c r="AD185" s="238">
        <v>0</v>
      </c>
      <c r="AE185" s="238">
        <v>0</v>
      </c>
      <c r="AF185" s="238">
        <v>0</v>
      </c>
      <c r="AG185" s="238">
        <v>0</v>
      </c>
      <c r="AH185" s="238">
        <v>0</v>
      </c>
      <c r="AI185" s="238">
        <v>0</v>
      </c>
      <c r="AJ185" s="238">
        <v>0</v>
      </c>
      <c r="AK185" s="239">
        <f t="shared" si="2"/>
        <v>1</v>
      </c>
    </row>
    <row r="186" spans="1:37" x14ac:dyDescent="0.3">
      <c r="A186" s="85">
        <v>185</v>
      </c>
      <c r="B186" s="242">
        <v>2</v>
      </c>
      <c r="C186" s="82" t="s">
        <v>804</v>
      </c>
      <c r="D186" s="82" t="s">
        <v>804</v>
      </c>
      <c r="E186" s="82">
        <v>44560</v>
      </c>
      <c r="F186" s="82" t="s">
        <v>728</v>
      </c>
      <c r="G186" s="238" t="s">
        <v>9257</v>
      </c>
      <c r="H186" s="83">
        <v>244560000037</v>
      </c>
      <c r="I186" s="82" t="s">
        <v>7834</v>
      </c>
      <c r="J186" s="240">
        <v>244560001858</v>
      </c>
      <c r="K186" s="82" t="s">
        <v>7839</v>
      </c>
      <c r="L186" s="82" t="s">
        <v>535</v>
      </c>
      <c r="M186" s="84" t="s">
        <v>7838</v>
      </c>
      <c r="N186" s="85">
        <v>1</v>
      </c>
      <c r="O186" s="238">
        <v>0</v>
      </c>
      <c r="P186" s="238">
        <v>0</v>
      </c>
      <c r="Q186" s="238">
        <v>0</v>
      </c>
      <c r="R186" s="238">
        <v>0</v>
      </c>
      <c r="S186" s="238">
        <v>0</v>
      </c>
      <c r="T186" s="238">
        <v>0</v>
      </c>
      <c r="U186" s="238">
        <v>0</v>
      </c>
      <c r="V186" s="238">
        <v>0</v>
      </c>
      <c r="W186" s="238">
        <v>0</v>
      </c>
      <c r="X186" s="238">
        <v>0</v>
      </c>
      <c r="Y186" s="238">
        <v>0</v>
      </c>
      <c r="Z186" s="238">
        <v>0</v>
      </c>
      <c r="AA186" s="238">
        <v>0</v>
      </c>
      <c r="AB186" s="238">
        <v>0</v>
      </c>
      <c r="AC186" s="238">
        <v>0</v>
      </c>
      <c r="AD186" s="238">
        <v>0</v>
      </c>
      <c r="AE186" s="238">
        <v>0</v>
      </c>
      <c r="AF186" s="238">
        <v>0</v>
      </c>
      <c r="AG186" s="238">
        <v>0</v>
      </c>
      <c r="AH186" s="238">
        <v>0</v>
      </c>
      <c r="AI186" s="238">
        <v>0</v>
      </c>
      <c r="AJ186" s="238">
        <v>0</v>
      </c>
      <c r="AK186" s="239">
        <f t="shared" si="2"/>
        <v>1</v>
      </c>
    </row>
    <row r="187" spans="1:37" x14ac:dyDescent="0.3">
      <c r="A187" s="85">
        <v>186</v>
      </c>
      <c r="B187" s="242">
        <v>2</v>
      </c>
      <c r="C187" s="82" t="s">
        <v>804</v>
      </c>
      <c r="D187" s="82" t="s">
        <v>804</v>
      </c>
      <c r="E187" s="82">
        <v>44560</v>
      </c>
      <c r="F187" s="82" t="s">
        <v>728</v>
      </c>
      <c r="G187" s="238" t="s">
        <v>9257</v>
      </c>
      <c r="H187" s="83">
        <v>244560000037</v>
      </c>
      <c r="I187" s="82" t="s">
        <v>7834</v>
      </c>
      <c r="J187" s="240">
        <v>244560001751</v>
      </c>
      <c r="K187" s="82" t="s">
        <v>7840</v>
      </c>
      <c r="L187" s="82" t="s">
        <v>535</v>
      </c>
      <c r="M187" s="84" t="s">
        <v>7838</v>
      </c>
      <c r="N187" s="85">
        <v>1</v>
      </c>
      <c r="O187" s="238">
        <v>0</v>
      </c>
      <c r="P187" s="238">
        <v>0</v>
      </c>
      <c r="Q187" s="238">
        <v>0</v>
      </c>
      <c r="R187" s="238">
        <v>0</v>
      </c>
      <c r="S187" s="238">
        <v>0</v>
      </c>
      <c r="T187" s="238">
        <v>0</v>
      </c>
      <c r="U187" s="238">
        <v>0</v>
      </c>
      <c r="V187" s="238">
        <v>0</v>
      </c>
      <c r="W187" s="238">
        <v>0</v>
      </c>
      <c r="X187" s="238">
        <v>0</v>
      </c>
      <c r="Y187" s="238">
        <v>0</v>
      </c>
      <c r="Z187" s="238">
        <v>0</v>
      </c>
      <c r="AA187" s="238">
        <v>0</v>
      </c>
      <c r="AB187" s="238">
        <v>0</v>
      </c>
      <c r="AC187" s="238">
        <v>0</v>
      </c>
      <c r="AD187" s="238">
        <v>0</v>
      </c>
      <c r="AE187" s="238">
        <v>0</v>
      </c>
      <c r="AF187" s="238">
        <v>0</v>
      </c>
      <c r="AG187" s="238">
        <v>0</v>
      </c>
      <c r="AH187" s="238">
        <v>0</v>
      </c>
      <c r="AI187" s="238">
        <v>0</v>
      </c>
      <c r="AJ187" s="238">
        <v>0</v>
      </c>
      <c r="AK187" s="239">
        <f t="shared" si="2"/>
        <v>1</v>
      </c>
    </row>
    <row r="188" spans="1:37" x14ac:dyDescent="0.3">
      <c r="A188" s="85">
        <v>187</v>
      </c>
      <c r="B188" s="242">
        <v>2</v>
      </c>
      <c r="C188" s="82" t="s">
        <v>804</v>
      </c>
      <c r="D188" s="82" t="s">
        <v>804</v>
      </c>
      <c r="E188" s="82">
        <v>44560</v>
      </c>
      <c r="F188" s="82" t="s">
        <v>728</v>
      </c>
      <c r="G188" s="238" t="s">
        <v>9257</v>
      </c>
      <c r="H188" s="83">
        <v>244560000037</v>
      </c>
      <c r="I188" s="82" t="s">
        <v>7834</v>
      </c>
      <c r="J188" s="240">
        <v>244560001599</v>
      </c>
      <c r="K188" s="82" t="s">
        <v>7841</v>
      </c>
      <c r="L188" s="82" t="s">
        <v>535</v>
      </c>
      <c r="M188" s="84" t="s">
        <v>7838</v>
      </c>
      <c r="N188" s="85">
        <v>1</v>
      </c>
      <c r="O188" s="238">
        <v>0</v>
      </c>
      <c r="P188" s="238">
        <v>0</v>
      </c>
      <c r="Q188" s="238">
        <v>0</v>
      </c>
      <c r="R188" s="238">
        <v>0</v>
      </c>
      <c r="S188" s="238">
        <v>0</v>
      </c>
      <c r="T188" s="238">
        <v>0</v>
      </c>
      <c r="U188" s="238">
        <v>0</v>
      </c>
      <c r="V188" s="238">
        <v>0</v>
      </c>
      <c r="W188" s="238">
        <v>0</v>
      </c>
      <c r="X188" s="238">
        <v>0</v>
      </c>
      <c r="Y188" s="238">
        <v>0</v>
      </c>
      <c r="Z188" s="238">
        <v>0</v>
      </c>
      <c r="AA188" s="238">
        <v>0</v>
      </c>
      <c r="AB188" s="238">
        <v>0</v>
      </c>
      <c r="AC188" s="238">
        <v>0</v>
      </c>
      <c r="AD188" s="238">
        <v>0</v>
      </c>
      <c r="AE188" s="238">
        <v>0</v>
      </c>
      <c r="AF188" s="238">
        <v>0</v>
      </c>
      <c r="AG188" s="238">
        <v>0</v>
      </c>
      <c r="AH188" s="238">
        <v>0</v>
      </c>
      <c r="AI188" s="238">
        <v>0</v>
      </c>
      <c r="AJ188" s="238">
        <v>0</v>
      </c>
      <c r="AK188" s="239">
        <f t="shared" si="2"/>
        <v>1</v>
      </c>
    </row>
    <row r="189" spans="1:37" x14ac:dyDescent="0.3">
      <c r="A189" s="85">
        <v>188</v>
      </c>
      <c r="B189" s="242">
        <v>2</v>
      </c>
      <c r="C189" s="82" t="s">
        <v>804</v>
      </c>
      <c r="D189" s="82" t="s">
        <v>804</v>
      </c>
      <c r="E189" s="82">
        <v>44560</v>
      </c>
      <c r="F189" s="82" t="s">
        <v>728</v>
      </c>
      <c r="G189" s="238" t="s">
        <v>9257</v>
      </c>
      <c r="H189" s="83">
        <v>244560000037</v>
      </c>
      <c r="I189" s="82" t="s">
        <v>7834</v>
      </c>
      <c r="J189" s="240">
        <v>244560000037</v>
      </c>
      <c r="K189" s="82" t="s">
        <v>7842</v>
      </c>
      <c r="L189" s="82" t="s">
        <v>535</v>
      </c>
      <c r="M189" s="84" t="s">
        <v>7843</v>
      </c>
      <c r="N189" s="85">
        <v>2</v>
      </c>
      <c r="O189" s="238">
        <v>0</v>
      </c>
      <c r="P189" s="238">
        <v>0</v>
      </c>
      <c r="Q189" s="238">
        <v>0</v>
      </c>
      <c r="R189" s="238">
        <v>0</v>
      </c>
      <c r="S189" s="238">
        <v>0</v>
      </c>
      <c r="T189" s="238">
        <v>0</v>
      </c>
      <c r="U189" s="238">
        <v>0</v>
      </c>
      <c r="V189" s="238">
        <v>0</v>
      </c>
      <c r="W189" s="238">
        <v>0</v>
      </c>
      <c r="X189" s="238">
        <v>0</v>
      </c>
      <c r="Y189" s="238">
        <v>0</v>
      </c>
      <c r="Z189" s="238">
        <v>0</v>
      </c>
      <c r="AA189" s="238">
        <v>0</v>
      </c>
      <c r="AB189" s="238">
        <v>0</v>
      </c>
      <c r="AC189" s="238">
        <v>0</v>
      </c>
      <c r="AD189" s="238">
        <v>0</v>
      </c>
      <c r="AE189" s="238">
        <v>0</v>
      </c>
      <c r="AF189" s="238">
        <v>0</v>
      </c>
      <c r="AG189" s="238">
        <v>0</v>
      </c>
      <c r="AH189" s="238">
        <v>0</v>
      </c>
      <c r="AI189" s="238">
        <v>0</v>
      </c>
      <c r="AJ189" s="238">
        <v>0</v>
      </c>
      <c r="AK189" s="239">
        <f t="shared" ref="AK189:AK252" si="3">SUM(N189:AJ189)</f>
        <v>2</v>
      </c>
    </row>
    <row r="190" spans="1:37" x14ac:dyDescent="0.3">
      <c r="A190" s="85">
        <v>189</v>
      </c>
      <c r="B190" s="242">
        <v>2</v>
      </c>
      <c r="C190" s="82" t="s">
        <v>804</v>
      </c>
      <c r="D190" s="82" t="s">
        <v>804</v>
      </c>
      <c r="E190" s="82">
        <v>44560</v>
      </c>
      <c r="F190" s="82" t="s">
        <v>728</v>
      </c>
      <c r="G190" s="238" t="s">
        <v>9257</v>
      </c>
      <c r="H190" s="83">
        <v>144560000199</v>
      </c>
      <c r="I190" s="82" t="s">
        <v>7844</v>
      </c>
      <c r="J190" s="240">
        <v>144560000059</v>
      </c>
      <c r="K190" s="82" t="s">
        <v>7847</v>
      </c>
      <c r="L190" s="82" t="s">
        <v>523</v>
      </c>
      <c r="M190" s="84" t="s">
        <v>7848</v>
      </c>
      <c r="N190" s="85">
        <v>1</v>
      </c>
      <c r="O190" s="238">
        <v>0</v>
      </c>
      <c r="P190" s="238">
        <v>0</v>
      </c>
      <c r="Q190" s="238">
        <v>0</v>
      </c>
      <c r="R190" s="238">
        <v>0</v>
      </c>
      <c r="S190" s="238">
        <v>0</v>
      </c>
      <c r="T190" s="238">
        <v>0</v>
      </c>
      <c r="U190" s="238">
        <v>0</v>
      </c>
      <c r="V190" s="238">
        <v>0</v>
      </c>
      <c r="W190" s="238">
        <v>0</v>
      </c>
      <c r="X190" s="238">
        <v>0</v>
      </c>
      <c r="Y190" s="238">
        <v>0</v>
      </c>
      <c r="Z190" s="238">
        <v>0</v>
      </c>
      <c r="AA190" s="238">
        <v>0</v>
      </c>
      <c r="AB190" s="238">
        <v>0</v>
      </c>
      <c r="AC190" s="238">
        <v>0</v>
      </c>
      <c r="AD190" s="238">
        <v>0</v>
      </c>
      <c r="AE190" s="238">
        <v>0</v>
      </c>
      <c r="AF190" s="238">
        <v>0</v>
      </c>
      <c r="AG190" s="238">
        <v>0</v>
      </c>
      <c r="AH190" s="238">
        <v>0</v>
      </c>
      <c r="AI190" s="238">
        <v>0</v>
      </c>
      <c r="AJ190" s="238">
        <v>0</v>
      </c>
      <c r="AK190" s="239">
        <f t="shared" si="3"/>
        <v>1</v>
      </c>
    </row>
    <row r="191" spans="1:37" x14ac:dyDescent="0.3">
      <c r="A191" s="85">
        <v>190</v>
      </c>
      <c r="B191" s="242">
        <v>2</v>
      </c>
      <c r="C191" s="82" t="s">
        <v>804</v>
      </c>
      <c r="D191" s="82" t="s">
        <v>804</v>
      </c>
      <c r="E191" s="82">
        <v>44560</v>
      </c>
      <c r="F191" s="82" t="s">
        <v>728</v>
      </c>
      <c r="G191" s="238" t="s">
        <v>9257</v>
      </c>
      <c r="H191" s="83">
        <v>144560000199</v>
      </c>
      <c r="I191" s="82" t="s">
        <v>7844</v>
      </c>
      <c r="J191" s="240">
        <v>144560000067</v>
      </c>
      <c r="K191" s="82" t="s">
        <v>7849</v>
      </c>
      <c r="L191" s="82" t="s">
        <v>523</v>
      </c>
      <c r="M191" s="84" t="s">
        <v>7850</v>
      </c>
      <c r="N191" s="85">
        <v>1</v>
      </c>
      <c r="O191" s="238">
        <v>0</v>
      </c>
      <c r="P191" s="238">
        <v>0</v>
      </c>
      <c r="Q191" s="238">
        <v>0</v>
      </c>
      <c r="R191" s="238">
        <v>0</v>
      </c>
      <c r="S191" s="238">
        <v>0</v>
      </c>
      <c r="T191" s="238">
        <v>0</v>
      </c>
      <c r="U191" s="238">
        <v>0</v>
      </c>
      <c r="V191" s="238">
        <v>0</v>
      </c>
      <c r="W191" s="238">
        <v>0</v>
      </c>
      <c r="X191" s="238">
        <v>0</v>
      </c>
      <c r="Y191" s="238">
        <v>0</v>
      </c>
      <c r="Z191" s="238">
        <v>0</v>
      </c>
      <c r="AA191" s="238">
        <v>0</v>
      </c>
      <c r="AB191" s="238">
        <v>0</v>
      </c>
      <c r="AC191" s="238">
        <v>0</v>
      </c>
      <c r="AD191" s="238">
        <v>0</v>
      </c>
      <c r="AE191" s="238">
        <v>0</v>
      </c>
      <c r="AF191" s="238">
        <v>0</v>
      </c>
      <c r="AG191" s="238">
        <v>0</v>
      </c>
      <c r="AH191" s="238">
        <v>0</v>
      </c>
      <c r="AI191" s="238">
        <v>0</v>
      </c>
      <c r="AJ191" s="238">
        <v>0</v>
      </c>
      <c r="AK191" s="239">
        <f t="shared" si="3"/>
        <v>1</v>
      </c>
    </row>
    <row r="192" spans="1:37" x14ac:dyDescent="0.3">
      <c r="A192" s="85">
        <v>191</v>
      </c>
      <c r="B192" s="242">
        <v>2</v>
      </c>
      <c r="C192" s="82" t="s">
        <v>804</v>
      </c>
      <c r="D192" s="82" t="s">
        <v>808</v>
      </c>
      <c r="E192" s="82">
        <v>44847</v>
      </c>
      <c r="F192" s="82" t="s">
        <v>808</v>
      </c>
      <c r="G192" s="238" t="s">
        <v>9257</v>
      </c>
      <c r="H192" s="83">
        <v>144847001129</v>
      </c>
      <c r="I192" s="82" t="s">
        <v>809</v>
      </c>
      <c r="J192" s="240">
        <v>144847001129</v>
      </c>
      <c r="K192" s="82" t="s">
        <v>809</v>
      </c>
      <c r="L192" s="82" t="s">
        <v>523</v>
      </c>
      <c r="M192" s="84" t="s">
        <v>810</v>
      </c>
      <c r="N192" s="85">
        <v>0</v>
      </c>
      <c r="O192" s="238">
        <v>0</v>
      </c>
      <c r="P192" s="238">
        <v>0</v>
      </c>
      <c r="Q192" s="238">
        <v>0</v>
      </c>
      <c r="R192" s="238">
        <v>0</v>
      </c>
      <c r="S192" s="238">
        <v>0</v>
      </c>
      <c r="T192" s="238">
        <v>0</v>
      </c>
      <c r="U192" s="238">
        <v>0</v>
      </c>
      <c r="V192" s="238">
        <v>0</v>
      </c>
      <c r="W192" s="238">
        <v>0</v>
      </c>
      <c r="X192" s="238">
        <v>0</v>
      </c>
      <c r="Y192" s="238">
        <v>0</v>
      </c>
      <c r="Z192" s="238">
        <v>0</v>
      </c>
      <c r="AA192" s="238">
        <v>0</v>
      </c>
      <c r="AB192" s="238">
        <v>1</v>
      </c>
      <c r="AC192" s="238">
        <v>0</v>
      </c>
      <c r="AD192" s="238">
        <v>0</v>
      </c>
      <c r="AE192" s="238">
        <v>1</v>
      </c>
      <c r="AF192" s="238">
        <v>1</v>
      </c>
      <c r="AG192" s="238">
        <v>0</v>
      </c>
      <c r="AH192" s="238">
        <v>0</v>
      </c>
      <c r="AI192" s="238">
        <v>0</v>
      </c>
      <c r="AJ192" s="238">
        <v>0</v>
      </c>
      <c r="AK192" s="239">
        <f t="shared" si="3"/>
        <v>3</v>
      </c>
    </row>
    <row r="193" spans="1:37" x14ac:dyDescent="0.3">
      <c r="A193" s="85">
        <v>192</v>
      </c>
      <c r="B193" s="242">
        <v>2</v>
      </c>
      <c r="C193" s="82" t="s">
        <v>804</v>
      </c>
      <c r="D193" s="82" t="s">
        <v>808</v>
      </c>
      <c r="E193" s="82">
        <v>44847</v>
      </c>
      <c r="F193" s="82" t="s">
        <v>808</v>
      </c>
      <c r="G193" s="238" t="s">
        <v>9257</v>
      </c>
      <c r="H193" s="83">
        <v>244847001441</v>
      </c>
      <c r="I193" s="82" t="s">
        <v>9285</v>
      </c>
      <c r="J193" s="240">
        <v>244847001441</v>
      </c>
      <c r="K193" s="82" t="s">
        <v>4426</v>
      </c>
      <c r="L193" s="82" t="s">
        <v>535</v>
      </c>
      <c r="M193" s="84" t="s">
        <v>4427</v>
      </c>
      <c r="N193" s="85">
        <v>0</v>
      </c>
      <c r="O193" s="238">
        <v>0</v>
      </c>
      <c r="P193" s="238">
        <v>1</v>
      </c>
      <c r="Q193" s="238">
        <v>0</v>
      </c>
      <c r="R193" s="238">
        <v>0</v>
      </c>
      <c r="S193" s="238">
        <v>0</v>
      </c>
      <c r="T193" s="238">
        <v>0</v>
      </c>
      <c r="U193" s="238">
        <v>0</v>
      </c>
      <c r="V193" s="238">
        <v>0</v>
      </c>
      <c r="W193" s="238">
        <v>0</v>
      </c>
      <c r="X193" s="238">
        <v>0</v>
      </c>
      <c r="Y193" s="238">
        <v>0</v>
      </c>
      <c r="Z193" s="238">
        <v>0</v>
      </c>
      <c r="AA193" s="238">
        <v>0</v>
      </c>
      <c r="AB193" s="238">
        <v>0</v>
      </c>
      <c r="AC193" s="238">
        <v>0</v>
      </c>
      <c r="AD193" s="238">
        <v>0</v>
      </c>
      <c r="AE193" s="238">
        <v>0</v>
      </c>
      <c r="AF193" s="238">
        <v>0</v>
      </c>
      <c r="AG193" s="238">
        <v>0</v>
      </c>
      <c r="AH193" s="238">
        <v>0</v>
      </c>
      <c r="AI193" s="238">
        <v>0</v>
      </c>
      <c r="AJ193" s="238">
        <v>0</v>
      </c>
      <c r="AK193" s="239">
        <f t="shared" si="3"/>
        <v>1</v>
      </c>
    </row>
    <row r="194" spans="1:37" x14ac:dyDescent="0.3">
      <c r="A194" s="85">
        <v>193</v>
      </c>
      <c r="B194" s="242">
        <v>2</v>
      </c>
      <c r="C194" s="82" t="s">
        <v>804</v>
      </c>
      <c r="D194" s="82" t="s">
        <v>808</v>
      </c>
      <c r="E194" s="82">
        <v>44847</v>
      </c>
      <c r="F194" s="82" t="s">
        <v>808</v>
      </c>
      <c r="G194" s="238" t="s">
        <v>9257</v>
      </c>
      <c r="H194" s="83">
        <v>244847003291</v>
      </c>
      <c r="I194" s="82" t="s">
        <v>4733</v>
      </c>
      <c r="J194" s="240">
        <v>244847003291</v>
      </c>
      <c r="K194" s="82" t="s">
        <v>4426</v>
      </c>
      <c r="L194" s="82" t="s">
        <v>535</v>
      </c>
      <c r="M194" s="84" t="s">
        <v>4734</v>
      </c>
      <c r="N194" s="85">
        <v>0</v>
      </c>
      <c r="O194" s="238">
        <v>0</v>
      </c>
      <c r="P194" s="238">
        <v>1</v>
      </c>
      <c r="Q194" s="238">
        <v>0</v>
      </c>
      <c r="R194" s="238">
        <v>0</v>
      </c>
      <c r="S194" s="238">
        <v>0</v>
      </c>
      <c r="T194" s="238">
        <v>0</v>
      </c>
      <c r="U194" s="238">
        <v>0</v>
      </c>
      <c r="V194" s="238">
        <v>0</v>
      </c>
      <c r="W194" s="238">
        <v>0</v>
      </c>
      <c r="X194" s="238">
        <v>0</v>
      </c>
      <c r="Y194" s="238">
        <v>0</v>
      </c>
      <c r="Z194" s="238">
        <v>0</v>
      </c>
      <c r="AA194" s="238">
        <v>0</v>
      </c>
      <c r="AB194" s="238">
        <v>0</v>
      </c>
      <c r="AC194" s="238">
        <v>0</v>
      </c>
      <c r="AD194" s="238">
        <v>0</v>
      </c>
      <c r="AE194" s="238">
        <v>0</v>
      </c>
      <c r="AF194" s="238">
        <v>0</v>
      </c>
      <c r="AG194" s="238">
        <v>0</v>
      </c>
      <c r="AH194" s="238">
        <v>0</v>
      </c>
      <c r="AI194" s="238">
        <v>0</v>
      </c>
      <c r="AJ194" s="238">
        <v>0</v>
      </c>
      <c r="AK194" s="239">
        <f t="shared" si="3"/>
        <v>1</v>
      </c>
    </row>
    <row r="195" spans="1:37" x14ac:dyDescent="0.3">
      <c r="A195" s="85">
        <v>194</v>
      </c>
      <c r="B195" s="242">
        <v>2</v>
      </c>
      <c r="C195" s="82" t="s">
        <v>804</v>
      </c>
      <c r="D195" s="82" t="s">
        <v>808</v>
      </c>
      <c r="E195" s="82">
        <v>44847</v>
      </c>
      <c r="F195" s="82" t="s">
        <v>808</v>
      </c>
      <c r="G195" s="238" t="s">
        <v>9257</v>
      </c>
      <c r="H195" s="83">
        <v>244847002511</v>
      </c>
      <c r="I195" s="82" t="s">
        <v>4735</v>
      </c>
      <c r="J195" s="240">
        <v>244847800385</v>
      </c>
      <c r="K195" s="82" t="s">
        <v>4736</v>
      </c>
      <c r="L195" s="82" t="s">
        <v>535</v>
      </c>
      <c r="M195" s="84" t="s">
        <v>4737</v>
      </c>
      <c r="N195" s="85">
        <v>1</v>
      </c>
      <c r="O195" s="238">
        <v>1</v>
      </c>
      <c r="P195" s="238">
        <v>0</v>
      </c>
      <c r="Q195" s="238">
        <v>0</v>
      </c>
      <c r="R195" s="238">
        <v>0</v>
      </c>
      <c r="S195" s="238">
        <v>0</v>
      </c>
      <c r="T195" s="238">
        <v>0</v>
      </c>
      <c r="U195" s="238">
        <v>0</v>
      </c>
      <c r="V195" s="238">
        <v>0</v>
      </c>
      <c r="W195" s="238">
        <v>0</v>
      </c>
      <c r="X195" s="238">
        <v>0</v>
      </c>
      <c r="Y195" s="238">
        <v>0</v>
      </c>
      <c r="Z195" s="238">
        <v>0</v>
      </c>
      <c r="AA195" s="238">
        <v>0</v>
      </c>
      <c r="AB195" s="238">
        <v>0</v>
      </c>
      <c r="AC195" s="238">
        <v>0</v>
      </c>
      <c r="AD195" s="238">
        <v>0</v>
      </c>
      <c r="AE195" s="238">
        <v>0</v>
      </c>
      <c r="AF195" s="238">
        <v>0</v>
      </c>
      <c r="AG195" s="238">
        <v>0</v>
      </c>
      <c r="AH195" s="238">
        <v>0</v>
      </c>
      <c r="AI195" s="238">
        <v>0</v>
      </c>
      <c r="AJ195" s="238">
        <v>0</v>
      </c>
      <c r="AK195" s="239">
        <f t="shared" si="3"/>
        <v>2</v>
      </c>
    </row>
    <row r="196" spans="1:37" x14ac:dyDescent="0.3">
      <c r="A196" s="85">
        <v>195</v>
      </c>
      <c r="B196" s="242">
        <v>2</v>
      </c>
      <c r="C196" s="82" t="s">
        <v>804</v>
      </c>
      <c r="D196" s="82" t="s">
        <v>808</v>
      </c>
      <c r="E196" s="82">
        <v>44847</v>
      </c>
      <c r="F196" s="82" t="s">
        <v>808</v>
      </c>
      <c r="G196" s="238" t="s">
        <v>9257</v>
      </c>
      <c r="H196" s="83">
        <v>244847800312</v>
      </c>
      <c r="I196" s="82" t="s">
        <v>5189</v>
      </c>
      <c r="J196" s="240">
        <v>244847800312</v>
      </c>
      <c r="K196" s="82" t="s">
        <v>5190</v>
      </c>
      <c r="L196" s="82" t="s">
        <v>535</v>
      </c>
      <c r="M196" s="84" t="s">
        <v>5191</v>
      </c>
      <c r="N196" s="85">
        <v>1</v>
      </c>
      <c r="O196" s="238">
        <v>1</v>
      </c>
      <c r="P196" s="238">
        <v>0</v>
      </c>
      <c r="Q196" s="238">
        <v>0</v>
      </c>
      <c r="R196" s="238">
        <v>0</v>
      </c>
      <c r="S196" s="238">
        <v>0</v>
      </c>
      <c r="T196" s="238">
        <v>0</v>
      </c>
      <c r="U196" s="238">
        <v>0</v>
      </c>
      <c r="V196" s="238">
        <v>0</v>
      </c>
      <c r="W196" s="238">
        <v>0</v>
      </c>
      <c r="X196" s="238">
        <v>0</v>
      </c>
      <c r="Y196" s="238">
        <v>0</v>
      </c>
      <c r="Z196" s="238">
        <v>0</v>
      </c>
      <c r="AA196" s="238">
        <v>0</v>
      </c>
      <c r="AB196" s="238">
        <v>0</v>
      </c>
      <c r="AC196" s="238">
        <v>0</v>
      </c>
      <c r="AD196" s="238">
        <v>0</v>
      </c>
      <c r="AE196" s="238">
        <v>0</v>
      </c>
      <c r="AF196" s="238">
        <v>0</v>
      </c>
      <c r="AG196" s="238">
        <v>0</v>
      </c>
      <c r="AH196" s="238">
        <v>0</v>
      </c>
      <c r="AI196" s="238">
        <v>0</v>
      </c>
      <c r="AJ196" s="238">
        <v>0</v>
      </c>
      <c r="AK196" s="239">
        <f t="shared" si="3"/>
        <v>2</v>
      </c>
    </row>
    <row r="197" spans="1:37" x14ac:dyDescent="0.3">
      <c r="A197" s="85">
        <v>196</v>
      </c>
      <c r="B197" s="242">
        <v>2</v>
      </c>
      <c r="C197" s="82" t="s">
        <v>804</v>
      </c>
      <c r="D197" s="82" t="s">
        <v>808</v>
      </c>
      <c r="E197" s="82">
        <v>44847</v>
      </c>
      <c r="F197" s="82" t="s">
        <v>808</v>
      </c>
      <c r="G197" s="238" t="s">
        <v>9257</v>
      </c>
      <c r="H197" s="83">
        <v>244847001450</v>
      </c>
      <c r="I197" s="82" t="s">
        <v>5345</v>
      </c>
      <c r="J197" s="240">
        <v>244847001450</v>
      </c>
      <c r="K197" s="82" t="s">
        <v>5346</v>
      </c>
      <c r="L197" s="82" t="s">
        <v>535</v>
      </c>
      <c r="M197" s="84" t="s">
        <v>5347</v>
      </c>
      <c r="N197" s="85">
        <v>1</v>
      </c>
      <c r="O197" s="238">
        <v>0</v>
      </c>
      <c r="P197" s="238">
        <v>1</v>
      </c>
      <c r="Q197" s="238">
        <v>0</v>
      </c>
      <c r="R197" s="238">
        <v>0</v>
      </c>
      <c r="S197" s="238">
        <v>0</v>
      </c>
      <c r="T197" s="238">
        <v>0</v>
      </c>
      <c r="U197" s="238">
        <v>0</v>
      </c>
      <c r="V197" s="238">
        <v>0</v>
      </c>
      <c r="W197" s="238">
        <v>0</v>
      </c>
      <c r="X197" s="238">
        <v>0</v>
      </c>
      <c r="Y197" s="238">
        <v>0</v>
      </c>
      <c r="Z197" s="238">
        <v>0</v>
      </c>
      <c r="AA197" s="238">
        <v>0</v>
      </c>
      <c r="AB197" s="238">
        <v>0</v>
      </c>
      <c r="AC197" s="238">
        <v>0</v>
      </c>
      <c r="AD197" s="238">
        <v>0</v>
      </c>
      <c r="AE197" s="238">
        <v>0</v>
      </c>
      <c r="AF197" s="238">
        <v>0</v>
      </c>
      <c r="AG197" s="238">
        <v>0</v>
      </c>
      <c r="AH197" s="238">
        <v>0</v>
      </c>
      <c r="AI197" s="238">
        <v>0</v>
      </c>
      <c r="AJ197" s="238">
        <v>0</v>
      </c>
      <c r="AK197" s="239">
        <f t="shared" si="3"/>
        <v>2</v>
      </c>
    </row>
    <row r="198" spans="1:37" x14ac:dyDescent="0.3">
      <c r="A198" s="85">
        <v>197</v>
      </c>
      <c r="B198" s="242">
        <v>2</v>
      </c>
      <c r="C198" s="82" t="s">
        <v>804</v>
      </c>
      <c r="D198" s="82" t="s">
        <v>808</v>
      </c>
      <c r="E198" s="82">
        <v>44847</v>
      </c>
      <c r="F198" s="82" t="s">
        <v>808</v>
      </c>
      <c r="G198" s="238" t="s">
        <v>9257</v>
      </c>
      <c r="H198" s="83">
        <v>244847003984</v>
      </c>
      <c r="I198" s="82" t="s">
        <v>5476</v>
      </c>
      <c r="J198" s="240">
        <v>244847003984</v>
      </c>
      <c r="K198" s="82" t="s">
        <v>5477</v>
      </c>
      <c r="L198" s="82" t="s">
        <v>535</v>
      </c>
      <c r="M198" s="84" t="s">
        <v>5478</v>
      </c>
      <c r="N198" s="85">
        <v>0</v>
      </c>
      <c r="O198" s="238">
        <v>0</v>
      </c>
      <c r="P198" s="238">
        <v>1</v>
      </c>
      <c r="Q198" s="238">
        <v>0</v>
      </c>
      <c r="R198" s="238">
        <v>0</v>
      </c>
      <c r="S198" s="238">
        <v>0</v>
      </c>
      <c r="T198" s="238">
        <v>0</v>
      </c>
      <c r="U198" s="238">
        <v>0</v>
      </c>
      <c r="V198" s="238">
        <v>0</v>
      </c>
      <c r="W198" s="238">
        <v>0</v>
      </c>
      <c r="X198" s="238">
        <v>0</v>
      </c>
      <c r="Y198" s="238">
        <v>0</v>
      </c>
      <c r="Z198" s="238">
        <v>0</v>
      </c>
      <c r="AA198" s="238">
        <v>0</v>
      </c>
      <c r="AB198" s="238">
        <v>0</v>
      </c>
      <c r="AC198" s="238">
        <v>0</v>
      </c>
      <c r="AD198" s="238">
        <v>0</v>
      </c>
      <c r="AE198" s="238">
        <v>0</v>
      </c>
      <c r="AF198" s="238">
        <v>0</v>
      </c>
      <c r="AG198" s="238">
        <v>0</v>
      </c>
      <c r="AH198" s="238">
        <v>0</v>
      </c>
      <c r="AI198" s="238">
        <v>0</v>
      </c>
      <c r="AJ198" s="238">
        <v>0</v>
      </c>
      <c r="AK198" s="239">
        <f t="shared" si="3"/>
        <v>1</v>
      </c>
    </row>
    <row r="199" spans="1:37" x14ac:dyDescent="0.3">
      <c r="A199" s="85">
        <v>198</v>
      </c>
      <c r="B199" s="242">
        <v>2</v>
      </c>
      <c r="C199" s="82" t="s">
        <v>804</v>
      </c>
      <c r="D199" s="82" t="s">
        <v>808</v>
      </c>
      <c r="E199" s="82">
        <v>44847</v>
      </c>
      <c r="F199" s="82" t="s">
        <v>808</v>
      </c>
      <c r="G199" s="238" t="s">
        <v>9257</v>
      </c>
      <c r="H199" s="83">
        <v>244847001689</v>
      </c>
      <c r="I199" s="82" t="s">
        <v>9286</v>
      </c>
      <c r="J199" s="240">
        <v>244847001689</v>
      </c>
      <c r="K199" s="82" t="s">
        <v>5509</v>
      </c>
      <c r="L199" s="82" t="s">
        <v>535</v>
      </c>
      <c r="M199" s="84" t="s">
        <v>5510</v>
      </c>
      <c r="N199" s="85">
        <v>0</v>
      </c>
      <c r="O199" s="238">
        <v>1</v>
      </c>
      <c r="P199" s="238">
        <v>0</v>
      </c>
      <c r="Q199" s="238">
        <v>0</v>
      </c>
      <c r="R199" s="238">
        <v>0</v>
      </c>
      <c r="S199" s="238">
        <v>0</v>
      </c>
      <c r="T199" s="238">
        <v>0</v>
      </c>
      <c r="U199" s="238">
        <v>0</v>
      </c>
      <c r="V199" s="238">
        <v>0</v>
      </c>
      <c r="W199" s="238">
        <v>0</v>
      </c>
      <c r="X199" s="238">
        <v>0</v>
      </c>
      <c r="Y199" s="238">
        <v>0</v>
      </c>
      <c r="Z199" s="238">
        <v>0</v>
      </c>
      <c r="AA199" s="238">
        <v>0</v>
      </c>
      <c r="AB199" s="238">
        <v>0</v>
      </c>
      <c r="AC199" s="238">
        <v>0</v>
      </c>
      <c r="AD199" s="238">
        <v>0</v>
      </c>
      <c r="AE199" s="238">
        <v>0</v>
      </c>
      <c r="AF199" s="238">
        <v>0</v>
      </c>
      <c r="AG199" s="238">
        <v>0</v>
      </c>
      <c r="AH199" s="238">
        <v>0</v>
      </c>
      <c r="AI199" s="238">
        <v>0</v>
      </c>
      <c r="AJ199" s="238">
        <v>0</v>
      </c>
      <c r="AK199" s="239">
        <f t="shared" si="3"/>
        <v>1</v>
      </c>
    </row>
    <row r="200" spans="1:37" x14ac:dyDescent="0.3">
      <c r="A200" s="85">
        <v>199</v>
      </c>
      <c r="B200" s="242">
        <v>2</v>
      </c>
      <c r="C200" s="82" t="s">
        <v>804</v>
      </c>
      <c r="D200" s="82" t="s">
        <v>808</v>
      </c>
      <c r="E200" s="82">
        <v>44847</v>
      </c>
      <c r="F200" s="82" t="s">
        <v>808</v>
      </c>
      <c r="G200" s="238" t="s">
        <v>9257</v>
      </c>
      <c r="H200" s="83">
        <v>244847800054</v>
      </c>
      <c r="I200" s="82" t="s">
        <v>9287</v>
      </c>
      <c r="J200" s="240">
        <v>244847800054</v>
      </c>
      <c r="K200" s="82" t="s">
        <v>9288</v>
      </c>
      <c r="L200" s="82" t="s">
        <v>535</v>
      </c>
      <c r="M200" s="84" t="s">
        <v>5639</v>
      </c>
      <c r="N200" s="85">
        <v>0</v>
      </c>
      <c r="O200" s="238">
        <v>0</v>
      </c>
      <c r="P200" s="238">
        <v>1</v>
      </c>
      <c r="Q200" s="238">
        <v>0</v>
      </c>
      <c r="R200" s="238">
        <v>0</v>
      </c>
      <c r="S200" s="238">
        <v>0</v>
      </c>
      <c r="T200" s="238">
        <v>0</v>
      </c>
      <c r="U200" s="238">
        <v>0</v>
      </c>
      <c r="V200" s="238">
        <v>0</v>
      </c>
      <c r="W200" s="238">
        <v>0</v>
      </c>
      <c r="X200" s="238">
        <v>0</v>
      </c>
      <c r="Y200" s="238">
        <v>0</v>
      </c>
      <c r="Z200" s="238">
        <v>0</v>
      </c>
      <c r="AA200" s="238">
        <v>0</v>
      </c>
      <c r="AB200" s="238">
        <v>0</v>
      </c>
      <c r="AC200" s="238">
        <v>0</v>
      </c>
      <c r="AD200" s="238">
        <v>0</v>
      </c>
      <c r="AE200" s="238">
        <v>0</v>
      </c>
      <c r="AF200" s="238">
        <v>0</v>
      </c>
      <c r="AG200" s="238">
        <v>0</v>
      </c>
      <c r="AH200" s="238">
        <v>0</v>
      </c>
      <c r="AI200" s="238">
        <v>0</v>
      </c>
      <c r="AJ200" s="238">
        <v>0</v>
      </c>
      <c r="AK200" s="239">
        <f t="shared" si="3"/>
        <v>1</v>
      </c>
    </row>
    <row r="201" spans="1:37" x14ac:dyDescent="0.3">
      <c r="A201" s="85">
        <v>200</v>
      </c>
      <c r="B201" s="242">
        <v>2</v>
      </c>
      <c r="C201" s="82" t="s">
        <v>804</v>
      </c>
      <c r="D201" s="82" t="s">
        <v>808</v>
      </c>
      <c r="E201" s="82">
        <v>44847</v>
      </c>
      <c r="F201" s="82" t="s">
        <v>808</v>
      </c>
      <c r="G201" s="238" t="s">
        <v>9257</v>
      </c>
      <c r="H201" s="83">
        <v>244847001875</v>
      </c>
      <c r="I201" s="82" t="s">
        <v>6431</v>
      </c>
      <c r="J201" s="240">
        <v>244847001875</v>
      </c>
      <c r="K201" s="82" t="s">
        <v>6432</v>
      </c>
      <c r="L201" s="82" t="s">
        <v>535</v>
      </c>
      <c r="M201" s="84" t="s">
        <v>6433</v>
      </c>
      <c r="N201" s="85">
        <v>1</v>
      </c>
      <c r="O201" s="238">
        <v>0</v>
      </c>
      <c r="P201" s="238">
        <v>0</v>
      </c>
      <c r="Q201" s="238">
        <v>0</v>
      </c>
      <c r="R201" s="238">
        <v>0</v>
      </c>
      <c r="S201" s="238">
        <v>0</v>
      </c>
      <c r="T201" s="238">
        <v>0</v>
      </c>
      <c r="U201" s="238">
        <v>0</v>
      </c>
      <c r="V201" s="238">
        <v>0</v>
      </c>
      <c r="W201" s="238">
        <v>0</v>
      </c>
      <c r="X201" s="238">
        <v>0</v>
      </c>
      <c r="Y201" s="238">
        <v>0</v>
      </c>
      <c r="Z201" s="238">
        <v>0</v>
      </c>
      <c r="AA201" s="238">
        <v>0</v>
      </c>
      <c r="AB201" s="238">
        <v>0</v>
      </c>
      <c r="AC201" s="238">
        <v>0</v>
      </c>
      <c r="AD201" s="238">
        <v>0</v>
      </c>
      <c r="AE201" s="238">
        <v>0</v>
      </c>
      <c r="AF201" s="238">
        <v>0</v>
      </c>
      <c r="AG201" s="238">
        <v>0</v>
      </c>
      <c r="AH201" s="238">
        <v>0</v>
      </c>
      <c r="AI201" s="238">
        <v>0</v>
      </c>
      <c r="AJ201" s="238">
        <v>0</v>
      </c>
      <c r="AK201" s="239">
        <f t="shared" si="3"/>
        <v>1</v>
      </c>
    </row>
    <row r="202" spans="1:37" x14ac:dyDescent="0.3">
      <c r="A202" s="85">
        <v>201</v>
      </c>
      <c r="B202" s="242">
        <v>2</v>
      </c>
      <c r="C202" s="82" t="s">
        <v>804</v>
      </c>
      <c r="D202" s="82" t="s">
        <v>808</v>
      </c>
      <c r="E202" s="82">
        <v>44847</v>
      </c>
      <c r="F202" s="82" t="s">
        <v>808</v>
      </c>
      <c r="G202" s="238" t="s">
        <v>9257</v>
      </c>
      <c r="H202" s="83">
        <v>244847003126</v>
      </c>
      <c r="I202" s="82" t="s">
        <v>6434</v>
      </c>
      <c r="J202" s="240">
        <v>244847003961</v>
      </c>
      <c r="K202" s="82" t="s">
        <v>6435</v>
      </c>
      <c r="L202" s="82" t="s">
        <v>535</v>
      </c>
      <c r="M202" s="84" t="s">
        <v>6436</v>
      </c>
      <c r="N202" s="85">
        <v>1</v>
      </c>
      <c r="O202" s="238">
        <v>0</v>
      </c>
      <c r="P202" s="238">
        <v>0</v>
      </c>
      <c r="Q202" s="238">
        <v>0</v>
      </c>
      <c r="R202" s="238">
        <v>0</v>
      </c>
      <c r="S202" s="238">
        <v>0</v>
      </c>
      <c r="T202" s="238">
        <v>0</v>
      </c>
      <c r="U202" s="238">
        <v>0</v>
      </c>
      <c r="V202" s="238">
        <v>0</v>
      </c>
      <c r="W202" s="238">
        <v>0</v>
      </c>
      <c r="X202" s="238">
        <v>0</v>
      </c>
      <c r="Y202" s="238">
        <v>0</v>
      </c>
      <c r="Z202" s="238">
        <v>0</v>
      </c>
      <c r="AA202" s="238">
        <v>0</v>
      </c>
      <c r="AB202" s="238">
        <v>0</v>
      </c>
      <c r="AC202" s="238">
        <v>0</v>
      </c>
      <c r="AD202" s="238">
        <v>0</v>
      </c>
      <c r="AE202" s="238">
        <v>0</v>
      </c>
      <c r="AF202" s="238">
        <v>0</v>
      </c>
      <c r="AG202" s="238">
        <v>0</v>
      </c>
      <c r="AH202" s="238">
        <v>0</v>
      </c>
      <c r="AI202" s="238">
        <v>0</v>
      </c>
      <c r="AJ202" s="238">
        <v>0</v>
      </c>
      <c r="AK202" s="239">
        <f t="shared" si="3"/>
        <v>1</v>
      </c>
    </row>
    <row r="203" spans="1:37" x14ac:dyDescent="0.3">
      <c r="A203" s="85">
        <v>202</v>
      </c>
      <c r="B203" s="242">
        <v>2</v>
      </c>
      <c r="C203" s="82" t="s">
        <v>804</v>
      </c>
      <c r="D203" s="82" t="s">
        <v>808</v>
      </c>
      <c r="E203" s="82">
        <v>44847</v>
      </c>
      <c r="F203" s="82" t="s">
        <v>808</v>
      </c>
      <c r="G203" s="238" t="s">
        <v>9257</v>
      </c>
      <c r="H203" s="83">
        <v>244847003541</v>
      </c>
      <c r="I203" s="82" t="s">
        <v>6437</v>
      </c>
      <c r="J203" s="240">
        <v>244847003541</v>
      </c>
      <c r="K203" s="82" t="s">
        <v>6438</v>
      </c>
      <c r="L203" s="82" t="s">
        <v>535</v>
      </c>
      <c r="M203" s="84" t="s">
        <v>6439</v>
      </c>
      <c r="N203" s="85">
        <v>1</v>
      </c>
      <c r="O203" s="238">
        <v>0</v>
      </c>
      <c r="P203" s="238">
        <v>0</v>
      </c>
      <c r="Q203" s="238">
        <v>0</v>
      </c>
      <c r="R203" s="238">
        <v>0</v>
      </c>
      <c r="S203" s="238">
        <v>0</v>
      </c>
      <c r="T203" s="238">
        <v>0</v>
      </c>
      <c r="U203" s="238">
        <v>0</v>
      </c>
      <c r="V203" s="238">
        <v>0</v>
      </c>
      <c r="W203" s="238">
        <v>0</v>
      </c>
      <c r="X203" s="238">
        <v>0</v>
      </c>
      <c r="Y203" s="238">
        <v>0</v>
      </c>
      <c r="Z203" s="238">
        <v>0</v>
      </c>
      <c r="AA203" s="238">
        <v>0</v>
      </c>
      <c r="AB203" s="238">
        <v>0</v>
      </c>
      <c r="AC203" s="238">
        <v>0</v>
      </c>
      <c r="AD203" s="238">
        <v>0</v>
      </c>
      <c r="AE203" s="238">
        <v>0</v>
      </c>
      <c r="AF203" s="238">
        <v>0</v>
      </c>
      <c r="AG203" s="238">
        <v>0</v>
      </c>
      <c r="AH203" s="238">
        <v>0</v>
      </c>
      <c r="AI203" s="238">
        <v>0</v>
      </c>
      <c r="AJ203" s="238">
        <v>0</v>
      </c>
      <c r="AK203" s="239">
        <f t="shared" si="3"/>
        <v>1</v>
      </c>
    </row>
    <row r="204" spans="1:37" x14ac:dyDescent="0.3">
      <c r="A204" s="85">
        <v>203</v>
      </c>
      <c r="B204" s="242">
        <v>2</v>
      </c>
      <c r="C204" s="82" t="s">
        <v>804</v>
      </c>
      <c r="D204" s="82" t="s">
        <v>808</v>
      </c>
      <c r="E204" s="82">
        <v>44847</v>
      </c>
      <c r="F204" s="82" t="s">
        <v>808</v>
      </c>
      <c r="G204" s="238" t="s">
        <v>9257</v>
      </c>
      <c r="H204" s="83">
        <v>244847800361</v>
      </c>
      <c r="I204" s="82" t="s">
        <v>6443</v>
      </c>
      <c r="J204" s="240">
        <v>244847800361</v>
      </c>
      <c r="K204" s="82" t="s">
        <v>6444</v>
      </c>
      <c r="L204" s="82" t="s">
        <v>535</v>
      </c>
      <c r="M204" s="84" t="s">
        <v>6445</v>
      </c>
      <c r="N204" s="85">
        <v>2</v>
      </c>
      <c r="O204" s="238">
        <v>0</v>
      </c>
      <c r="P204" s="238">
        <v>0</v>
      </c>
      <c r="Q204" s="238">
        <v>0</v>
      </c>
      <c r="R204" s="238">
        <v>0</v>
      </c>
      <c r="S204" s="238">
        <v>0</v>
      </c>
      <c r="T204" s="238">
        <v>0</v>
      </c>
      <c r="U204" s="238">
        <v>0</v>
      </c>
      <c r="V204" s="238">
        <v>0</v>
      </c>
      <c r="W204" s="238">
        <v>0</v>
      </c>
      <c r="X204" s="238">
        <v>0</v>
      </c>
      <c r="Y204" s="238">
        <v>0</v>
      </c>
      <c r="Z204" s="238">
        <v>0</v>
      </c>
      <c r="AA204" s="238">
        <v>0</v>
      </c>
      <c r="AB204" s="238">
        <v>0</v>
      </c>
      <c r="AC204" s="238">
        <v>0</v>
      </c>
      <c r="AD204" s="238">
        <v>0</v>
      </c>
      <c r="AE204" s="238">
        <v>0</v>
      </c>
      <c r="AF204" s="238">
        <v>0</v>
      </c>
      <c r="AG204" s="238">
        <v>0</v>
      </c>
      <c r="AH204" s="238">
        <v>0</v>
      </c>
      <c r="AI204" s="238">
        <v>0</v>
      </c>
      <c r="AJ204" s="238">
        <v>0</v>
      </c>
      <c r="AK204" s="239">
        <f t="shared" si="3"/>
        <v>2</v>
      </c>
    </row>
    <row r="205" spans="1:37" x14ac:dyDescent="0.3">
      <c r="A205" s="85">
        <v>204</v>
      </c>
      <c r="B205" s="242">
        <v>2</v>
      </c>
      <c r="C205" s="82" t="s">
        <v>804</v>
      </c>
      <c r="D205" s="82" t="s">
        <v>808</v>
      </c>
      <c r="E205" s="82">
        <v>44847</v>
      </c>
      <c r="F205" s="82" t="s">
        <v>808</v>
      </c>
      <c r="G205" s="238" t="s">
        <v>9257</v>
      </c>
      <c r="H205" s="83">
        <v>244847004025</v>
      </c>
      <c r="I205" s="82" t="s">
        <v>6446</v>
      </c>
      <c r="J205" s="240">
        <v>244847004025</v>
      </c>
      <c r="K205" s="82" t="s">
        <v>6447</v>
      </c>
      <c r="L205" s="82" t="s">
        <v>535</v>
      </c>
      <c r="M205" s="84" t="s">
        <v>6448</v>
      </c>
      <c r="N205" s="85">
        <v>1</v>
      </c>
      <c r="O205" s="238">
        <v>0</v>
      </c>
      <c r="P205" s="238">
        <v>0</v>
      </c>
      <c r="Q205" s="238">
        <v>0</v>
      </c>
      <c r="R205" s="238">
        <v>0</v>
      </c>
      <c r="S205" s="238">
        <v>0</v>
      </c>
      <c r="T205" s="238">
        <v>0</v>
      </c>
      <c r="U205" s="238">
        <v>0</v>
      </c>
      <c r="V205" s="238">
        <v>0</v>
      </c>
      <c r="W205" s="238">
        <v>0</v>
      </c>
      <c r="X205" s="238">
        <v>0</v>
      </c>
      <c r="Y205" s="238">
        <v>0</v>
      </c>
      <c r="Z205" s="238">
        <v>0</v>
      </c>
      <c r="AA205" s="238">
        <v>0</v>
      </c>
      <c r="AB205" s="238">
        <v>0</v>
      </c>
      <c r="AC205" s="238">
        <v>0</v>
      </c>
      <c r="AD205" s="238">
        <v>0</v>
      </c>
      <c r="AE205" s="238">
        <v>0</v>
      </c>
      <c r="AF205" s="238">
        <v>0</v>
      </c>
      <c r="AG205" s="238">
        <v>0</v>
      </c>
      <c r="AH205" s="238">
        <v>0</v>
      </c>
      <c r="AI205" s="238">
        <v>0</v>
      </c>
      <c r="AJ205" s="238">
        <v>0</v>
      </c>
      <c r="AK205" s="239">
        <f t="shared" si="3"/>
        <v>1</v>
      </c>
    </row>
    <row r="206" spans="1:37" x14ac:dyDescent="0.3">
      <c r="A206" s="85">
        <v>205</v>
      </c>
      <c r="B206" s="242">
        <v>2</v>
      </c>
      <c r="C206" s="82" t="s">
        <v>804</v>
      </c>
      <c r="D206" s="82" t="s">
        <v>808</v>
      </c>
      <c r="E206" s="82">
        <v>44847</v>
      </c>
      <c r="F206" s="82" t="s">
        <v>808</v>
      </c>
      <c r="G206" s="238" t="s">
        <v>9257</v>
      </c>
      <c r="H206" s="83">
        <v>244847800054</v>
      </c>
      <c r="I206" s="82" t="s">
        <v>9287</v>
      </c>
      <c r="J206" s="240">
        <v>244847800015</v>
      </c>
      <c r="K206" s="82" t="s">
        <v>8052</v>
      </c>
      <c r="L206" s="82" t="s">
        <v>535</v>
      </c>
      <c r="M206" s="84" t="s">
        <v>8053</v>
      </c>
      <c r="N206" s="85">
        <v>1</v>
      </c>
      <c r="O206" s="238">
        <v>0</v>
      </c>
      <c r="P206" s="238">
        <v>0</v>
      </c>
      <c r="Q206" s="238">
        <v>0</v>
      </c>
      <c r="R206" s="238">
        <v>0</v>
      </c>
      <c r="S206" s="238">
        <v>0</v>
      </c>
      <c r="T206" s="238">
        <v>0</v>
      </c>
      <c r="U206" s="238">
        <v>0</v>
      </c>
      <c r="V206" s="238">
        <v>0</v>
      </c>
      <c r="W206" s="238">
        <v>0</v>
      </c>
      <c r="X206" s="238">
        <v>0</v>
      </c>
      <c r="Y206" s="238">
        <v>0</v>
      </c>
      <c r="Z206" s="238">
        <v>0</v>
      </c>
      <c r="AA206" s="238">
        <v>0</v>
      </c>
      <c r="AB206" s="238">
        <v>0</v>
      </c>
      <c r="AC206" s="238">
        <v>0</v>
      </c>
      <c r="AD206" s="238">
        <v>0</v>
      </c>
      <c r="AE206" s="238">
        <v>0</v>
      </c>
      <c r="AF206" s="238">
        <v>0</v>
      </c>
      <c r="AG206" s="238">
        <v>0</v>
      </c>
      <c r="AH206" s="238">
        <v>0</v>
      </c>
      <c r="AI206" s="238">
        <v>0</v>
      </c>
      <c r="AJ206" s="238">
        <v>0</v>
      </c>
      <c r="AK206" s="239">
        <f t="shared" si="3"/>
        <v>1</v>
      </c>
    </row>
    <row r="207" spans="1:37" x14ac:dyDescent="0.3">
      <c r="A207" s="85">
        <v>206</v>
      </c>
      <c r="B207" s="242">
        <v>2</v>
      </c>
      <c r="C207" s="82" t="s">
        <v>804</v>
      </c>
      <c r="D207" s="82" t="s">
        <v>808</v>
      </c>
      <c r="E207" s="82">
        <v>44847</v>
      </c>
      <c r="F207" s="82" t="s">
        <v>808</v>
      </c>
      <c r="G207" s="238" t="s">
        <v>9257</v>
      </c>
      <c r="H207" s="83">
        <v>244847800054</v>
      </c>
      <c r="I207" s="82" t="s">
        <v>9287</v>
      </c>
      <c r="J207" s="240">
        <v>244847800021</v>
      </c>
      <c r="K207" s="82" t="s">
        <v>8054</v>
      </c>
      <c r="L207" s="82" t="s">
        <v>535</v>
      </c>
      <c r="M207" s="84" t="s">
        <v>8055</v>
      </c>
      <c r="N207" s="85">
        <v>2</v>
      </c>
      <c r="O207" s="238">
        <v>0</v>
      </c>
      <c r="P207" s="238">
        <v>0</v>
      </c>
      <c r="Q207" s="238">
        <v>0</v>
      </c>
      <c r="R207" s="238">
        <v>0</v>
      </c>
      <c r="S207" s="238">
        <v>0</v>
      </c>
      <c r="T207" s="238">
        <v>0</v>
      </c>
      <c r="U207" s="238">
        <v>0</v>
      </c>
      <c r="V207" s="238">
        <v>0</v>
      </c>
      <c r="W207" s="238">
        <v>0</v>
      </c>
      <c r="X207" s="238">
        <v>0</v>
      </c>
      <c r="Y207" s="238">
        <v>0</v>
      </c>
      <c r="Z207" s="238">
        <v>0</v>
      </c>
      <c r="AA207" s="238">
        <v>0</v>
      </c>
      <c r="AB207" s="238">
        <v>0</v>
      </c>
      <c r="AC207" s="238">
        <v>0</v>
      </c>
      <c r="AD207" s="238">
        <v>0</v>
      </c>
      <c r="AE207" s="238">
        <v>0</v>
      </c>
      <c r="AF207" s="238">
        <v>0</v>
      </c>
      <c r="AG207" s="238">
        <v>0</v>
      </c>
      <c r="AH207" s="238">
        <v>0</v>
      </c>
      <c r="AI207" s="238">
        <v>0</v>
      </c>
      <c r="AJ207" s="238">
        <v>0</v>
      </c>
      <c r="AK207" s="239">
        <f t="shared" si="3"/>
        <v>2</v>
      </c>
    </row>
    <row r="208" spans="1:37" x14ac:dyDescent="0.3">
      <c r="A208" s="85">
        <v>207</v>
      </c>
      <c r="B208" s="242">
        <v>2</v>
      </c>
      <c r="C208" s="82" t="s">
        <v>804</v>
      </c>
      <c r="D208" s="82" t="s">
        <v>808</v>
      </c>
      <c r="E208" s="82">
        <v>44847</v>
      </c>
      <c r="F208" s="82" t="s">
        <v>808</v>
      </c>
      <c r="G208" s="238" t="s">
        <v>9257</v>
      </c>
      <c r="H208" s="83">
        <v>244847800054</v>
      </c>
      <c r="I208" s="82" t="s">
        <v>9287</v>
      </c>
      <c r="J208" s="240">
        <v>244847800034</v>
      </c>
      <c r="K208" s="82" t="s">
        <v>8056</v>
      </c>
      <c r="L208" s="82" t="s">
        <v>535</v>
      </c>
      <c r="M208" s="84" t="s">
        <v>8057</v>
      </c>
      <c r="N208" s="85">
        <v>1</v>
      </c>
      <c r="O208" s="238">
        <v>0</v>
      </c>
      <c r="P208" s="238">
        <v>0</v>
      </c>
      <c r="Q208" s="238">
        <v>0</v>
      </c>
      <c r="R208" s="238">
        <v>0</v>
      </c>
      <c r="S208" s="238">
        <v>0</v>
      </c>
      <c r="T208" s="238">
        <v>0</v>
      </c>
      <c r="U208" s="238">
        <v>0</v>
      </c>
      <c r="V208" s="238">
        <v>0</v>
      </c>
      <c r="W208" s="238">
        <v>0</v>
      </c>
      <c r="X208" s="238">
        <v>0</v>
      </c>
      <c r="Y208" s="238">
        <v>0</v>
      </c>
      <c r="Z208" s="238">
        <v>0</v>
      </c>
      <c r="AA208" s="238">
        <v>0</v>
      </c>
      <c r="AB208" s="238">
        <v>0</v>
      </c>
      <c r="AC208" s="238">
        <v>0</v>
      </c>
      <c r="AD208" s="238">
        <v>0</v>
      </c>
      <c r="AE208" s="238">
        <v>0</v>
      </c>
      <c r="AF208" s="238">
        <v>0</v>
      </c>
      <c r="AG208" s="238">
        <v>0</v>
      </c>
      <c r="AH208" s="238">
        <v>0</v>
      </c>
      <c r="AI208" s="238">
        <v>0</v>
      </c>
      <c r="AJ208" s="238">
        <v>0</v>
      </c>
      <c r="AK208" s="239">
        <f t="shared" si="3"/>
        <v>1</v>
      </c>
    </row>
    <row r="209" spans="1:37" x14ac:dyDescent="0.3">
      <c r="A209" s="85">
        <v>208</v>
      </c>
      <c r="B209" s="242">
        <v>2</v>
      </c>
      <c r="C209" s="82" t="s">
        <v>804</v>
      </c>
      <c r="D209" s="82" t="s">
        <v>808</v>
      </c>
      <c r="E209" s="82">
        <v>44847</v>
      </c>
      <c r="F209" s="82" t="s">
        <v>808</v>
      </c>
      <c r="G209" s="238" t="s">
        <v>9257</v>
      </c>
      <c r="H209" s="83">
        <v>244847800054</v>
      </c>
      <c r="I209" s="82" t="s">
        <v>9287</v>
      </c>
      <c r="J209" s="240">
        <v>244847800038</v>
      </c>
      <c r="K209" s="82" t="s">
        <v>8058</v>
      </c>
      <c r="L209" s="82" t="s">
        <v>535</v>
      </c>
      <c r="M209" s="84" t="s">
        <v>8059</v>
      </c>
      <c r="N209" s="85">
        <v>2</v>
      </c>
      <c r="O209" s="238">
        <v>0</v>
      </c>
      <c r="P209" s="238">
        <v>0</v>
      </c>
      <c r="Q209" s="238">
        <v>0</v>
      </c>
      <c r="R209" s="238">
        <v>0</v>
      </c>
      <c r="S209" s="238">
        <v>0</v>
      </c>
      <c r="T209" s="238">
        <v>0</v>
      </c>
      <c r="U209" s="238">
        <v>0</v>
      </c>
      <c r="V209" s="238">
        <v>0</v>
      </c>
      <c r="W209" s="238">
        <v>0</v>
      </c>
      <c r="X209" s="238">
        <v>0</v>
      </c>
      <c r="Y209" s="238">
        <v>0</v>
      </c>
      <c r="Z209" s="238">
        <v>0</v>
      </c>
      <c r="AA209" s="238">
        <v>0</v>
      </c>
      <c r="AB209" s="238">
        <v>0</v>
      </c>
      <c r="AC209" s="238">
        <v>0</v>
      </c>
      <c r="AD209" s="238">
        <v>0</v>
      </c>
      <c r="AE209" s="238">
        <v>0</v>
      </c>
      <c r="AF209" s="238">
        <v>0</v>
      </c>
      <c r="AG209" s="238">
        <v>0</v>
      </c>
      <c r="AH209" s="238">
        <v>0</v>
      </c>
      <c r="AI209" s="238">
        <v>0</v>
      </c>
      <c r="AJ209" s="238">
        <v>0</v>
      </c>
      <c r="AK209" s="239">
        <f t="shared" si="3"/>
        <v>2</v>
      </c>
    </row>
    <row r="210" spans="1:37" x14ac:dyDescent="0.3">
      <c r="A210" s="85">
        <v>209</v>
      </c>
      <c r="B210" s="242">
        <v>2</v>
      </c>
      <c r="C210" s="82" t="s">
        <v>804</v>
      </c>
      <c r="D210" s="82" t="s">
        <v>808</v>
      </c>
      <c r="E210" s="82">
        <v>44847</v>
      </c>
      <c r="F210" s="82" t="s">
        <v>808</v>
      </c>
      <c r="G210" s="238" t="s">
        <v>9257</v>
      </c>
      <c r="H210" s="83">
        <v>244847800054</v>
      </c>
      <c r="I210" s="82" t="s">
        <v>9287</v>
      </c>
      <c r="J210" s="240">
        <v>244847800042</v>
      </c>
      <c r="K210" s="82" t="s">
        <v>8060</v>
      </c>
      <c r="L210" s="82" t="s">
        <v>535</v>
      </c>
      <c r="M210" s="84" t="s">
        <v>8061</v>
      </c>
      <c r="N210" s="85">
        <v>1</v>
      </c>
      <c r="O210" s="238">
        <v>0</v>
      </c>
      <c r="P210" s="238">
        <v>0</v>
      </c>
      <c r="Q210" s="238">
        <v>0</v>
      </c>
      <c r="R210" s="238">
        <v>0</v>
      </c>
      <c r="S210" s="238">
        <v>0</v>
      </c>
      <c r="T210" s="238">
        <v>0</v>
      </c>
      <c r="U210" s="238">
        <v>0</v>
      </c>
      <c r="V210" s="238">
        <v>0</v>
      </c>
      <c r="W210" s="238">
        <v>0</v>
      </c>
      <c r="X210" s="238">
        <v>0</v>
      </c>
      <c r="Y210" s="238">
        <v>0</v>
      </c>
      <c r="Z210" s="238">
        <v>0</v>
      </c>
      <c r="AA210" s="238">
        <v>0</v>
      </c>
      <c r="AB210" s="238">
        <v>0</v>
      </c>
      <c r="AC210" s="238">
        <v>0</v>
      </c>
      <c r="AD210" s="238">
        <v>0</v>
      </c>
      <c r="AE210" s="238">
        <v>0</v>
      </c>
      <c r="AF210" s="238">
        <v>0</v>
      </c>
      <c r="AG210" s="238">
        <v>0</v>
      </c>
      <c r="AH210" s="238">
        <v>0</v>
      </c>
      <c r="AI210" s="238">
        <v>0</v>
      </c>
      <c r="AJ210" s="238">
        <v>0</v>
      </c>
      <c r="AK210" s="239">
        <f t="shared" si="3"/>
        <v>1</v>
      </c>
    </row>
    <row r="211" spans="1:37" x14ac:dyDescent="0.3">
      <c r="A211" s="85">
        <v>210</v>
      </c>
      <c r="B211" s="242">
        <v>2</v>
      </c>
      <c r="C211" s="82" t="s">
        <v>804</v>
      </c>
      <c r="D211" s="82" t="s">
        <v>808</v>
      </c>
      <c r="E211" s="82">
        <v>44847</v>
      </c>
      <c r="F211" s="82" t="s">
        <v>808</v>
      </c>
      <c r="G211" s="238" t="s">
        <v>9257</v>
      </c>
      <c r="H211" s="83">
        <v>244847800054</v>
      </c>
      <c r="I211" s="82" t="s">
        <v>9287</v>
      </c>
      <c r="J211" s="240">
        <v>244847800046</v>
      </c>
      <c r="K211" s="82" t="s">
        <v>8062</v>
      </c>
      <c r="L211" s="82" t="s">
        <v>535</v>
      </c>
      <c r="M211" s="84" t="s">
        <v>8063</v>
      </c>
      <c r="N211" s="85">
        <v>1</v>
      </c>
      <c r="O211" s="238">
        <v>0</v>
      </c>
      <c r="P211" s="238">
        <v>0</v>
      </c>
      <c r="Q211" s="238">
        <v>0</v>
      </c>
      <c r="R211" s="238">
        <v>0</v>
      </c>
      <c r="S211" s="238">
        <v>0</v>
      </c>
      <c r="T211" s="238">
        <v>0</v>
      </c>
      <c r="U211" s="238">
        <v>0</v>
      </c>
      <c r="V211" s="238">
        <v>0</v>
      </c>
      <c r="W211" s="238">
        <v>0</v>
      </c>
      <c r="X211" s="238">
        <v>0</v>
      </c>
      <c r="Y211" s="238">
        <v>0</v>
      </c>
      <c r="Z211" s="238">
        <v>0</v>
      </c>
      <c r="AA211" s="238">
        <v>0</v>
      </c>
      <c r="AB211" s="238">
        <v>0</v>
      </c>
      <c r="AC211" s="238">
        <v>0</v>
      </c>
      <c r="AD211" s="238">
        <v>0</v>
      </c>
      <c r="AE211" s="238">
        <v>0</v>
      </c>
      <c r="AF211" s="238">
        <v>0</v>
      </c>
      <c r="AG211" s="238">
        <v>0</v>
      </c>
      <c r="AH211" s="238">
        <v>0</v>
      </c>
      <c r="AI211" s="238">
        <v>0</v>
      </c>
      <c r="AJ211" s="238">
        <v>0</v>
      </c>
      <c r="AK211" s="239">
        <f t="shared" si="3"/>
        <v>1</v>
      </c>
    </row>
    <row r="212" spans="1:37" x14ac:dyDescent="0.3">
      <c r="A212" s="85">
        <v>211</v>
      </c>
      <c r="B212" s="242">
        <v>2</v>
      </c>
      <c r="C212" s="82" t="s">
        <v>804</v>
      </c>
      <c r="D212" s="82" t="s">
        <v>808</v>
      </c>
      <c r="E212" s="82">
        <v>44847</v>
      </c>
      <c r="F212" s="82" t="s">
        <v>808</v>
      </c>
      <c r="G212" s="238" t="s">
        <v>9257</v>
      </c>
      <c r="H212" s="83">
        <v>244847800054</v>
      </c>
      <c r="I212" s="82" t="s">
        <v>9287</v>
      </c>
      <c r="J212" s="240">
        <v>244847800047</v>
      </c>
      <c r="K212" s="82" t="s">
        <v>8064</v>
      </c>
      <c r="L212" s="82" t="s">
        <v>535</v>
      </c>
      <c r="M212" s="84" t="s">
        <v>8065</v>
      </c>
      <c r="N212" s="85">
        <v>2</v>
      </c>
      <c r="O212" s="238">
        <v>0</v>
      </c>
      <c r="P212" s="238">
        <v>0</v>
      </c>
      <c r="Q212" s="238">
        <v>0</v>
      </c>
      <c r="R212" s="238">
        <v>0</v>
      </c>
      <c r="S212" s="238">
        <v>0</v>
      </c>
      <c r="T212" s="238">
        <v>0</v>
      </c>
      <c r="U212" s="238">
        <v>0</v>
      </c>
      <c r="V212" s="238">
        <v>0</v>
      </c>
      <c r="W212" s="238">
        <v>0</v>
      </c>
      <c r="X212" s="238">
        <v>0</v>
      </c>
      <c r="Y212" s="238">
        <v>0</v>
      </c>
      <c r="Z212" s="238">
        <v>0</v>
      </c>
      <c r="AA212" s="238">
        <v>0</v>
      </c>
      <c r="AB212" s="238">
        <v>0</v>
      </c>
      <c r="AC212" s="238">
        <v>0</v>
      </c>
      <c r="AD212" s="238">
        <v>0</v>
      </c>
      <c r="AE212" s="238">
        <v>0</v>
      </c>
      <c r="AF212" s="238">
        <v>0</v>
      </c>
      <c r="AG212" s="238">
        <v>0</v>
      </c>
      <c r="AH212" s="238">
        <v>0</v>
      </c>
      <c r="AI212" s="238">
        <v>0</v>
      </c>
      <c r="AJ212" s="238">
        <v>0</v>
      </c>
      <c r="AK212" s="239">
        <f t="shared" si="3"/>
        <v>2</v>
      </c>
    </row>
    <row r="213" spans="1:37" x14ac:dyDescent="0.3">
      <c r="A213" s="85">
        <v>212</v>
      </c>
      <c r="B213" s="242">
        <v>2</v>
      </c>
      <c r="C213" s="82" t="s">
        <v>804</v>
      </c>
      <c r="D213" s="82" t="s">
        <v>808</v>
      </c>
      <c r="E213" s="82">
        <v>44847</v>
      </c>
      <c r="F213" s="82" t="s">
        <v>808</v>
      </c>
      <c r="G213" s="238" t="s">
        <v>9257</v>
      </c>
      <c r="H213" s="83">
        <v>244847800054</v>
      </c>
      <c r="I213" s="82" t="s">
        <v>9287</v>
      </c>
      <c r="J213" s="240">
        <v>244847800052</v>
      </c>
      <c r="K213" s="82" t="s">
        <v>8066</v>
      </c>
      <c r="L213" s="82" t="s">
        <v>535</v>
      </c>
      <c r="M213" s="84" t="s">
        <v>8067</v>
      </c>
      <c r="N213" s="85">
        <v>1</v>
      </c>
      <c r="O213" s="238">
        <v>0</v>
      </c>
      <c r="P213" s="238">
        <v>0</v>
      </c>
      <c r="Q213" s="238">
        <v>0</v>
      </c>
      <c r="R213" s="238">
        <v>0</v>
      </c>
      <c r="S213" s="238">
        <v>0</v>
      </c>
      <c r="T213" s="238">
        <v>0</v>
      </c>
      <c r="U213" s="238">
        <v>0</v>
      </c>
      <c r="V213" s="238">
        <v>0</v>
      </c>
      <c r="W213" s="238">
        <v>0</v>
      </c>
      <c r="X213" s="238">
        <v>0</v>
      </c>
      <c r="Y213" s="238">
        <v>0</v>
      </c>
      <c r="Z213" s="238">
        <v>0</v>
      </c>
      <c r="AA213" s="238">
        <v>0</v>
      </c>
      <c r="AB213" s="238">
        <v>0</v>
      </c>
      <c r="AC213" s="238">
        <v>0</v>
      </c>
      <c r="AD213" s="238">
        <v>0</v>
      </c>
      <c r="AE213" s="238">
        <v>0</v>
      </c>
      <c r="AF213" s="238">
        <v>0</v>
      </c>
      <c r="AG213" s="238">
        <v>0</v>
      </c>
      <c r="AH213" s="238">
        <v>0</v>
      </c>
      <c r="AI213" s="238">
        <v>0</v>
      </c>
      <c r="AJ213" s="238">
        <v>0</v>
      </c>
      <c r="AK213" s="239">
        <f t="shared" si="3"/>
        <v>1</v>
      </c>
    </row>
    <row r="214" spans="1:37" x14ac:dyDescent="0.3">
      <c r="A214" s="85">
        <v>213</v>
      </c>
      <c r="B214" s="242">
        <v>2</v>
      </c>
      <c r="C214" s="82" t="s">
        <v>804</v>
      </c>
      <c r="D214" s="82" t="s">
        <v>808</v>
      </c>
      <c r="E214" s="82">
        <v>44847</v>
      </c>
      <c r="F214" s="82" t="s">
        <v>808</v>
      </c>
      <c r="G214" s="238" t="s">
        <v>9257</v>
      </c>
      <c r="H214" s="83">
        <v>244847800054</v>
      </c>
      <c r="I214" s="82" t="s">
        <v>9287</v>
      </c>
      <c r="J214" s="240">
        <v>244847800064</v>
      </c>
      <c r="K214" s="82" t="s">
        <v>8068</v>
      </c>
      <c r="L214" s="82" t="s">
        <v>535</v>
      </c>
      <c r="M214" s="84" t="s">
        <v>8069</v>
      </c>
      <c r="N214" s="85">
        <v>1</v>
      </c>
      <c r="O214" s="238">
        <v>0</v>
      </c>
      <c r="P214" s="238">
        <v>0</v>
      </c>
      <c r="Q214" s="238">
        <v>0</v>
      </c>
      <c r="R214" s="238">
        <v>0</v>
      </c>
      <c r="S214" s="238">
        <v>0</v>
      </c>
      <c r="T214" s="238">
        <v>0</v>
      </c>
      <c r="U214" s="238">
        <v>0</v>
      </c>
      <c r="V214" s="238">
        <v>0</v>
      </c>
      <c r="W214" s="238">
        <v>0</v>
      </c>
      <c r="X214" s="238">
        <v>0</v>
      </c>
      <c r="Y214" s="238">
        <v>0</v>
      </c>
      <c r="Z214" s="238">
        <v>0</v>
      </c>
      <c r="AA214" s="238">
        <v>0</v>
      </c>
      <c r="AB214" s="238">
        <v>0</v>
      </c>
      <c r="AC214" s="238">
        <v>0</v>
      </c>
      <c r="AD214" s="238">
        <v>0</v>
      </c>
      <c r="AE214" s="238">
        <v>0</v>
      </c>
      <c r="AF214" s="238">
        <v>0</v>
      </c>
      <c r="AG214" s="238">
        <v>0</v>
      </c>
      <c r="AH214" s="238">
        <v>0</v>
      </c>
      <c r="AI214" s="238">
        <v>0</v>
      </c>
      <c r="AJ214" s="238">
        <v>0</v>
      </c>
      <c r="AK214" s="239">
        <f t="shared" si="3"/>
        <v>1</v>
      </c>
    </row>
    <row r="215" spans="1:37" x14ac:dyDescent="0.3">
      <c r="A215" s="85">
        <v>214</v>
      </c>
      <c r="B215" s="242">
        <v>2</v>
      </c>
      <c r="C215" s="82" t="s">
        <v>804</v>
      </c>
      <c r="D215" s="82" t="s">
        <v>808</v>
      </c>
      <c r="E215" s="82">
        <v>44847</v>
      </c>
      <c r="F215" s="82" t="s">
        <v>808</v>
      </c>
      <c r="G215" s="238" t="s">
        <v>9257</v>
      </c>
      <c r="H215" s="83">
        <v>244847800054</v>
      </c>
      <c r="I215" s="82" t="s">
        <v>9287</v>
      </c>
      <c r="J215" s="240">
        <v>244847800067</v>
      </c>
      <c r="K215" s="82" t="s">
        <v>8070</v>
      </c>
      <c r="L215" s="82" t="s">
        <v>535</v>
      </c>
      <c r="M215" s="84" t="s">
        <v>8071</v>
      </c>
      <c r="N215" s="85">
        <v>1</v>
      </c>
      <c r="O215" s="238">
        <v>0</v>
      </c>
      <c r="P215" s="238">
        <v>0</v>
      </c>
      <c r="Q215" s="238">
        <v>0</v>
      </c>
      <c r="R215" s="238">
        <v>0</v>
      </c>
      <c r="S215" s="238">
        <v>0</v>
      </c>
      <c r="T215" s="238">
        <v>0</v>
      </c>
      <c r="U215" s="238">
        <v>0</v>
      </c>
      <c r="V215" s="238">
        <v>0</v>
      </c>
      <c r="W215" s="238">
        <v>0</v>
      </c>
      <c r="X215" s="238">
        <v>0</v>
      </c>
      <c r="Y215" s="238">
        <v>0</v>
      </c>
      <c r="Z215" s="238">
        <v>0</v>
      </c>
      <c r="AA215" s="238">
        <v>0</v>
      </c>
      <c r="AB215" s="238">
        <v>0</v>
      </c>
      <c r="AC215" s="238">
        <v>0</v>
      </c>
      <c r="AD215" s="238">
        <v>0</v>
      </c>
      <c r="AE215" s="238">
        <v>0</v>
      </c>
      <c r="AF215" s="238">
        <v>0</v>
      </c>
      <c r="AG215" s="238">
        <v>0</v>
      </c>
      <c r="AH215" s="238">
        <v>0</v>
      </c>
      <c r="AI215" s="238">
        <v>0</v>
      </c>
      <c r="AJ215" s="238">
        <v>0</v>
      </c>
      <c r="AK215" s="239">
        <f t="shared" si="3"/>
        <v>1</v>
      </c>
    </row>
    <row r="216" spans="1:37" x14ac:dyDescent="0.3">
      <c r="A216" s="85">
        <v>215</v>
      </c>
      <c r="B216" s="242">
        <v>2</v>
      </c>
      <c r="C216" s="82" t="s">
        <v>804</v>
      </c>
      <c r="D216" s="82" t="s">
        <v>808</v>
      </c>
      <c r="E216" s="82">
        <v>44847</v>
      </c>
      <c r="F216" s="82" t="s">
        <v>808</v>
      </c>
      <c r="G216" s="238" t="s">
        <v>9257</v>
      </c>
      <c r="H216" s="83">
        <v>244847800054</v>
      </c>
      <c r="I216" s="82" t="s">
        <v>9287</v>
      </c>
      <c r="J216" s="240">
        <v>244847800073</v>
      </c>
      <c r="K216" s="82" t="s">
        <v>8072</v>
      </c>
      <c r="L216" s="82" t="s">
        <v>535</v>
      </c>
      <c r="M216" s="84" t="s">
        <v>8073</v>
      </c>
      <c r="N216" s="85">
        <v>1</v>
      </c>
      <c r="O216" s="238">
        <v>0</v>
      </c>
      <c r="P216" s="238">
        <v>0</v>
      </c>
      <c r="Q216" s="238">
        <v>0</v>
      </c>
      <c r="R216" s="238">
        <v>0</v>
      </c>
      <c r="S216" s="238">
        <v>0</v>
      </c>
      <c r="T216" s="238">
        <v>0</v>
      </c>
      <c r="U216" s="238">
        <v>0</v>
      </c>
      <c r="V216" s="238">
        <v>0</v>
      </c>
      <c r="W216" s="238">
        <v>0</v>
      </c>
      <c r="X216" s="238">
        <v>0</v>
      </c>
      <c r="Y216" s="238">
        <v>0</v>
      </c>
      <c r="Z216" s="238">
        <v>0</v>
      </c>
      <c r="AA216" s="238">
        <v>0</v>
      </c>
      <c r="AB216" s="238">
        <v>0</v>
      </c>
      <c r="AC216" s="238">
        <v>0</v>
      </c>
      <c r="AD216" s="238">
        <v>0</v>
      </c>
      <c r="AE216" s="238">
        <v>0</v>
      </c>
      <c r="AF216" s="238">
        <v>0</v>
      </c>
      <c r="AG216" s="238">
        <v>0</v>
      </c>
      <c r="AH216" s="238">
        <v>0</v>
      </c>
      <c r="AI216" s="238">
        <v>0</v>
      </c>
      <c r="AJ216" s="238">
        <v>0</v>
      </c>
      <c r="AK216" s="239">
        <f t="shared" si="3"/>
        <v>1</v>
      </c>
    </row>
    <row r="217" spans="1:37" x14ac:dyDescent="0.3">
      <c r="A217" s="85">
        <v>216</v>
      </c>
      <c r="B217" s="242">
        <v>2</v>
      </c>
      <c r="C217" s="82" t="s">
        <v>804</v>
      </c>
      <c r="D217" s="82" t="s">
        <v>808</v>
      </c>
      <c r="E217" s="82">
        <v>44847</v>
      </c>
      <c r="F217" s="82" t="s">
        <v>808</v>
      </c>
      <c r="G217" s="238" t="s">
        <v>9257</v>
      </c>
      <c r="H217" s="83">
        <v>244847002502</v>
      </c>
      <c r="I217" s="82" t="s">
        <v>8074</v>
      </c>
      <c r="J217" s="240">
        <v>244847800453</v>
      </c>
      <c r="K217" s="82" t="s">
        <v>8075</v>
      </c>
      <c r="L217" s="82" t="s">
        <v>535</v>
      </c>
      <c r="M217" s="84" t="s">
        <v>8076</v>
      </c>
      <c r="N217" s="85">
        <v>1</v>
      </c>
      <c r="O217" s="238">
        <v>0</v>
      </c>
      <c r="P217" s="238">
        <v>0</v>
      </c>
      <c r="Q217" s="238">
        <v>0</v>
      </c>
      <c r="R217" s="238">
        <v>0</v>
      </c>
      <c r="S217" s="238">
        <v>0</v>
      </c>
      <c r="T217" s="238">
        <v>0</v>
      </c>
      <c r="U217" s="238">
        <v>0</v>
      </c>
      <c r="V217" s="238">
        <v>0</v>
      </c>
      <c r="W217" s="238">
        <v>0</v>
      </c>
      <c r="X217" s="238">
        <v>0</v>
      </c>
      <c r="Y217" s="238">
        <v>0</v>
      </c>
      <c r="Z217" s="238">
        <v>0</v>
      </c>
      <c r="AA217" s="238">
        <v>0</v>
      </c>
      <c r="AB217" s="238">
        <v>0</v>
      </c>
      <c r="AC217" s="238">
        <v>0</v>
      </c>
      <c r="AD217" s="238">
        <v>0</v>
      </c>
      <c r="AE217" s="238">
        <v>0</v>
      </c>
      <c r="AF217" s="238">
        <v>0</v>
      </c>
      <c r="AG217" s="238">
        <v>0</v>
      </c>
      <c r="AH217" s="238">
        <v>0</v>
      </c>
      <c r="AI217" s="238">
        <v>0</v>
      </c>
      <c r="AJ217" s="238">
        <v>0</v>
      </c>
      <c r="AK217" s="239">
        <f t="shared" si="3"/>
        <v>1</v>
      </c>
    </row>
    <row r="218" spans="1:37" x14ac:dyDescent="0.3">
      <c r="A218" s="85">
        <v>217</v>
      </c>
      <c r="B218" s="242">
        <v>2</v>
      </c>
      <c r="C218" s="82" t="s">
        <v>804</v>
      </c>
      <c r="D218" s="82" t="s">
        <v>808</v>
      </c>
      <c r="E218" s="82">
        <v>44847</v>
      </c>
      <c r="F218" s="82" t="s">
        <v>808</v>
      </c>
      <c r="G218" s="238" t="s">
        <v>9257</v>
      </c>
      <c r="H218" s="83">
        <v>244847002502</v>
      </c>
      <c r="I218" s="82" t="s">
        <v>8074</v>
      </c>
      <c r="J218" s="240">
        <v>244847800460</v>
      </c>
      <c r="K218" s="82" t="s">
        <v>8077</v>
      </c>
      <c r="L218" s="82" t="s">
        <v>535</v>
      </c>
      <c r="M218" s="84" t="s">
        <v>8078</v>
      </c>
      <c r="N218" s="85">
        <v>1</v>
      </c>
      <c r="O218" s="238">
        <v>0</v>
      </c>
      <c r="P218" s="238">
        <v>0</v>
      </c>
      <c r="Q218" s="238">
        <v>0</v>
      </c>
      <c r="R218" s="238">
        <v>0</v>
      </c>
      <c r="S218" s="238">
        <v>0</v>
      </c>
      <c r="T218" s="238">
        <v>0</v>
      </c>
      <c r="U218" s="238">
        <v>0</v>
      </c>
      <c r="V218" s="238">
        <v>0</v>
      </c>
      <c r="W218" s="238">
        <v>0</v>
      </c>
      <c r="X218" s="238">
        <v>0</v>
      </c>
      <c r="Y218" s="238">
        <v>0</v>
      </c>
      <c r="Z218" s="238">
        <v>0</v>
      </c>
      <c r="AA218" s="238">
        <v>0</v>
      </c>
      <c r="AB218" s="238">
        <v>0</v>
      </c>
      <c r="AC218" s="238">
        <v>0</v>
      </c>
      <c r="AD218" s="238">
        <v>0</v>
      </c>
      <c r="AE218" s="238">
        <v>0</v>
      </c>
      <c r="AF218" s="238">
        <v>0</v>
      </c>
      <c r="AG218" s="238">
        <v>0</v>
      </c>
      <c r="AH218" s="238">
        <v>0</v>
      </c>
      <c r="AI218" s="238">
        <v>0</v>
      </c>
      <c r="AJ218" s="238">
        <v>0</v>
      </c>
      <c r="AK218" s="239">
        <f t="shared" si="3"/>
        <v>1</v>
      </c>
    </row>
    <row r="219" spans="1:37" x14ac:dyDescent="0.3">
      <c r="A219" s="85">
        <v>218</v>
      </c>
      <c r="B219" s="242">
        <v>2</v>
      </c>
      <c r="C219" s="82" t="s">
        <v>804</v>
      </c>
      <c r="D219" s="82" t="s">
        <v>808</v>
      </c>
      <c r="E219" s="82">
        <v>44847</v>
      </c>
      <c r="F219" s="82" t="s">
        <v>808</v>
      </c>
      <c r="G219" s="238" t="s">
        <v>9257</v>
      </c>
      <c r="H219" s="83">
        <v>244847002502</v>
      </c>
      <c r="I219" s="82" t="s">
        <v>8074</v>
      </c>
      <c r="J219" s="240">
        <v>244847002502</v>
      </c>
      <c r="K219" s="82" t="s">
        <v>8074</v>
      </c>
      <c r="L219" s="82" t="s">
        <v>535</v>
      </c>
      <c r="M219" s="84" t="s">
        <v>8079</v>
      </c>
      <c r="N219" s="85">
        <v>1</v>
      </c>
      <c r="O219" s="238">
        <v>0</v>
      </c>
      <c r="P219" s="238">
        <v>0</v>
      </c>
      <c r="Q219" s="238">
        <v>0</v>
      </c>
      <c r="R219" s="238">
        <v>0</v>
      </c>
      <c r="S219" s="238">
        <v>0</v>
      </c>
      <c r="T219" s="238">
        <v>0</v>
      </c>
      <c r="U219" s="238">
        <v>0</v>
      </c>
      <c r="V219" s="238">
        <v>0</v>
      </c>
      <c r="W219" s="238">
        <v>0</v>
      </c>
      <c r="X219" s="238">
        <v>0</v>
      </c>
      <c r="Y219" s="238">
        <v>0</v>
      </c>
      <c r="Z219" s="238">
        <v>0</v>
      </c>
      <c r="AA219" s="238">
        <v>0</v>
      </c>
      <c r="AB219" s="238">
        <v>0</v>
      </c>
      <c r="AC219" s="238">
        <v>0</v>
      </c>
      <c r="AD219" s="238">
        <v>0</v>
      </c>
      <c r="AE219" s="238">
        <v>0</v>
      </c>
      <c r="AF219" s="238">
        <v>0</v>
      </c>
      <c r="AG219" s="238">
        <v>0</v>
      </c>
      <c r="AH219" s="238">
        <v>0</v>
      </c>
      <c r="AI219" s="238">
        <v>0</v>
      </c>
      <c r="AJ219" s="238">
        <v>0</v>
      </c>
      <c r="AK219" s="239">
        <f t="shared" si="3"/>
        <v>1</v>
      </c>
    </row>
    <row r="220" spans="1:37" x14ac:dyDescent="0.3">
      <c r="A220" s="85">
        <v>219</v>
      </c>
      <c r="B220" s="242">
        <v>2</v>
      </c>
      <c r="C220" s="82" t="s">
        <v>804</v>
      </c>
      <c r="D220" s="82" t="s">
        <v>808</v>
      </c>
      <c r="E220" s="82">
        <v>44847</v>
      </c>
      <c r="F220" s="82" t="s">
        <v>808</v>
      </c>
      <c r="G220" s="238" t="s">
        <v>9257</v>
      </c>
      <c r="H220" s="83">
        <v>244847002502</v>
      </c>
      <c r="I220" s="82" t="s">
        <v>8074</v>
      </c>
      <c r="J220" s="240">
        <v>244847800462</v>
      </c>
      <c r="K220" s="82" t="s">
        <v>8080</v>
      </c>
      <c r="L220" s="82" t="s">
        <v>535</v>
      </c>
      <c r="M220" s="84" t="s">
        <v>8081</v>
      </c>
      <c r="N220" s="85">
        <v>1</v>
      </c>
      <c r="O220" s="238">
        <v>0</v>
      </c>
      <c r="P220" s="238">
        <v>0</v>
      </c>
      <c r="Q220" s="238">
        <v>0</v>
      </c>
      <c r="R220" s="238">
        <v>0</v>
      </c>
      <c r="S220" s="238">
        <v>0</v>
      </c>
      <c r="T220" s="238">
        <v>0</v>
      </c>
      <c r="U220" s="238">
        <v>0</v>
      </c>
      <c r="V220" s="238">
        <v>0</v>
      </c>
      <c r="W220" s="238">
        <v>0</v>
      </c>
      <c r="X220" s="238">
        <v>0</v>
      </c>
      <c r="Y220" s="238">
        <v>0</v>
      </c>
      <c r="Z220" s="238">
        <v>0</v>
      </c>
      <c r="AA220" s="238">
        <v>0</v>
      </c>
      <c r="AB220" s="238">
        <v>0</v>
      </c>
      <c r="AC220" s="238">
        <v>0</v>
      </c>
      <c r="AD220" s="238">
        <v>0</v>
      </c>
      <c r="AE220" s="238">
        <v>0</v>
      </c>
      <c r="AF220" s="238">
        <v>0</v>
      </c>
      <c r="AG220" s="238">
        <v>0</v>
      </c>
      <c r="AH220" s="238">
        <v>0</v>
      </c>
      <c r="AI220" s="238">
        <v>0</v>
      </c>
      <c r="AJ220" s="238">
        <v>0</v>
      </c>
      <c r="AK220" s="239">
        <f t="shared" si="3"/>
        <v>1</v>
      </c>
    </row>
    <row r="221" spans="1:37" x14ac:dyDescent="0.3">
      <c r="A221" s="85">
        <v>220</v>
      </c>
      <c r="B221" s="242">
        <v>2</v>
      </c>
      <c r="C221" s="82" t="s">
        <v>804</v>
      </c>
      <c r="D221" s="82" t="s">
        <v>808</v>
      </c>
      <c r="E221" s="82">
        <v>44847</v>
      </c>
      <c r="F221" s="82" t="s">
        <v>808</v>
      </c>
      <c r="G221" s="238" t="s">
        <v>9257</v>
      </c>
      <c r="H221" s="83">
        <v>244847002502</v>
      </c>
      <c r="I221" s="82" t="s">
        <v>8074</v>
      </c>
      <c r="J221" s="240">
        <v>244847800463</v>
      </c>
      <c r="K221" s="82" t="s">
        <v>8082</v>
      </c>
      <c r="L221" s="82" t="s">
        <v>535</v>
      </c>
      <c r="M221" s="84" t="s">
        <v>8083</v>
      </c>
      <c r="N221" s="85">
        <v>1</v>
      </c>
      <c r="O221" s="238">
        <v>0</v>
      </c>
      <c r="P221" s="238">
        <v>0</v>
      </c>
      <c r="Q221" s="238">
        <v>0</v>
      </c>
      <c r="R221" s="238">
        <v>0</v>
      </c>
      <c r="S221" s="238">
        <v>0</v>
      </c>
      <c r="T221" s="238">
        <v>0</v>
      </c>
      <c r="U221" s="238">
        <v>0</v>
      </c>
      <c r="V221" s="238">
        <v>0</v>
      </c>
      <c r="W221" s="238">
        <v>0</v>
      </c>
      <c r="X221" s="238">
        <v>0</v>
      </c>
      <c r="Y221" s="238">
        <v>0</v>
      </c>
      <c r="Z221" s="238">
        <v>0</v>
      </c>
      <c r="AA221" s="238">
        <v>0</v>
      </c>
      <c r="AB221" s="238">
        <v>0</v>
      </c>
      <c r="AC221" s="238">
        <v>0</v>
      </c>
      <c r="AD221" s="238">
        <v>0</v>
      </c>
      <c r="AE221" s="238">
        <v>0</v>
      </c>
      <c r="AF221" s="238">
        <v>0</v>
      </c>
      <c r="AG221" s="238">
        <v>0</v>
      </c>
      <c r="AH221" s="238">
        <v>0</v>
      </c>
      <c r="AI221" s="238">
        <v>0</v>
      </c>
      <c r="AJ221" s="238">
        <v>0</v>
      </c>
      <c r="AK221" s="239">
        <f t="shared" si="3"/>
        <v>1</v>
      </c>
    </row>
    <row r="222" spans="1:37" x14ac:dyDescent="0.3">
      <c r="A222" s="85">
        <v>221</v>
      </c>
      <c r="B222" s="242">
        <v>2</v>
      </c>
      <c r="C222" s="82" t="s">
        <v>804</v>
      </c>
      <c r="D222" s="82" t="s">
        <v>808</v>
      </c>
      <c r="E222" s="82">
        <v>44847</v>
      </c>
      <c r="F222" s="82" t="s">
        <v>808</v>
      </c>
      <c r="G222" s="238" t="s">
        <v>9257</v>
      </c>
      <c r="H222" s="83">
        <v>244847004041</v>
      </c>
      <c r="I222" s="82" t="s">
        <v>5189</v>
      </c>
      <c r="J222" s="240">
        <v>244847004041</v>
      </c>
      <c r="K222" s="82" t="s">
        <v>8084</v>
      </c>
      <c r="L222" s="82" t="s">
        <v>535</v>
      </c>
      <c r="M222" s="84" t="s">
        <v>8085</v>
      </c>
      <c r="N222" s="85">
        <v>3</v>
      </c>
      <c r="O222" s="238">
        <v>0</v>
      </c>
      <c r="P222" s="238">
        <v>0</v>
      </c>
      <c r="Q222" s="238">
        <v>0</v>
      </c>
      <c r="R222" s="238">
        <v>0</v>
      </c>
      <c r="S222" s="238">
        <v>0</v>
      </c>
      <c r="T222" s="238">
        <v>0</v>
      </c>
      <c r="U222" s="238">
        <v>0</v>
      </c>
      <c r="V222" s="238">
        <v>0</v>
      </c>
      <c r="W222" s="238">
        <v>0</v>
      </c>
      <c r="X222" s="238">
        <v>0</v>
      </c>
      <c r="Y222" s="238">
        <v>0</v>
      </c>
      <c r="Z222" s="238">
        <v>0</v>
      </c>
      <c r="AA222" s="238">
        <v>0</v>
      </c>
      <c r="AB222" s="238">
        <v>0</v>
      </c>
      <c r="AC222" s="238">
        <v>0</v>
      </c>
      <c r="AD222" s="238">
        <v>0</v>
      </c>
      <c r="AE222" s="238">
        <v>0</v>
      </c>
      <c r="AF222" s="238">
        <v>0</v>
      </c>
      <c r="AG222" s="238">
        <v>0</v>
      </c>
      <c r="AH222" s="238">
        <v>0</v>
      </c>
      <c r="AI222" s="238">
        <v>0</v>
      </c>
      <c r="AJ222" s="238">
        <v>0</v>
      </c>
      <c r="AK222" s="239">
        <f t="shared" si="3"/>
        <v>3</v>
      </c>
    </row>
    <row r="223" spans="1:37" x14ac:dyDescent="0.3">
      <c r="A223" s="85">
        <v>222</v>
      </c>
      <c r="B223" s="242">
        <v>2</v>
      </c>
      <c r="C223" s="82" t="s">
        <v>804</v>
      </c>
      <c r="D223" s="82" t="s">
        <v>808</v>
      </c>
      <c r="E223" s="82">
        <v>44847</v>
      </c>
      <c r="F223" s="82" t="s">
        <v>808</v>
      </c>
      <c r="G223" s="238" t="s">
        <v>9257</v>
      </c>
      <c r="H223" s="83">
        <v>244847004041</v>
      </c>
      <c r="I223" s="82" t="s">
        <v>5189</v>
      </c>
      <c r="J223" s="240">
        <v>244847800317</v>
      </c>
      <c r="K223" s="82" t="s">
        <v>8086</v>
      </c>
      <c r="L223" s="82" t="s">
        <v>535</v>
      </c>
      <c r="M223" s="84" t="s">
        <v>8087</v>
      </c>
      <c r="N223" s="85">
        <v>1</v>
      </c>
      <c r="O223" s="238">
        <v>0</v>
      </c>
      <c r="P223" s="238">
        <v>0</v>
      </c>
      <c r="Q223" s="238">
        <v>0</v>
      </c>
      <c r="R223" s="238">
        <v>0</v>
      </c>
      <c r="S223" s="238">
        <v>0</v>
      </c>
      <c r="T223" s="238">
        <v>0</v>
      </c>
      <c r="U223" s="238">
        <v>0</v>
      </c>
      <c r="V223" s="238">
        <v>0</v>
      </c>
      <c r="W223" s="238">
        <v>0</v>
      </c>
      <c r="X223" s="238">
        <v>0</v>
      </c>
      <c r="Y223" s="238">
        <v>0</v>
      </c>
      <c r="Z223" s="238">
        <v>0</v>
      </c>
      <c r="AA223" s="238">
        <v>0</v>
      </c>
      <c r="AB223" s="238">
        <v>0</v>
      </c>
      <c r="AC223" s="238">
        <v>0</v>
      </c>
      <c r="AD223" s="238">
        <v>0</v>
      </c>
      <c r="AE223" s="238">
        <v>0</v>
      </c>
      <c r="AF223" s="238">
        <v>0</v>
      </c>
      <c r="AG223" s="238">
        <v>0</v>
      </c>
      <c r="AH223" s="238">
        <v>0</v>
      </c>
      <c r="AI223" s="238">
        <v>0</v>
      </c>
      <c r="AJ223" s="238">
        <v>0</v>
      </c>
      <c r="AK223" s="239">
        <f t="shared" si="3"/>
        <v>1</v>
      </c>
    </row>
    <row r="224" spans="1:37" x14ac:dyDescent="0.3">
      <c r="A224" s="85">
        <v>223</v>
      </c>
      <c r="B224" s="242">
        <v>2</v>
      </c>
      <c r="C224" s="82" t="s">
        <v>804</v>
      </c>
      <c r="D224" s="82" t="s">
        <v>808</v>
      </c>
      <c r="E224" s="82">
        <v>44847</v>
      </c>
      <c r="F224" s="82" t="s">
        <v>808</v>
      </c>
      <c r="G224" s="238" t="s">
        <v>9257</v>
      </c>
      <c r="H224" s="83">
        <v>244847004041</v>
      </c>
      <c r="I224" s="82" t="s">
        <v>5189</v>
      </c>
      <c r="J224" s="240">
        <v>244847800320</v>
      </c>
      <c r="K224" s="82" t="s">
        <v>8088</v>
      </c>
      <c r="L224" s="82" t="s">
        <v>535</v>
      </c>
      <c r="M224" s="84" t="s">
        <v>8089</v>
      </c>
      <c r="N224" s="85">
        <v>1</v>
      </c>
      <c r="O224" s="238">
        <v>0</v>
      </c>
      <c r="P224" s="238">
        <v>0</v>
      </c>
      <c r="Q224" s="238">
        <v>0</v>
      </c>
      <c r="R224" s="238">
        <v>0</v>
      </c>
      <c r="S224" s="238">
        <v>0</v>
      </c>
      <c r="T224" s="238">
        <v>0</v>
      </c>
      <c r="U224" s="238">
        <v>0</v>
      </c>
      <c r="V224" s="238">
        <v>0</v>
      </c>
      <c r="W224" s="238">
        <v>0</v>
      </c>
      <c r="X224" s="238">
        <v>0</v>
      </c>
      <c r="Y224" s="238">
        <v>0</v>
      </c>
      <c r="Z224" s="238">
        <v>0</v>
      </c>
      <c r="AA224" s="238">
        <v>0</v>
      </c>
      <c r="AB224" s="238">
        <v>0</v>
      </c>
      <c r="AC224" s="238">
        <v>0</v>
      </c>
      <c r="AD224" s="238">
        <v>0</v>
      </c>
      <c r="AE224" s="238">
        <v>0</v>
      </c>
      <c r="AF224" s="238">
        <v>0</v>
      </c>
      <c r="AG224" s="238">
        <v>0</v>
      </c>
      <c r="AH224" s="238">
        <v>0</v>
      </c>
      <c r="AI224" s="238">
        <v>0</v>
      </c>
      <c r="AJ224" s="238">
        <v>0</v>
      </c>
      <c r="AK224" s="239">
        <f t="shared" si="3"/>
        <v>1</v>
      </c>
    </row>
    <row r="225" spans="1:37" x14ac:dyDescent="0.3">
      <c r="A225" s="85">
        <v>224</v>
      </c>
      <c r="B225" s="242">
        <v>2</v>
      </c>
      <c r="C225" s="82" t="s">
        <v>804</v>
      </c>
      <c r="D225" s="82" t="s">
        <v>808</v>
      </c>
      <c r="E225" s="82">
        <v>44847</v>
      </c>
      <c r="F225" s="82" t="s">
        <v>808</v>
      </c>
      <c r="G225" s="238" t="s">
        <v>9257</v>
      </c>
      <c r="H225" s="83">
        <v>244847004041</v>
      </c>
      <c r="I225" s="82" t="s">
        <v>5189</v>
      </c>
      <c r="J225" s="240">
        <v>244847800321</v>
      </c>
      <c r="K225" s="82" t="s">
        <v>8090</v>
      </c>
      <c r="L225" s="82" t="s">
        <v>535</v>
      </c>
      <c r="M225" s="84" t="s">
        <v>8091</v>
      </c>
      <c r="N225" s="85">
        <v>1</v>
      </c>
      <c r="O225" s="238">
        <v>0</v>
      </c>
      <c r="P225" s="238">
        <v>0</v>
      </c>
      <c r="Q225" s="238">
        <v>0</v>
      </c>
      <c r="R225" s="238">
        <v>0</v>
      </c>
      <c r="S225" s="238">
        <v>0</v>
      </c>
      <c r="T225" s="238">
        <v>0</v>
      </c>
      <c r="U225" s="238">
        <v>0</v>
      </c>
      <c r="V225" s="238">
        <v>0</v>
      </c>
      <c r="W225" s="238">
        <v>0</v>
      </c>
      <c r="X225" s="238">
        <v>0</v>
      </c>
      <c r="Y225" s="238">
        <v>0</v>
      </c>
      <c r="Z225" s="238">
        <v>0</v>
      </c>
      <c r="AA225" s="238">
        <v>0</v>
      </c>
      <c r="AB225" s="238">
        <v>0</v>
      </c>
      <c r="AC225" s="238">
        <v>0</v>
      </c>
      <c r="AD225" s="238">
        <v>0</v>
      </c>
      <c r="AE225" s="238">
        <v>0</v>
      </c>
      <c r="AF225" s="238">
        <v>0</v>
      </c>
      <c r="AG225" s="238">
        <v>0</v>
      </c>
      <c r="AH225" s="238">
        <v>0</v>
      </c>
      <c r="AI225" s="238">
        <v>0</v>
      </c>
      <c r="AJ225" s="238">
        <v>0</v>
      </c>
      <c r="AK225" s="239">
        <f t="shared" si="3"/>
        <v>1</v>
      </c>
    </row>
    <row r="226" spans="1:37" x14ac:dyDescent="0.3">
      <c r="A226" s="85">
        <v>225</v>
      </c>
      <c r="B226" s="242">
        <v>2</v>
      </c>
      <c r="C226" s="82" t="s">
        <v>804</v>
      </c>
      <c r="D226" s="82" t="s">
        <v>808</v>
      </c>
      <c r="E226" s="82">
        <v>44847</v>
      </c>
      <c r="F226" s="82" t="s">
        <v>808</v>
      </c>
      <c r="G226" s="238" t="s">
        <v>9257</v>
      </c>
      <c r="H226" s="83">
        <v>244847004033</v>
      </c>
      <c r="I226" s="82" t="s">
        <v>8092</v>
      </c>
      <c r="J226" s="240">
        <v>244847800340</v>
      </c>
      <c r="K226" s="82" t="s">
        <v>8093</v>
      </c>
      <c r="L226" s="82" t="s">
        <v>535</v>
      </c>
      <c r="M226" s="84" t="s">
        <v>8094</v>
      </c>
      <c r="N226" s="85">
        <v>1</v>
      </c>
      <c r="O226" s="238">
        <v>0</v>
      </c>
      <c r="P226" s="238">
        <v>0</v>
      </c>
      <c r="Q226" s="238">
        <v>0</v>
      </c>
      <c r="R226" s="238">
        <v>0</v>
      </c>
      <c r="S226" s="238">
        <v>0</v>
      </c>
      <c r="T226" s="238">
        <v>0</v>
      </c>
      <c r="U226" s="238">
        <v>0</v>
      </c>
      <c r="V226" s="238">
        <v>0</v>
      </c>
      <c r="W226" s="238">
        <v>0</v>
      </c>
      <c r="X226" s="238">
        <v>0</v>
      </c>
      <c r="Y226" s="238">
        <v>0</v>
      </c>
      <c r="Z226" s="238">
        <v>0</v>
      </c>
      <c r="AA226" s="238">
        <v>0</v>
      </c>
      <c r="AB226" s="238">
        <v>0</v>
      </c>
      <c r="AC226" s="238">
        <v>0</v>
      </c>
      <c r="AD226" s="238">
        <v>0</v>
      </c>
      <c r="AE226" s="238">
        <v>0</v>
      </c>
      <c r="AF226" s="238">
        <v>0</v>
      </c>
      <c r="AG226" s="238">
        <v>0</v>
      </c>
      <c r="AH226" s="238">
        <v>0</v>
      </c>
      <c r="AI226" s="238">
        <v>0</v>
      </c>
      <c r="AJ226" s="238">
        <v>0</v>
      </c>
      <c r="AK226" s="239">
        <f t="shared" si="3"/>
        <v>1</v>
      </c>
    </row>
    <row r="227" spans="1:37" x14ac:dyDescent="0.3">
      <c r="A227" s="85">
        <v>226</v>
      </c>
      <c r="B227" s="242">
        <v>2</v>
      </c>
      <c r="C227" s="82" t="s">
        <v>804</v>
      </c>
      <c r="D227" s="82" t="s">
        <v>808</v>
      </c>
      <c r="E227" s="82">
        <v>44847</v>
      </c>
      <c r="F227" s="82" t="s">
        <v>808</v>
      </c>
      <c r="G227" s="238" t="s">
        <v>9257</v>
      </c>
      <c r="H227" s="83">
        <v>244847004033</v>
      </c>
      <c r="I227" s="82" t="s">
        <v>8092</v>
      </c>
      <c r="J227" s="240">
        <v>244847004033</v>
      </c>
      <c r="K227" s="82" t="s">
        <v>8095</v>
      </c>
      <c r="L227" s="82" t="s">
        <v>535</v>
      </c>
      <c r="M227" s="84" t="s">
        <v>8096</v>
      </c>
      <c r="N227" s="85">
        <v>1</v>
      </c>
      <c r="O227" s="238">
        <v>0</v>
      </c>
      <c r="P227" s="238">
        <v>0</v>
      </c>
      <c r="Q227" s="238">
        <v>0</v>
      </c>
      <c r="R227" s="238">
        <v>0</v>
      </c>
      <c r="S227" s="238">
        <v>0</v>
      </c>
      <c r="T227" s="238">
        <v>0</v>
      </c>
      <c r="U227" s="238">
        <v>0</v>
      </c>
      <c r="V227" s="238">
        <v>0</v>
      </c>
      <c r="W227" s="238">
        <v>0</v>
      </c>
      <c r="X227" s="238">
        <v>0</v>
      </c>
      <c r="Y227" s="238">
        <v>0</v>
      </c>
      <c r="Z227" s="238">
        <v>0</v>
      </c>
      <c r="AA227" s="238">
        <v>0</v>
      </c>
      <c r="AB227" s="238">
        <v>0</v>
      </c>
      <c r="AC227" s="238">
        <v>0</v>
      </c>
      <c r="AD227" s="238">
        <v>0</v>
      </c>
      <c r="AE227" s="238">
        <v>0</v>
      </c>
      <c r="AF227" s="238">
        <v>0</v>
      </c>
      <c r="AG227" s="238">
        <v>0</v>
      </c>
      <c r="AH227" s="238">
        <v>0</v>
      </c>
      <c r="AI227" s="238">
        <v>0</v>
      </c>
      <c r="AJ227" s="238">
        <v>0</v>
      </c>
      <c r="AK227" s="239">
        <f t="shared" si="3"/>
        <v>1</v>
      </c>
    </row>
    <row r="228" spans="1:37" x14ac:dyDescent="0.3">
      <c r="A228" s="85">
        <v>227</v>
      </c>
      <c r="B228" s="242">
        <v>2</v>
      </c>
      <c r="C228" s="82" t="s">
        <v>804</v>
      </c>
      <c r="D228" s="82" t="s">
        <v>808</v>
      </c>
      <c r="E228" s="82">
        <v>44847</v>
      </c>
      <c r="F228" s="82" t="s">
        <v>808</v>
      </c>
      <c r="G228" s="238" t="s">
        <v>9257</v>
      </c>
      <c r="H228" s="83">
        <v>244847004033</v>
      </c>
      <c r="I228" s="82" t="s">
        <v>8092</v>
      </c>
      <c r="J228" s="240">
        <v>244847800347</v>
      </c>
      <c r="K228" s="82" t="s">
        <v>8097</v>
      </c>
      <c r="L228" s="82" t="s">
        <v>535</v>
      </c>
      <c r="M228" s="84" t="s">
        <v>8098</v>
      </c>
      <c r="N228" s="85">
        <v>1</v>
      </c>
      <c r="O228" s="238">
        <v>0</v>
      </c>
      <c r="P228" s="238">
        <v>0</v>
      </c>
      <c r="Q228" s="238">
        <v>0</v>
      </c>
      <c r="R228" s="238">
        <v>0</v>
      </c>
      <c r="S228" s="238">
        <v>0</v>
      </c>
      <c r="T228" s="238">
        <v>0</v>
      </c>
      <c r="U228" s="238">
        <v>0</v>
      </c>
      <c r="V228" s="238">
        <v>0</v>
      </c>
      <c r="W228" s="238">
        <v>0</v>
      </c>
      <c r="X228" s="238">
        <v>0</v>
      </c>
      <c r="Y228" s="238">
        <v>0</v>
      </c>
      <c r="Z228" s="238">
        <v>0</v>
      </c>
      <c r="AA228" s="238">
        <v>0</v>
      </c>
      <c r="AB228" s="238">
        <v>0</v>
      </c>
      <c r="AC228" s="238">
        <v>0</v>
      </c>
      <c r="AD228" s="238">
        <v>0</v>
      </c>
      <c r="AE228" s="238">
        <v>0</v>
      </c>
      <c r="AF228" s="238">
        <v>0</v>
      </c>
      <c r="AG228" s="238">
        <v>0</v>
      </c>
      <c r="AH228" s="238">
        <v>0</v>
      </c>
      <c r="AI228" s="238">
        <v>0</v>
      </c>
      <c r="AJ228" s="238">
        <v>0</v>
      </c>
      <c r="AK228" s="239">
        <f t="shared" si="3"/>
        <v>1</v>
      </c>
    </row>
    <row r="229" spans="1:37" x14ac:dyDescent="0.3">
      <c r="A229" s="85">
        <v>228</v>
      </c>
      <c r="B229" s="242">
        <v>2</v>
      </c>
      <c r="C229" s="82" t="s">
        <v>804</v>
      </c>
      <c r="D229" s="82" t="s">
        <v>808</v>
      </c>
      <c r="E229" s="82">
        <v>44847</v>
      </c>
      <c r="F229" s="82" t="s">
        <v>808</v>
      </c>
      <c r="G229" s="238" t="s">
        <v>9257</v>
      </c>
      <c r="H229" s="83">
        <v>244847004033</v>
      </c>
      <c r="I229" s="82" t="s">
        <v>8092</v>
      </c>
      <c r="J229" s="240">
        <v>244847800356</v>
      </c>
      <c r="K229" s="82" t="s">
        <v>8099</v>
      </c>
      <c r="L229" s="82" t="s">
        <v>535</v>
      </c>
      <c r="M229" s="84" t="s">
        <v>8100</v>
      </c>
      <c r="N229" s="85">
        <v>1</v>
      </c>
      <c r="O229" s="238">
        <v>0</v>
      </c>
      <c r="P229" s="238">
        <v>0</v>
      </c>
      <c r="Q229" s="238">
        <v>0</v>
      </c>
      <c r="R229" s="238">
        <v>0</v>
      </c>
      <c r="S229" s="238">
        <v>0</v>
      </c>
      <c r="T229" s="238">
        <v>0</v>
      </c>
      <c r="U229" s="238">
        <v>0</v>
      </c>
      <c r="V229" s="238">
        <v>0</v>
      </c>
      <c r="W229" s="238">
        <v>0</v>
      </c>
      <c r="X229" s="238">
        <v>0</v>
      </c>
      <c r="Y229" s="238">
        <v>0</v>
      </c>
      <c r="Z229" s="238">
        <v>0</v>
      </c>
      <c r="AA229" s="238">
        <v>0</v>
      </c>
      <c r="AB229" s="238">
        <v>0</v>
      </c>
      <c r="AC229" s="238">
        <v>0</v>
      </c>
      <c r="AD229" s="238">
        <v>0</v>
      </c>
      <c r="AE229" s="238">
        <v>0</v>
      </c>
      <c r="AF229" s="238">
        <v>0</v>
      </c>
      <c r="AG229" s="238">
        <v>0</v>
      </c>
      <c r="AH229" s="238">
        <v>0</v>
      </c>
      <c r="AI229" s="238">
        <v>0</v>
      </c>
      <c r="AJ229" s="238">
        <v>0</v>
      </c>
      <c r="AK229" s="239">
        <f t="shared" si="3"/>
        <v>1</v>
      </c>
    </row>
    <row r="230" spans="1:37" x14ac:dyDescent="0.3">
      <c r="A230" s="85">
        <v>229</v>
      </c>
      <c r="B230" s="242">
        <v>2</v>
      </c>
      <c r="C230" s="82" t="s">
        <v>804</v>
      </c>
      <c r="D230" s="82" t="s">
        <v>808</v>
      </c>
      <c r="E230" s="82">
        <v>44847</v>
      </c>
      <c r="F230" s="82" t="s">
        <v>808</v>
      </c>
      <c r="G230" s="238" t="s">
        <v>9257</v>
      </c>
      <c r="H230" s="83">
        <v>244847004033</v>
      </c>
      <c r="I230" s="82" t="s">
        <v>8092</v>
      </c>
      <c r="J230" s="240">
        <v>244847800370</v>
      </c>
      <c r="K230" s="82" t="s">
        <v>8101</v>
      </c>
      <c r="L230" s="82" t="s">
        <v>535</v>
      </c>
      <c r="M230" s="84" t="s">
        <v>8102</v>
      </c>
      <c r="N230" s="85">
        <v>1</v>
      </c>
      <c r="O230" s="238">
        <v>0</v>
      </c>
      <c r="P230" s="238">
        <v>0</v>
      </c>
      <c r="Q230" s="238">
        <v>0</v>
      </c>
      <c r="R230" s="238">
        <v>0</v>
      </c>
      <c r="S230" s="238">
        <v>0</v>
      </c>
      <c r="T230" s="238">
        <v>0</v>
      </c>
      <c r="U230" s="238">
        <v>0</v>
      </c>
      <c r="V230" s="238">
        <v>0</v>
      </c>
      <c r="W230" s="238">
        <v>0</v>
      </c>
      <c r="X230" s="238">
        <v>0</v>
      </c>
      <c r="Y230" s="238">
        <v>0</v>
      </c>
      <c r="Z230" s="238">
        <v>0</v>
      </c>
      <c r="AA230" s="238">
        <v>0</v>
      </c>
      <c r="AB230" s="238">
        <v>0</v>
      </c>
      <c r="AC230" s="238">
        <v>0</v>
      </c>
      <c r="AD230" s="238">
        <v>0</v>
      </c>
      <c r="AE230" s="238">
        <v>0</v>
      </c>
      <c r="AF230" s="238">
        <v>0</v>
      </c>
      <c r="AG230" s="238">
        <v>0</v>
      </c>
      <c r="AH230" s="238">
        <v>0</v>
      </c>
      <c r="AI230" s="238">
        <v>0</v>
      </c>
      <c r="AJ230" s="238">
        <v>0</v>
      </c>
      <c r="AK230" s="239">
        <f t="shared" si="3"/>
        <v>1</v>
      </c>
    </row>
    <row r="231" spans="1:37" x14ac:dyDescent="0.3">
      <c r="A231" s="85">
        <v>230</v>
      </c>
      <c r="B231" s="242">
        <v>2</v>
      </c>
      <c r="C231" s="82" t="s">
        <v>804</v>
      </c>
      <c r="D231" s="82" t="s">
        <v>808</v>
      </c>
      <c r="E231" s="82">
        <v>44847</v>
      </c>
      <c r="F231" s="82" t="s">
        <v>808</v>
      </c>
      <c r="G231" s="238" t="s">
        <v>9257</v>
      </c>
      <c r="H231" s="83">
        <v>244847004033</v>
      </c>
      <c r="I231" s="82" t="s">
        <v>8092</v>
      </c>
      <c r="J231" s="240">
        <v>244847800371</v>
      </c>
      <c r="K231" s="82" t="s">
        <v>8103</v>
      </c>
      <c r="L231" s="82" t="s">
        <v>535</v>
      </c>
      <c r="M231" s="84" t="s">
        <v>8104</v>
      </c>
      <c r="N231" s="85">
        <v>1</v>
      </c>
      <c r="O231" s="238">
        <v>0</v>
      </c>
      <c r="P231" s="238">
        <v>0</v>
      </c>
      <c r="Q231" s="238">
        <v>0</v>
      </c>
      <c r="R231" s="238">
        <v>0</v>
      </c>
      <c r="S231" s="238">
        <v>0</v>
      </c>
      <c r="T231" s="238">
        <v>0</v>
      </c>
      <c r="U231" s="238">
        <v>0</v>
      </c>
      <c r="V231" s="238">
        <v>0</v>
      </c>
      <c r="W231" s="238">
        <v>0</v>
      </c>
      <c r="X231" s="238">
        <v>0</v>
      </c>
      <c r="Y231" s="238">
        <v>0</v>
      </c>
      <c r="Z231" s="238">
        <v>0</v>
      </c>
      <c r="AA231" s="238">
        <v>0</v>
      </c>
      <c r="AB231" s="238">
        <v>0</v>
      </c>
      <c r="AC231" s="238">
        <v>0</v>
      </c>
      <c r="AD231" s="238">
        <v>0</v>
      </c>
      <c r="AE231" s="238">
        <v>0</v>
      </c>
      <c r="AF231" s="238">
        <v>0</v>
      </c>
      <c r="AG231" s="238">
        <v>0</v>
      </c>
      <c r="AH231" s="238">
        <v>0</v>
      </c>
      <c r="AI231" s="238">
        <v>0</v>
      </c>
      <c r="AJ231" s="238">
        <v>0</v>
      </c>
      <c r="AK231" s="239">
        <f t="shared" si="3"/>
        <v>1</v>
      </c>
    </row>
    <row r="232" spans="1:37" x14ac:dyDescent="0.3">
      <c r="A232" s="85">
        <v>231</v>
      </c>
      <c r="B232" s="242">
        <v>2</v>
      </c>
      <c r="C232" s="82" t="s">
        <v>804</v>
      </c>
      <c r="D232" s="82" t="s">
        <v>808</v>
      </c>
      <c r="E232" s="82">
        <v>44847</v>
      </c>
      <c r="F232" s="82" t="s">
        <v>808</v>
      </c>
      <c r="G232" s="238" t="s">
        <v>9257</v>
      </c>
      <c r="H232" s="83">
        <v>244847004033</v>
      </c>
      <c r="I232" s="82" t="s">
        <v>8092</v>
      </c>
      <c r="J232" s="240">
        <v>244847800377</v>
      </c>
      <c r="K232" s="82" t="s">
        <v>8105</v>
      </c>
      <c r="L232" s="82" t="s">
        <v>535</v>
      </c>
      <c r="M232" s="84" t="s">
        <v>8106</v>
      </c>
      <c r="N232" s="85">
        <v>1</v>
      </c>
      <c r="O232" s="238">
        <v>0</v>
      </c>
      <c r="P232" s="238">
        <v>0</v>
      </c>
      <c r="Q232" s="238">
        <v>0</v>
      </c>
      <c r="R232" s="238">
        <v>0</v>
      </c>
      <c r="S232" s="238">
        <v>0</v>
      </c>
      <c r="T232" s="238">
        <v>0</v>
      </c>
      <c r="U232" s="238">
        <v>0</v>
      </c>
      <c r="V232" s="238">
        <v>0</v>
      </c>
      <c r="W232" s="238">
        <v>0</v>
      </c>
      <c r="X232" s="238">
        <v>0</v>
      </c>
      <c r="Y232" s="238">
        <v>0</v>
      </c>
      <c r="Z232" s="238">
        <v>0</v>
      </c>
      <c r="AA232" s="238">
        <v>0</v>
      </c>
      <c r="AB232" s="238">
        <v>0</v>
      </c>
      <c r="AC232" s="238">
        <v>0</v>
      </c>
      <c r="AD232" s="238">
        <v>0</v>
      </c>
      <c r="AE232" s="238">
        <v>0</v>
      </c>
      <c r="AF232" s="238">
        <v>0</v>
      </c>
      <c r="AG232" s="238">
        <v>0</v>
      </c>
      <c r="AH232" s="238">
        <v>0</v>
      </c>
      <c r="AI232" s="238">
        <v>0</v>
      </c>
      <c r="AJ232" s="238">
        <v>0</v>
      </c>
      <c r="AK232" s="239">
        <f t="shared" si="3"/>
        <v>1</v>
      </c>
    </row>
    <row r="233" spans="1:37" s="348" customFormat="1" x14ac:dyDescent="0.3">
      <c r="A233" s="85">
        <v>232</v>
      </c>
      <c r="B233" s="242">
        <v>2</v>
      </c>
      <c r="C233" s="82" t="s">
        <v>804</v>
      </c>
      <c r="D233" s="82" t="s">
        <v>808</v>
      </c>
      <c r="E233" s="82">
        <v>44847</v>
      </c>
      <c r="F233" s="82" t="s">
        <v>808</v>
      </c>
      <c r="G233" s="238" t="s">
        <v>9257</v>
      </c>
      <c r="H233" s="83">
        <v>244847004033</v>
      </c>
      <c r="I233" s="82" t="s">
        <v>8092</v>
      </c>
      <c r="J233" s="240">
        <v>244847800378</v>
      </c>
      <c r="K233" s="82" t="s">
        <v>8107</v>
      </c>
      <c r="L233" s="82" t="s">
        <v>535</v>
      </c>
      <c r="M233" s="84" t="s">
        <v>8108</v>
      </c>
      <c r="N233" s="85">
        <v>1</v>
      </c>
      <c r="O233" s="238">
        <v>0</v>
      </c>
      <c r="P233" s="238">
        <v>0</v>
      </c>
      <c r="Q233" s="238">
        <v>0</v>
      </c>
      <c r="R233" s="238">
        <v>0</v>
      </c>
      <c r="S233" s="238">
        <v>0</v>
      </c>
      <c r="T233" s="238">
        <v>0</v>
      </c>
      <c r="U233" s="238">
        <v>0</v>
      </c>
      <c r="V233" s="238">
        <v>0</v>
      </c>
      <c r="W233" s="238">
        <v>0</v>
      </c>
      <c r="X233" s="238">
        <v>0</v>
      </c>
      <c r="Y233" s="238">
        <v>0</v>
      </c>
      <c r="Z233" s="238">
        <v>0</v>
      </c>
      <c r="AA233" s="238">
        <v>0</v>
      </c>
      <c r="AB233" s="238">
        <v>0</v>
      </c>
      <c r="AC233" s="238">
        <v>0</v>
      </c>
      <c r="AD233" s="238">
        <v>0</v>
      </c>
      <c r="AE233" s="238">
        <v>0</v>
      </c>
      <c r="AF233" s="238">
        <v>0</v>
      </c>
      <c r="AG233" s="238">
        <v>0</v>
      </c>
      <c r="AH233" s="238">
        <v>0</v>
      </c>
      <c r="AI233" s="238">
        <v>0</v>
      </c>
      <c r="AJ233" s="238">
        <v>0</v>
      </c>
      <c r="AK233" s="239">
        <f t="shared" si="3"/>
        <v>1</v>
      </c>
    </row>
    <row r="234" spans="1:37" x14ac:dyDescent="0.3">
      <c r="A234" s="85">
        <v>233</v>
      </c>
      <c r="B234" s="242">
        <v>2</v>
      </c>
      <c r="C234" s="82" t="s">
        <v>804</v>
      </c>
      <c r="D234" s="82" t="s">
        <v>808</v>
      </c>
      <c r="E234" s="82">
        <v>44847</v>
      </c>
      <c r="F234" s="82" t="s">
        <v>808</v>
      </c>
      <c r="G234" s="238" t="s">
        <v>9257</v>
      </c>
      <c r="H234" s="83">
        <v>244847004033</v>
      </c>
      <c r="I234" s="82" t="s">
        <v>8092</v>
      </c>
      <c r="J234" s="240">
        <v>244847800379</v>
      </c>
      <c r="K234" s="82" t="s">
        <v>8109</v>
      </c>
      <c r="L234" s="82" t="s">
        <v>535</v>
      </c>
      <c r="M234" s="84" t="s">
        <v>8110</v>
      </c>
      <c r="N234" s="85">
        <v>1</v>
      </c>
      <c r="O234" s="238">
        <v>0</v>
      </c>
      <c r="P234" s="238">
        <v>0</v>
      </c>
      <c r="Q234" s="238">
        <v>0</v>
      </c>
      <c r="R234" s="238">
        <v>0</v>
      </c>
      <c r="S234" s="238">
        <v>0</v>
      </c>
      <c r="T234" s="238">
        <v>0</v>
      </c>
      <c r="U234" s="238">
        <v>0</v>
      </c>
      <c r="V234" s="238">
        <v>0</v>
      </c>
      <c r="W234" s="238">
        <v>0</v>
      </c>
      <c r="X234" s="238">
        <v>0</v>
      </c>
      <c r="Y234" s="238">
        <v>0</v>
      </c>
      <c r="Z234" s="238">
        <v>0</v>
      </c>
      <c r="AA234" s="238">
        <v>0</v>
      </c>
      <c r="AB234" s="238">
        <v>0</v>
      </c>
      <c r="AC234" s="238">
        <v>0</v>
      </c>
      <c r="AD234" s="238">
        <v>0</v>
      </c>
      <c r="AE234" s="238">
        <v>0</v>
      </c>
      <c r="AF234" s="238">
        <v>0</v>
      </c>
      <c r="AG234" s="238">
        <v>0</v>
      </c>
      <c r="AH234" s="238">
        <v>0</v>
      </c>
      <c r="AI234" s="238">
        <v>0</v>
      </c>
      <c r="AJ234" s="238">
        <v>0</v>
      </c>
      <c r="AK234" s="239">
        <f t="shared" si="3"/>
        <v>1</v>
      </c>
    </row>
    <row r="235" spans="1:37" x14ac:dyDescent="0.3">
      <c r="A235" s="85">
        <v>234</v>
      </c>
      <c r="B235" s="242">
        <v>2</v>
      </c>
      <c r="C235" s="82" t="s">
        <v>804</v>
      </c>
      <c r="D235" s="82" t="s">
        <v>808</v>
      </c>
      <c r="E235" s="82">
        <v>44847</v>
      </c>
      <c r="F235" s="82" t="s">
        <v>808</v>
      </c>
      <c r="G235" s="238" t="s">
        <v>9257</v>
      </c>
      <c r="H235" s="83">
        <v>244847004033</v>
      </c>
      <c r="I235" s="82" t="s">
        <v>8092</v>
      </c>
      <c r="J235" s="240">
        <v>244847800382</v>
      </c>
      <c r="K235" s="82" t="s">
        <v>8111</v>
      </c>
      <c r="L235" s="82" t="s">
        <v>535</v>
      </c>
      <c r="M235" s="84" t="s">
        <v>8112</v>
      </c>
      <c r="N235" s="85">
        <v>1</v>
      </c>
      <c r="O235" s="238">
        <v>0</v>
      </c>
      <c r="P235" s="238">
        <v>0</v>
      </c>
      <c r="Q235" s="238">
        <v>0</v>
      </c>
      <c r="R235" s="238">
        <v>0</v>
      </c>
      <c r="S235" s="238">
        <v>0</v>
      </c>
      <c r="T235" s="238">
        <v>0</v>
      </c>
      <c r="U235" s="238">
        <v>0</v>
      </c>
      <c r="V235" s="238">
        <v>0</v>
      </c>
      <c r="W235" s="238">
        <v>0</v>
      </c>
      <c r="X235" s="238">
        <v>0</v>
      </c>
      <c r="Y235" s="238">
        <v>0</v>
      </c>
      <c r="Z235" s="238">
        <v>0</v>
      </c>
      <c r="AA235" s="238">
        <v>0</v>
      </c>
      <c r="AB235" s="238">
        <v>0</v>
      </c>
      <c r="AC235" s="238">
        <v>0</v>
      </c>
      <c r="AD235" s="238">
        <v>0</v>
      </c>
      <c r="AE235" s="238">
        <v>0</v>
      </c>
      <c r="AF235" s="238">
        <v>0</v>
      </c>
      <c r="AG235" s="238">
        <v>0</v>
      </c>
      <c r="AH235" s="238">
        <v>0</v>
      </c>
      <c r="AI235" s="238">
        <v>0</v>
      </c>
      <c r="AJ235" s="238">
        <v>0</v>
      </c>
      <c r="AK235" s="239">
        <f t="shared" si="3"/>
        <v>1</v>
      </c>
    </row>
    <row r="236" spans="1:37" x14ac:dyDescent="0.3">
      <c r="A236" s="85">
        <v>235</v>
      </c>
      <c r="B236" s="242">
        <v>2</v>
      </c>
      <c r="C236" s="82" t="s">
        <v>804</v>
      </c>
      <c r="D236" s="82" t="s">
        <v>808</v>
      </c>
      <c r="E236" s="82">
        <v>44847</v>
      </c>
      <c r="F236" s="82" t="s">
        <v>808</v>
      </c>
      <c r="G236" s="238" t="s">
        <v>9257</v>
      </c>
      <c r="H236" s="83">
        <v>244847800159</v>
      </c>
      <c r="I236" s="82" t="s">
        <v>8113</v>
      </c>
      <c r="J236" s="240">
        <v>244847800016</v>
      </c>
      <c r="K236" s="82" t="s">
        <v>8114</v>
      </c>
      <c r="L236" s="82" t="s">
        <v>535</v>
      </c>
      <c r="M236" s="84" t="s">
        <v>8115</v>
      </c>
      <c r="N236" s="85">
        <v>1</v>
      </c>
      <c r="O236" s="238">
        <v>0</v>
      </c>
      <c r="P236" s="238">
        <v>0</v>
      </c>
      <c r="Q236" s="238">
        <v>0</v>
      </c>
      <c r="R236" s="238">
        <v>0</v>
      </c>
      <c r="S236" s="238">
        <v>0</v>
      </c>
      <c r="T236" s="238">
        <v>0</v>
      </c>
      <c r="U236" s="238">
        <v>0</v>
      </c>
      <c r="V236" s="238">
        <v>0</v>
      </c>
      <c r="W236" s="238">
        <v>0</v>
      </c>
      <c r="X236" s="238">
        <v>0</v>
      </c>
      <c r="Y236" s="238">
        <v>0</v>
      </c>
      <c r="Z236" s="238">
        <v>0</v>
      </c>
      <c r="AA236" s="238">
        <v>0</v>
      </c>
      <c r="AB236" s="238">
        <v>0</v>
      </c>
      <c r="AC236" s="238">
        <v>0</v>
      </c>
      <c r="AD236" s="238">
        <v>0</v>
      </c>
      <c r="AE236" s="238">
        <v>0</v>
      </c>
      <c r="AF236" s="238">
        <v>0</v>
      </c>
      <c r="AG236" s="238">
        <v>0</v>
      </c>
      <c r="AH236" s="238">
        <v>0</v>
      </c>
      <c r="AI236" s="238">
        <v>0</v>
      </c>
      <c r="AJ236" s="238">
        <v>0</v>
      </c>
      <c r="AK236" s="239">
        <f t="shared" si="3"/>
        <v>1</v>
      </c>
    </row>
    <row r="237" spans="1:37" x14ac:dyDescent="0.3">
      <c r="A237" s="85">
        <v>236</v>
      </c>
      <c r="B237" s="242">
        <v>2</v>
      </c>
      <c r="C237" s="82" t="s">
        <v>804</v>
      </c>
      <c r="D237" s="82" t="s">
        <v>808</v>
      </c>
      <c r="E237" s="82">
        <v>44847</v>
      </c>
      <c r="F237" s="82" t="s">
        <v>808</v>
      </c>
      <c r="G237" s="238" t="s">
        <v>9257</v>
      </c>
      <c r="H237" s="83">
        <v>244847800159</v>
      </c>
      <c r="I237" s="82" t="s">
        <v>8113</v>
      </c>
      <c r="J237" s="240">
        <v>244847800018</v>
      </c>
      <c r="K237" s="82" t="s">
        <v>8116</v>
      </c>
      <c r="L237" s="82" t="s">
        <v>535</v>
      </c>
      <c r="M237" s="84" t="s">
        <v>8117</v>
      </c>
      <c r="N237" s="85">
        <v>1</v>
      </c>
      <c r="O237" s="238">
        <v>0</v>
      </c>
      <c r="P237" s="238">
        <v>0</v>
      </c>
      <c r="Q237" s="238">
        <v>0</v>
      </c>
      <c r="R237" s="238">
        <v>0</v>
      </c>
      <c r="S237" s="238">
        <v>0</v>
      </c>
      <c r="T237" s="238">
        <v>0</v>
      </c>
      <c r="U237" s="238">
        <v>0</v>
      </c>
      <c r="V237" s="238">
        <v>0</v>
      </c>
      <c r="W237" s="238">
        <v>0</v>
      </c>
      <c r="X237" s="238">
        <v>0</v>
      </c>
      <c r="Y237" s="238">
        <v>0</v>
      </c>
      <c r="Z237" s="238">
        <v>0</v>
      </c>
      <c r="AA237" s="238">
        <v>0</v>
      </c>
      <c r="AB237" s="238">
        <v>0</v>
      </c>
      <c r="AC237" s="238">
        <v>0</v>
      </c>
      <c r="AD237" s="238">
        <v>0</v>
      </c>
      <c r="AE237" s="238">
        <v>0</v>
      </c>
      <c r="AF237" s="238">
        <v>0</v>
      </c>
      <c r="AG237" s="238">
        <v>0</v>
      </c>
      <c r="AH237" s="238">
        <v>0</v>
      </c>
      <c r="AI237" s="238">
        <v>0</v>
      </c>
      <c r="AJ237" s="238">
        <v>0</v>
      </c>
      <c r="AK237" s="239">
        <f t="shared" si="3"/>
        <v>1</v>
      </c>
    </row>
    <row r="238" spans="1:37" x14ac:dyDescent="0.3">
      <c r="A238" s="85">
        <v>237</v>
      </c>
      <c r="B238" s="242">
        <v>2</v>
      </c>
      <c r="C238" s="82" t="s">
        <v>804</v>
      </c>
      <c r="D238" s="82" t="s">
        <v>808</v>
      </c>
      <c r="E238" s="82">
        <v>44847</v>
      </c>
      <c r="F238" s="82" t="s">
        <v>808</v>
      </c>
      <c r="G238" s="238" t="s">
        <v>9257</v>
      </c>
      <c r="H238" s="83">
        <v>244847800159</v>
      </c>
      <c r="I238" s="82" t="s">
        <v>8113</v>
      </c>
      <c r="J238" s="240">
        <v>244847800022</v>
      </c>
      <c r="K238" s="82" t="s">
        <v>8118</v>
      </c>
      <c r="L238" s="82" t="s">
        <v>535</v>
      </c>
      <c r="M238" s="84" t="s">
        <v>8119</v>
      </c>
      <c r="N238" s="85">
        <v>1</v>
      </c>
      <c r="O238" s="238">
        <v>0</v>
      </c>
      <c r="P238" s="238">
        <v>0</v>
      </c>
      <c r="Q238" s="238">
        <v>0</v>
      </c>
      <c r="R238" s="238">
        <v>0</v>
      </c>
      <c r="S238" s="238">
        <v>0</v>
      </c>
      <c r="T238" s="238">
        <v>0</v>
      </c>
      <c r="U238" s="238">
        <v>0</v>
      </c>
      <c r="V238" s="238">
        <v>0</v>
      </c>
      <c r="W238" s="238">
        <v>0</v>
      </c>
      <c r="X238" s="238">
        <v>0</v>
      </c>
      <c r="Y238" s="238">
        <v>0</v>
      </c>
      <c r="Z238" s="238">
        <v>0</v>
      </c>
      <c r="AA238" s="238">
        <v>0</v>
      </c>
      <c r="AB238" s="238">
        <v>0</v>
      </c>
      <c r="AC238" s="238">
        <v>0</v>
      </c>
      <c r="AD238" s="238">
        <v>0</v>
      </c>
      <c r="AE238" s="238">
        <v>0</v>
      </c>
      <c r="AF238" s="238">
        <v>0</v>
      </c>
      <c r="AG238" s="238">
        <v>0</v>
      </c>
      <c r="AH238" s="238">
        <v>0</v>
      </c>
      <c r="AI238" s="238">
        <v>0</v>
      </c>
      <c r="AJ238" s="238">
        <v>0</v>
      </c>
      <c r="AK238" s="239">
        <f t="shared" si="3"/>
        <v>1</v>
      </c>
    </row>
    <row r="239" spans="1:37" x14ac:dyDescent="0.3">
      <c r="A239" s="85">
        <v>238</v>
      </c>
      <c r="B239" s="242">
        <v>2</v>
      </c>
      <c r="C239" s="82" t="s">
        <v>804</v>
      </c>
      <c r="D239" s="82" t="s">
        <v>808</v>
      </c>
      <c r="E239" s="82">
        <v>44847</v>
      </c>
      <c r="F239" s="82" t="s">
        <v>808</v>
      </c>
      <c r="G239" s="238" t="s">
        <v>9257</v>
      </c>
      <c r="H239" s="83">
        <v>244847800159</v>
      </c>
      <c r="I239" s="82" t="s">
        <v>8113</v>
      </c>
      <c r="J239" s="240">
        <v>244847800033</v>
      </c>
      <c r="K239" s="82" t="s">
        <v>8120</v>
      </c>
      <c r="L239" s="82" t="s">
        <v>535</v>
      </c>
      <c r="M239" s="84" t="s">
        <v>8121</v>
      </c>
      <c r="N239" s="85">
        <v>1</v>
      </c>
      <c r="O239" s="238">
        <v>0</v>
      </c>
      <c r="P239" s="238">
        <v>0</v>
      </c>
      <c r="Q239" s="238">
        <v>0</v>
      </c>
      <c r="R239" s="238">
        <v>0</v>
      </c>
      <c r="S239" s="238">
        <v>0</v>
      </c>
      <c r="T239" s="238">
        <v>0</v>
      </c>
      <c r="U239" s="238">
        <v>0</v>
      </c>
      <c r="V239" s="238">
        <v>0</v>
      </c>
      <c r="W239" s="238">
        <v>0</v>
      </c>
      <c r="X239" s="238">
        <v>0</v>
      </c>
      <c r="Y239" s="238">
        <v>0</v>
      </c>
      <c r="Z239" s="238">
        <v>0</v>
      </c>
      <c r="AA239" s="238">
        <v>0</v>
      </c>
      <c r="AB239" s="238">
        <v>0</v>
      </c>
      <c r="AC239" s="238">
        <v>0</v>
      </c>
      <c r="AD239" s="238">
        <v>0</v>
      </c>
      <c r="AE239" s="238">
        <v>0</v>
      </c>
      <c r="AF239" s="238">
        <v>0</v>
      </c>
      <c r="AG239" s="238">
        <v>0</v>
      </c>
      <c r="AH239" s="238">
        <v>0</v>
      </c>
      <c r="AI239" s="238">
        <v>0</v>
      </c>
      <c r="AJ239" s="238">
        <v>0</v>
      </c>
      <c r="AK239" s="239">
        <f t="shared" si="3"/>
        <v>1</v>
      </c>
    </row>
    <row r="240" spans="1:37" x14ac:dyDescent="0.3">
      <c r="A240" s="85">
        <v>239</v>
      </c>
      <c r="B240" s="242">
        <v>2</v>
      </c>
      <c r="C240" s="82" t="s">
        <v>804</v>
      </c>
      <c r="D240" s="82" t="s">
        <v>808</v>
      </c>
      <c r="E240" s="82">
        <v>44847</v>
      </c>
      <c r="F240" s="82" t="s">
        <v>808</v>
      </c>
      <c r="G240" s="238" t="s">
        <v>9257</v>
      </c>
      <c r="H240" s="83">
        <v>244847800159</v>
      </c>
      <c r="I240" s="82" t="s">
        <v>8113</v>
      </c>
      <c r="J240" s="240">
        <v>244847800056</v>
      </c>
      <c r="K240" s="82" t="s">
        <v>8122</v>
      </c>
      <c r="L240" s="82" t="s">
        <v>535</v>
      </c>
      <c r="M240" s="84" t="s">
        <v>8123</v>
      </c>
      <c r="N240" s="85">
        <v>1</v>
      </c>
      <c r="O240" s="238">
        <v>0</v>
      </c>
      <c r="P240" s="238">
        <v>0</v>
      </c>
      <c r="Q240" s="238">
        <v>0</v>
      </c>
      <c r="R240" s="238">
        <v>0</v>
      </c>
      <c r="S240" s="238">
        <v>0</v>
      </c>
      <c r="T240" s="238">
        <v>0</v>
      </c>
      <c r="U240" s="238">
        <v>0</v>
      </c>
      <c r="V240" s="238">
        <v>0</v>
      </c>
      <c r="W240" s="238">
        <v>0</v>
      </c>
      <c r="X240" s="238">
        <v>0</v>
      </c>
      <c r="Y240" s="238">
        <v>0</v>
      </c>
      <c r="Z240" s="238">
        <v>0</v>
      </c>
      <c r="AA240" s="238">
        <v>0</v>
      </c>
      <c r="AB240" s="238">
        <v>0</v>
      </c>
      <c r="AC240" s="238">
        <v>0</v>
      </c>
      <c r="AD240" s="238">
        <v>0</v>
      </c>
      <c r="AE240" s="238">
        <v>0</v>
      </c>
      <c r="AF240" s="238">
        <v>0</v>
      </c>
      <c r="AG240" s="238">
        <v>0</v>
      </c>
      <c r="AH240" s="238">
        <v>0</v>
      </c>
      <c r="AI240" s="238">
        <v>0</v>
      </c>
      <c r="AJ240" s="238">
        <v>0</v>
      </c>
      <c r="AK240" s="239">
        <f t="shared" si="3"/>
        <v>1</v>
      </c>
    </row>
    <row r="241" spans="1:37" x14ac:dyDescent="0.3">
      <c r="A241" s="85">
        <v>240</v>
      </c>
      <c r="B241" s="242">
        <v>2</v>
      </c>
      <c r="C241" s="82" t="s">
        <v>804</v>
      </c>
      <c r="D241" s="82" t="s">
        <v>808</v>
      </c>
      <c r="E241" s="82">
        <v>44847</v>
      </c>
      <c r="F241" s="82" t="s">
        <v>808</v>
      </c>
      <c r="G241" s="238" t="s">
        <v>9257</v>
      </c>
      <c r="H241" s="83">
        <v>244847004025</v>
      </c>
      <c r="I241" s="82" t="s">
        <v>6446</v>
      </c>
      <c r="J241" s="240">
        <v>244847800253</v>
      </c>
      <c r="K241" s="82" t="s">
        <v>8124</v>
      </c>
      <c r="L241" s="82" t="s">
        <v>535</v>
      </c>
      <c r="M241" s="84" t="s">
        <v>8125</v>
      </c>
      <c r="N241" s="85">
        <v>2</v>
      </c>
      <c r="O241" s="238">
        <v>0</v>
      </c>
      <c r="P241" s="238">
        <v>0</v>
      </c>
      <c r="Q241" s="238">
        <v>0</v>
      </c>
      <c r="R241" s="238">
        <v>0</v>
      </c>
      <c r="S241" s="238">
        <v>0</v>
      </c>
      <c r="T241" s="238">
        <v>0</v>
      </c>
      <c r="U241" s="238">
        <v>0</v>
      </c>
      <c r="V241" s="238">
        <v>0</v>
      </c>
      <c r="W241" s="238">
        <v>0</v>
      </c>
      <c r="X241" s="238">
        <v>0</v>
      </c>
      <c r="Y241" s="238">
        <v>0</v>
      </c>
      <c r="Z241" s="238">
        <v>0</v>
      </c>
      <c r="AA241" s="238">
        <v>0</v>
      </c>
      <c r="AB241" s="238">
        <v>0</v>
      </c>
      <c r="AC241" s="238">
        <v>0</v>
      </c>
      <c r="AD241" s="238">
        <v>0</v>
      </c>
      <c r="AE241" s="238">
        <v>0</v>
      </c>
      <c r="AF241" s="238">
        <v>0</v>
      </c>
      <c r="AG241" s="238">
        <v>0</v>
      </c>
      <c r="AH241" s="238">
        <v>0</v>
      </c>
      <c r="AI241" s="238">
        <v>0</v>
      </c>
      <c r="AJ241" s="238">
        <v>0</v>
      </c>
      <c r="AK241" s="239">
        <f t="shared" si="3"/>
        <v>2</v>
      </c>
    </row>
    <row r="242" spans="1:37" x14ac:dyDescent="0.3">
      <c r="A242" s="85">
        <v>241</v>
      </c>
      <c r="B242" s="242">
        <v>2</v>
      </c>
      <c r="C242" s="82" t="s">
        <v>804</v>
      </c>
      <c r="D242" s="82" t="s">
        <v>808</v>
      </c>
      <c r="E242" s="82">
        <v>44847</v>
      </c>
      <c r="F242" s="82" t="s">
        <v>808</v>
      </c>
      <c r="G242" s="238" t="s">
        <v>9257</v>
      </c>
      <c r="H242" s="83">
        <v>244847004025</v>
      </c>
      <c r="I242" s="82" t="s">
        <v>6446</v>
      </c>
      <c r="J242" s="240">
        <v>244847800255</v>
      </c>
      <c r="K242" s="82" t="s">
        <v>8126</v>
      </c>
      <c r="L242" s="82" t="s">
        <v>535</v>
      </c>
      <c r="M242" s="84" t="s">
        <v>8127</v>
      </c>
      <c r="N242" s="85">
        <v>1</v>
      </c>
      <c r="O242" s="238">
        <v>0</v>
      </c>
      <c r="P242" s="238">
        <v>0</v>
      </c>
      <c r="Q242" s="238">
        <v>0</v>
      </c>
      <c r="R242" s="238">
        <v>0</v>
      </c>
      <c r="S242" s="238">
        <v>0</v>
      </c>
      <c r="T242" s="238">
        <v>0</v>
      </c>
      <c r="U242" s="238">
        <v>0</v>
      </c>
      <c r="V242" s="238">
        <v>0</v>
      </c>
      <c r="W242" s="238">
        <v>0</v>
      </c>
      <c r="X242" s="238">
        <v>0</v>
      </c>
      <c r="Y242" s="238">
        <v>0</v>
      </c>
      <c r="Z242" s="238">
        <v>0</v>
      </c>
      <c r="AA242" s="238">
        <v>0</v>
      </c>
      <c r="AB242" s="238">
        <v>0</v>
      </c>
      <c r="AC242" s="238">
        <v>0</v>
      </c>
      <c r="AD242" s="238">
        <v>0</v>
      </c>
      <c r="AE242" s="238">
        <v>0</v>
      </c>
      <c r="AF242" s="238">
        <v>0</v>
      </c>
      <c r="AG242" s="238">
        <v>0</v>
      </c>
      <c r="AH242" s="238">
        <v>0</v>
      </c>
      <c r="AI242" s="238">
        <v>0</v>
      </c>
      <c r="AJ242" s="238">
        <v>0</v>
      </c>
      <c r="AK242" s="239">
        <f t="shared" si="3"/>
        <v>1</v>
      </c>
    </row>
    <row r="243" spans="1:37" x14ac:dyDescent="0.3">
      <c r="A243" s="85">
        <v>242</v>
      </c>
      <c r="B243" s="242">
        <v>2</v>
      </c>
      <c r="C243" s="82" t="s">
        <v>804</v>
      </c>
      <c r="D243" s="82" t="s">
        <v>808</v>
      </c>
      <c r="E243" s="82">
        <v>44847</v>
      </c>
      <c r="F243" s="82" t="s">
        <v>808</v>
      </c>
      <c r="G243" s="238" t="s">
        <v>9257</v>
      </c>
      <c r="H243" s="83">
        <v>244847004025</v>
      </c>
      <c r="I243" s="82" t="s">
        <v>6446</v>
      </c>
      <c r="J243" s="240">
        <v>244847800271</v>
      </c>
      <c r="K243" s="82" t="s">
        <v>8128</v>
      </c>
      <c r="L243" s="82" t="s">
        <v>535</v>
      </c>
      <c r="M243" s="84" t="s">
        <v>8129</v>
      </c>
      <c r="N243" s="85">
        <v>1</v>
      </c>
      <c r="O243" s="238">
        <v>0</v>
      </c>
      <c r="P243" s="238">
        <v>0</v>
      </c>
      <c r="Q243" s="238">
        <v>0</v>
      </c>
      <c r="R243" s="238">
        <v>0</v>
      </c>
      <c r="S243" s="238">
        <v>0</v>
      </c>
      <c r="T243" s="238">
        <v>0</v>
      </c>
      <c r="U243" s="238">
        <v>0</v>
      </c>
      <c r="V243" s="238">
        <v>0</v>
      </c>
      <c r="W243" s="238">
        <v>0</v>
      </c>
      <c r="X243" s="238">
        <v>0</v>
      </c>
      <c r="Y243" s="238">
        <v>0</v>
      </c>
      <c r="Z243" s="238">
        <v>0</v>
      </c>
      <c r="AA243" s="238">
        <v>0</v>
      </c>
      <c r="AB243" s="238">
        <v>0</v>
      </c>
      <c r="AC243" s="238">
        <v>0</v>
      </c>
      <c r="AD243" s="238">
        <v>0</v>
      </c>
      <c r="AE243" s="238">
        <v>0</v>
      </c>
      <c r="AF243" s="238">
        <v>0</v>
      </c>
      <c r="AG243" s="238">
        <v>0</v>
      </c>
      <c r="AH243" s="238">
        <v>0</v>
      </c>
      <c r="AI243" s="238">
        <v>0</v>
      </c>
      <c r="AJ243" s="238">
        <v>0</v>
      </c>
      <c r="AK243" s="239">
        <f t="shared" si="3"/>
        <v>1</v>
      </c>
    </row>
    <row r="244" spans="1:37" x14ac:dyDescent="0.3">
      <c r="A244" s="85">
        <v>243</v>
      </c>
      <c r="B244" s="242">
        <v>2</v>
      </c>
      <c r="C244" s="82" t="s">
        <v>804</v>
      </c>
      <c r="D244" s="82" t="s">
        <v>808</v>
      </c>
      <c r="E244" s="82">
        <v>44847</v>
      </c>
      <c r="F244" s="82" t="s">
        <v>808</v>
      </c>
      <c r="G244" s="238" t="s">
        <v>9257</v>
      </c>
      <c r="H244" s="83">
        <v>244847004025</v>
      </c>
      <c r="I244" s="82" t="s">
        <v>6446</v>
      </c>
      <c r="J244" s="240">
        <v>244847800259</v>
      </c>
      <c r="K244" s="82" t="s">
        <v>3211</v>
      </c>
      <c r="L244" s="82" t="s">
        <v>535</v>
      </c>
      <c r="M244" s="84" t="s">
        <v>8130</v>
      </c>
      <c r="N244" s="85">
        <v>1</v>
      </c>
      <c r="O244" s="238">
        <v>0</v>
      </c>
      <c r="P244" s="238">
        <v>0</v>
      </c>
      <c r="Q244" s="238">
        <v>0</v>
      </c>
      <c r="R244" s="238">
        <v>0</v>
      </c>
      <c r="S244" s="238">
        <v>0</v>
      </c>
      <c r="T244" s="238">
        <v>0</v>
      </c>
      <c r="U244" s="238">
        <v>0</v>
      </c>
      <c r="V244" s="238">
        <v>0</v>
      </c>
      <c r="W244" s="238">
        <v>0</v>
      </c>
      <c r="X244" s="238">
        <v>0</v>
      </c>
      <c r="Y244" s="238">
        <v>0</v>
      </c>
      <c r="Z244" s="238">
        <v>0</v>
      </c>
      <c r="AA244" s="238">
        <v>0</v>
      </c>
      <c r="AB244" s="238">
        <v>0</v>
      </c>
      <c r="AC244" s="238">
        <v>0</v>
      </c>
      <c r="AD244" s="238">
        <v>0</v>
      </c>
      <c r="AE244" s="238">
        <v>0</v>
      </c>
      <c r="AF244" s="238">
        <v>0</v>
      </c>
      <c r="AG244" s="238">
        <v>0</v>
      </c>
      <c r="AH244" s="238">
        <v>0</v>
      </c>
      <c r="AI244" s="238">
        <v>0</v>
      </c>
      <c r="AJ244" s="238">
        <v>0</v>
      </c>
      <c r="AK244" s="239">
        <f t="shared" si="3"/>
        <v>1</v>
      </c>
    </row>
    <row r="245" spans="1:37" x14ac:dyDescent="0.3">
      <c r="A245" s="85">
        <v>244</v>
      </c>
      <c r="B245" s="242">
        <v>2</v>
      </c>
      <c r="C245" s="82" t="s">
        <v>804</v>
      </c>
      <c r="D245" s="82" t="s">
        <v>808</v>
      </c>
      <c r="E245" s="82">
        <v>44847</v>
      </c>
      <c r="F245" s="82" t="s">
        <v>808</v>
      </c>
      <c r="G245" s="238" t="s">
        <v>9257</v>
      </c>
      <c r="H245" s="83">
        <v>244847004025</v>
      </c>
      <c r="I245" s="82" t="s">
        <v>6446</v>
      </c>
      <c r="J245" s="240">
        <v>244847800261</v>
      </c>
      <c r="K245" s="82" t="s">
        <v>8131</v>
      </c>
      <c r="L245" s="82" t="s">
        <v>535</v>
      </c>
      <c r="M245" s="84" t="s">
        <v>8132</v>
      </c>
      <c r="N245" s="85">
        <v>1</v>
      </c>
      <c r="O245" s="238">
        <v>0</v>
      </c>
      <c r="P245" s="238">
        <v>0</v>
      </c>
      <c r="Q245" s="238">
        <v>0</v>
      </c>
      <c r="R245" s="238">
        <v>0</v>
      </c>
      <c r="S245" s="238">
        <v>0</v>
      </c>
      <c r="T245" s="238">
        <v>0</v>
      </c>
      <c r="U245" s="238">
        <v>0</v>
      </c>
      <c r="V245" s="238">
        <v>0</v>
      </c>
      <c r="W245" s="238">
        <v>0</v>
      </c>
      <c r="X245" s="238">
        <v>0</v>
      </c>
      <c r="Y245" s="238">
        <v>0</v>
      </c>
      <c r="Z245" s="238">
        <v>0</v>
      </c>
      <c r="AA245" s="238">
        <v>0</v>
      </c>
      <c r="AB245" s="238">
        <v>0</v>
      </c>
      <c r="AC245" s="238">
        <v>0</v>
      </c>
      <c r="AD245" s="238">
        <v>0</v>
      </c>
      <c r="AE245" s="238">
        <v>0</v>
      </c>
      <c r="AF245" s="238">
        <v>0</v>
      </c>
      <c r="AG245" s="238">
        <v>0</v>
      </c>
      <c r="AH245" s="238">
        <v>0</v>
      </c>
      <c r="AI245" s="238">
        <v>0</v>
      </c>
      <c r="AJ245" s="238">
        <v>0</v>
      </c>
      <c r="AK245" s="239">
        <f t="shared" si="3"/>
        <v>1</v>
      </c>
    </row>
    <row r="246" spans="1:37" x14ac:dyDescent="0.3">
      <c r="A246" s="85">
        <v>245</v>
      </c>
      <c r="B246" s="242">
        <v>2</v>
      </c>
      <c r="C246" s="82" t="s">
        <v>804</v>
      </c>
      <c r="D246" s="82" t="s">
        <v>808</v>
      </c>
      <c r="E246" s="82">
        <v>44847</v>
      </c>
      <c r="F246" s="82" t="s">
        <v>808</v>
      </c>
      <c r="G246" s="238" t="s">
        <v>9257</v>
      </c>
      <c r="H246" s="83">
        <v>244847004025</v>
      </c>
      <c r="I246" s="82" t="s">
        <v>6446</v>
      </c>
      <c r="J246" s="240">
        <v>244847800262</v>
      </c>
      <c r="K246" s="82" t="s">
        <v>8133</v>
      </c>
      <c r="L246" s="82" t="s">
        <v>535</v>
      </c>
      <c r="M246" s="84" t="s">
        <v>8134</v>
      </c>
      <c r="N246" s="85">
        <v>1</v>
      </c>
      <c r="O246" s="238">
        <v>0</v>
      </c>
      <c r="P246" s="238">
        <v>0</v>
      </c>
      <c r="Q246" s="238">
        <v>0</v>
      </c>
      <c r="R246" s="238">
        <v>0</v>
      </c>
      <c r="S246" s="238">
        <v>0</v>
      </c>
      <c r="T246" s="238">
        <v>0</v>
      </c>
      <c r="U246" s="238">
        <v>0</v>
      </c>
      <c r="V246" s="238">
        <v>0</v>
      </c>
      <c r="W246" s="238">
        <v>0</v>
      </c>
      <c r="X246" s="238">
        <v>0</v>
      </c>
      <c r="Y246" s="238">
        <v>0</v>
      </c>
      <c r="Z246" s="238">
        <v>0</v>
      </c>
      <c r="AA246" s="238">
        <v>0</v>
      </c>
      <c r="AB246" s="238">
        <v>0</v>
      </c>
      <c r="AC246" s="238">
        <v>0</v>
      </c>
      <c r="AD246" s="238">
        <v>0</v>
      </c>
      <c r="AE246" s="238">
        <v>0</v>
      </c>
      <c r="AF246" s="238">
        <v>0</v>
      </c>
      <c r="AG246" s="238">
        <v>0</v>
      </c>
      <c r="AH246" s="238">
        <v>0</v>
      </c>
      <c r="AI246" s="238">
        <v>0</v>
      </c>
      <c r="AJ246" s="238">
        <v>0</v>
      </c>
      <c r="AK246" s="239">
        <f t="shared" si="3"/>
        <v>1</v>
      </c>
    </row>
    <row r="247" spans="1:37" x14ac:dyDescent="0.3">
      <c r="A247" s="85">
        <v>246</v>
      </c>
      <c r="B247" s="242">
        <v>2</v>
      </c>
      <c r="C247" s="82" t="s">
        <v>804</v>
      </c>
      <c r="D247" s="82" t="s">
        <v>808</v>
      </c>
      <c r="E247" s="82">
        <v>44847</v>
      </c>
      <c r="F247" s="82" t="s">
        <v>808</v>
      </c>
      <c r="G247" s="238" t="s">
        <v>9257</v>
      </c>
      <c r="H247" s="83">
        <v>244847004025</v>
      </c>
      <c r="I247" s="82" t="s">
        <v>6446</v>
      </c>
      <c r="J247" s="240">
        <v>244847800263</v>
      </c>
      <c r="K247" s="82" t="s">
        <v>8135</v>
      </c>
      <c r="L247" s="82" t="s">
        <v>535</v>
      </c>
      <c r="M247" s="84" t="s">
        <v>8136</v>
      </c>
      <c r="N247" s="85">
        <v>2</v>
      </c>
      <c r="O247" s="238">
        <v>0</v>
      </c>
      <c r="P247" s="238">
        <v>0</v>
      </c>
      <c r="Q247" s="238">
        <v>0</v>
      </c>
      <c r="R247" s="238">
        <v>0</v>
      </c>
      <c r="S247" s="238">
        <v>0</v>
      </c>
      <c r="T247" s="238">
        <v>0</v>
      </c>
      <c r="U247" s="238">
        <v>0</v>
      </c>
      <c r="V247" s="238">
        <v>0</v>
      </c>
      <c r="W247" s="238">
        <v>0</v>
      </c>
      <c r="X247" s="238">
        <v>0</v>
      </c>
      <c r="Y247" s="238">
        <v>0</v>
      </c>
      <c r="Z247" s="238">
        <v>0</v>
      </c>
      <c r="AA247" s="238">
        <v>0</v>
      </c>
      <c r="AB247" s="238">
        <v>0</v>
      </c>
      <c r="AC247" s="238">
        <v>0</v>
      </c>
      <c r="AD247" s="238">
        <v>0</v>
      </c>
      <c r="AE247" s="238">
        <v>0</v>
      </c>
      <c r="AF247" s="238">
        <v>0</v>
      </c>
      <c r="AG247" s="238">
        <v>0</v>
      </c>
      <c r="AH247" s="238">
        <v>0</v>
      </c>
      <c r="AI247" s="238">
        <v>0</v>
      </c>
      <c r="AJ247" s="238">
        <v>0</v>
      </c>
      <c r="AK247" s="239">
        <f t="shared" si="3"/>
        <v>2</v>
      </c>
    </row>
    <row r="248" spans="1:37" x14ac:dyDescent="0.3">
      <c r="A248" s="85">
        <v>247</v>
      </c>
      <c r="B248" s="242">
        <v>2</v>
      </c>
      <c r="C248" s="82" t="s">
        <v>804</v>
      </c>
      <c r="D248" s="82" t="s">
        <v>808</v>
      </c>
      <c r="E248" s="82">
        <v>44847</v>
      </c>
      <c r="F248" s="82" t="s">
        <v>808</v>
      </c>
      <c r="G248" s="238" t="s">
        <v>9257</v>
      </c>
      <c r="H248" s="83">
        <v>244847004025</v>
      </c>
      <c r="I248" s="82" t="s">
        <v>6446</v>
      </c>
      <c r="J248" s="240">
        <v>244847800265</v>
      </c>
      <c r="K248" s="82" t="s">
        <v>8137</v>
      </c>
      <c r="L248" s="82" t="s">
        <v>535</v>
      </c>
      <c r="M248" s="84" t="s">
        <v>8138</v>
      </c>
      <c r="N248" s="85">
        <v>1</v>
      </c>
      <c r="O248" s="238">
        <v>0</v>
      </c>
      <c r="P248" s="238">
        <v>0</v>
      </c>
      <c r="Q248" s="238">
        <v>0</v>
      </c>
      <c r="R248" s="238">
        <v>0</v>
      </c>
      <c r="S248" s="238">
        <v>0</v>
      </c>
      <c r="T248" s="238">
        <v>0</v>
      </c>
      <c r="U248" s="238">
        <v>0</v>
      </c>
      <c r="V248" s="238">
        <v>0</v>
      </c>
      <c r="W248" s="238">
        <v>0</v>
      </c>
      <c r="X248" s="238">
        <v>0</v>
      </c>
      <c r="Y248" s="238">
        <v>0</v>
      </c>
      <c r="Z248" s="238">
        <v>0</v>
      </c>
      <c r="AA248" s="238">
        <v>0</v>
      </c>
      <c r="AB248" s="238">
        <v>0</v>
      </c>
      <c r="AC248" s="238">
        <v>0</v>
      </c>
      <c r="AD248" s="238">
        <v>0</v>
      </c>
      <c r="AE248" s="238">
        <v>0</v>
      </c>
      <c r="AF248" s="238">
        <v>0</v>
      </c>
      <c r="AG248" s="238">
        <v>0</v>
      </c>
      <c r="AH248" s="238">
        <v>0</v>
      </c>
      <c r="AI248" s="238">
        <v>0</v>
      </c>
      <c r="AJ248" s="238">
        <v>0</v>
      </c>
      <c r="AK248" s="239">
        <f t="shared" si="3"/>
        <v>1</v>
      </c>
    </row>
    <row r="249" spans="1:37" x14ac:dyDescent="0.3">
      <c r="A249" s="85">
        <v>248</v>
      </c>
      <c r="B249" s="242">
        <v>2</v>
      </c>
      <c r="C249" s="82" t="s">
        <v>804</v>
      </c>
      <c r="D249" s="82" t="s">
        <v>808</v>
      </c>
      <c r="E249" s="82">
        <v>44847</v>
      </c>
      <c r="F249" s="82" t="s">
        <v>808</v>
      </c>
      <c r="G249" s="238" t="s">
        <v>9257</v>
      </c>
      <c r="H249" s="83">
        <v>244847004025</v>
      </c>
      <c r="I249" s="82" t="s">
        <v>6446</v>
      </c>
      <c r="J249" s="240">
        <v>244847800267</v>
      </c>
      <c r="K249" s="82" t="s">
        <v>8139</v>
      </c>
      <c r="L249" s="82" t="s">
        <v>535</v>
      </c>
      <c r="M249" s="84" t="s">
        <v>8140</v>
      </c>
      <c r="N249" s="85">
        <v>1</v>
      </c>
      <c r="O249" s="238">
        <v>0</v>
      </c>
      <c r="P249" s="238">
        <v>0</v>
      </c>
      <c r="Q249" s="238">
        <v>0</v>
      </c>
      <c r="R249" s="238">
        <v>0</v>
      </c>
      <c r="S249" s="238">
        <v>0</v>
      </c>
      <c r="T249" s="238">
        <v>0</v>
      </c>
      <c r="U249" s="238">
        <v>0</v>
      </c>
      <c r="V249" s="238">
        <v>0</v>
      </c>
      <c r="W249" s="238">
        <v>0</v>
      </c>
      <c r="X249" s="238">
        <v>0</v>
      </c>
      <c r="Y249" s="238">
        <v>0</v>
      </c>
      <c r="Z249" s="238">
        <v>0</v>
      </c>
      <c r="AA249" s="238">
        <v>0</v>
      </c>
      <c r="AB249" s="238">
        <v>0</v>
      </c>
      <c r="AC249" s="238">
        <v>0</v>
      </c>
      <c r="AD249" s="238">
        <v>0</v>
      </c>
      <c r="AE249" s="238">
        <v>0</v>
      </c>
      <c r="AF249" s="238">
        <v>0</v>
      </c>
      <c r="AG249" s="238">
        <v>0</v>
      </c>
      <c r="AH249" s="238">
        <v>0</v>
      </c>
      <c r="AI249" s="238">
        <v>0</v>
      </c>
      <c r="AJ249" s="238">
        <v>0</v>
      </c>
      <c r="AK249" s="239">
        <f t="shared" si="3"/>
        <v>1</v>
      </c>
    </row>
    <row r="250" spans="1:37" x14ac:dyDescent="0.3">
      <c r="A250" s="85">
        <v>249</v>
      </c>
      <c r="B250" s="242">
        <v>2</v>
      </c>
      <c r="C250" s="82" t="s">
        <v>804</v>
      </c>
      <c r="D250" s="82" t="s">
        <v>808</v>
      </c>
      <c r="E250" s="82">
        <v>44847</v>
      </c>
      <c r="F250" s="82" t="s">
        <v>808</v>
      </c>
      <c r="G250" s="238" t="s">
        <v>9257</v>
      </c>
      <c r="H250" s="83">
        <v>244847004025</v>
      </c>
      <c r="I250" s="82" t="s">
        <v>6446</v>
      </c>
      <c r="J250" s="240">
        <v>244847800268</v>
      </c>
      <c r="K250" s="82" t="s">
        <v>8141</v>
      </c>
      <c r="L250" s="82" t="s">
        <v>535</v>
      </c>
      <c r="M250" s="84" t="s">
        <v>8142</v>
      </c>
      <c r="N250" s="85">
        <v>4</v>
      </c>
      <c r="O250" s="238">
        <v>0</v>
      </c>
      <c r="P250" s="238">
        <v>0</v>
      </c>
      <c r="Q250" s="238">
        <v>0</v>
      </c>
      <c r="R250" s="238">
        <v>0</v>
      </c>
      <c r="S250" s="238">
        <v>0</v>
      </c>
      <c r="T250" s="238">
        <v>0</v>
      </c>
      <c r="U250" s="238">
        <v>0</v>
      </c>
      <c r="V250" s="238">
        <v>0</v>
      </c>
      <c r="W250" s="238">
        <v>0</v>
      </c>
      <c r="X250" s="238">
        <v>0</v>
      </c>
      <c r="Y250" s="238">
        <v>0</v>
      </c>
      <c r="Z250" s="238">
        <v>0</v>
      </c>
      <c r="AA250" s="238">
        <v>0</v>
      </c>
      <c r="AB250" s="238">
        <v>0</v>
      </c>
      <c r="AC250" s="238">
        <v>0</v>
      </c>
      <c r="AD250" s="238">
        <v>0</v>
      </c>
      <c r="AE250" s="238">
        <v>0</v>
      </c>
      <c r="AF250" s="238">
        <v>0</v>
      </c>
      <c r="AG250" s="238">
        <v>0</v>
      </c>
      <c r="AH250" s="238">
        <v>0</v>
      </c>
      <c r="AI250" s="238">
        <v>0</v>
      </c>
      <c r="AJ250" s="238">
        <v>0</v>
      </c>
      <c r="AK250" s="239">
        <f t="shared" si="3"/>
        <v>4</v>
      </c>
    </row>
    <row r="251" spans="1:37" x14ac:dyDescent="0.3">
      <c r="A251" s="85">
        <v>250</v>
      </c>
      <c r="B251" s="242">
        <v>2</v>
      </c>
      <c r="C251" s="82" t="s">
        <v>804</v>
      </c>
      <c r="D251" s="82" t="s">
        <v>808</v>
      </c>
      <c r="E251" s="82">
        <v>44847</v>
      </c>
      <c r="F251" s="82" t="s">
        <v>808</v>
      </c>
      <c r="G251" s="238" t="s">
        <v>9257</v>
      </c>
      <c r="H251" s="83">
        <v>244847004025</v>
      </c>
      <c r="I251" s="82" t="s">
        <v>6446</v>
      </c>
      <c r="J251" s="240">
        <v>244847800249</v>
      </c>
      <c r="K251" s="82" t="s">
        <v>8143</v>
      </c>
      <c r="L251" s="82" t="s">
        <v>535</v>
      </c>
      <c r="M251" s="84" t="s">
        <v>8144</v>
      </c>
      <c r="N251" s="85">
        <v>2</v>
      </c>
      <c r="O251" s="238">
        <v>0</v>
      </c>
      <c r="P251" s="238">
        <v>0</v>
      </c>
      <c r="Q251" s="238">
        <v>0</v>
      </c>
      <c r="R251" s="238">
        <v>0</v>
      </c>
      <c r="S251" s="238">
        <v>0</v>
      </c>
      <c r="T251" s="238">
        <v>0</v>
      </c>
      <c r="U251" s="238">
        <v>0</v>
      </c>
      <c r="V251" s="238">
        <v>0</v>
      </c>
      <c r="W251" s="238">
        <v>0</v>
      </c>
      <c r="X251" s="238">
        <v>0</v>
      </c>
      <c r="Y251" s="238">
        <v>0</v>
      </c>
      <c r="Z251" s="238">
        <v>0</v>
      </c>
      <c r="AA251" s="238">
        <v>0</v>
      </c>
      <c r="AB251" s="238">
        <v>0</v>
      </c>
      <c r="AC251" s="238">
        <v>0</v>
      </c>
      <c r="AD251" s="238">
        <v>0</v>
      </c>
      <c r="AE251" s="238">
        <v>0</v>
      </c>
      <c r="AF251" s="238">
        <v>0</v>
      </c>
      <c r="AG251" s="238">
        <v>0</v>
      </c>
      <c r="AH251" s="238">
        <v>0</v>
      </c>
      <c r="AI251" s="238">
        <v>0</v>
      </c>
      <c r="AJ251" s="238">
        <v>0</v>
      </c>
      <c r="AK251" s="239">
        <f t="shared" si="3"/>
        <v>2</v>
      </c>
    </row>
    <row r="252" spans="1:37" x14ac:dyDescent="0.3">
      <c r="A252" s="85">
        <v>251</v>
      </c>
      <c r="B252" s="242">
        <v>2</v>
      </c>
      <c r="C252" s="82" t="s">
        <v>804</v>
      </c>
      <c r="D252" s="82" t="s">
        <v>808</v>
      </c>
      <c r="E252" s="82">
        <v>44847</v>
      </c>
      <c r="F252" s="82" t="s">
        <v>808</v>
      </c>
      <c r="G252" s="238" t="s">
        <v>9257</v>
      </c>
      <c r="H252" s="83">
        <v>244847004025</v>
      </c>
      <c r="I252" s="82" t="s">
        <v>6446</v>
      </c>
      <c r="J252" s="240">
        <v>244847800269</v>
      </c>
      <c r="K252" s="82" t="s">
        <v>8145</v>
      </c>
      <c r="L252" s="82" t="s">
        <v>535</v>
      </c>
      <c r="M252" s="84" t="s">
        <v>8146</v>
      </c>
      <c r="N252" s="85">
        <v>2</v>
      </c>
      <c r="O252" s="238">
        <v>0</v>
      </c>
      <c r="P252" s="238">
        <v>0</v>
      </c>
      <c r="Q252" s="238">
        <v>0</v>
      </c>
      <c r="R252" s="238">
        <v>0</v>
      </c>
      <c r="S252" s="238">
        <v>0</v>
      </c>
      <c r="T252" s="238">
        <v>0</v>
      </c>
      <c r="U252" s="238">
        <v>0</v>
      </c>
      <c r="V252" s="238">
        <v>0</v>
      </c>
      <c r="W252" s="238">
        <v>0</v>
      </c>
      <c r="X252" s="238">
        <v>0</v>
      </c>
      <c r="Y252" s="238">
        <v>0</v>
      </c>
      <c r="Z252" s="238">
        <v>0</v>
      </c>
      <c r="AA252" s="238">
        <v>0</v>
      </c>
      <c r="AB252" s="238">
        <v>0</v>
      </c>
      <c r="AC252" s="238">
        <v>0</v>
      </c>
      <c r="AD252" s="238">
        <v>0</v>
      </c>
      <c r="AE252" s="238">
        <v>0</v>
      </c>
      <c r="AF252" s="238">
        <v>0</v>
      </c>
      <c r="AG252" s="238">
        <v>0</v>
      </c>
      <c r="AH252" s="238">
        <v>0</v>
      </c>
      <c r="AI252" s="238">
        <v>0</v>
      </c>
      <c r="AJ252" s="238">
        <v>0</v>
      </c>
      <c r="AK252" s="239">
        <f t="shared" si="3"/>
        <v>2</v>
      </c>
    </row>
    <row r="253" spans="1:37" x14ac:dyDescent="0.3">
      <c r="A253" s="85">
        <v>252</v>
      </c>
      <c r="B253" s="242">
        <v>2</v>
      </c>
      <c r="C253" s="82" t="s">
        <v>804</v>
      </c>
      <c r="D253" s="82" t="s">
        <v>808</v>
      </c>
      <c r="E253" s="82">
        <v>44847</v>
      </c>
      <c r="F253" s="82" t="s">
        <v>808</v>
      </c>
      <c r="G253" s="238" t="s">
        <v>9257</v>
      </c>
      <c r="H253" s="83">
        <v>244847003984</v>
      </c>
      <c r="I253" s="82" t="s">
        <v>8147</v>
      </c>
      <c r="J253" s="240">
        <v>244847800168</v>
      </c>
      <c r="K253" s="82" t="s">
        <v>8148</v>
      </c>
      <c r="L253" s="82" t="s">
        <v>535</v>
      </c>
      <c r="M253" s="84" t="s">
        <v>8149</v>
      </c>
      <c r="N253" s="85">
        <v>1</v>
      </c>
      <c r="O253" s="238">
        <v>0</v>
      </c>
      <c r="P253" s="238">
        <v>0</v>
      </c>
      <c r="Q253" s="238">
        <v>0</v>
      </c>
      <c r="R253" s="238">
        <v>0</v>
      </c>
      <c r="S253" s="238">
        <v>0</v>
      </c>
      <c r="T253" s="238">
        <v>0</v>
      </c>
      <c r="U253" s="238">
        <v>0</v>
      </c>
      <c r="V253" s="238">
        <v>0</v>
      </c>
      <c r="W253" s="238">
        <v>0</v>
      </c>
      <c r="X253" s="238">
        <v>0</v>
      </c>
      <c r="Y253" s="238">
        <v>0</v>
      </c>
      <c r="Z253" s="238">
        <v>0</v>
      </c>
      <c r="AA253" s="238">
        <v>0</v>
      </c>
      <c r="AB253" s="238">
        <v>0</v>
      </c>
      <c r="AC253" s="238">
        <v>0</v>
      </c>
      <c r="AD253" s="238">
        <v>0</v>
      </c>
      <c r="AE253" s="238">
        <v>0</v>
      </c>
      <c r="AF253" s="238">
        <v>0</v>
      </c>
      <c r="AG253" s="238">
        <v>0</v>
      </c>
      <c r="AH253" s="238">
        <v>0</v>
      </c>
      <c r="AI253" s="238">
        <v>0</v>
      </c>
      <c r="AJ253" s="238">
        <v>0</v>
      </c>
      <c r="AK253" s="239">
        <f t="shared" ref="AK253:AK316" si="4">SUM(N253:AJ253)</f>
        <v>1</v>
      </c>
    </row>
    <row r="254" spans="1:37" x14ac:dyDescent="0.3">
      <c r="A254" s="85">
        <v>253</v>
      </c>
      <c r="B254" s="242">
        <v>2</v>
      </c>
      <c r="C254" s="82" t="s">
        <v>804</v>
      </c>
      <c r="D254" s="82" t="s">
        <v>808</v>
      </c>
      <c r="E254" s="82">
        <v>44847</v>
      </c>
      <c r="F254" s="82" t="s">
        <v>808</v>
      </c>
      <c r="G254" s="238" t="s">
        <v>9257</v>
      </c>
      <c r="H254" s="83">
        <v>244847003984</v>
      </c>
      <c r="I254" s="82" t="s">
        <v>8147</v>
      </c>
      <c r="J254" s="240">
        <v>244847800172</v>
      </c>
      <c r="K254" s="82" t="s">
        <v>8150</v>
      </c>
      <c r="L254" s="82" t="s">
        <v>535</v>
      </c>
      <c r="M254" s="84" t="s">
        <v>8151</v>
      </c>
      <c r="N254" s="85">
        <v>1</v>
      </c>
      <c r="O254" s="238">
        <v>0</v>
      </c>
      <c r="P254" s="238">
        <v>0</v>
      </c>
      <c r="Q254" s="238">
        <v>0</v>
      </c>
      <c r="R254" s="238">
        <v>0</v>
      </c>
      <c r="S254" s="238">
        <v>0</v>
      </c>
      <c r="T254" s="238">
        <v>0</v>
      </c>
      <c r="U254" s="238">
        <v>0</v>
      </c>
      <c r="V254" s="238">
        <v>0</v>
      </c>
      <c r="W254" s="238">
        <v>0</v>
      </c>
      <c r="X254" s="238">
        <v>0</v>
      </c>
      <c r="Y254" s="238">
        <v>0</v>
      </c>
      <c r="Z254" s="238">
        <v>0</v>
      </c>
      <c r="AA254" s="238">
        <v>0</v>
      </c>
      <c r="AB254" s="238">
        <v>0</v>
      </c>
      <c r="AC254" s="238">
        <v>0</v>
      </c>
      <c r="AD254" s="238">
        <v>0</v>
      </c>
      <c r="AE254" s="238">
        <v>0</v>
      </c>
      <c r="AF254" s="238">
        <v>0</v>
      </c>
      <c r="AG254" s="238">
        <v>0</v>
      </c>
      <c r="AH254" s="238">
        <v>0</v>
      </c>
      <c r="AI254" s="238">
        <v>0</v>
      </c>
      <c r="AJ254" s="238">
        <v>0</v>
      </c>
      <c r="AK254" s="239">
        <f t="shared" si="4"/>
        <v>1</v>
      </c>
    </row>
    <row r="255" spans="1:37" x14ac:dyDescent="0.3">
      <c r="A255" s="85">
        <v>254</v>
      </c>
      <c r="B255" s="242">
        <v>2</v>
      </c>
      <c r="C255" s="82" t="s">
        <v>804</v>
      </c>
      <c r="D255" s="82" t="s">
        <v>808</v>
      </c>
      <c r="E255" s="82">
        <v>44847</v>
      </c>
      <c r="F255" s="82" t="s">
        <v>808</v>
      </c>
      <c r="G255" s="238" t="s">
        <v>9257</v>
      </c>
      <c r="H255" s="83">
        <v>244847003984</v>
      </c>
      <c r="I255" s="82" t="s">
        <v>8147</v>
      </c>
      <c r="J255" s="240">
        <v>244847800173</v>
      </c>
      <c r="K255" s="82" t="s">
        <v>8152</v>
      </c>
      <c r="L255" s="82" t="s">
        <v>535</v>
      </c>
      <c r="M255" s="84" t="s">
        <v>8153</v>
      </c>
      <c r="N255" s="85">
        <v>1</v>
      </c>
      <c r="O255" s="238">
        <v>0</v>
      </c>
      <c r="P255" s="238">
        <v>0</v>
      </c>
      <c r="Q255" s="238">
        <v>0</v>
      </c>
      <c r="R255" s="238">
        <v>0</v>
      </c>
      <c r="S255" s="238">
        <v>0</v>
      </c>
      <c r="T255" s="238">
        <v>0</v>
      </c>
      <c r="U255" s="238">
        <v>0</v>
      </c>
      <c r="V255" s="238">
        <v>0</v>
      </c>
      <c r="W255" s="238">
        <v>0</v>
      </c>
      <c r="X255" s="238">
        <v>0</v>
      </c>
      <c r="Y255" s="238">
        <v>0</v>
      </c>
      <c r="Z255" s="238">
        <v>0</v>
      </c>
      <c r="AA255" s="238">
        <v>0</v>
      </c>
      <c r="AB255" s="238">
        <v>0</v>
      </c>
      <c r="AC255" s="238">
        <v>0</v>
      </c>
      <c r="AD255" s="238">
        <v>0</v>
      </c>
      <c r="AE255" s="238">
        <v>0</v>
      </c>
      <c r="AF255" s="238">
        <v>0</v>
      </c>
      <c r="AG255" s="238">
        <v>0</v>
      </c>
      <c r="AH255" s="238">
        <v>0</v>
      </c>
      <c r="AI255" s="238">
        <v>0</v>
      </c>
      <c r="AJ255" s="238">
        <v>0</v>
      </c>
      <c r="AK255" s="239">
        <f t="shared" si="4"/>
        <v>1</v>
      </c>
    </row>
    <row r="256" spans="1:37" x14ac:dyDescent="0.3">
      <c r="A256" s="85">
        <v>255</v>
      </c>
      <c r="B256" s="242">
        <v>2</v>
      </c>
      <c r="C256" s="82" t="s">
        <v>804</v>
      </c>
      <c r="D256" s="82" t="s">
        <v>808</v>
      </c>
      <c r="E256" s="82">
        <v>44847</v>
      </c>
      <c r="F256" s="82" t="s">
        <v>808</v>
      </c>
      <c r="G256" s="238" t="s">
        <v>9257</v>
      </c>
      <c r="H256" s="83">
        <v>244847003984</v>
      </c>
      <c r="I256" s="82" t="s">
        <v>8147</v>
      </c>
      <c r="J256" s="240">
        <v>244847800174</v>
      </c>
      <c r="K256" s="82" t="s">
        <v>8103</v>
      </c>
      <c r="L256" s="82" t="s">
        <v>535</v>
      </c>
      <c r="M256" s="84" t="s">
        <v>8104</v>
      </c>
      <c r="N256" s="85">
        <v>1</v>
      </c>
      <c r="O256" s="238">
        <v>0</v>
      </c>
      <c r="P256" s="238">
        <v>0</v>
      </c>
      <c r="Q256" s="238">
        <v>0</v>
      </c>
      <c r="R256" s="238">
        <v>0</v>
      </c>
      <c r="S256" s="238">
        <v>0</v>
      </c>
      <c r="T256" s="238">
        <v>0</v>
      </c>
      <c r="U256" s="238">
        <v>0</v>
      </c>
      <c r="V256" s="238">
        <v>0</v>
      </c>
      <c r="W256" s="238">
        <v>0</v>
      </c>
      <c r="X256" s="238">
        <v>0</v>
      </c>
      <c r="Y256" s="238">
        <v>0</v>
      </c>
      <c r="Z256" s="238">
        <v>0</v>
      </c>
      <c r="AA256" s="238">
        <v>0</v>
      </c>
      <c r="AB256" s="238">
        <v>0</v>
      </c>
      <c r="AC256" s="238">
        <v>0</v>
      </c>
      <c r="AD256" s="238">
        <v>0</v>
      </c>
      <c r="AE256" s="238">
        <v>0</v>
      </c>
      <c r="AF256" s="238">
        <v>0</v>
      </c>
      <c r="AG256" s="238">
        <v>0</v>
      </c>
      <c r="AH256" s="238">
        <v>0</v>
      </c>
      <c r="AI256" s="238">
        <v>0</v>
      </c>
      <c r="AJ256" s="238">
        <v>0</v>
      </c>
      <c r="AK256" s="239">
        <f t="shared" si="4"/>
        <v>1</v>
      </c>
    </row>
    <row r="257" spans="1:37" x14ac:dyDescent="0.3">
      <c r="A257" s="85">
        <v>256</v>
      </c>
      <c r="B257" s="242">
        <v>2</v>
      </c>
      <c r="C257" s="82" t="s">
        <v>804</v>
      </c>
      <c r="D257" s="82" t="s">
        <v>808</v>
      </c>
      <c r="E257" s="82">
        <v>44847</v>
      </c>
      <c r="F257" s="82" t="s">
        <v>808</v>
      </c>
      <c r="G257" s="238" t="s">
        <v>9257</v>
      </c>
      <c r="H257" s="83">
        <v>244847800361</v>
      </c>
      <c r="I257" s="82" t="s">
        <v>6443</v>
      </c>
      <c r="J257" s="240">
        <v>244847800348</v>
      </c>
      <c r="K257" s="82" t="s">
        <v>8154</v>
      </c>
      <c r="L257" s="82" t="s">
        <v>535</v>
      </c>
      <c r="M257" s="84" t="s">
        <v>8155</v>
      </c>
      <c r="N257" s="85">
        <v>1</v>
      </c>
      <c r="O257" s="238">
        <v>0</v>
      </c>
      <c r="P257" s="238">
        <v>0</v>
      </c>
      <c r="Q257" s="238">
        <v>0</v>
      </c>
      <c r="R257" s="238">
        <v>0</v>
      </c>
      <c r="S257" s="238">
        <v>0</v>
      </c>
      <c r="T257" s="238">
        <v>0</v>
      </c>
      <c r="U257" s="238">
        <v>0</v>
      </c>
      <c r="V257" s="238">
        <v>0</v>
      </c>
      <c r="W257" s="238">
        <v>0</v>
      </c>
      <c r="X257" s="238">
        <v>0</v>
      </c>
      <c r="Y257" s="238">
        <v>0</v>
      </c>
      <c r="Z257" s="238">
        <v>0</v>
      </c>
      <c r="AA257" s="238">
        <v>0</v>
      </c>
      <c r="AB257" s="238">
        <v>0</v>
      </c>
      <c r="AC257" s="238">
        <v>0</v>
      </c>
      <c r="AD257" s="238">
        <v>0</v>
      </c>
      <c r="AE257" s="238">
        <v>0</v>
      </c>
      <c r="AF257" s="238">
        <v>0</v>
      </c>
      <c r="AG257" s="238">
        <v>0</v>
      </c>
      <c r="AH257" s="238">
        <v>0</v>
      </c>
      <c r="AI257" s="238">
        <v>0</v>
      </c>
      <c r="AJ257" s="238">
        <v>0</v>
      </c>
      <c r="AK257" s="239">
        <f t="shared" si="4"/>
        <v>1</v>
      </c>
    </row>
    <row r="258" spans="1:37" x14ac:dyDescent="0.3">
      <c r="A258" s="85">
        <v>257</v>
      </c>
      <c r="B258" s="242">
        <v>2</v>
      </c>
      <c r="C258" s="82" t="s">
        <v>804</v>
      </c>
      <c r="D258" s="82" t="s">
        <v>808</v>
      </c>
      <c r="E258" s="82">
        <v>44847</v>
      </c>
      <c r="F258" s="82" t="s">
        <v>808</v>
      </c>
      <c r="G258" s="238" t="s">
        <v>9257</v>
      </c>
      <c r="H258" s="83">
        <v>244847800361</v>
      </c>
      <c r="I258" s="82" t="s">
        <v>6443</v>
      </c>
      <c r="J258" s="240">
        <v>244847800359</v>
      </c>
      <c r="K258" s="82" t="s">
        <v>8156</v>
      </c>
      <c r="L258" s="82" t="s">
        <v>535</v>
      </c>
      <c r="M258" s="84" t="s">
        <v>8157</v>
      </c>
      <c r="N258" s="85">
        <v>1</v>
      </c>
      <c r="O258" s="238">
        <v>0</v>
      </c>
      <c r="P258" s="238">
        <v>0</v>
      </c>
      <c r="Q258" s="238">
        <v>0</v>
      </c>
      <c r="R258" s="238">
        <v>0</v>
      </c>
      <c r="S258" s="238">
        <v>0</v>
      </c>
      <c r="T258" s="238">
        <v>0</v>
      </c>
      <c r="U258" s="238">
        <v>0</v>
      </c>
      <c r="V258" s="238">
        <v>0</v>
      </c>
      <c r="W258" s="238">
        <v>0</v>
      </c>
      <c r="X258" s="238">
        <v>0</v>
      </c>
      <c r="Y258" s="238">
        <v>0</v>
      </c>
      <c r="Z258" s="238">
        <v>0</v>
      </c>
      <c r="AA258" s="238">
        <v>0</v>
      </c>
      <c r="AB258" s="238">
        <v>0</v>
      </c>
      <c r="AC258" s="238">
        <v>0</v>
      </c>
      <c r="AD258" s="238">
        <v>0</v>
      </c>
      <c r="AE258" s="238">
        <v>0</v>
      </c>
      <c r="AF258" s="238">
        <v>0</v>
      </c>
      <c r="AG258" s="238">
        <v>0</v>
      </c>
      <c r="AH258" s="238">
        <v>0</v>
      </c>
      <c r="AI258" s="238">
        <v>0</v>
      </c>
      <c r="AJ258" s="238">
        <v>0</v>
      </c>
      <c r="AK258" s="239">
        <f t="shared" si="4"/>
        <v>1</v>
      </c>
    </row>
    <row r="259" spans="1:37" x14ac:dyDescent="0.3">
      <c r="A259" s="85">
        <v>258</v>
      </c>
      <c r="B259" s="242">
        <v>2</v>
      </c>
      <c r="C259" s="82" t="s">
        <v>804</v>
      </c>
      <c r="D259" s="82" t="s">
        <v>808</v>
      </c>
      <c r="E259" s="82">
        <v>44847</v>
      </c>
      <c r="F259" s="82" t="s">
        <v>808</v>
      </c>
      <c r="G259" s="238" t="s">
        <v>9257</v>
      </c>
      <c r="H259" s="83">
        <v>244847800361</v>
      </c>
      <c r="I259" s="82" t="s">
        <v>6443</v>
      </c>
      <c r="J259" s="240">
        <v>244847800373</v>
      </c>
      <c r="K259" s="82" t="s">
        <v>8158</v>
      </c>
      <c r="L259" s="82" t="s">
        <v>535</v>
      </c>
      <c r="M259" s="84" t="s">
        <v>8159</v>
      </c>
      <c r="N259" s="85">
        <v>1</v>
      </c>
      <c r="O259" s="238">
        <v>0</v>
      </c>
      <c r="P259" s="238">
        <v>0</v>
      </c>
      <c r="Q259" s="238">
        <v>0</v>
      </c>
      <c r="R259" s="238">
        <v>0</v>
      </c>
      <c r="S259" s="238">
        <v>0</v>
      </c>
      <c r="T259" s="238">
        <v>0</v>
      </c>
      <c r="U259" s="238">
        <v>0</v>
      </c>
      <c r="V259" s="238">
        <v>0</v>
      </c>
      <c r="W259" s="238">
        <v>0</v>
      </c>
      <c r="X259" s="238">
        <v>0</v>
      </c>
      <c r="Y259" s="238">
        <v>0</v>
      </c>
      <c r="Z259" s="238">
        <v>0</v>
      </c>
      <c r="AA259" s="238">
        <v>0</v>
      </c>
      <c r="AB259" s="238">
        <v>0</v>
      </c>
      <c r="AC259" s="238">
        <v>0</v>
      </c>
      <c r="AD259" s="238">
        <v>0</v>
      </c>
      <c r="AE259" s="238">
        <v>0</v>
      </c>
      <c r="AF259" s="238">
        <v>0</v>
      </c>
      <c r="AG259" s="238">
        <v>0</v>
      </c>
      <c r="AH259" s="238">
        <v>0</v>
      </c>
      <c r="AI259" s="238">
        <v>0</v>
      </c>
      <c r="AJ259" s="238">
        <v>0</v>
      </c>
      <c r="AK259" s="239">
        <f t="shared" si="4"/>
        <v>1</v>
      </c>
    </row>
    <row r="260" spans="1:37" x14ac:dyDescent="0.3">
      <c r="A260" s="85">
        <v>259</v>
      </c>
      <c r="B260" s="242">
        <v>2</v>
      </c>
      <c r="C260" s="82" t="s">
        <v>804</v>
      </c>
      <c r="D260" s="82" t="s">
        <v>808</v>
      </c>
      <c r="E260" s="82">
        <v>44847</v>
      </c>
      <c r="F260" s="82" t="s">
        <v>808</v>
      </c>
      <c r="G260" s="238" t="s">
        <v>9257</v>
      </c>
      <c r="H260" s="83">
        <v>244847800361</v>
      </c>
      <c r="I260" s="82" t="s">
        <v>6443</v>
      </c>
      <c r="J260" s="240">
        <v>244847800376</v>
      </c>
      <c r="K260" s="82" t="s">
        <v>8160</v>
      </c>
      <c r="L260" s="82" t="s">
        <v>535</v>
      </c>
      <c r="M260" s="84" t="s">
        <v>8161</v>
      </c>
      <c r="N260" s="85">
        <v>1</v>
      </c>
      <c r="O260" s="238">
        <v>0</v>
      </c>
      <c r="P260" s="238">
        <v>0</v>
      </c>
      <c r="Q260" s="238">
        <v>0</v>
      </c>
      <c r="R260" s="238">
        <v>0</v>
      </c>
      <c r="S260" s="238">
        <v>0</v>
      </c>
      <c r="T260" s="238">
        <v>0</v>
      </c>
      <c r="U260" s="238">
        <v>0</v>
      </c>
      <c r="V260" s="238">
        <v>0</v>
      </c>
      <c r="W260" s="238">
        <v>0</v>
      </c>
      <c r="X260" s="238">
        <v>0</v>
      </c>
      <c r="Y260" s="238">
        <v>0</v>
      </c>
      <c r="Z260" s="238">
        <v>0</v>
      </c>
      <c r="AA260" s="238">
        <v>0</v>
      </c>
      <c r="AB260" s="238">
        <v>0</v>
      </c>
      <c r="AC260" s="238">
        <v>0</v>
      </c>
      <c r="AD260" s="238">
        <v>0</v>
      </c>
      <c r="AE260" s="238">
        <v>0</v>
      </c>
      <c r="AF260" s="238">
        <v>0</v>
      </c>
      <c r="AG260" s="238">
        <v>0</v>
      </c>
      <c r="AH260" s="238">
        <v>0</v>
      </c>
      <c r="AI260" s="238">
        <v>0</v>
      </c>
      <c r="AJ260" s="238">
        <v>0</v>
      </c>
      <c r="AK260" s="239">
        <f t="shared" si="4"/>
        <v>1</v>
      </c>
    </row>
    <row r="261" spans="1:37" x14ac:dyDescent="0.3">
      <c r="A261" s="85">
        <v>260</v>
      </c>
      <c r="B261" s="242">
        <v>2</v>
      </c>
      <c r="C261" s="82" t="s">
        <v>804</v>
      </c>
      <c r="D261" s="82" t="s">
        <v>808</v>
      </c>
      <c r="E261" s="82">
        <v>44847</v>
      </c>
      <c r="F261" s="82" t="s">
        <v>808</v>
      </c>
      <c r="G261" s="238" t="s">
        <v>9257</v>
      </c>
      <c r="H261" s="83">
        <v>244847800195</v>
      </c>
      <c r="I261" s="82" t="s">
        <v>8162</v>
      </c>
      <c r="J261" s="240">
        <v>244847800190</v>
      </c>
      <c r="K261" s="82" t="s">
        <v>8163</v>
      </c>
      <c r="L261" s="82" t="s">
        <v>535</v>
      </c>
      <c r="M261" s="84" t="s">
        <v>8164</v>
      </c>
      <c r="N261" s="85">
        <v>1</v>
      </c>
      <c r="O261" s="238">
        <v>0</v>
      </c>
      <c r="P261" s="238">
        <v>0</v>
      </c>
      <c r="Q261" s="238">
        <v>0</v>
      </c>
      <c r="R261" s="238">
        <v>0</v>
      </c>
      <c r="S261" s="238">
        <v>0</v>
      </c>
      <c r="T261" s="238">
        <v>0</v>
      </c>
      <c r="U261" s="238">
        <v>0</v>
      </c>
      <c r="V261" s="238">
        <v>0</v>
      </c>
      <c r="W261" s="238">
        <v>0</v>
      </c>
      <c r="X261" s="238">
        <v>0</v>
      </c>
      <c r="Y261" s="238">
        <v>0</v>
      </c>
      <c r="Z261" s="238">
        <v>0</v>
      </c>
      <c r="AA261" s="238">
        <v>0</v>
      </c>
      <c r="AB261" s="238">
        <v>0</v>
      </c>
      <c r="AC261" s="238">
        <v>0</v>
      </c>
      <c r="AD261" s="238">
        <v>0</v>
      </c>
      <c r="AE261" s="238">
        <v>0</v>
      </c>
      <c r="AF261" s="238">
        <v>0</v>
      </c>
      <c r="AG261" s="238">
        <v>0</v>
      </c>
      <c r="AH261" s="238">
        <v>0</v>
      </c>
      <c r="AI261" s="238">
        <v>0</v>
      </c>
      <c r="AJ261" s="238">
        <v>0</v>
      </c>
      <c r="AK261" s="239">
        <f t="shared" si="4"/>
        <v>1</v>
      </c>
    </row>
    <row r="262" spans="1:37" x14ac:dyDescent="0.3">
      <c r="A262" s="85">
        <v>261</v>
      </c>
      <c r="B262" s="242">
        <v>2</v>
      </c>
      <c r="C262" s="82" t="s">
        <v>804</v>
      </c>
      <c r="D262" s="82" t="s">
        <v>808</v>
      </c>
      <c r="E262" s="82">
        <v>44847</v>
      </c>
      <c r="F262" s="82" t="s">
        <v>808</v>
      </c>
      <c r="G262" s="238" t="s">
        <v>9257</v>
      </c>
      <c r="H262" s="83">
        <v>244847800195</v>
      </c>
      <c r="I262" s="82" t="s">
        <v>8162</v>
      </c>
      <c r="J262" s="240">
        <v>244847800195</v>
      </c>
      <c r="K262" s="82" t="s">
        <v>6444</v>
      </c>
      <c r="L262" s="82" t="s">
        <v>535</v>
      </c>
      <c r="M262" s="84" t="s">
        <v>8165</v>
      </c>
      <c r="N262" s="85">
        <v>2</v>
      </c>
      <c r="O262" s="238">
        <v>0</v>
      </c>
      <c r="P262" s="238">
        <v>0</v>
      </c>
      <c r="Q262" s="238">
        <v>0</v>
      </c>
      <c r="R262" s="238">
        <v>0</v>
      </c>
      <c r="S262" s="238">
        <v>0</v>
      </c>
      <c r="T262" s="238">
        <v>0</v>
      </c>
      <c r="U262" s="238">
        <v>0</v>
      </c>
      <c r="V262" s="238">
        <v>0</v>
      </c>
      <c r="W262" s="238">
        <v>0</v>
      </c>
      <c r="X262" s="238">
        <v>0</v>
      </c>
      <c r="Y262" s="238">
        <v>0</v>
      </c>
      <c r="Z262" s="238">
        <v>0</v>
      </c>
      <c r="AA262" s="238">
        <v>0</v>
      </c>
      <c r="AB262" s="238">
        <v>0</v>
      </c>
      <c r="AC262" s="238">
        <v>0</v>
      </c>
      <c r="AD262" s="238">
        <v>0</v>
      </c>
      <c r="AE262" s="238">
        <v>0</v>
      </c>
      <c r="AF262" s="238">
        <v>0</v>
      </c>
      <c r="AG262" s="238">
        <v>0</v>
      </c>
      <c r="AH262" s="238">
        <v>0</v>
      </c>
      <c r="AI262" s="238">
        <v>0</v>
      </c>
      <c r="AJ262" s="238">
        <v>0</v>
      </c>
      <c r="AK262" s="239">
        <f t="shared" si="4"/>
        <v>2</v>
      </c>
    </row>
    <row r="263" spans="1:37" x14ac:dyDescent="0.3">
      <c r="A263" s="85">
        <v>262</v>
      </c>
      <c r="B263" s="242">
        <v>2</v>
      </c>
      <c r="C263" s="82" t="s">
        <v>804</v>
      </c>
      <c r="D263" s="82" t="s">
        <v>808</v>
      </c>
      <c r="E263" s="82">
        <v>44847</v>
      </c>
      <c r="F263" s="82" t="s">
        <v>808</v>
      </c>
      <c r="G263" s="238" t="s">
        <v>9257</v>
      </c>
      <c r="H263" s="83">
        <v>244847003541</v>
      </c>
      <c r="I263" s="82" t="s">
        <v>6437</v>
      </c>
      <c r="J263" s="240">
        <v>244847800205</v>
      </c>
      <c r="K263" s="82" t="s">
        <v>8166</v>
      </c>
      <c r="L263" s="82" t="s">
        <v>535</v>
      </c>
      <c r="M263" s="84" t="s">
        <v>8167</v>
      </c>
      <c r="N263" s="85">
        <v>1</v>
      </c>
      <c r="O263" s="238">
        <v>0</v>
      </c>
      <c r="P263" s="238">
        <v>0</v>
      </c>
      <c r="Q263" s="238">
        <v>0</v>
      </c>
      <c r="R263" s="238">
        <v>0</v>
      </c>
      <c r="S263" s="238">
        <v>0</v>
      </c>
      <c r="T263" s="238">
        <v>0</v>
      </c>
      <c r="U263" s="238">
        <v>0</v>
      </c>
      <c r="V263" s="238">
        <v>0</v>
      </c>
      <c r="W263" s="238">
        <v>0</v>
      </c>
      <c r="X263" s="238">
        <v>0</v>
      </c>
      <c r="Y263" s="238">
        <v>0</v>
      </c>
      <c r="Z263" s="238">
        <v>0</v>
      </c>
      <c r="AA263" s="238">
        <v>0</v>
      </c>
      <c r="AB263" s="238">
        <v>0</v>
      </c>
      <c r="AC263" s="238">
        <v>0</v>
      </c>
      <c r="AD263" s="238">
        <v>0</v>
      </c>
      <c r="AE263" s="238">
        <v>0</v>
      </c>
      <c r="AF263" s="238">
        <v>0</v>
      </c>
      <c r="AG263" s="238">
        <v>0</v>
      </c>
      <c r="AH263" s="238">
        <v>0</v>
      </c>
      <c r="AI263" s="238">
        <v>0</v>
      </c>
      <c r="AJ263" s="238">
        <v>0</v>
      </c>
      <c r="AK263" s="239">
        <f t="shared" si="4"/>
        <v>1</v>
      </c>
    </row>
    <row r="264" spans="1:37" x14ac:dyDescent="0.3">
      <c r="A264" s="85">
        <v>263</v>
      </c>
      <c r="B264" s="242">
        <v>2</v>
      </c>
      <c r="C264" s="82" t="s">
        <v>804</v>
      </c>
      <c r="D264" s="82" t="s">
        <v>808</v>
      </c>
      <c r="E264" s="82">
        <v>44847</v>
      </c>
      <c r="F264" s="82" t="s">
        <v>808</v>
      </c>
      <c r="G264" s="238" t="s">
        <v>9257</v>
      </c>
      <c r="H264" s="83">
        <v>244847003541</v>
      </c>
      <c r="I264" s="82" t="s">
        <v>6437</v>
      </c>
      <c r="J264" s="240">
        <v>244847800206</v>
      </c>
      <c r="K264" s="82" t="s">
        <v>8168</v>
      </c>
      <c r="L264" s="82" t="s">
        <v>535</v>
      </c>
      <c r="M264" s="84" t="s">
        <v>8169</v>
      </c>
      <c r="N264" s="85">
        <v>1</v>
      </c>
      <c r="O264" s="238">
        <v>0</v>
      </c>
      <c r="P264" s="238">
        <v>0</v>
      </c>
      <c r="Q264" s="238">
        <v>0</v>
      </c>
      <c r="R264" s="238">
        <v>0</v>
      </c>
      <c r="S264" s="238">
        <v>0</v>
      </c>
      <c r="T264" s="238">
        <v>0</v>
      </c>
      <c r="U264" s="238">
        <v>0</v>
      </c>
      <c r="V264" s="238">
        <v>0</v>
      </c>
      <c r="W264" s="238">
        <v>0</v>
      </c>
      <c r="X264" s="238">
        <v>0</v>
      </c>
      <c r="Y264" s="238">
        <v>0</v>
      </c>
      <c r="Z264" s="238">
        <v>0</v>
      </c>
      <c r="AA264" s="238">
        <v>0</v>
      </c>
      <c r="AB264" s="238">
        <v>0</v>
      </c>
      <c r="AC264" s="238">
        <v>0</v>
      </c>
      <c r="AD264" s="238">
        <v>0</v>
      </c>
      <c r="AE264" s="238">
        <v>0</v>
      </c>
      <c r="AF264" s="238">
        <v>0</v>
      </c>
      <c r="AG264" s="238">
        <v>0</v>
      </c>
      <c r="AH264" s="238">
        <v>0</v>
      </c>
      <c r="AI264" s="238">
        <v>0</v>
      </c>
      <c r="AJ264" s="238">
        <v>0</v>
      </c>
      <c r="AK264" s="239">
        <f t="shared" si="4"/>
        <v>1</v>
      </c>
    </row>
    <row r="265" spans="1:37" x14ac:dyDescent="0.3">
      <c r="A265" s="85">
        <v>264</v>
      </c>
      <c r="B265" s="242">
        <v>2</v>
      </c>
      <c r="C265" s="82" t="s">
        <v>804</v>
      </c>
      <c r="D265" s="82" t="s">
        <v>808</v>
      </c>
      <c r="E265" s="82">
        <v>44847</v>
      </c>
      <c r="F265" s="82" t="s">
        <v>808</v>
      </c>
      <c r="G265" s="238" t="s">
        <v>9257</v>
      </c>
      <c r="H265" s="83">
        <v>244847003541</v>
      </c>
      <c r="I265" s="82" t="s">
        <v>6437</v>
      </c>
      <c r="J265" s="240">
        <v>244847800207</v>
      </c>
      <c r="K265" s="82" t="s">
        <v>8170</v>
      </c>
      <c r="L265" s="82" t="s">
        <v>535</v>
      </c>
      <c r="M265" s="84" t="s">
        <v>8171</v>
      </c>
      <c r="N265" s="85">
        <v>1</v>
      </c>
      <c r="O265" s="238">
        <v>0</v>
      </c>
      <c r="P265" s="238">
        <v>0</v>
      </c>
      <c r="Q265" s="238">
        <v>0</v>
      </c>
      <c r="R265" s="238">
        <v>0</v>
      </c>
      <c r="S265" s="238">
        <v>0</v>
      </c>
      <c r="T265" s="238">
        <v>0</v>
      </c>
      <c r="U265" s="238">
        <v>0</v>
      </c>
      <c r="V265" s="238">
        <v>0</v>
      </c>
      <c r="W265" s="238">
        <v>0</v>
      </c>
      <c r="X265" s="238">
        <v>0</v>
      </c>
      <c r="Y265" s="238">
        <v>0</v>
      </c>
      <c r="Z265" s="238">
        <v>0</v>
      </c>
      <c r="AA265" s="238">
        <v>0</v>
      </c>
      <c r="AB265" s="238">
        <v>0</v>
      </c>
      <c r="AC265" s="238">
        <v>0</v>
      </c>
      <c r="AD265" s="238">
        <v>0</v>
      </c>
      <c r="AE265" s="238">
        <v>0</v>
      </c>
      <c r="AF265" s="238">
        <v>0</v>
      </c>
      <c r="AG265" s="238">
        <v>0</v>
      </c>
      <c r="AH265" s="238">
        <v>0</v>
      </c>
      <c r="AI265" s="238">
        <v>0</v>
      </c>
      <c r="AJ265" s="238">
        <v>0</v>
      </c>
      <c r="AK265" s="239">
        <f t="shared" si="4"/>
        <v>1</v>
      </c>
    </row>
    <row r="266" spans="1:37" x14ac:dyDescent="0.3">
      <c r="A266" s="85">
        <v>265</v>
      </c>
      <c r="B266" s="242">
        <v>2</v>
      </c>
      <c r="C266" s="82" t="s">
        <v>804</v>
      </c>
      <c r="D266" s="82" t="s">
        <v>808</v>
      </c>
      <c r="E266" s="82">
        <v>44847</v>
      </c>
      <c r="F266" s="82" t="s">
        <v>808</v>
      </c>
      <c r="G266" s="238" t="s">
        <v>9257</v>
      </c>
      <c r="H266" s="83">
        <v>244847003541</v>
      </c>
      <c r="I266" s="82" t="s">
        <v>6437</v>
      </c>
      <c r="J266" s="240">
        <v>244847800208</v>
      </c>
      <c r="K266" s="82" t="s">
        <v>8172</v>
      </c>
      <c r="L266" s="82" t="s">
        <v>535</v>
      </c>
      <c r="M266" s="84" t="s">
        <v>8173</v>
      </c>
      <c r="N266" s="85">
        <v>1</v>
      </c>
      <c r="O266" s="238">
        <v>0</v>
      </c>
      <c r="P266" s="238">
        <v>0</v>
      </c>
      <c r="Q266" s="238">
        <v>0</v>
      </c>
      <c r="R266" s="238">
        <v>0</v>
      </c>
      <c r="S266" s="238">
        <v>0</v>
      </c>
      <c r="T266" s="238">
        <v>0</v>
      </c>
      <c r="U266" s="238">
        <v>0</v>
      </c>
      <c r="V266" s="238">
        <v>0</v>
      </c>
      <c r="W266" s="238">
        <v>0</v>
      </c>
      <c r="X266" s="238">
        <v>0</v>
      </c>
      <c r="Y266" s="238">
        <v>0</v>
      </c>
      <c r="Z266" s="238">
        <v>0</v>
      </c>
      <c r="AA266" s="238">
        <v>0</v>
      </c>
      <c r="AB266" s="238">
        <v>0</v>
      </c>
      <c r="AC266" s="238">
        <v>0</v>
      </c>
      <c r="AD266" s="238">
        <v>0</v>
      </c>
      <c r="AE266" s="238">
        <v>0</v>
      </c>
      <c r="AF266" s="238">
        <v>0</v>
      </c>
      <c r="AG266" s="238">
        <v>0</v>
      </c>
      <c r="AH266" s="238">
        <v>0</v>
      </c>
      <c r="AI266" s="238">
        <v>0</v>
      </c>
      <c r="AJ266" s="238">
        <v>0</v>
      </c>
      <c r="AK266" s="239">
        <f t="shared" si="4"/>
        <v>1</v>
      </c>
    </row>
    <row r="267" spans="1:37" x14ac:dyDescent="0.3">
      <c r="A267" s="85">
        <v>266</v>
      </c>
      <c r="B267" s="242">
        <v>2</v>
      </c>
      <c r="C267" s="82" t="s">
        <v>804</v>
      </c>
      <c r="D267" s="82" t="s">
        <v>808</v>
      </c>
      <c r="E267" s="82">
        <v>44847</v>
      </c>
      <c r="F267" s="82" t="s">
        <v>808</v>
      </c>
      <c r="G267" s="238" t="s">
        <v>9257</v>
      </c>
      <c r="H267" s="83">
        <v>244847003541</v>
      </c>
      <c r="I267" s="82" t="s">
        <v>6437</v>
      </c>
      <c r="J267" s="240">
        <v>244847800209</v>
      </c>
      <c r="K267" s="82" t="s">
        <v>8174</v>
      </c>
      <c r="L267" s="82" t="s">
        <v>535</v>
      </c>
      <c r="M267" s="84" t="s">
        <v>8175</v>
      </c>
      <c r="N267" s="85">
        <v>1</v>
      </c>
      <c r="O267" s="238">
        <v>0</v>
      </c>
      <c r="P267" s="238">
        <v>0</v>
      </c>
      <c r="Q267" s="238">
        <v>0</v>
      </c>
      <c r="R267" s="238">
        <v>0</v>
      </c>
      <c r="S267" s="238">
        <v>0</v>
      </c>
      <c r="T267" s="238">
        <v>0</v>
      </c>
      <c r="U267" s="238">
        <v>0</v>
      </c>
      <c r="V267" s="238">
        <v>0</v>
      </c>
      <c r="W267" s="238">
        <v>0</v>
      </c>
      <c r="X267" s="238">
        <v>0</v>
      </c>
      <c r="Y267" s="238">
        <v>0</v>
      </c>
      <c r="Z267" s="238">
        <v>0</v>
      </c>
      <c r="AA267" s="238">
        <v>0</v>
      </c>
      <c r="AB267" s="238">
        <v>0</v>
      </c>
      <c r="AC267" s="238">
        <v>0</v>
      </c>
      <c r="AD267" s="238">
        <v>0</v>
      </c>
      <c r="AE267" s="238">
        <v>0</v>
      </c>
      <c r="AF267" s="238">
        <v>0</v>
      </c>
      <c r="AG267" s="238">
        <v>0</v>
      </c>
      <c r="AH267" s="238">
        <v>0</v>
      </c>
      <c r="AI267" s="238">
        <v>0</v>
      </c>
      <c r="AJ267" s="238">
        <v>0</v>
      </c>
      <c r="AK267" s="239">
        <f t="shared" si="4"/>
        <v>1</v>
      </c>
    </row>
    <row r="268" spans="1:37" x14ac:dyDescent="0.3">
      <c r="A268" s="85">
        <v>267</v>
      </c>
      <c r="B268" s="242">
        <v>2</v>
      </c>
      <c r="C268" s="82" t="s">
        <v>804</v>
      </c>
      <c r="D268" s="82" t="s">
        <v>808</v>
      </c>
      <c r="E268" s="82">
        <v>44847</v>
      </c>
      <c r="F268" s="82" t="s">
        <v>808</v>
      </c>
      <c r="G268" s="238" t="s">
        <v>9257</v>
      </c>
      <c r="H268" s="83">
        <v>244847003541</v>
      </c>
      <c r="I268" s="82" t="s">
        <v>6437</v>
      </c>
      <c r="J268" s="240">
        <v>244847800215</v>
      </c>
      <c r="K268" s="82" t="s">
        <v>8176</v>
      </c>
      <c r="L268" s="82" t="s">
        <v>535</v>
      </c>
      <c r="M268" s="84" t="s">
        <v>8177</v>
      </c>
      <c r="N268" s="85">
        <v>1</v>
      </c>
      <c r="O268" s="238">
        <v>0</v>
      </c>
      <c r="P268" s="238">
        <v>0</v>
      </c>
      <c r="Q268" s="238">
        <v>0</v>
      </c>
      <c r="R268" s="238">
        <v>0</v>
      </c>
      <c r="S268" s="238">
        <v>0</v>
      </c>
      <c r="T268" s="238">
        <v>0</v>
      </c>
      <c r="U268" s="238">
        <v>0</v>
      </c>
      <c r="V268" s="238">
        <v>0</v>
      </c>
      <c r="W268" s="238">
        <v>0</v>
      </c>
      <c r="X268" s="238">
        <v>0</v>
      </c>
      <c r="Y268" s="238">
        <v>0</v>
      </c>
      <c r="Z268" s="238">
        <v>0</v>
      </c>
      <c r="AA268" s="238">
        <v>0</v>
      </c>
      <c r="AB268" s="238">
        <v>0</v>
      </c>
      <c r="AC268" s="238">
        <v>0</v>
      </c>
      <c r="AD268" s="238">
        <v>0</v>
      </c>
      <c r="AE268" s="238">
        <v>0</v>
      </c>
      <c r="AF268" s="238">
        <v>0</v>
      </c>
      <c r="AG268" s="238">
        <v>0</v>
      </c>
      <c r="AH268" s="238">
        <v>0</v>
      </c>
      <c r="AI268" s="238">
        <v>0</v>
      </c>
      <c r="AJ268" s="238">
        <v>0</v>
      </c>
      <c r="AK268" s="239">
        <f t="shared" si="4"/>
        <v>1</v>
      </c>
    </row>
    <row r="269" spans="1:37" x14ac:dyDescent="0.3">
      <c r="A269" s="85">
        <v>268</v>
      </c>
      <c r="B269" s="242">
        <v>2</v>
      </c>
      <c r="C269" s="82" t="s">
        <v>804</v>
      </c>
      <c r="D269" s="82" t="s">
        <v>808</v>
      </c>
      <c r="E269" s="82">
        <v>44847</v>
      </c>
      <c r="F269" s="82" t="s">
        <v>808</v>
      </c>
      <c r="G269" s="238" t="s">
        <v>9257</v>
      </c>
      <c r="H269" s="83">
        <v>244847003541</v>
      </c>
      <c r="I269" s="82" t="s">
        <v>6437</v>
      </c>
      <c r="J269" s="240">
        <v>244847800219</v>
      </c>
      <c r="K269" s="82" t="s">
        <v>8178</v>
      </c>
      <c r="L269" s="82" t="s">
        <v>535</v>
      </c>
      <c r="M269" s="84" t="s">
        <v>8179</v>
      </c>
      <c r="N269" s="85">
        <v>1</v>
      </c>
      <c r="O269" s="238">
        <v>0</v>
      </c>
      <c r="P269" s="238">
        <v>0</v>
      </c>
      <c r="Q269" s="238">
        <v>0</v>
      </c>
      <c r="R269" s="238">
        <v>0</v>
      </c>
      <c r="S269" s="238">
        <v>0</v>
      </c>
      <c r="T269" s="238">
        <v>0</v>
      </c>
      <c r="U269" s="238">
        <v>0</v>
      </c>
      <c r="V269" s="238">
        <v>0</v>
      </c>
      <c r="W269" s="238">
        <v>0</v>
      </c>
      <c r="X269" s="238">
        <v>0</v>
      </c>
      <c r="Y269" s="238">
        <v>0</v>
      </c>
      <c r="Z269" s="238">
        <v>0</v>
      </c>
      <c r="AA269" s="238">
        <v>0</v>
      </c>
      <c r="AB269" s="238">
        <v>0</v>
      </c>
      <c r="AC269" s="238">
        <v>0</v>
      </c>
      <c r="AD269" s="238">
        <v>0</v>
      </c>
      <c r="AE269" s="238">
        <v>0</v>
      </c>
      <c r="AF269" s="238">
        <v>0</v>
      </c>
      <c r="AG269" s="238">
        <v>0</v>
      </c>
      <c r="AH269" s="238">
        <v>0</v>
      </c>
      <c r="AI269" s="238">
        <v>0</v>
      </c>
      <c r="AJ269" s="238">
        <v>0</v>
      </c>
      <c r="AK269" s="239">
        <f t="shared" si="4"/>
        <v>1</v>
      </c>
    </row>
    <row r="270" spans="1:37" x14ac:dyDescent="0.3">
      <c r="A270" s="85">
        <v>269</v>
      </c>
      <c r="B270" s="242">
        <v>2</v>
      </c>
      <c r="C270" s="82" t="s">
        <v>804</v>
      </c>
      <c r="D270" s="82" t="s">
        <v>808</v>
      </c>
      <c r="E270" s="82">
        <v>44847</v>
      </c>
      <c r="F270" s="82" t="s">
        <v>808</v>
      </c>
      <c r="G270" s="238" t="s">
        <v>9257</v>
      </c>
      <c r="H270" s="83">
        <v>244847003541</v>
      </c>
      <c r="I270" s="82" t="s">
        <v>6437</v>
      </c>
      <c r="J270" s="240">
        <v>244847800223</v>
      </c>
      <c r="K270" s="82" t="s">
        <v>8180</v>
      </c>
      <c r="L270" s="82" t="s">
        <v>535</v>
      </c>
      <c r="M270" s="84" t="s">
        <v>8181</v>
      </c>
      <c r="N270" s="85">
        <v>1</v>
      </c>
      <c r="O270" s="238">
        <v>0</v>
      </c>
      <c r="P270" s="238">
        <v>0</v>
      </c>
      <c r="Q270" s="238">
        <v>0</v>
      </c>
      <c r="R270" s="238">
        <v>0</v>
      </c>
      <c r="S270" s="238">
        <v>0</v>
      </c>
      <c r="T270" s="238">
        <v>0</v>
      </c>
      <c r="U270" s="238">
        <v>0</v>
      </c>
      <c r="V270" s="238">
        <v>0</v>
      </c>
      <c r="W270" s="238">
        <v>0</v>
      </c>
      <c r="X270" s="238">
        <v>0</v>
      </c>
      <c r="Y270" s="238">
        <v>0</v>
      </c>
      <c r="Z270" s="238">
        <v>0</v>
      </c>
      <c r="AA270" s="238">
        <v>0</v>
      </c>
      <c r="AB270" s="238">
        <v>0</v>
      </c>
      <c r="AC270" s="238">
        <v>0</v>
      </c>
      <c r="AD270" s="238">
        <v>0</v>
      </c>
      <c r="AE270" s="238">
        <v>0</v>
      </c>
      <c r="AF270" s="238">
        <v>0</v>
      </c>
      <c r="AG270" s="238">
        <v>0</v>
      </c>
      <c r="AH270" s="238">
        <v>0</v>
      </c>
      <c r="AI270" s="238">
        <v>0</v>
      </c>
      <c r="AJ270" s="238">
        <v>0</v>
      </c>
      <c r="AK270" s="239">
        <f t="shared" si="4"/>
        <v>1</v>
      </c>
    </row>
    <row r="271" spans="1:37" x14ac:dyDescent="0.3">
      <c r="A271" s="85">
        <v>270</v>
      </c>
      <c r="B271" s="242">
        <v>2</v>
      </c>
      <c r="C271" s="82" t="s">
        <v>804</v>
      </c>
      <c r="D271" s="82" t="s">
        <v>808</v>
      </c>
      <c r="E271" s="82">
        <v>44847</v>
      </c>
      <c r="F271" s="82" t="s">
        <v>808</v>
      </c>
      <c r="G271" s="238" t="s">
        <v>9257</v>
      </c>
      <c r="H271" s="83">
        <v>244847001875</v>
      </c>
      <c r="I271" s="82" t="s">
        <v>6431</v>
      </c>
      <c r="J271" s="240">
        <v>244847800182</v>
      </c>
      <c r="K271" s="82" t="s">
        <v>8182</v>
      </c>
      <c r="L271" s="82" t="s">
        <v>535</v>
      </c>
      <c r="M271" s="84" t="s">
        <v>8183</v>
      </c>
      <c r="N271" s="85">
        <v>1</v>
      </c>
      <c r="O271" s="238">
        <v>0</v>
      </c>
      <c r="P271" s="238">
        <v>0</v>
      </c>
      <c r="Q271" s="238">
        <v>0</v>
      </c>
      <c r="R271" s="238">
        <v>0</v>
      </c>
      <c r="S271" s="238">
        <v>0</v>
      </c>
      <c r="T271" s="238">
        <v>0</v>
      </c>
      <c r="U271" s="238">
        <v>0</v>
      </c>
      <c r="V271" s="238">
        <v>0</v>
      </c>
      <c r="W271" s="238">
        <v>0</v>
      </c>
      <c r="X271" s="238">
        <v>0</v>
      </c>
      <c r="Y271" s="238">
        <v>0</v>
      </c>
      <c r="Z271" s="238">
        <v>0</v>
      </c>
      <c r="AA271" s="238">
        <v>0</v>
      </c>
      <c r="AB271" s="238">
        <v>0</v>
      </c>
      <c r="AC271" s="238">
        <v>0</v>
      </c>
      <c r="AD271" s="238">
        <v>0</v>
      </c>
      <c r="AE271" s="238">
        <v>0</v>
      </c>
      <c r="AF271" s="238">
        <v>0</v>
      </c>
      <c r="AG271" s="238">
        <v>0</v>
      </c>
      <c r="AH271" s="238">
        <v>0</v>
      </c>
      <c r="AI271" s="238">
        <v>0</v>
      </c>
      <c r="AJ271" s="238">
        <v>0</v>
      </c>
      <c r="AK271" s="239">
        <f t="shared" si="4"/>
        <v>1</v>
      </c>
    </row>
    <row r="272" spans="1:37" x14ac:dyDescent="0.3">
      <c r="A272" s="85">
        <v>271</v>
      </c>
      <c r="B272" s="242">
        <v>2</v>
      </c>
      <c r="C272" s="82" t="s">
        <v>804</v>
      </c>
      <c r="D272" s="82" t="s">
        <v>808</v>
      </c>
      <c r="E272" s="82">
        <v>44847</v>
      </c>
      <c r="F272" s="82" t="s">
        <v>808</v>
      </c>
      <c r="G272" s="238" t="s">
        <v>9257</v>
      </c>
      <c r="H272" s="83">
        <v>244847001875</v>
      </c>
      <c r="I272" s="82" t="s">
        <v>6431</v>
      </c>
      <c r="J272" s="240">
        <v>244847800184</v>
      </c>
      <c r="K272" s="82" t="s">
        <v>8184</v>
      </c>
      <c r="L272" s="82" t="s">
        <v>535</v>
      </c>
      <c r="M272" s="84" t="s">
        <v>8185</v>
      </c>
      <c r="N272" s="85">
        <v>1</v>
      </c>
      <c r="O272" s="238">
        <v>0</v>
      </c>
      <c r="P272" s="238">
        <v>0</v>
      </c>
      <c r="Q272" s="238">
        <v>0</v>
      </c>
      <c r="R272" s="238">
        <v>0</v>
      </c>
      <c r="S272" s="238">
        <v>0</v>
      </c>
      <c r="T272" s="238">
        <v>0</v>
      </c>
      <c r="U272" s="238">
        <v>0</v>
      </c>
      <c r="V272" s="238">
        <v>0</v>
      </c>
      <c r="W272" s="238">
        <v>0</v>
      </c>
      <c r="X272" s="238">
        <v>0</v>
      </c>
      <c r="Y272" s="238">
        <v>0</v>
      </c>
      <c r="Z272" s="238">
        <v>0</v>
      </c>
      <c r="AA272" s="238">
        <v>0</v>
      </c>
      <c r="AB272" s="238">
        <v>0</v>
      </c>
      <c r="AC272" s="238">
        <v>0</v>
      </c>
      <c r="AD272" s="238">
        <v>0</v>
      </c>
      <c r="AE272" s="238">
        <v>0</v>
      </c>
      <c r="AF272" s="238">
        <v>0</v>
      </c>
      <c r="AG272" s="238">
        <v>0</v>
      </c>
      <c r="AH272" s="238">
        <v>0</v>
      </c>
      <c r="AI272" s="238">
        <v>0</v>
      </c>
      <c r="AJ272" s="238">
        <v>0</v>
      </c>
      <c r="AK272" s="239">
        <f t="shared" si="4"/>
        <v>1</v>
      </c>
    </row>
    <row r="273" spans="1:37" x14ac:dyDescent="0.3">
      <c r="A273" s="85">
        <v>272</v>
      </c>
      <c r="B273" s="242">
        <v>2</v>
      </c>
      <c r="C273" s="82" t="s">
        <v>804</v>
      </c>
      <c r="D273" s="82" t="s">
        <v>808</v>
      </c>
      <c r="E273" s="82">
        <v>44847</v>
      </c>
      <c r="F273" s="82" t="s">
        <v>808</v>
      </c>
      <c r="G273" s="238" t="s">
        <v>9257</v>
      </c>
      <c r="H273" s="83">
        <v>244847001875</v>
      </c>
      <c r="I273" s="82" t="s">
        <v>6431</v>
      </c>
      <c r="J273" s="240">
        <v>244847800193</v>
      </c>
      <c r="K273" s="82" t="s">
        <v>8186</v>
      </c>
      <c r="L273" s="82" t="s">
        <v>535</v>
      </c>
      <c r="M273" s="84" t="s">
        <v>8187</v>
      </c>
      <c r="N273" s="85">
        <v>1</v>
      </c>
      <c r="O273" s="238">
        <v>0</v>
      </c>
      <c r="P273" s="238">
        <v>0</v>
      </c>
      <c r="Q273" s="238">
        <v>0</v>
      </c>
      <c r="R273" s="238">
        <v>0</v>
      </c>
      <c r="S273" s="238">
        <v>0</v>
      </c>
      <c r="T273" s="238">
        <v>0</v>
      </c>
      <c r="U273" s="238">
        <v>0</v>
      </c>
      <c r="V273" s="238">
        <v>0</v>
      </c>
      <c r="W273" s="238">
        <v>0</v>
      </c>
      <c r="X273" s="238">
        <v>0</v>
      </c>
      <c r="Y273" s="238">
        <v>0</v>
      </c>
      <c r="Z273" s="238">
        <v>0</v>
      </c>
      <c r="AA273" s="238">
        <v>0</v>
      </c>
      <c r="AB273" s="238">
        <v>0</v>
      </c>
      <c r="AC273" s="238">
        <v>0</v>
      </c>
      <c r="AD273" s="238">
        <v>0</v>
      </c>
      <c r="AE273" s="238">
        <v>0</v>
      </c>
      <c r="AF273" s="238">
        <v>0</v>
      </c>
      <c r="AG273" s="238">
        <v>0</v>
      </c>
      <c r="AH273" s="238">
        <v>0</v>
      </c>
      <c r="AI273" s="238">
        <v>0</v>
      </c>
      <c r="AJ273" s="238">
        <v>0</v>
      </c>
      <c r="AK273" s="239">
        <f t="shared" si="4"/>
        <v>1</v>
      </c>
    </row>
    <row r="274" spans="1:37" x14ac:dyDescent="0.3">
      <c r="A274" s="85">
        <v>273</v>
      </c>
      <c r="B274" s="242">
        <v>2</v>
      </c>
      <c r="C274" s="82" t="s">
        <v>804</v>
      </c>
      <c r="D274" s="82" t="s">
        <v>808</v>
      </c>
      <c r="E274" s="82">
        <v>44847</v>
      </c>
      <c r="F274" s="82" t="s">
        <v>808</v>
      </c>
      <c r="G274" s="238" t="s">
        <v>9257</v>
      </c>
      <c r="H274" s="83">
        <v>244847001875</v>
      </c>
      <c r="I274" s="82" t="s">
        <v>6431</v>
      </c>
      <c r="J274" s="240">
        <v>244847800202</v>
      </c>
      <c r="K274" s="82" t="s">
        <v>8188</v>
      </c>
      <c r="L274" s="82" t="s">
        <v>535</v>
      </c>
      <c r="M274" s="84" t="s">
        <v>8189</v>
      </c>
      <c r="N274" s="85">
        <v>1</v>
      </c>
      <c r="O274" s="238">
        <v>0</v>
      </c>
      <c r="P274" s="238">
        <v>0</v>
      </c>
      <c r="Q274" s="238">
        <v>0</v>
      </c>
      <c r="R274" s="238">
        <v>0</v>
      </c>
      <c r="S274" s="238">
        <v>0</v>
      </c>
      <c r="T274" s="238">
        <v>0</v>
      </c>
      <c r="U274" s="238">
        <v>0</v>
      </c>
      <c r="V274" s="238">
        <v>0</v>
      </c>
      <c r="W274" s="238">
        <v>0</v>
      </c>
      <c r="X274" s="238">
        <v>0</v>
      </c>
      <c r="Y274" s="238">
        <v>0</v>
      </c>
      <c r="Z274" s="238">
        <v>0</v>
      </c>
      <c r="AA274" s="238">
        <v>0</v>
      </c>
      <c r="AB274" s="238">
        <v>0</v>
      </c>
      <c r="AC274" s="238">
        <v>0</v>
      </c>
      <c r="AD274" s="238">
        <v>0</v>
      </c>
      <c r="AE274" s="238">
        <v>0</v>
      </c>
      <c r="AF274" s="238">
        <v>0</v>
      </c>
      <c r="AG274" s="238">
        <v>0</v>
      </c>
      <c r="AH274" s="238">
        <v>0</v>
      </c>
      <c r="AI274" s="238">
        <v>0</v>
      </c>
      <c r="AJ274" s="238">
        <v>0</v>
      </c>
      <c r="AK274" s="239">
        <f t="shared" si="4"/>
        <v>1</v>
      </c>
    </row>
    <row r="275" spans="1:37" x14ac:dyDescent="0.3">
      <c r="A275" s="85">
        <v>274</v>
      </c>
      <c r="B275" s="242">
        <v>2</v>
      </c>
      <c r="C275" s="82" t="s">
        <v>804</v>
      </c>
      <c r="D275" s="82" t="s">
        <v>808</v>
      </c>
      <c r="E275" s="82">
        <v>44847</v>
      </c>
      <c r="F275" s="82" t="s">
        <v>808</v>
      </c>
      <c r="G275" s="238" t="s">
        <v>9257</v>
      </c>
      <c r="H275" s="83">
        <v>444847000134</v>
      </c>
      <c r="I275" s="82" t="s">
        <v>8190</v>
      </c>
      <c r="J275" s="240">
        <v>244847800494</v>
      </c>
      <c r="K275" s="82" t="s">
        <v>8193</v>
      </c>
      <c r="L275" s="82" t="s">
        <v>535</v>
      </c>
      <c r="M275" s="84" t="s">
        <v>8194</v>
      </c>
      <c r="N275" s="85">
        <v>1</v>
      </c>
      <c r="O275" s="238">
        <v>0</v>
      </c>
      <c r="P275" s="238">
        <v>0</v>
      </c>
      <c r="Q275" s="238">
        <v>0</v>
      </c>
      <c r="R275" s="238">
        <v>0</v>
      </c>
      <c r="S275" s="238">
        <v>0</v>
      </c>
      <c r="T275" s="238">
        <v>0</v>
      </c>
      <c r="U275" s="238">
        <v>0</v>
      </c>
      <c r="V275" s="238">
        <v>0</v>
      </c>
      <c r="W275" s="238">
        <v>0</v>
      </c>
      <c r="X275" s="238">
        <v>0</v>
      </c>
      <c r="Y275" s="238">
        <v>0</v>
      </c>
      <c r="Z275" s="238">
        <v>0</v>
      </c>
      <c r="AA275" s="238">
        <v>0</v>
      </c>
      <c r="AB275" s="238">
        <v>0</v>
      </c>
      <c r="AC275" s="238">
        <v>0</v>
      </c>
      <c r="AD275" s="238">
        <v>0</v>
      </c>
      <c r="AE275" s="238">
        <v>0</v>
      </c>
      <c r="AF275" s="238">
        <v>0</v>
      </c>
      <c r="AG275" s="238">
        <v>0</v>
      </c>
      <c r="AH275" s="238">
        <v>0</v>
      </c>
      <c r="AI275" s="238">
        <v>0</v>
      </c>
      <c r="AJ275" s="238">
        <v>0</v>
      </c>
      <c r="AK275" s="239">
        <f t="shared" si="4"/>
        <v>1</v>
      </c>
    </row>
    <row r="276" spans="1:37" x14ac:dyDescent="0.3">
      <c r="A276" s="85">
        <v>275</v>
      </c>
      <c r="B276" s="242">
        <v>2</v>
      </c>
      <c r="C276" s="82" t="s">
        <v>804</v>
      </c>
      <c r="D276" s="82" t="s">
        <v>808</v>
      </c>
      <c r="E276" s="82">
        <v>44847</v>
      </c>
      <c r="F276" s="82" t="s">
        <v>808</v>
      </c>
      <c r="G276" s="238" t="s">
        <v>9257</v>
      </c>
      <c r="H276" s="83">
        <v>444847000134</v>
      </c>
      <c r="I276" s="82" t="s">
        <v>8190</v>
      </c>
      <c r="J276" s="240">
        <v>444847000134</v>
      </c>
      <c r="K276" s="82" t="s">
        <v>8195</v>
      </c>
      <c r="L276" s="82" t="s">
        <v>535</v>
      </c>
      <c r="M276" s="84" t="s">
        <v>8196</v>
      </c>
      <c r="N276" s="85">
        <v>1</v>
      </c>
      <c r="O276" s="238">
        <v>0</v>
      </c>
      <c r="P276" s="238">
        <v>0</v>
      </c>
      <c r="Q276" s="238">
        <v>0</v>
      </c>
      <c r="R276" s="238">
        <v>0</v>
      </c>
      <c r="S276" s="238">
        <v>0</v>
      </c>
      <c r="T276" s="238">
        <v>0</v>
      </c>
      <c r="U276" s="238">
        <v>0</v>
      </c>
      <c r="V276" s="238">
        <v>0</v>
      </c>
      <c r="W276" s="238">
        <v>0</v>
      </c>
      <c r="X276" s="238">
        <v>0</v>
      </c>
      <c r="Y276" s="238">
        <v>0</v>
      </c>
      <c r="Z276" s="238">
        <v>0</v>
      </c>
      <c r="AA276" s="238">
        <v>0</v>
      </c>
      <c r="AB276" s="238">
        <v>0</v>
      </c>
      <c r="AC276" s="238">
        <v>0</v>
      </c>
      <c r="AD276" s="238">
        <v>0</v>
      </c>
      <c r="AE276" s="238">
        <v>0</v>
      </c>
      <c r="AF276" s="238">
        <v>0</v>
      </c>
      <c r="AG276" s="238">
        <v>0</v>
      </c>
      <c r="AH276" s="238">
        <v>0</v>
      </c>
      <c r="AI276" s="238">
        <v>0</v>
      </c>
      <c r="AJ276" s="238">
        <v>0</v>
      </c>
      <c r="AK276" s="239">
        <f t="shared" si="4"/>
        <v>1</v>
      </c>
    </row>
    <row r="277" spans="1:37" x14ac:dyDescent="0.3">
      <c r="A277" s="85">
        <v>276</v>
      </c>
      <c r="B277" s="242">
        <v>2</v>
      </c>
      <c r="C277" s="82" t="s">
        <v>804</v>
      </c>
      <c r="D277" s="82" t="s">
        <v>808</v>
      </c>
      <c r="E277" s="82">
        <v>44847</v>
      </c>
      <c r="F277" s="82" t="s">
        <v>808</v>
      </c>
      <c r="G277" s="238" t="s">
        <v>9257</v>
      </c>
      <c r="H277" s="83">
        <v>444847000134</v>
      </c>
      <c r="I277" s="82" t="s">
        <v>8190</v>
      </c>
      <c r="J277" s="240">
        <v>244847800501</v>
      </c>
      <c r="K277" s="82" t="s">
        <v>8197</v>
      </c>
      <c r="L277" s="82" t="s">
        <v>535</v>
      </c>
      <c r="M277" s="84" t="s">
        <v>8198</v>
      </c>
      <c r="N277" s="85">
        <v>1</v>
      </c>
      <c r="O277" s="238">
        <v>0</v>
      </c>
      <c r="P277" s="238">
        <v>0</v>
      </c>
      <c r="Q277" s="238">
        <v>0</v>
      </c>
      <c r="R277" s="238">
        <v>0</v>
      </c>
      <c r="S277" s="238">
        <v>0</v>
      </c>
      <c r="T277" s="238">
        <v>0</v>
      </c>
      <c r="U277" s="238">
        <v>0</v>
      </c>
      <c r="V277" s="238">
        <v>0</v>
      </c>
      <c r="W277" s="238">
        <v>0</v>
      </c>
      <c r="X277" s="238">
        <v>0</v>
      </c>
      <c r="Y277" s="238">
        <v>0</v>
      </c>
      <c r="Z277" s="238">
        <v>0</v>
      </c>
      <c r="AA277" s="238">
        <v>0</v>
      </c>
      <c r="AB277" s="238">
        <v>0</v>
      </c>
      <c r="AC277" s="238">
        <v>0</v>
      </c>
      <c r="AD277" s="238">
        <v>0</v>
      </c>
      <c r="AE277" s="238">
        <v>0</v>
      </c>
      <c r="AF277" s="238">
        <v>0</v>
      </c>
      <c r="AG277" s="238">
        <v>0</v>
      </c>
      <c r="AH277" s="238">
        <v>0</v>
      </c>
      <c r="AI277" s="238">
        <v>0</v>
      </c>
      <c r="AJ277" s="238">
        <v>0</v>
      </c>
      <c r="AK277" s="239">
        <f t="shared" si="4"/>
        <v>1</v>
      </c>
    </row>
    <row r="278" spans="1:37" x14ac:dyDescent="0.3">
      <c r="A278" s="85">
        <v>277</v>
      </c>
      <c r="B278" s="242">
        <v>2</v>
      </c>
      <c r="C278" s="82" t="s">
        <v>804</v>
      </c>
      <c r="D278" s="82" t="s">
        <v>808</v>
      </c>
      <c r="E278" s="82">
        <v>44847</v>
      </c>
      <c r="F278" s="82" t="s">
        <v>808</v>
      </c>
      <c r="G278" s="238" t="s">
        <v>9257</v>
      </c>
      <c r="H278" s="83">
        <v>244847001689</v>
      </c>
      <c r="I278" s="82" t="s">
        <v>9286</v>
      </c>
      <c r="J278" s="240">
        <v>244847800077</v>
      </c>
      <c r="K278" s="82" t="s">
        <v>8199</v>
      </c>
      <c r="L278" s="82" t="s">
        <v>535</v>
      </c>
      <c r="M278" s="84" t="s">
        <v>8200</v>
      </c>
      <c r="N278" s="85">
        <v>1</v>
      </c>
      <c r="O278" s="238">
        <v>0</v>
      </c>
      <c r="P278" s="238">
        <v>0</v>
      </c>
      <c r="Q278" s="238">
        <v>0</v>
      </c>
      <c r="R278" s="238">
        <v>0</v>
      </c>
      <c r="S278" s="238">
        <v>0</v>
      </c>
      <c r="T278" s="238">
        <v>0</v>
      </c>
      <c r="U278" s="238">
        <v>0</v>
      </c>
      <c r="V278" s="238">
        <v>0</v>
      </c>
      <c r="W278" s="238">
        <v>0</v>
      </c>
      <c r="X278" s="238">
        <v>0</v>
      </c>
      <c r="Y278" s="238">
        <v>0</v>
      </c>
      <c r="Z278" s="238">
        <v>0</v>
      </c>
      <c r="AA278" s="238">
        <v>0</v>
      </c>
      <c r="AB278" s="238">
        <v>0</v>
      </c>
      <c r="AC278" s="238">
        <v>0</v>
      </c>
      <c r="AD278" s="238">
        <v>0</v>
      </c>
      <c r="AE278" s="238">
        <v>0</v>
      </c>
      <c r="AF278" s="238">
        <v>0</v>
      </c>
      <c r="AG278" s="238">
        <v>0</v>
      </c>
      <c r="AH278" s="238">
        <v>0</v>
      </c>
      <c r="AI278" s="238">
        <v>0</v>
      </c>
      <c r="AJ278" s="238">
        <v>0</v>
      </c>
      <c r="AK278" s="239">
        <f t="shared" si="4"/>
        <v>1</v>
      </c>
    </row>
    <row r="279" spans="1:37" x14ac:dyDescent="0.3">
      <c r="A279" s="85">
        <v>278</v>
      </c>
      <c r="B279" s="242">
        <v>2</v>
      </c>
      <c r="C279" s="82" t="s">
        <v>804</v>
      </c>
      <c r="D279" s="82" t="s">
        <v>808</v>
      </c>
      <c r="E279" s="82">
        <v>44847</v>
      </c>
      <c r="F279" s="82" t="s">
        <v>808</v>
      </c>
      <c r="G279" s="238" t="s">
        <v>9257</v>
      </c>
      <c r="H279" s="83">
        <v>244847001689</v>
      </c>
      <c r="I279" s="82" t="s">
        <v>9286</v>
      </c>
      <c r="J279" s="240">
        <v>244847800080</v>
      </c>
      <c r="K279" s="82" t="s">
        <v>8201</v>
      </c>
      <c r="L279" s="82" t="s">
        <v>535</v>
      </c>
      <c r="M279" s="84" t="s">
        <v>8202</v>
      </c>
      <c r="N279" s="85">
        <v>1</v>
      </c>
      <c r="O279" s="238">
        <v>0</v>
      </c>
      <c r="P279" s="238">
        <v>0</v>
      </c>
      <c r="Q279" s="238">
        <v>0</v>
      </c>
      <c r="R279" s="238">
        <v>0</v>
      </c>
      <c r="S279" s="238">
        <v>0</v>
      </c>
      <c r="T279" s="238">
        <v>0</v>
      </c>
      <c r="U279" s="238">
        <v>0</v>
      </c>
      <c r="V279" s="238">
        <v>0</v>
      </c>
      <c r="W279" s="238">
        <v>0</v>
      </c>
      <c r="X279" s="238">
        <v>0</v>
      </c>
      <c r="Y279" s="238">
        <v>0</v>
      </c>
      <c r="Z279" s="238">
        <v>0</v>
      </c>
      <c r="AA279" s="238">
        <v>0</v>
      </c>
      <c r="AB279" s="238">
        <v>0</v>
      </c>
      <c r="AC279" s="238">
        <v>0</v>
      </c>
      <c r="AD279" s="238">
        <v>0</v>
      </c>
      <c r="AE279" s="238">
        <v>0</v>
      </c>
      <c r="AF279" s="238">
        <v>0</v>
      </c>
      <c r="AG279" s="238">
        <v>0</v>
      </c>
      <c r="AH279" s="238">
        <v>0</v>
      </c>
      <c r="AI279" s="238">
        <v>0</v>
      </c>
      <c r="AJ279" s="238">
        <v>0</v>
      </c>
      <c r="AK279" s="239">
        <f t="shared" si="4"/>
        <v>1</v>
      </c>
    </row>
    <row r="280" spans="1:37" x14ac:dyDescent="0.3">
      <c r="A280" s="85">
        <v>279</v>
      </c>
      <c r="B280" s="242">
        <v>2</v>
      </c>
      <c r="C280" s="82" t="s">
        <v>804</v>
      </c>
      <c r="D280" s="82" t="s">
        <v>808</v>
      </c>
      <c r="E280" s="82">
        <v>44847</v>
      </c>
      <c r="F280" s="82" t="s">
        <v>808</v>
      </c>
      <c r="G280" s="238" t="s">
        <v>9257</v>
      </c>
      <c r="H280" s="83">
        <v>244847001689</v>
      </c>
      <c r="I280" s="82" t="s">
        <v>9286</v>
      </c>
      <c r="J280" s="240">
        <v>244847800082</v>
      </c>
      <c r="K280" s="82" t="s">
        <v>8203</v>
      </c>
      <c r="L280" s="82" t="s">
        <v>535</v>
      </c>
      <c r="M280" s="84" t="s">
        <v>8204</v>
      </c>
      <c r="N280" s="85">
        <v>1</v>
      </c>
      <c r="O280" s="238">
        <v>0</v>
      </c>
      <c r="P280" s="238">
        <v>0</v>
      </c>
      <c r="Q280" s="238">
        <v>0</v>
      </c>
      <c r="R280" s="238">
        <v>0</v>
      </c>
      <c r="S280" s="238">
        <v>0</v>
      </c>
      <c r="T280" s="238">
        <v>0</v>
      </c>
      <c r="U280" s="238">
        <v>0</v>
      </c>
      <c r="V280" s="238">
        <v>0</v>
      </c>
      <c r="W280" s="238">
        <v>0</v>
      </c>
      <c r="X280" s="238">
        <v>0</v>
      </c>
      <c r="Y280" s="238">
        <v>0</v>
      </c>
      <c r="Z280" s="238">
        <v>0</v>
      </c>
      <c r="AA280" s="238">
        <v>0</v>
      </c>
      <c r="AB280" s="238">
        <v>0</v>
      </c>
      <c r="AC280" s="238">
        <v>0</v>
      </c>
      <c r="AD280" s="238">
        <v>0</v>
      </c>
      <c r="AE280" s="238">
        <v>0</v>
      </c>
      <c r="AF280" s="238">
        <v>0</v>
      </c>
      <c r="AG280" s="238">
        <v>0</v>
      </c>
      <c r="AH280" s="238">
        <v>0</v>
      </c>
      <c r="AI280" s="238">
        <v>0</v>
      </c>
      <c r="AJ280" s="238">
        <v>0</v>
      </c>
      <c r="AK280" s="239">
        <f t="shared" si="4"/>
        <v>1</v>
      </c>
    </row>
    <row r="281" spans="1:37" x14ac:dyDescent="0.3">
      <c r="A281" s="85">
        <v>280</v>
      </c>
      <c r="B281" s="242">
        <v>2</v>
      </c>
      <c r="C281" s="82" t="s">
        <v>804</v>
      </c>
      <c r="D281" s="82" t="s">
        <v>808</v>
      </c>
      <c r="E281" s="82">
        <v>44847</v>
      </c>
      <c r="F281" s="82" t="s">
        <v>808</v>
      </c>
      <c r="G281" s="238" t="s">
        <v>9257</v>
      </c>
      <c r="H281" s="83">
        <v>244847001689</v>
      </c>
      <c r="I281" s="82" t="s">
        <v>9286</v>
      </c>
      <c r="J281" s="240">
        <v>244847800084</v>
      </c>
      <c r="K281" s="82" t="s">
        <v>8205</v>
      </c>
      <c r="L281" s="82" t="s">
        <v>535</v>
      </c>
      <c r="M281" s="84" t="s">
        <v>8206</v>
      </c>
      <c r="N281" s="85">
        <v>1</v>
      </c>
      <c r="O281" s="238">
        <v>0</v>
      </c>
      <c r="P281" s="238">
        <v>0</v>
      </c>
      <c r="Q281" s="238">
        <v>0</v>
      </c>
      <c r="R281" s="238">
        <v>0</v>
      </c>
      <c r="S281" s="238">
        <v>0</v>
      </c>
      <c r="T281" s="238">
        <v>0</v>
      </c>
      <c r="U281" s="238">
        <v>0</v>
      </c>
      <c r="V281" s="238">
        <v>0</v>
      </c>
      <c r="W281" s="238">
        <v>0</v>
      </c>
      <c r="X281" s="238">
        <v>0</v>
      </c>
      <c r="Y281" s="238">
        <v>0</v>
      </c>
      <c r="Z281" s="238">
        <v>0</v>
      </c>
      <c r="AA281" s="238">
        <v>0</v>
      </c>
      <c r="AB281" s="238">
        <v>0</v>
      </c>
      <c r="AC281" s="238">
        <v>0</v>
      </c>
      <c r="AD281" s="238">
        <v>0</v>
      </c>
      <c r="AE281" s="238">
        <v>0</v>
      </c>
      <c r="AF281" s="238">
        <v>0</v>
      </c>
      <c r="AG281" s="238">
        <v>0</v>
      </c>
      <c r="AH281" s="238">
        <v>0</v>
      </c>
      <c r="AI281" s="238">
        <v>0</v>
      </c>
      <c r="AJ281" s="238">
        <v>0</v>
      </c>
      <c r="AK281" s="239">
        <f t="shared" si="4"/>
        <v>1</v>
      </c>
    </row>
    <row r="282" spans="1:37" x14ac:dyDescent="0.3">
      <c r="A282" s="85">
        <v>281</v>
      </c>
      <c r="B282" s="242">
        <v>2</v>
      </c>
      <c r="C282" s="82" t="s">
        <v>804</v>
      </c>
      <c r="D282" s="82" t="s">
        <v>808</v>
      </c>
      <c r="E282" s="82">
        <v>44847</v>
      </c>
      <c r="F282" s="82" t="s">
        <v>808</v>
      </c>
      <c r="G282" s="238" t="s">
        <v>9257</v>
      </c>
      <c r="H282" s="83">
        <v>244847001689</v>
      </c>
      <c r="I282" s="82" t="s">
        <v>9286</v>
      </c>
      <c r="J282" s="240">
        <v>244847800088</v>
      </c>
      <c r="K282" s="82" t="s">
        <v>8207</v>
      </c>
      <c r="L282" s="82" t="s">
        <v>535</v>
      </c>
      <c r="M282" s="84" t="s">
        <v>8208</v>
      </c>
      <c r="N282" s="85">
        <v>1</v>
      </c>
      <c r="O282" s="238">
        <v>0</v>
      </c>
      <c r="P282" s="238">
        <v>0</v>
      </c>
      <c r="Q282" s="238">
        <v>0</v>
      </c>
      <c r="R282" s="238">
        <v>0</v>
      </c>
      <c r="S282" s="238">
        <v>0</v>
      </c>
      <c r="T282" s="238">
        <v>0</v>
      </c>
      <c r="U282" s="238">
        <v>0</v>
      </c>
      <c r="V282" s="238">
        <v>0</v>
      </c>
      <c r="W282" s="238">
        <v>0</v>
      </c>
      <c r="X282" s="238">
        <v>0</v>
      </c>
      <c r="Y282" s="238">
        <v>0</v>
      </c>
      <c r="Z282" s="238">
        <v>0</v>
      </c>
      <c r="AA282" s="238">
        <v>0</v>
      </c>
      <c r="AB282" s="238">
        <v>0</v>
      </c>
      <c r="AC282" s="238">
        <v>0</v>
      </c>
      <c r="AD282" s="238">
        <v>0</v>
      </c>
      <c r="AE282" s="238">
        <v>0</v>
      </c>
      <c r="AF282" s="238">
        <v>0</v>
      </c>
      <c r="AG282" s="238">
        <v>0</v>
      </c>
      <c r="AH282" s="238">
        <v>0</v>
      </c>
      <c r="AI282" s="238">
        <v>0</v>
      </c>
      <c r="AJ282" s="238">
        <v>0</v>
      </c>
      <c r="AK282" s="239">
        <f t="shared" si="4"/>
        <v>1</v>
      </c>
    </row>
    <row r="283" spans="1:37" x14ac:dyDescent="0.3">
      <c r="A283" s="85">
        <v>282</v>
      </c>
      <c r="B283" s="242">
        <v>2</v>
      </c>
      <c r="C283" s="82" t="s">
        <v>804</v>
      </c>
      <c r="D283" s="82" t="s">
        <v>808</v>
      </c>
      <c r="E283" s="82">
        <v>44847</v>
      </c>
      <c r="F283" s="82" t="s">
        <v>808</v>
      </c>
      <c r="G283" s="238" t="s">
        <v>9257</v>
      </c>
      <c r="H283" s="83">
        <v>244847001689</v>
      </c>
      <c r="I283" s="82" t="s">
        <v>9286</v>
      </c>
      <c r="J283" s="240">
        <v>244847800092</v>
      </c>
      <c r="K283" s="82" t="s">
        <v>5981</v>
      </c>
      <c r="L283" s="82" t="s">
        <v>535</v>
      </c>
      <c r="M283" s="84" t="s">
        <v>8209</v>
      </c>
      <c r="N283" s="85">
        <v>1</v>
      </c>
      <c r="O283" s="238">
        <v>0</v>
      </c>
      <c r="P283" s="238">
        <v>0</v>
      </c>
      <c r="Q283" s="238">
        <v>0</v>
      </c>
      <c r="R283" s="238">
        <v>0</v>
      </c>
      <c r="S283" s="238">
        <v>0</v>
      </c>
      <c r="T283" s="238">
        <v>0</v>
      </c>
      <c r="U283" s="238">
        <v>0</v>
      </c>
      <c r="V283" s="238">
        <v>0</v>
      </c>
      <c r="W283" s="238">
        <v>0</v>
      </c>
      <c r="X283" s="238">
        <v>0</v>
      </c>
      <c r="Y283" s="238">
        <v>0</v>
      </c>
      <c r="Z283" s="238">
        <v>0</v>
      </c>
      <c r="AA283" s="238">
        <v>0</v>
      </c>
      <c r="AB283" s="238">
        <v>0</v>
      </c>
      <c r="AC283" s="238">
        <v>0</v>
      </c>
      <c r="AD283" s="238">
        <v>0</v>
      </c>
      <c r="AE283" s="238">
        <v>0</v>
      </c>
      <c r="AF283" s="238">
        <v>0</v>
      </c>
      <c r="AG283" s="238">
        <v>0</v>
      </c>
      <c r="AH283" s="238">
        <v>0</v>
      </c>
      <c r="AI283" s="238">
        <v>0</v>
      </c>
      <c r="AJ283" s="238">
        <v>0</v>
      </c>
      <c r="AK283" s="239">
        <f t="shared" si="4"/>
        <v>1</v>
      </c>
    </row>
    <row r="284" spans="1:37" x14ac:dyDescent="0.3">
      <c r="A284" s="85">
        <v>283</v>
      </c>
      <c r="B284" s="242">
        <v>2</v>
      </c>
      <c r="C284" s="82" t="s">
        <v>804</v>
      </c>
      <c r="D284" s="82" t="s">
        <v>808</v>
      </c>
      <c r="E284" s="82">
        <v>44847</v>
      </c>
      <c r="F284" s="82" t="s">
        <v>808</v>
      </c>
      <c r="G284" s="238" t="s">
        <v>9257</v>
      </c>
      <c r="H284" s="83">
        <v>244847001689</v>
      </c>
      <c r="I284" s="82" t="s">
        <v>9286</v>
      </c>
      <c r="J284" s="240">
        <v>244847800096</v>
      </c>
      <c r="K284" s="82" t="s">
        <v>8210</v>
      </c>
      <c r="L284" s="82" t="s">
        <v>535</v>
      </c>
      <c r="M284" s="84" t="s">
        <v>8211</v>
      </c>
      <c r="N284" s="85">
        <v>1</v>
      </c>
      <c r="O284" s="238">
        <v>0</v>
      </c>
      <c r="P284" s="238">
        <v>0</v>
      </c>
      <c r="Q284" s="238">
        <v>0</v>
      </c>
      <c r="R284" s="238">
        <v>0</v>
      </c>
      <c r="S284" s="238">
        <v>0</v>
      </c>
      <c r="T284" s="238">
        <v>0</v>
      </c>
      <c r="U284" s="238">
        <v>0</v>
      </c>
      <c r="V284" s="238">
        <v>0</v>
      </c>
      <c r="W284" s="238">
        <v>0</v>
      </c>
      <c r="X284" s="238">
        <v>0</v>
      </c>
      <c r="Y284" s="238">
        <v>0</v>
      </c>
      <c r="Z284" s="238">
        <v>0</v>
      </c>
      <c r="AA284" s="238">
        <v>0</v>
      </c>
      <c r="AB284" s="238">
        <v>0</v>
      </c>
      <c r="AC284" s="238">
        <v>0</v>
      </c>
      <c r="AD284" s="238">
        <v>0</v>
      </c>
      <c r="AE284" s="238">
        <v>0</v>
      </c>
      <c r="AF284" s="238">
        <v>0</v>
      </c>
      <c r="AG284" s="238">
        <v>0</v>
      </c>
      <c r="AH284" s="238">
        <v>0</v>
      </c>
      <c r="AI284" s="238">
        <v>0</v>
      </c>
      <c r="AJ284" s="238">
        <v>0</v>
      </c>
      <c r="AK284" s="239">
        <f t="shared" si="4"/>
        <v>1</v>
      </c>
    </row>
    <row r="285" spans="1:37" x14ac:dyDescent="0.3">
      <c r="A285" s="85">
        <v>284</v>
      </c>
      <c r="B285" s="242">
        <v>2</v>
      </c>
      <c r="C285" s="82" t="s">
        <v>804</v>
      </c>
      <c r="D285" s="82" t="s">
        <v>808</v>
      </c>
      <c r="E285" s="82">
        <v>44847</v>
      </c>
      <c r="F285" s="82" t="s">
        <v>808</v>
      </c>
      <c r="G285" s="238" t="s">
        <v>9257</v>
      </c>
      <c r="H285" s="83">
        <v>244847001689</v>
      </c>
      <c r="I285" s="82" t="s">
        <v>9286</v>
      </c>
      <c r="J285" s="240">
        <v>244847800097</v>
      </c>
      <c r="K285" s="82" t="s">
        <v>8212</v>
      </c>
      <c r="L285" s="82" t="s">
        <v>535</v>
      </c>
      <c r="M285" s="84" t="s">
        <v>8213</v>
      </c>
      <c r="N285" s="85">
        <v>1</v>
      </c>
      <c r="O285" s="238">
        <v>0</v>
      </c>
      <c r="P285" s="238">
        <v>0</v>
      </c>
      <c r="Q285" s="238">
        <v>0</v>
      </c>
      <c r="R285" s="238">
        <v>0</v>
      </c>
      <c r="S285" s="238">
        <v>0</v>
      </c>
      <c r="T285" s="238">
        <v>0</v>
      </c>
      <c r="U285" s="238">
        <v>0</v>
      </c>
      <c r="V285" s="238">
        <v>0</v>
      </c>
      <c r="W285" s="238">
        <v>0</v>
      </c>
      <c r="X285" s="238">
        <v>0</v>
      </c>
      <c r="Y285" s="238">
        <v>0</v>
      </c>
      <c r="Z285" s="238">
        <v>0</v>
      </c>
      <c r="AA285" s="238">
        <v>0</v>
      </c>
      <c r="AB285" s="238">
        <v>0</v>
      </c>
      <c r="AC285" s="238">
        <v>0</v>
      </c>
      <c r="AD285" s="238">
        <v>0</v>
      </c>
      <c r="AE285" s="238">
        <v>0</v>
      </c>
      <c r="AF285" s="238">
        <v>0</v>
      </c>
      <c r="AG285" s="238">
        <v>0</v>
      </c>
      <c r="AH285" s="238">
        <v>0</v>
      </c>
      <c r="AI285" s="238">
        <v>0</v>
      </c>
      <c r="AJ285" s="238">
        <v>0</v>
      </c>
      <c r="AK285" s="239">
        <f t="shared" si="4"/>
        <v>1</v>
      </c>
    </row>
    <row r="286" spans="1:37" x14ac:dyDescent="0.3">
      <c r="A286" s="85">
        <v>285</v>
      </c>
      <c r="B286" s="242">
        <v>2</v>
      </c>
      <c r="C286" s="82" t="s">
        <v>804</v>
      </c>
      <c r="D286" s="82" t="s">
        <v>808</v>
      </c>
      <c r="E286" s="82">
        <v>44847</v>
      </c>
      <c r="F286" s="82" t="s">
        <v>808</v>
      </c>
      <c r="G286" s="238" t="s">
        <v>9257</v>
      </c>
      <c r="H286" s="83">
        <v>244847001344</v>
      </c>
      <c r="I286" s="82" t="s">
        <v>9289</v>
      </c>
      <c r="J286" s="240">
        <v>444847000151</v>
      </c>
      <c r="K286" s="82" t="s">
        <v>8215</v>
      </c>
      <c r="L286" s="82" t="s">
        <v>535</v>
      </c>
      <c r="M286" s="84" t="s">
        <v>8216</v>
      </c>
      <c r="N286" s="85">
        <v>1</v>
      </c>
      <c r="O286" s="238">
        <v>0</v>
      </c>
      <c r="P286" s="238">
        <v>0</v>
      </c>
      <c r="Q286" s="238">
        <v>0</v>
      </c>
      <c r="R286" s="238">
        <v>0</v>
      </c>
      <c r="S286" s="238">
        <v>0</v>
      </c>
      <c r="T286" s="238">
        <v>0</v>
      </c>
      <c r="U286" s="238">
        <v>0</v>
      </c>
      <c r="V286" s="238">
        <v>0</v>
      </c>
      <c r="W286" s="238">
        <v>0</v>
      </c>
      <c r="X286" s="238">
        <v>0</v>
      </c>
      <c r="Y286" s="238">
        <v>0</v>
      </c>
      <c r="Z286" s="238">
        <v>0</v>
      </c>
      <c r="AA286" s="238">
        <v>0</v>
      </c>
      <c r="AB286" s="238">
        <v>0</v>
      </c>
      <c r="AC286" s="238">
        <v>0</v>
      </c>
      <c r="AD286" s="238">
        <v>0</v>
      </c>
      <c r="AE286" s="238">
        <v>0</v>
      </c>
      <c r="AF286" s="238">
        <v>0</v>
      </c>
      <c r="AG286" s="238">
        <v>0</v>
      </c>
      <c r="AH286" s="238">
        <v>0</v>
      </c>
      <c r="AI286" s="238">
        <v>0</v>
      </c>
      <c r="AJ286" s="238">
        <v>0</v>
      </c>
      <c r="AK286" s="239">
        <f t="shared" si="4"/>
        <v>1</v>
      </c>
    </row>
    <row r="287" spans="1:37" x14ac:dyDescent="0.3">
      <c r="A287" s="85">
        <v>286</v>
      </c>
      <c r="B287" s="242">
        <v>2</v>
      </c>
      <c r="C287" s="82" t="s">
        <v>804</v>
      </c>
      <c r="D287" s="82" t="s">
        <v>808</v>
      </c>
      <c r="E287" s="82">
        <v>44847</v>
      </c>
      <c r="F287" s="82" t="s">
        <v>808</v>
      </c>
      <c r="G287" s="238" t="s">
        <v>9257</v>
      </c>
      <c r="H287" s="83">
        <v>244847001344</v>
      </c>
      <c r="I287" s="82" t="s">
        <v>9289</v>
      </c>
      <c r="J287" s="240">
        <v>244847800573</v>
      </c>
      <c r="K287" s="82" t="s">
        <v>8217</v>
      </c>
      <c r="L287" s="82" t="s">
        <v>535</v>
      </c>
      <c r="M287" s="84" t="s">
        <v>8218</v>
      </c>
      <c r="N287" s="85">
        <v>1</v>
      </c>
      <c r="O287" s="238">
        <v>0</v>
      </c>
      <c r="P287" s="238">
        <v>0</v>
      </c>
      <c r="Q287" s="238">
        <v>0</v>
      </c>
      <c r="R287" s="238">
        <v>0</v>
      </c>
      <c r="S287" s="238">
        <v>0</v>
      </c>
      <c r="T287" s="238">
        <v>0</v>
      </c>
      <c r="U287" s="238">
        <v>0</v>
      </c>
      <c r="V287" s="238">
        <v>0</v>
      </c>
      <c r="W287" s="238">
        <v>0</v>
      </c>
      <c r="X287" s="238">
        <v>0</v>
      </c>
      <c r="Y287" s="238">
        <v>0</v>
      </c>
      <c r="Z287" s="238">
        <v>0</v>
      </c>
      <c r="AA287" s="238">
        <v>0</v>
      </c>
      <c r="AB287" s="238">
        <v>0</v>
      </c>
      <c r="AC287" s="238">
        <v>0</v>
      </c>
      <c r="AD287" s="238">
        <v>0</v>
      </c>
      <c r="AE287" s="238">
        <v>0</v>
      </c>
      <c r="AF287" s="238">
        <v>0</v>
      </c>
      <c r="AG287" s="238">
        <v>0</v>
      </c>
      <c r="AH287" s="238">
        <v>0</v>
      </c>
      <c r="AI287" s="238">
        <v>0</v>
      </c>
      <c r="AJ287" s="238">
        <v>0</v>
      </c>
      <c r="AK287" s="239">
        <f t="shared" si="4"/>
        <v>1</v>
      </c>
    </row>
    <row r="288" spans="1:37" x14ac:dyDescent="0.3">
      <c r="A288" s="85">
        <v>287</v>
      </c>
      <c r="B288" s="242">
        <v>2</v>
      </c>
      <c r="C288" s="82" t="s">
        <v>804</v>
      </c>
      <c r="D288" s="82" t="s">
        <v>808</v>
      </c>
      <c r="E288" s="82">
        <v>44847</v>
      </c>
      <c r="F288" s="82" t="s">
        <v>808</v>
      </c>
      <c r="G288" s="238" t="s">
        <v>9257</v>
      </c>
      <c r="H288" s="83">
        <v>244847001344</v>
      </c>
      <c r="I288" s="82" t="s">
        <v>9289</v>
      </c>
      <c r="J288" s="240">
        <v>244847001344</v>
      </c>
      <c r="K288" s="82" t="s">
        <v>8219</v>
      </c>
      <c r="L288" s="82" t="s">
        <v>535</v>
      </c>
      <c r="M288" s="84" t="s">
        <v>5478</v>
      </c>
      <c r="N288" s="85">
        <v>1</v>
      </c>
      <c r="O288" s="238">
        <v>0</v>
      </c>
      <c r="P288" s="238">
        <v>0</v>
      </c>
      <c r="Q288" s="238">
        <v>0</v>
      </c>
      <c r="R288" s="238">
        <v>0</v>
      </c>
      <c r="S288" s="238">
        <v>0</v>
      </c>
      <c r="T288" s="238">
        <v>0</v>
      </c>
      <c r="U288" s="238">
        <v>0</v>
      </c>
      <c r="V288" s="238">
        <v>0</v>
      </c>
      <c r="W288" s="238">
        <v>0</v>
      </c>
      <c r="X288" s="238">
        <v>0</v>
      </c>
      <c r="Y288" s="238">
        <v>0</v>
      </c>
      <c r="Z288" s="238">
        <v>0</v>
      </c>
      <c r="AA288" s="238">
        <v>0</v>
      </c>
      <c r="AB288" s="238">
        <v>0</v>
      </c>
      <c r="AC288" s="238">
        <v>0</v>
      </c>
      <c r="AD288" s="238">
        <v>0</v>
      </c>
      <c r="AE288" s="238">
        <v>0</v>
      </c>
      <c r="AF288" s="238">
        <v>0</v>
      </c>
      <c r="AG288" s="238">
        <v>0</v>
      </c>
      <c r="AH288" s="238">
        <v>0</v>
      </c>
      <c r="AI288" s="238">
        <v>0</v>
      </c>
      <c r="AJ288" s="238">
        <v>0</v>
      </c>
      <c r="AK288" s="239">
        <f t="shared" si="4"/>
        <v>1</v>
      </c>
    </row>
    <row r="289" spans="1:37" x14ac:dyDescent="0.3">
      <c r="A289" s="85">
        <v>288</v>
      </c>
      <c r="B289" s="242">
        <v>2</v>
      </c>
      <c r="C289" s="82" t="s">
        <v>804</v>
      </c>
      <c r="D289" s="82" t="s">
        <v>808</v>
      </c>
      <c r="E289" s="82">
        <v>44847</v>
      </c>
      <c r="F289" s="82" t="s">
        <v>808</v>
      </c>
      <c r="G289" s="238" t="s">
        <v>9257</v>
      </c>
      <c r="H289" s="83">
        <v>244847001344</v>
      </c>
      <c r="I289" s="82" t="s">
        <v>9289</v>
      </c>
      <c r="J289" s="240">
        <v>244847800590</v>
      </c>
      <c r="K289" s="82" t="s">
        <v>8220</v>
      </c>
      <c r="L289" s="82" t="s">
        <v>535</v>
      </c>
      <c r="M289" s="84" t="s">
        <v>8221</v>
      </c>
      <c r="N289" s="85">
        <v>1</v>
      </c>
      <c r="O289" s="238">
        <v>0</v>
      </c>
      <c r="P289" s="238">
        <v>0</v>
      </c>
      <c r="Q289" s="238">
        <v>0</v>
      </c>
      <c r="R289" s="238">
        <v>0</v>
      </c>
      <c r="S289" s="238">
        <v>0</v>
      </c>
      <c r="T289" s="238">
        <v>0</v>
      </c>
      <c r="U289" s="238">
        <v>0</v>
      </c>
      <c r="V289" s="238">
        <v>0</v>
      </c>
      <c r="W289" s="238">
        <v>0</v>
      </c>
      <c r="X289" s="238">
        <v>0</v>
      </c>
      <c r="Y289" s="238">
        <v>0</v>
      </c>
      <c r="Z289" s="238">
        <v>0</v>
      </c>
      <c r="AA289" s="238">
        <v>0</v>
      </c>
      <c r="AB289" s="238">
        <v>0</v>
      </c>
      <c r="AC289" s="238">
        <v>0</v>
      </c>
      <c r="AD289" s="238">
        <v>0</v>
      </c>
      <c r="AE289" s="238">
        <v>0</v>
      </c>
      <c r="AF289" s="238">
        <v>0</v>
      </c>
      <c r="AG289" s="238">
        <v>0</v>
      </c>
      <c r="AH289" s="238">
        <v>0</v>
      </c>
      <c r="AI289" s="238">
        <v>0</v>
      </c>
      <c r="AJ289" s="238">
        <v>0</v>
      </c>
      <c r="AK289" s="239">
        <f t="shared" si="4"/>
        <v>1</v>
      </c>
    </row>
    <row r="290" spans="1:37" x14ac:dyDescent="0.3">
      <c r="A290" s="85">
        <v>289</v>
      </c>
      <c r="B290" s="242">
        <v>2</v>
      </c>
      <c r="C290" s="82" t="s">
        <v>804</v>
      </c>
      <c r="D290" s="82" t="s">
        <v>808</v>
      </c>
      <c r="E290" s="82">
        <v>44847</v>
      </c>
      <c r="F290" s="82" t="s">
        <v>808</v>
      </c>
      <c r="G290" s="238" t="s">
        <v>9257</v>
      </c>
      <c r="H290" s="83">
        <v>244847001344</v>
      </c>
      <c r="I290" s="82" t="s">
        <v>9289</v>
      </c>
      <c r="J290" s="240">
        <v>244847800603</v>
      </c>
      <c r="K290" s="82" t="s">
        <v>8222</v>
      </c>
      <c r="L290" s="82" t="s">
        <v>535</v>
      </c>
      <c r="M290" s="84" t="s">
        <v>8223</v>
      </c>
      <c r="N290" s="85">
        <v>1</v>
      </c>
      <c r="O290" s="238">
        <v>0</v>
      </c>
      <c r="P290" s="238">
        <v>0</v>
      </c>
      <c r="Q290" s="238">
        <v>0</v>
      </c>
      <c r="R290" s="238">
        <v>0</v>
      </c>
      <c r="S290" s="238">
        <v>0</v>
      </c>
      <c r="T290" s="238">
        <v>0</v>
      </c>
      <c r="U290" s="238">
        <v>0</v>
      </c>
      <c r="V290" s="238">
        <v>0</v>
      </c>
      <c r="W290" s="238">
        <v>0</v>
      </c>
      <c r="X290" s="238">
        <v>0</v>
      </c>
      <c r="Y290" s="238">
        <v>0</v>
      </c>
      <c r="Z290" s="238">
        <v>0</v>
      </c>
      <c r="AA290" s="238">
        <v>0</v>
      </c>
      <c r="AB290" s="238">
        <v>0</v>
      </c>
      <c r="AC290" s="238">
        <v>0</v>
      </c>
      <c r="AD290" s="238">
        <v>0</v>
      </c>
      <c r="AE290" s="238">
        <v>0</v>
      </c>
      <c r="AF290" s="238">
        <v>0</v>
      </c>
      <c r="AG290" s="238">
        <v>0</v>
      </c>
      <c r="AH290" s="238">
        <v>0</v>
      </c>
      <c r="AI290" s="238">
        <v>0</v>
      </c>
      <c r="AJ290" s="238">
        <v>0</v>
      </c>
      <c r="AK290" s="239">
        <f t="shared" si="4"/>
        <v>1</v>
      </c>
    </row>
    <row r="291" spans="1:37" x14ac:dyDescent="0.3">
      <c r="A291" s="85">
        <v>290</v>
      </c>
      <c r="B291" s="242">
        <v>2</v>
      </c>
      <c r="C291" s="82" t="s">
        <v>804</v>
      </c>
      <c r="D291" s="82" t="s">
        <v>808</v>
      </c>
      <c r="E291" s="82">
        <v>44847</v>
      </c>
      <c r="F291" s="82" t="s">
        <v>808</v>
      </c>
      <c r="G291" s="238" t="s">
        <v>9257</v>
      </c>
      <c r="H291" s="83">
        <v>244847001344</v>
      </c>
      <c r="I291" s="82" t="s">
        <v>9289</v>
      </c>
      <c r="J291" s="240">
        <v>244847800141</v>
      </c>
      <c r="K291" s="82" t="s">
        <v>8224</v>
      </c>
      <c r="L291" s="82" t="s">
        <v>535</v>
      </c>
      <c r="M291" s="84" t="s">
        <v>8225</v>
      </c>
      <c r="N291" s="85">
        <v>1</v>
      </c>
      <c r="O291" s="238">
        <v>0</v>
      </c>
      <c r="P291" s="238">
        <v>0</v>
      </c>
      <c r="Q291" s="238">
        <v>0</v>
      </c>
      <c r="R291" s="238">
        <v>0</v>
      </c>
      <c r="S291" s="238">
        <v>0</v>
      </c>
      <c r="T291" s="238">
        <v>0</v>
      </c>
      <c r="U291" s="238">
        <v>0</v>
      </c>
      <c r="V291" s="238">
        <v>0</v>
      </c>
      <c r="W291" s="238">
        <v>0</v>
      </c>
      <c r="X291" s="238">
        <v>0</v>
      </c>
      <c r="Y291" s="238">
        <v>0</v>
      </c>
      <c r="Z291" s="238">
        <v>0</v>
      </c>
      <c r="AA291" s="238">
        <v>0</v>
      </c>
      <c r="AB291" s="238">
        <v>0</v>
      </c>
      <c r="AC291" s="238">
        <v>0</v>
      </c>
      <c r="AD291" s="238">
        <v>0</v>
      </c>
      <c r="AE291" s="238">
        <v>0</v>
      </c>
      <c r="AF291" s="238">
        <v>0</v>
      </c>
      <c r="AG291" s="238">
        <v>0</v>
      </c>
      <c r="AH291" s="238">
        <v>0</v>
      </c>
      <c r="AI291" s="238">
        <v>0</v>
      </c>
      <c r="AJ291" s="238">
        <v>0</v>
      </c>
      <c r="AK291" s="239">
        <f t="shared" si="4"/>
        <v>1</v>
      </c>
    </row>
    <row r="292" spans="1:37" x14ac:dyDescent="0.3">
      <c r="A292" s="85">
        <v>291</v>
      </c>
      <c r="B292" s="242">
        <v>2</v>
      </c>
      <c r="C292" s="82" t="s">
        <v>804</v>
      </c>
      <c r="D292" s="82" t="s">
        <v>808</v>
      </c>
      <c r="E292" s="82">
        <v>44847</v>
      </c>
      <c r="F292" s="82" t="s">
        <v>808</v>
      </c>
      <c r="G292" s="238" t="s">
        <v>9257</v>
      </c>
      <c r="H292" s="83">
        <v>344847000024</v>
      </c>
      <c r="I292" s="82" t="s">
        <v>8226</v>
      </c>
      <c r="J292" s="240">
        <v>344847000024</v>
      </c>
      <c r="K292" s="82" t="s">
        <v>8226</v>
      </c>
      <c r="L292" s="82" t="s">
        <v>523</v>
      </c>
      <c r="M292" s="84" t="s">
        <v>8227</v>
      </c>
      <c r="N292" s="85">
        <v>1</v>
      </c>
      <c r="O292" s="238">
        <v>0</v>
      </c>
      <c r="P292" s="238">
        <v>0</v>
      </c>
      <c r="Q292" s="238">
        <v>0</v>
      </c>
      <c r="R292" s="238">
        <v>0</v>
      </c>
      <c r="S292" s="238">
        <v>0</v>
      </c>
      <c r="T292" s="238">
        <v>0</v>
      </c>
      <c r="U292" s="238">
        <v>0</v>
      </c>
      <c r="V292" s="238">
        <v>0</v>
      </c>
      <c r="W292" s="238">
        <v>0</v>
      </c>
      <c r="X292" s="238">
        <v>0</v>
      </c>
      <c r="Y292" s="238">
        <v>0</v>
      </c>
      <c r="Z292" s="238">
        <v>0</v>
      </c>
      <c r="AA292" s="238">
        <v>0</v>
      </c>
      <c r="AB292" s="238">
        <v>0</v>
      </c>
      <c r="AC292" s="238">
        <v>0</v>
      </c>
      <c r="AD292" s="238">
        <v>0</v>
      </c>
      <c r="AE292" s="238">
        <v>0</v>
      </c>
      <c r="AF292" s="238">
        <v>0</v>
      </c>
      <c r="AG292" s="238">
        <v>0</v>
      </c>
      <c r="AH292" s="238">
        <v>0</v>
      </c>
      <c r="AI292" s="238">
        <v>0</v>
      </c>
      <c r="AJ292" s="238">
        <v>0</v>
      </c>
      <c r="AK292" s="239">
        <f t="shared" si="4"/>
        <v>1</v>
      </c>
    </row>
    <row r="293" spans="1:37" x14ac:dyDescent="0.3">
      <c r="A293" s="85">
        <v>292</v>
      </c>
      <c r="B293" s="242">
        <v>2</v>
      </c>
      <c r="C293" s="82" t="s">
        <v>804</v>
      </c>
      <c r="D293" s="82" t="s">
        <v>808</v>
      </c>
      <c r="E293" s="82">
        <v>44847</v>
      </c>
      <c r="F293" s="82" t="s">
        <v>808</v>
      </c>
      <c r="G293" s="238" t="s">
        <v>9257</v>
      </c>
      <c r="H293" s="83">
        <v>244847001441</v>
      </c>
      <c r="I293" s="82" t="s">
        <v>9285</v>
      </c>
      <c r="J293" s="240">
        <v>244847800415</v>
      </c>
      <c r="K293" s="82" t="s">
        <v>8228</v>
      </c>
      <c r="L293" s="82" t="s">
        <v>535</v>
      </c>
      <c r="M293" s="84" t="s">
        <v>8229</v>
      </c>
      <c r="N293" s="85">
        <v>1</v>
      </c>
      <c r="O293" s="238">
        <v>0</v>
      </c>
      <c r="P293" s="238">
        <v>0</v>
      </c>
      <c r="Q293" s="238">
        <v>0</v>
      </c>
      <c r="R293" s="238">
        <v>0</v>
      </c>
      <c r="S293" s="238">
        <v>0</v>
      </c>
      <c r="T293" s="238">
        <v>0</v>
      </c>
      <c r="U293" s="238">
        <v>0</v>
      </c>
      <c r="V293" s="238">
        <v>0</v>
      </c>
      <c r="W293" s="238">
        <v>0</v>
      </c>
      <c r="X293" s="238">
        <v>0</v>
      </c>
      <c r="Y293" s="238">
        <v>0</v>
      </c>
      <c r="Z293" s="238">
        <v>0</v>
      </c>
      <c r="AA293" s="238">
        <v>0</v>
      </c>
      <c r="AB293" s="238">
        <v>0</v>
      </c>
      <c r="AC293" s="238">
        <v>0</v>
      </c>
      <c r="AD293" s="238">
        <v>0</v>
      </c>
      <c r="AE293" s="238">
        <v>0</v>
      </c>
      <c r="AF293" s="238">
        <v>0</v>
      </c>
      <c r="AG293" s="238">
        <v>0</v>
      </c>
      <c r="AH293" s="238">
        <v>0</v>
      </c>
      <c r="AI293" s="238">
        <v>0</v>
      </c>
      <c r="AJ293" s="238">
        <v>0</v>
      </c>
      <c r="AK293" s="239">
        <f t="shared" si="4"/>
        <v>1</v>
      </c>
    </row>
    <row r="294" spans="1:37" x14ac:dyDescent="0.3">
      <c r="A294" s="85">
        <v>293</v>
      </c>
      <c r="B294" s="242">
        <v>2</v>
      </c>
      <c r="C294" s="82" t="s">
        <v>804</v>
      </c>
      <c r="D294" s="82" t="s">
        <v>808</v>
      </c>
      <c r="E294" s="82">
        <v>44847</v>
      </c>
      <c r="F294" s="82" t="s">
        <v>808</v>
      </c>
      <c r="G294" s="238" t="s">
        <v>9257</v>
      </c>
      <c r="H294" s="83">
        <v>244847001441</v>
      </c>
      <c r="I294" s="82" t="s">
        <v>9285</v>
      </c>
      <c r="J294" s="240">
        <v>244847800417</v>
      </c>
      <c r="K294" s="82" t="s">
        <v>8230</v>
      </c>
      <c r="L294" s="82" t="s">
        <v>535</v>
      </c>
      <c r="M294" s="84" t="s">
        <v>8231</v>
      </c>
      <c r="N294" s="85">
        <v>1</v>
      </c>
      <c r="O294" s="238">
        <v>0</v>
      </c>
      <c r="P294" s="238">
        <v>0</v>
      </c>
      <c r="Q294" s="238">
        <v>0</v>
      </c>
      <c r="R294" s="238">
        <v>0</v>
      </c>
      <c r="S294" s="238">
        <v>0</v>
      </c>
      <c r="T294" s="238">
        <v>0</v>
      </c>
      <c r="U294" s="238">
        <v>0</v>
      </c>
      <c r="V294" s="238">
        <v>0</v>
      </c>
      <c r="W294" s="238">
        <v>0</v>
      </c>
      <c r="X294" s="238">
        <v>0</v>
      </c>
      <c r="Y294" s="238">
        <v>0</v>
      </c>
      <c r="Z294" s="238">
        <v>0</v>
      </c>
      <c r="AA294" s="238">
        <v>0</v>
      </c>
      <c r="AB294" s="238">
        <v>0</v>
      </c>
      <c r="AC294" s="238">
        <v>0</v>
      </c>
      <c r="AD294" s="238">
        <v>0</v>
      </c>
      <c r="AE294" s="238">
        <v>0</v>
      </c>
      <c r="AF294" s="238">
        <v>0</v>
      </c>
      <c r="AG294" s="238">
        <v>0</v>
      </c>
      <c r="AH294" s="238">
        <v>0</v>
      </c>
      <c r="AI294" s="238">
        <v>0</v>
      </c>
      <c r="AJ294" s="238">
        <v>0</v>
      </c>
      <c r="AK294" s="239">
        <f t="shared" si="4"/>
        <v>1</v>
      </c>
    </row>
    <row r="295" spans="1:37" x14ac:dyDescent="0.3">
      <c r="A295" s="85">
        <v>294</v>
      </c>
      <c r="B295" s="242">
        <v>2</v>
      </c>
      <c r="C295" s="82" t="s">
        <v>804</v>
      </c>
      <c r="D295" s="82" t="s">
        <v>808</v>
      </c>
      <c r="E295" s="82">
        <v>44847</v>
      </c>
      <c r="F295" s="82" t="s">
        <v>808</v>
      </c>
      <c r="G295" s="238" t="s">
        <v>9257</v>
      </c>
      <c r="H295" s="83">
        <v>244847001441</v>
      </c>
      <c r="I295" s="82" t="s">
        <v>9285</v>
      </c>
      <c r="J295" s="240">
        <v>244847800420</v>
      </c>
      <c r="K295" s="82" t="s">
        <v>8232</v>
      </c>
      <c r="L295" s="82" t="s">
        <v>535</v>
      </c>
      <c r="M295" s="84" t="s">
        <v>8233</v>
      </c>
      <c r="N295" s="85">
        <v>1</v>
      </c>
      <c r="O295" s="238">
        <v>0</v>
      </c>
      <c r="P295" s="238">
        <v>0</v>
      </c>
      <c r="Q295" s="238">
        <v>0</v>
      </c>
      <c r="R295" s="238">
        <v>0</v>
      </c>
      <c r="S295" s="238">
        <v>0</v>
      </c>
      <c r="T295" s="238">
        <v>0</v>
      </c>
      <c r="U295" s="238">
        <v>0</v>
      </c>
      <c r="V295" s="238">
        <v>0</v>
      </c>
      <c r="W295" s="238">
        <v>0</v>
      </c>
      <c r="X295" s="238">
        <v>0</v>
      </c>
      <c r="Y295" s="238">
        <v>0</v>
      </c>
      <c r="Z295" s="238">
        <v>0</v>
      </c>
      <c r="AA295" s="238">
        <v>0</v>
      </c>
      <c r="AB295" s="238">
        <v>0</v>
      </c>
      <c r="AC295" s="238">
        <v>0</v>
      </c>
      <c r="AD295" s="238">
        <v>0</v>
      </c>
      <c r="AE295" s="238">
        <v>0</v>
      </c>
      <c r="AF295" s="238">
        <v>0</v>
      </c>
      <c r="AG295" s="238">
        <v>0</v>
      </c>
      <c r="AH295" s="238">
        <v>0</v>
      </c>
      <c r="AI295" s="238">
        <v>0</v>
      </c>
      <c r="AJ295" s="238">
        <v>0</v>
      </c>
      <c r="AK295" s="239">
        <f t="shared" si="4"/>
        <v>1</v>
      </c>
    </row>
    <row r="296" spans="1:37" x14ac:dyDescent="0.3">
      <c r="A296" s="85">
        <v>295</v>
      </c>
      <c r="B296" s="242">
        <v>2</v>
      </c>
      <c r="C296" s="82" t="s">
        <v>804</v>
      </c>
      <c r="D296" s="82" t="s">
        <v>808</v>
      </c>
      <c r="E296" s="82">
        <v>44847</v>
      </c>
      <c r="F296" s="82" t="s">
        <v>808</v>
      </c>
      <c r="G296" s="238" t="s">
        <v>9257</v>
      </c>
      <c r="H296" s="83">
        <v>244847001441</v>
      </c>
      <c r="I296" s="82" t="s">
        <v>9285</v>
      </c>
      <c r="J296" s="240">
        <v>244847800422</v>
      </c>
      <c r="K296" s="82" t="s">
        <v>8234</v>
      </c>
      <c r="L296" s="82" t="s">
        <v>535</v>
      </c>
      <c r="M296" s="84" t="s">
        <v>8235</v>
      </c>
      <c r="N296" s="85">
        <v>2</v>
      </c>
      <c r="O296" s="238">
        <v>0</v>
      </c>
      <c r="P296" s="238">
        <v>0</v>
      </c>
      <c r="Q296" s="238">
        <v>0</v>
      </c>
      <c r="R296" s="238">
        <v>0</v>
      </c>
      <c r="S296" s="238">
        <v>0</v>
      </c>
      <c r="T296" s="238">
        <v>0</v>
      </c>
      <c r="U296" s="238">
        <v>0</v>
      </c>
      <c r="V296" s="238">
        <v>0</v>
      </c>
      <c r="W296" s="238">
        <v>0</v>
      </c>
      <c r="X296" s="238">
        <v>0</v>
      </c>
      <c r="Y296" s="238">
        <v>0</v>
      </c>
      <c r="Z296" s="238">
        <v>0</v>
      </c>
      <c r="AA296" s="238">
        <v>0</v>
      </c>
      <c r="AB296" s="238">
        <v>0</v>
      </c>
      <c r="AC296" s="238">
        <v>0</v>
      </c>
      <c r="AD296" s="238">
        <v>0</v>
      </c>
      <c r="AE296" s="238">
        <v>0</v>
      </c>
      <c r="AF296" s="238">
        <v>0</v>
      </c>
      <c r="AG296" s="238">
        <v>0</v>
      </c>
      <c r="AH296" s="238">
        <v>0</v>
      </c>
      <c r="AI296" s="238">
        <v>0</v>
      </c>
      <c r="AJ296" s="238">
        <v>0</v>
      </c>
      <c r="AK296" s="239">
        <f t="shared" si="4"/>
        <v>2</v>
      </c>
    </row>
    <row r="297" spans="1:37" x14ac:dyDescent="0.3">
      <c r="A297" s="85">
        <v>296</v>
      </c>
      <c r="B297" s="242">
        <v>2</v>
      </c>
      <c r="C297" s="82" t="s">
        <v>804</v>
      </c>
      <c r="D297" s="82" t="s">
        <v>808</v>
      </c>
      <c r="E297" s="82">
        <v>44847</v>
      </c>
      <c r="F297" s="82" t="s">
        <v>808</v>
      </c>
      <c r="G297" s="238" t="s">
        <v>9257</v>
      </c>
      <c r="H297" s="83">
        <v>244847001441</v>
      </c>
      <c r="I297" s="82" t="s">
        <v>9285</v>
      </c>
      <c r="J297" s="240">
        <v>244847800423</v>
      </c>
      <c r="K297" s="82" t="s">
        <v>8236</v>
      </c>
      <c r="L297" s="82" t="s">
        <v>535</v>
      </c>
      <c r="M297" s="84" t="s">
        <v>8237</v>
      </c>
      <c r="N297" s="85">
        <v>1</v>
      </c>
      <c r="O297" s="238">
        <v>0</v>
      </c>
      <c r="P297" s="238">
        <v>0</v>
      </c>
      <c r="Q297" s="238">
        <v>0</v>
      </c>
      <c r="R297" s="238">
        <v>0</v>
      </c>
      <c r="S297" s="238">
        <v>0</v>
      </c>
      <c r="T297" s="238">
        <v>0</v>
      </c>
      <c r="U297" s="238">
        <v>0</v>
      </c>
      <c r="V297" s="238">
        <v>0</v>
      </c>
      <c r="W297" s="238">
        <v>0</v>
      </c>
      <c r="X297" s="238">
        <v>0</v>
      </c>
      <c r="Y297" s="238">
        <v>0</v>
      </c>
      <c r="Z297" s="238">
        <v>0</v>
      </c>
      <c r="AA297" s="238">
        <v>0</v>
      </c>
      <c r="AB297" s="238">
        <v>0</v>
      </c>
      <c r="AC297" s="238">
        <v>0</v>
      </c>
      <c r="AD297" s="238">
        <v>0</v>
      </c>
      <c r="AE297" s="238">
        <v>0</v>
      </c>
      <c r="AF297" s="238">
        <v>0</v>
      </c>
      <c r="AG297" s="238">
        <v>0</v>
      </c>
      <c r="AH297" s="238">
        <v>0</v>
      </c>
      <c r="AI297" s="238">
        <v>0</v>
      </c>
      <c r="AJ297" s="238">
        <v>0</v>
      </c>
      <c r="AK297" s="239">
        <f t="shared" si="4"/>
        <v>1</v>
      </c>
    </row>
    <row r="298" spans="1:37" x14ac:dyDescent="0.3">
      <c r="A298" s="85">
        <v>297</v>
      </c>
      <c r="B298" s="242">
        <v>2</v>
      </c>
      <c r="C298" s="82" t="s">
        <v>804</v>
      </c>
      <c r="D298" s="82" t="s">
        <v>808</v>
      </c>
      <c r="E298" s="82">
        <v>44847</v>
      </c>
      <c r="F298" s="82" t="s">
        <v>808</v>
      </c>
      <c r="G298" s="238" t="s">
        <v>9257</v>
      </c>
      <c r="H298" s="83">
        <v>244847001441</v>
      </c>
      <c r="I298" s="82" t="s">
        <v>9285</v>
      </c>
      <c r="J298" s="240">
        <v>244847800427</v>
      </c>
      <c r="K298" s="82" t="s">
        <v>8238</v>
      </c>
      <c r="L298" s="82" t="s">
        <v>535</v>
      </c>
      <c r="M298" s="84" t="s">
        <v>8239</v>
      </c>
      <c r="N298" s="85">
        <v>4</v>
      </c>
      <c r="O298" s="238">
        <v>0</v>
      </c>
      <c r="P298" s="238">
        <v>0</v>
      </c>
      <c r="Q298" s="238">
        <v>0</v>
      </c>
      <c r="R298" s="238">
        <v>0</v>
      </c>
      <c r="S298" s="238">
        <v>0</v>
      </c>
      <c r="T298" s="238">
        <v>0</v>
      </c>
      <c r="U298" s="238">
        <v>0</v>
      </c>
      <c r="V298" s="238">
        <v>0</v>
      </c>
      <c r="W298" s="238">
        <v>0</v>
      </c>
      <c r="X298" s="238">
        <v>0</v>
      </c>
      <c r="Y298" s="238">
        <v>0</v>
      </c>
      <c r="Z298" s="238">
        <v>0</v>
      </c>
      <c r="AA298" s="238">
        <v>0</v>
      </c>
      <c r="AB298" s="238">
        <v>0</v>
      </c>
      <c r="AC298" s="238">
        <v>0</v>
      </c>
      <c r="AD298" s="238">
        <v>0</v>
      </c>
      <c r="AE298" s="238">
        <v>0</v>
      </c>
      <c r="AF298" s="238">
        <v>0</v>
      </c>
      <c r="AG298" s="238">
        <v>0</v>
      </c>
      <c r="AH298" s="238">
        <v>0</v>
      </c>
      <c r="AI298" s="238">
        <v>0</v>
      </c>
      <c r="AJ298" s="238">
        <v>0</v>
      </c>
      <c r="AK298" s="239">
        <f t="shared" si="4"/>
        <v>4</v>
      </c>
    </row>
    <row r="299" spans="1:37" x14ac:dyDescent="0.3">
      <c r="A299" s="85">
        <v>298</v>
      </c>
      <c r="B299" s="242">
        <v>2</v>
      </c>
      <c r="C299" s="82" t="s">
        <v>804</v>
      </c>
      <c r="D299" s="82" t="s">
        <v>808</v>
      </c>
      <c r="E299" s="82">
        <v>44847</v>
      </c>
      <c r="F299" s="82" t="s">
        <v>808</v>
      </c>
      <c r="G299" s="238" t="s">
        <v>9257</v>
      </c>
      <c r="H299" s="83">
        <v>244847001441</v>
      </c>
      <c r="I299" s="82" t="s">
        <v>9285</v>
      </c>
      <c r="J299" s="240">
        <v>244847800434</v>
      </c>
      <c r="K299" s="82" t="s">
        <v>8240</v>
      </c>
      <c r="L299" s="82" t="s">
        <v>535</v>
      </c>
      <c r="M299" s="84" t="s">
        <v>8241</v>
      </c>
      <c r="N299" s="85">
        <v>1</v>
      </c>
      <c r="O299" s="238">
        <v>0</v>
      </c>
      <c r="P299" s="238">
        <v>0</v>
      </c>
      <c r="Q299" s="238">
        <v>0</v>
      </c>
      <c r="R299" s="238">
        <v>0</v>
      </c>
      <c r="S299" s="238">
        <v>0</v>
      </c>
      <c r="T299" s="238">
        <v>0</v>
      </c>
      <c r="U299" s="238">
        <v>0</v>
      </c>
      <c r="V299" s="238">
        <v>0</v>
      </c>
      <c r="W299" s="238">
        <v>0</v>
      </c>
      <c r="X299" s="238">
        <v>0</v>
      </c>
      <c r="Y299" s="238">
        <v>0</v>
      </c>
      <c r="Z299" s="238">
        <v>0</v>
      </c>
      <c r="AA299" s="238">
        <v>0</v>
      </c>
      <c r="AB299" s="238">
        <v>0</v>
      </c>
      <c r="AC299" s="238">
        <v>0</v>
      </c>
      <c r="AD299" s="238">
        <v>0</v>
      </c>
      <c r="AE299" s="238">
        <v>0</v>
      </c>
      <c r="AF299" s="238">
        <v>0</v>
      </c>
      <c r="AG299" s="238">
        <v>0</v>
      </c>
      <c r="AH299" s="238">
        <v>0</v>
      </c>
      <c r="AI299" s="238">
        <v>0</v>
      </c>
      <c r="AJ299" s="238">
        <v>0</v>
      </c>
      <c r="AK299" s="239">
        <f t="shared" si="4"/>
        <v>1</v>
      </c>
    </row>
    <row r="300" spans="1:37" x14ac:dyDescent="0.3">
      <c r="A300" s="85">
        <v>299</v>
      </c>
      <c r="B300" s="242">
        <v>2</v>
      </c>
      <c r="C300" s="82" t="s">
        <v>804</v>
      </c>
      <c r="D300" s="82" t="s">
        <v>808</v>
      </c>
      <c r="E300" s="82">
        <v>44847</v>
      </c>
      <c r="F300" s="82" t="s">
        <v>808</v>
      </c>
      <c r="G300" s="238" t="s">
        <v>9257</v>
      </c>
      <c r="H300" s="83">
        <v>244847001441</v>
      </c>
      <c r="I300" s="82" t="s">
        <v>9285</v>
      </c>
      <c r="J300" s="240">
        <v>244847800435</v>
      </c>
      <c r="K300" s="82" t="s">
        <v>8242</v>
      </c>
      <c r="L300" s="82" t="s">
        <v>535</v>
      </c>
      <c r="M300" s="84" t="s">
        <v>8243</v>
      </c>
      <c r="N300" s="85">
        <v>1</v>
      </c>
      <c r="O300" s="238">
        <v>0</v>
      </c>
      <c r="P300" s="238">
        <v>0</v>
      </c>
      <c r="Q300" s="238">
        <v>0</v>
      </c>
      <c r="R300" s="238">
        <v>0</v>
      </c>
      <c r="S300" s="238">
        <v>0</v>
      </c>
      <c r="T300" s="238">
        <v>0</v>
      </c>
      <c r="U300" s="238">
        <v>0</v>
      </c>
      <c r="V300" s="238">
        <v>0</v>
      </c>
      <c r="W300" s="238">
        <v>0</v>
      </c>
      <c r="X300" s="238">
        <v>0</v>
      </c>
      <c r="Y300" s="238">
        <v>0</v>
      </c>
      <c r="Z300" s="238">
        <v>0</v>
      </c>
      <c r="AA300" s="238">
        <v>0</v>
      </c>
      <c r="AB300" s="238">
        <v>0</v>
      </c>
      <c r="AC300" s="238">
        <v>0</v>
      </c>
      <c r="AD300" s="238">
        <v>0</v>
      </c>
      <c r="AE300" s="238">
        <v>0</v>
      </c>
      <c r="AF300" s="238">
        <v>0</v>
      </c>
      <c r="AG300" s="238">
        <v>0</v>
      </c>
      <c r="AH300" s="238">
        <v>0</v>
      </c>
      <c r="AI300" s="238">
        <v>0</v>
      </c>
      <c r="AJ300" s="238">
        <v>0</v>
      </c>
      <c r="AK300" s="239">
        <f t="shared" si="4"/>
        <v>1</v>
      </c>
    </row>
    <row r="301" spans="1:37" x14ac:dyDescent="0.3">
      <c r="A301" s="85">
        <v>300</v>
      </c>
      <c r="B301" s="242">
        <v>2</v>
      </c>
      <c r="C301" s="82" t="s">
        <v>804</v>
      </c>
      <c r="D301" s="82" t="s">
        <v>808</v>
      </c>
      <c r="E301" s="82">
        <v>44847</v>
      </c>
      <c r="F301" s="82" t="s">
        <v>808</v>
      </c>
      <c r="G301" s="238" t="s">
        <v>9257</v>
      </c>
      <c r="H301" s="83">
        <v>244847001441</v>
      </c>
      <c r="I301" s="82" t="s">
        <v>9285</v>
      </c>
      <c r="J301" s="240">
        <v>244847800439</v>
      </c>
      <c r="K301" s="82" t="s">
        <v>8244</v>
      </c>
      <c r="L301" s="82" t="s">
        <v>535</v>
      </c>
      <c r="M301" s="84" t="s">
        <v>8245</v>
      </c>
      <c r="N301" s="85">
        <v>1</v>
      </c>
      <c r="O301" s="238">
        <v>0</v>
      </c>
      <c r="P301" s="238">
        <v>0</v>
      </c>
      <c r="Q301" s="238">
        <v>0</v>
      </c>
      <c r="R301" s="238">
        <v>0</v>
      </c>
      <c r="S301" s="238">
        <v>0</v>
      </c>
      <c r="T301" s="238">
        <v>0</v>
      </c>
      <c r="U301" s="238">
        <v>0</v>
      </c>
      <c r="V301" s="238">
        <v>0</v>
      </c>
      <c r="W301" s="238">
        <v>0</v>
      </c>
      <c r="X301" s="238">
        <v>0</v>
      </c>
      <c r="Y301" s="238">
        <v>0</v>
      </c>
      <c r="Z301" s="238">
        <v>0</v>
      </c>
      <c r="AA301" s="238">
        <v>0</v>
      </c>
      <c r="AB301" s="238">
        <v>0</v>
      </c>
      <c r="AC301" s="238">
        <v>0</v>
      </c>
      <c r="AD301" s="238">
        <v>0</v>
      </c>
      <c r="AE301" s="238">
        <v>0</v>
      </c>
      <c r="AF301" s="238">
        <v>0</v>
      </c>
      <c r="AG301" s="238">
        <v>0</v>
      </c>
      <c r="AH301" s="238">
        <v>0</v>
      </c>
      <c r="AI301" s="238">
        <v>0</v>
      </c>
      <c r="AJ301" s="238">
        <v>0</v>
      </c>
      <c r="AK301" s="239">
        <f t="shared" si="4"/>
        <v>1</v>
      </c>
    </row>
    <row r="302" spans="1:37" x14ac:dyDescent="0.3">
      <c r="A302" s="85">
        <v>301</v>
      </c>
      <c r="B302" s="242">
        <v>2</v>
      </c>
      <c r="C302" s="82" t="s">
        <v>804</v>
      </c>
      <c r="D302" s="82" t="s">
        <v>808</v>
      </c>
      <c r="E302" s="82">
        <v>44847</v>
      </c>
      <c r="F302" s="82" t="s">
        <v>808</v>
      </c>
      <c r="G302" s="238" t="s">
        <v>9257</v>
      </c>
      <c r="H302" s="83">
        <v>244847001441</v>
      </c>
      <c r="I302" s="82" t="s">
        <v>9285</v>
      </c>
      <c r="J302" s="240">
        <v>244847800443</v>
      </c>
      <c r="K302" s="82" t="s">
        <v>8246</v>
      </c>
      <c r="L302" s="82" t="s">
        <v>535</v>
      </c>
      <c r="M302" s="84" t="s">
        <v>8247</v>
      </c>
      <c r="N302" s="85">
        <v>1</v>
      </c>
      <c r="O302" s="238">
        <v>0</v>
      </c>
      <c r="P302" s="238">
        <v>0</v>
      </c>
      <c r="Q302" s="238">
        <v>0</v>
      </c>
      <c r="R302" s="238">
        <v>0</v>
      </c>
      <c r="S302" s="238">
        <v>0</v>
      </c>
      <c r="T302" s="238">
        <v>0</v>
      </c>
      <c r="U302" s="238">
        <v>0</v>
      </c>
      <c r="V302" s="238">
        <v>0</v>
      </c>
      <c r="W302" s="238">
        <v>0</v>
      </c>
      <c r="X302" s="238">
        <v>0</v>
      </c>
      <c r="Y302" s="238">
        <v>0</v>
      </c>
      <c r="Z302" s="238">
        <v>0</v>
      </c>
      <c r="AA302" s="238">
        <v>0</v>
      </c>
      <c r="AB302" s="238">
        <v>0</v>
      </c>
      <c r="AC302" s="238">
        <v>0</v>
      </c>
      <c r="AD302" s="238">
        <v>0</v>
      </c>
      <c r="AE302" s="238">
        <v>0</v>
      </c>
      <c r="AF302" s="238">
        <v>0</v>
      </c>
      <c r="AG302" s="238">
        <v>0</v>
      </c>
      <c r="AH302" s="238">
        <v>0</v>
      </c>
      <c r="AI302" s="238">
        <v>0</v>
      </c>
      <c r="AJ302" s="238">
        <v>0</v>
      </c>
      <c r="AK302" s="239">
        <f t="shared" si="4"/>
        <v>1</v>
      </c>
    </row>
    <row r="303" spans="1:37" x14ac:dyDescent="0.3">
      <c r="A303" s="85">
        <v>302</v>
      </c>
      <c r="B303" s="242">
        <v>2</v>
      </c>
      <c r="C303" s="82" t="s">
        <v>804</v>
      </c>
      <c r="D303" s="82" t="s">
        <v>808</v>
      </c>
      <c r="E303" s="82">
        <v>44847</v>
      </c>
      <c r="F303" s="82" t="s">
        <v>808</v>
      </c>
      <c r="G303" s="238" t="s">
        <v>9257</v>
      </c>
      <c r="H303" s="83">
        <v>244847001441</v>
      </c>
      <c r="I303" s="82" t="s">
        <v>9285</v>
      </c>
      <c r="J303" s="240">
        <v>244847800446</v>
      </c>
      <c r="K303" s="82" t="s">
        <v>8248</v>
      </c>
      <c r="L303" s="82" t="s">
        <v>535</v>
      </c>
      <c r="M303" s="84" t="s">
        <v>8249</v>
      </c>
      <c r="N303" s="85">
        <v>1</v>
      </c>
      <c r="O303" s="238">
        <v>0</v>
      </c>
      <c r="P303" s="238">
        <v>0</v>
      </c>
      <c r="Q303" s="238">
        <v>0</v>
      </c>
      <c r="R303" s="238">
        <v>0</v>
      </c>
      <c r="S303" s="238">
        <v>0</v>
      </c>
      <c r="T303" s="238">
        <v>0</v>
      </c>
      <c r="U303" s="238">
        <v>0</v>
      </c>
      <c r="V303" s="238">
        <v>0</v>
      </c>
      <c r="W303" s="238">
        <v>0</v>
      </c>
      <c r="X303" s="238">
        <v>0</v>
      </c>
      <c r="Y303" s="238">
        <v>0</v>
      </c>
      <c r="Z303" s="238">
        <v>0</v>
      </c>
      <c r="AA303" s="238">
        <v>0</v>
      </c>
      <c r="AB303" s="238">
        <v>0</v>
      </c>
      <c r="AC303" s="238">
        <v>0</v>
      </c>
      <c r="AD303" s="238">
        <v>0</v>
      </c>
      <c r="AE303" s="238">
        <v>0</v>
      </c>
      <c r="AF303" s="238">
        <v>0</v>
      </c>
      <c r="AG303" s="238">
        <v>0</v>
      </c>
      <c r="AH303" s="238">
        <v>0</v>
      </c>
      <c r="AI303" s="238">
        <v>0</v>
      </c>
      <c r="AJ303" s="238">
        <v>0</v>
      </c>
      <c r="AK303" s="239">
        <f t="shared" si="4"/>
        <v>1</v>
      </c>
    </row>
    <row r="304" spans="1:37" x14ac:dyDescent="0.3">
      <c r="A304" s="85">
        <v>303</v>
      </c>
      <c r="B304" s="242">
        <v>2</v>
      </c>
      <c r="C304" s="82" t="s">
        <v>804</v>
      </c>
      <c r="D304" s="82" t="s">
        <v>808</v>
      </c>
      <c r="E304" s="82">
        <v>44847</v>
      </c>
      <c r="F304" s="82" t="s">
        <v>808</v>
      </c>
      <c r="G304" s="238" t="s">
        <v>9257</v>
      </c>
      <c r="H304" s="83">
        <v>244847001441</v>
      </c>
      <c r="I304" s="82" t="s">
        <v>9285</v>
      </c>
      <c r="J304" s="240">
        <v>244847800449</v>
      </c>
      <c r="K304" s="82" t="s">
        <v>8250</v>
      </c>
      <c r="L304" s="82" t="s">
        <v>535</v>
      </c>
      <c r="M304" s="84" t="s">
        <v>8251</v>
      </c>
      <c r="N304" s="85">
        <v>1</v>
      </c>
      <c r="O304" s="238">
        <v>0</v>
      </c>
      <c r="P304" s="238">
        <v>0</v>
      </c>
      <c r="Q304" s="238">
        <v>0</v>
      </c>
      <c r="R304" s="238">
        <v>0</v>
      </c>
      <c r="S304" s="238">
        <v>0</v>
      </c>
      <c r="T304" s="238">
        <v>0</v>
      </c>
      <c r="U304" s="238">
        <v>0</v>
      </c>
      <c r="V304" s="238">
        <v>0</v>
      </c>
      <c r="W304" s="238">
        <v>0</v>
      </c>
      <c r="X304" s="238">
        <v>0</v>
      </c>
      <c r="Y304" s="238">
        <v>0</v>
      </c>
      <c r="Z304" s="238">
        <v>0</v>
      </c>
      <c r="AA304" s="238">
        <v>0</v>
      </c>
      <c r="AB304" s="238">
        <v>0</v>
      </c>
      <c r="AC304" s="238">
        <v>0</v>
      </c>
      <c r="AD304" s="238">
        <v>0</v>
      </c>
      <c r="AE304" s="238">
        <v>0</v>
      </c>
      <c r="AF304" s="238">
        <v>0</v>
      </c>
      <c r="AG304" s="238">
        <v>0</v>
      </c>
      <c r="AH304" s="238">
        <v>0</v>
      </c>
      <c r="AI304" s="238">
        <v>0</v>
      </c>
      <c r="AJ304" s="238">
        <v>0</v>
      </c>
      <c r="AK304" s="239">
        <f t="shared" si="4"/>
        <v>1</v>
      </c>
    </row>
    <row r="305" spans="1:37" x14ac:dyDescent="0.3">
      <c r="A305" s="85">
        <v>304</v>
      </c>
      <c r="B305" s="242">
        <v>2</v>
      </c>
      <c r="C305" s="82" t="s">
        <v>804</v>
      </c>
      <c r="D305" s="82" t="s">
        <v>808</v>
      </c>
      <c r="E305" s="82">
        <v>44847</v>
      </c>
      <c r="F305" s="82" t="s">
        <v>808</v>
      </c>
      <c r="G305" s="238" t="s">
        <v>9257</v>
      </c>
      <c r="H305" s="83">
        <v>244847001441</v>
      </c>
      <c r="I305" s="82" t="s">
        <v>9285</v>
      </c>
      <c r="J305" s="240">
        <v>244847800451</v>
      </c>
      <c r="K305" s="82" t="s">
        <v>8252</v>
      </c>
      <c r="L305" s="82" t="s">
        <v>535</v>
      </c>
      <c r="M305" s="84" t="s">
        <v>8253</v>
      </c>
      <c r="N305" s="85">
        <v>1</v>
      </c>
      <c r="O305" s="238">
        <v>0</v>
      </c>
      <c r="P305" s="238">
        <v>0</v>
      </c>
      <c r="Q305" s="238">
        <v>0</v>
      </c>
      <c r="R305" s="238">
        <v>0</v>
      </c>
      <c r="S305" s="238">
        <v>0</v>
      </c>
      <c r="T305" s="238">
        <v>0</v>
      </c>
      <c r="U305" s="238">
        <v>0</v>
      </c>
      <c r="V305" s="238">
        <v>0</v>
      </c>
      <c r="W305" s="238">
        <v>0</v>
      </c>
      <c r="X305" s="238">
        <v>0</v>
      </c>
      <c r="Y305" s="238">
        <v>0</v>
      </c>
      <c r="Z305" s="238">
        <v>0</v>
      </c>
      <c r="AA305" s="238">
        <v>0</v>
      </c>
      <c r="AB305" s="238">
        <v>0</v>
      </c>
      <c r="AC305" s="238">
        <v>0</v>
      </c>
      <c r="AD305" s="238">
        <v>0</v>
      </c>
      <c r="AE305" s="238">
        <v>0</v>
      </c>
      <c r="AF305" s="238">
        <v>0</v>
      </c>
      <c r="AG305" s="238">
        <v>0</v>
      </c>
      <c r="AH305" s="238">
        <v>0</v>
      </c>
      <c r="AI305" s="238">
        <v>0</v>
      </c>
      <c r="AJ305" s="238">
        <v>0</v>
      </c>
      <c r="AK305" s="239">
        <f t="shared" si="4"/>
        <v>1</v>
      </c>
    </row>
    <row r="306" spans="1:37" x14ac:dyDescent="0.3">
      <c r="A306" s="85">
        <v>305</v>
      </c>
      <c r="B306" s="242">
        <v>2</v>
      </c>
      <c r="C306" s="82" t="s">
        <v>804</v>
      </c>
      <c r="D306" s="82" t="s">
        <v>808</v>
      </c>
      <c r="E306" s="82">
        <v>44847</v>
      </c>
      <c r="F306" s="82" t="s">
        <v>808</v>
      </c>
      <c r="G306" s="238" t="s">
        <v>9257</v>
      </c>
      <c r="H306" s="83">
        <v>244847004017</v>
      </c>
      <c r="I306" s="82" t="s">
        <v>6440</v>
      </c>
      <c r="J306" s="240">
        <v>244847800146</v>
      </c>
      <c r="K306" s="82" t="s">
        <v>8254</v>
      </c>
      <c r="L306" s="82" t="s">
        <v>535</v>
      </c>
      <c r="M306" s="84" t="s">
        <v>8255</v>
      </c>
      <c r="N306" s="85">
        <v>2</v>
      </c>
      <c r="O306" s="238">
        <v>0</v>
      </c>
      <c r="P306" s="238">
        <v>0</v>
      </c>
      <c r="Q306" s="238">
        <v>0</v>
      </c>
      <c r="R306" s="238">
        <v>0</v>
      </c>
      <c r="S306" s="238">
        <v>0</v>
      </c>
      <c r="T306" s="238">
        <v>0</v>
      </c>
      <c r="U306" s="238">
        <v>0</v>
      </c>
      <c r="V306" s="238">
        <v>0</v>
      </c>
      <c r="W306" s="238">
        <v>0</v>
      </c>
      <c r="X306" s="238">
        <v>0</v>
      </c>
      <c r="Y306" s="238">
        <v>0</v>
      </c>
      <c r="Z306" s="238">
        <v>0</v>
      </c>
      <c r="AA306" s="238">
        <v>0</v>
      </c>
      <c r="AB306" s="238">
        <v>0</v>
      </c>
      <c r="AC306" s="238">
        <v>0</v>
      </c>
      <c r="AD306" s="238">
        <v>0</v>
      </c>
      <c r="AE306" s="238">
        <v>0</v>
      </c>
      <c r="AF306" s="238">
        <v>0</v>
      </c>
      <c r="AG306" s="238">
        <v>0</v>
      </c>
      <c r="AH306" s="238">
        <v>0</v>
      </c>
      <c r="AI306" s="238">
        <v>0</v>
      </c>
      <c r="AJ306" s="238">
        <v>0</v>
      </c>
      <c r="AK306" s="239">
        <f t="shared" si="4"/>
        <v>2</v>
      </c>
    </row>
    <row r="307" spans="1:37" x14ac:dyDescent="0.3">
      <c r="A307" s="85">
        <v>306</v>
      </c>
      <c r="B307" s="242">
        <v>2</v>
      </c>
      <c r="C307" s="82" t="s">
        <v>804</v>
      </c>
      <c r="D307" s="82" t="s">
        <v>808</v>
      </c>
      <c r="E307" s="82">
        <v>44847</v>
      </c>
      <c r="F307" s="82" t="s">
        <v>808</v>
      </c>
      <c r="G307" s="238" t="s">
        <v>9257</v>
      </c>
      <c r="H307" s="83">
        <v>244847004017</v>
      </c>
      <c r="I307" s="82" t="s">
        <v>6440</v>
      </c>
      <c r="J307" s="240">
        <v>244847800147</v>
      </c>
      <c r="K307" s="82" t="s">
        <v>8256</v>
      </c>
      <c r="L307" s="82" t="s">
        <v>535</v>
      </c>
      <c r="M307" s="84" t="s">
        <v>8257</v>
      </c>
      <c r="N307" s="85">
        <v>1</v>
      </c>
      <c r="O307" s="238">
        <v>0</v>
      </c>
      <c r="P307" s="238">
        <v>0</v>
      </c>
      <c r="Q307" s="238">
        <v>0</v>
      </c>
      <c r="R307" s="238">
        <v>0</v>
      </c>
      <c r="S307" s="238">
        <v>0</v>
      </c>
      <c r="T307" s="238">
        <v>0</v>
      </c>
      <c r="U307" s="238">
        <v>0</v>
      </c>
      <c r="V307" s="238">
        <v>0</v>
      </c>
      <c r="W307" s="238">
        <v>0</v>
      </c>
      <c r="X307" s="238">
        <v>0</v>
      </c>
      <c r="Y307" s="238">
        <v>0</v>
      </c>
      <c r="Z307" s="238">
        <v>0</v>
      </c>
      <c r="AA307" s="238">
        <v>0</v>
      </c>
      <c r="AB307" s="238">
        <v>0</v>
      </c>
      <c r="AC307" s="238">
        <v>0</v>
      </c>
      <c r="AD307" s="238">
        <v>0</v>
      </c>
      <c r="AE307" s="238">
        <v>0</v>
      </c>
      <c r="AF307" s="238">
        <v>0</v>
      </c>
      <c r="AG307" s="238">
        <v>0</v>
      </c>
      <c r="AH307" s="238">
        <v>0</v>
      </c>
      <c r="AI307" s="238">
        <v>0</v>
      </c>
      <c r="AJ307" s="238">
        <v>0</v>
      </c>
      <c r="AK307" s="239">
        <f t="shared" si="4"/>
        <v>1</v>
      </c>
    </row>
    <row r="308" spans="1:37" x14ac:dyDescent="0.3">
      <c r="A308" s="85">
        <v>307</v>
      </c>
      <c r="B308" s="242">
        <v>2</v>
      </c>
      <c r="C308" s="82" t="s">
        <v>804</v>
      </c>
      <c r="D308" s="82" t="s">
        <v>808</v>
      </c>
      <c r="E308" s="82">
        <v>44847</v>
      </c>
      <c r="F308" s="82" t="s">
        <v>808</v>
      </c>
      <c r="G308" s="238" t="s">
        <v>9257</v>
      </c>
      <c r="H308" s="83">
        <v>244847004017</v>
      </c>
      <c r="I308" s="82" t="s">
        <v>6440</v>
      </c>
      <c r="J308" s="240">
        <v>244847800148</v>
      </c>
      <c r="K308" s="82" t="s">
        <v>8258</v>
      </c>
      <c r="L308" s="82" t="s">
        <v>535</v>
      </c>
      <c r="M308" s="84" t="s">
        <v>8259</v>
      </c>
      <c r="N308" s="85">
        <v>1</v>
      </c>
      <c r="O308" s="238">
        <v>0</v>
      </c>
      <c r="P308" s="238">
        <v>0</v>
      </c>
      <c r="Q308" s="238">
        <v>0</v>
      </c>
      <c r="R308" s="238">
        <v>0</v>
      </c>
      <c r="S308" s="238">
        <v>0</v>
      </c>
      <c r="T308" s="238">
        <v>0</v>
      </c>
      <c r="U308" s="238">
        <v>0</v>
      </c>
      <c r="V308" s="238">
        <v>0</v>
      </c>
      <c r="W308" s="238">
        <v>0</v>
      </c>
      <c r="X308" s="238">
        <v>0</v>
      </c>
      <c r="Y308" s="238">
        <v>0</v>
      </c>
      <c r="Z308" s="238">
        <v>0</v>
      </c>
      <c r="AA308" s="238">
        <v>0</v>
      </c>
      <c r="AB308" s="238">
        <v>0</v>
      </c>
      <c r="AC308" s="238">
        <v>0</v>
      </c>
      <c r="AD308" s="238">
        <v>0</v>
      </c>
      <c r="AE308" s="238">
        <v>0</v>
      </c>
      <c r="AF308" s="238">
        <v>0</v>
      </c>
      <c r="AG308" s="238">
        <v>0</v>
      </c>
      <c r="AH308" s="238">
        <v>0</v>
      </c>
      <c r="AI308" s="238">
        <v>0</v>
      </c>
      <c r="AJ308" s="238">
        <v>0</v>
      </c>
      <c r="AK308" s="239">
        <f t="shared" si="4"/>
        <v>1</v>
      </c>
    </row>
    <row r="309" spans="1:37" s="348" customFormat="1" x14ac:dyDescent="0.3">
      <c r="A309" s="85">
        <v>308</v>
      </c>
      <c r="B309" s="242">
        <v>2</v>
      </c>
      <c r="C309" s="82" t="s">
        <v>804</v>
      </c>
      <c r="D309" s="82" t="s">
        <v>808</v>
      </c>
      <c r="E309" s="82">
        <v>44847</v>
      </c>
      <c r="F309" s="82" t="s">
        <v>808</v>
      </c>
      <c r="G309" s="238" t="s">
        <v>9257</v>
      </c>
      <c r="H309" s="83">
        <v>244847004017</v>
      </c>
      <c r="I309" s="82" t="s">
        <v>6440</v>
      </c>
      <c r="J309" s="240">
        <v>244847800151</v>
      </c>
      <c r="K309" s="82" t="s">
        <v>8260</v>
      </c>
      <c r="L309" s="82" t="s">
        <v>535</v>
      </c>
      <c r="M309" s="84" t="s">
        <v>8261</v>
      </c>
      <c r="N309" s="85">
        <v>1</v>
      </c>
      <c r="O309" s="238">
        <v>0</v>
      </c>
      <c r="P309" s="238">
        <v>0</v>
      </c>
      <c r="Q309" s="238">
        <v>0</v>
      </c>
      <c r="R309" s="238">
        <v>0</v>
      </c>
      <c r="S309" s="238">
        <v>0</v>
      </c>
      <c r="T309" s="238">
        <v>0</v>
      </c>
      <c r="U309" s="238">
        <v>0</v>
      </c>
      <c r="V309" s="238">
        <v>0</v>
      </c>
      <c r="W309" s="238">
        <v>0</v>
      </c>
      <c r="X309" s="238">
        <v>0</v>
      </c>
      <c r="Y309" s="238">
        <v>0</v>
      </c>
      <c r="Z309" s="238">
        <v>0</v>
      </c>
      <c r="AA309" s="238">
        <v>0</v>
      </c>
      <c r="AB309" s="238">
        <v>0</v>
      </c>
      <c r="AC309" s="238">
        <v>0</v>
      </c>
      <c r="AD309" s="238">
        <v>0</v>
      </c>
      <c r="AE309" s="238">
        <v>0</v>
      </c>
      <c r="AF309" s="238">
        <v>0</v>
      </c>
      <c r="AG309" s="238">
        <v>0</v>
      </c>
      <c r="AH309" s="238">
        <v>0</v>
      </c>
      <c r="AI309" s="238">
        <v>0</v>
      </c>
      <c r="AJ309" s="238">
        <v>0</v>
      </c>
      <c r="AK309" s="239">
        <f t="shared" si="4"/>
        <v>1</v>
      </c>
    </row>
    <row r="310" spans="1:37" x14ac:dyDescent="0.3">
      <c r="A310" s="85">
        <v>309</v>
      </c>
      <c r="B310" s="242">
        <v>2</v>
      </c>
      <c r="C310" s="82" t="s">
        <v>804</v>
      </c>
      <c r="D310" s="82" t="s">
        <v>808</v>
      </c>
      <c r="E310" s="82">
        <v>44847</v>
      </c>
      <c r="F310" s="82" t="s">
        <v>808</v>
      </c>
      <c r="G310" s="238" t="s">
        <v>9257</v>
      </c>
      <c r="H310" s="83">
        <v>244847004017</v>
      </c>
      <c r="I310" s="82" t="s">
        <v>6440</v>
      </c>
      <c r="J310" s="240">
        <v>244847800152</v>
      </c>
      <c r="K310" s="82" t="s">
        <v>8262</v>
      </c>
      <c r="L310" s="82" t="s">
        <v>535</v>
      </c>
      <c r="M310" s="84" t="s">
        <v>8263</v>
      </c>
      <c r="N310" s="85">
        <v>1</v>
      </c>
      <c r="O310" s="238">
        <v>0</v>
      </c>
      <c r="P310" s="238">
        <v>0</v>
      </c>
      <c r="Q310" s="238">
        <v>0</v>
      </c>
      <c r="R310" s="238">
        <v>0</v>
      </c>
      <c r="S310" s="238">
        <v>0</v>
      </c>
      <c r="T310" s="238">
        <v>0</v>
      </c>
      <c r="U310" s="238">
        <v>0</v>
      </c>
      <c r="V310" s="238">
        <v>0</v>
      </c>
      <c r="W310" s="238">
        <v>0</v>
      </c>
      <c r="X310" s="238">
        <v>0</v>
      </c>
      <c r="Y310" s="238">
        <v>0</v>
      </c>
      <c r="Z310" s="238">
        <v>0</v>
      </c>
      <c r="AA310" s="238">
        <v>0</v>
      </c>
      <c r="AB310" s="238">
        <v>0</v>
      </c>
      <c r="AC310" s="238">
        <v>0</v>
      </c>
      <c r="AD310" s="238">
        <v>0</v>
      </c>
      <c r="AE310" s="238">
        <v>0</v>
      </c>
      <c r="AF310" s="238">
        <v>0</v>
      </c>
      <c r="AG310" s="238">
        <v>0</v>
      </c>
      <c r="AH310" s="238">
        <v>0</v>
      </c>
      <c r="AI310" s="238">
        <v>0</v>
      </c>
      <c r="AJ310" s="238">
        <v>0</v>
      </c>
      <c r="AK310" s="239">
        <f t="shared" si="4"/>
        <v>1</v>
      </c>
    </row>
    <row r="311" spans="1:37" x14ac:dyDescent="0.3">
      <c r="A311" s="85">
        <v>310</v>
      </c>
      <c r="B311" s="242">
        <v>2</v>
      </c>
      <c r="C311" s="82" t="s">
        <v>804</v>
      </c>
      <c r="D311" s="82" t="s">
        <v>808</v>
      </c>
      <c r="E311" s="82">
        <v>44847</v>
      </c>
      <c r="F311" s="82" t="s">
        <v>808</v>
      </c>
      <c r="G311" s="238" t="s">
        <v>9257</v>
      </c>
      <c r="H311" s="83">
        <v>244847004017</v>
      </c>
      <c r="I311" s="82" t="s">
        <v>6440</v>
      </c>
      <c r="J311" s="240">
        <v>244847800153</v>
      </c>
      <c r="K311" s="82" t="s">
        <v>8264</v>
      </c>
      <c r="L311" s="82" t="s">
        <v>535</v>
      </c>
      <c r="M311" s="84" t="s">
        <v>8265</v>
      </c>
      <c r="N311" s="85">
        <v>1</v>
      </c>
      <c r="O311" s="238">
        <v>0</v>
      </c>
      <c r="P311" s="238">
        <v>0</v>
      </c>
      <c r="Q311" s="238">
        <v>0</v>
      </c>
      <c r="R311" s="238">
        <v>0</v>
      </c>
      <c r="S311" s="238">
        <v>0</v>
      </c>
      <c r="T311" s="238">
        <v>0</v>
      </c>
      <c r="U311" s="238">
        <v>0</v>
      </c>
      <c r="V311" s="238">
        <v>0</v>
      </c>
      <c r="W311" s="238">
        <v>0</v>
      </c>
      <c r="X311" s="238">
        <v>0</v>
      </c>
      <c r="Y311" s="238">
        <v>0</v>
      </c>
      <c r="Z311" s="238">
        <v>0</v>
      </c>
      <c r="AA311" s="238">
        <v>0</v>
      </c>
      <c r="AB311" s="238">
        <v>0</v>
      </c>
      <c r="AC311" s="238">
        <v>0</v>
      </c>
      <c r="AD311" s="238">
        <v>0</v>
      </c>
      <c r="AE311" s="238">
        <v>0</v>
      </c>
      <c r="AF311" s="238">
        <v>0</v>
      </c>
      <c r="AG311" s="238">
        <v>0</v>
      </c>
      <c r="AH311" s="238">
        <v>0</v>
      </c>
      <c r="AI311" s="238">
        <v>0</v>
      </c>
      <c r="AJ311" s="238">
        <v>0</v>
      </c>
      <c r="AK311" s="239">
        <f t="shared" si="4"/>
        <v>1</v>
      </c>
    </row>
    <row r="312" spans="1:37" x14ac:dyDescent="0.3">
      <c r="A312" s="85">
        <v>311</v>
      </c>
      <c r="B312" s="242">
        <v>2</v>
      </c>
      <c r="C312" s="82" t="s">
        <v>804</v>
      </c>
      <c r="D312" s="82" t="s">
        <v>808</v>
      </c>
      <c r="E312" s="82">
        <v>44847</v>
      </c>
      <c r="F312" s="82" t="s">
        <v>808</v>
      </c>
      <c r="G312" s="238" t="s">
        <v>9257</v>
      </c>
      <c r="H312" s="83">
        <v>244847004017</v>
      </c>
      <c r="I312" s="82" t="s">
        <v>6440</v>
      </c>
      <c r="J312" s="240">
        <v>244847800154</v>
      </c>
      <c r="K312" s="82" t="s">
        <v>8266</v>
      </c>
      <c r="L312" s="82" t="s">
        <v>535</v>
      </c>
      <c r="M312" s="84" t="s">
        <v>8267</v>
      </c>
      <c r="N312" s="85">
        <v>1</v>
      </c>
      <c r="O312" s="238">
        <v>0</v>
      </c>
      <c r="P312" s="238">
        <v>0</v>
      </c>
      <c r="Q312" s="238">
        <v>0</v>
      </c>
      <c r="R312" s="238">
        <v>0</v>
      </c>
      <c r="S312" s="238">
        <v>0</v>
      </c>
      <c r="T312" s="238">
        <v>0</v>
      </c>
      <c r="U312" s="238">
        <v>0</v>
      </c>
      <c r="V312" s="238">
        <v>0</v>
      </c>
      <c r="W312" s="238">
        <v>0</v>
      </c>
      <c r="X312" s="238">
        <v>0</v>
      </c>
      <c r="Y312" s="238">
        <v>0</v>
      </c>
      <c r="Z312" s="238">
        <v>0</v>
      </c>
      <c r="AA312" s="238">
        <v>0</v>
      </c>
      <c r="AB312" s="238">
        <v>0</v>
      </c>
      <c r="AC312" s="238">
        <v>0</v>
      </c>
      <c r="AD312" s="238">
        <v>0</v>
      </c>
      <c r="AE312" s="238">
        <v>0</v>
      </c>
      <c r="AF312" s="238">
        <v>0</v>
      </c>
      <c r="AG312" s="238">
        <v>0</v>
      </c>
      <c r="AH312" s="238">
        <v>0</v>
      </c>
      <c r="AI312" s="238">
        <v>0</v>
      </c>
      <c r="AJ312" s="238">
        <v>0</v>
      </c>
      <c r="AK312" s="239">
        <f t="shared" si="4"/>
        <v>1</v>
      </c>
    </row>
    <row r="313" spans="1:37" x14ac:dyDescent="0.3">
      <c r="A313" s="85">
        <v>312</v>
      </c>
      <c r="B313" s="242">
        <v>2</v>
      </c>
      <c r="C313" s="82" t="s">
        <v>804</v>
      </c>
      <c r="D313" s="82" t="s">
        <v>808</v>
      </c>
      <c r="E313" s="82">
        <v>44847</v>
      </c>
      <c r="F313" s="82" t="s">
        <v>808</v>
      </c>
      <c r="G313" s="238" t="s">
        <v>9257</v>
      </c>
      <c r="H313" s="83">
        <v>244847004017</v>
      </c>
      <c r="I313" s="82" t="s">
        <v>6440</v>
      </c>
      <c r="J313" s="240">
        <v>244847800156</v>
      </c>
      <c r="K313" s="82" t="s">
        <v>8268</v>
      </c>
      <c r="L313" s="82" t="s">
        <v>535</v>
      </c>
      <c r="M313" s="84" t="s">
        <v>8269</v>
      </c>
      <c r="N313" s="85">
        <v>1</v>
      </c>
      <c r="O313" s="238">
        <v>0</v>
      </c>
      <c r="P313" s="238">
        <v>0</v>
      </c>
      <c r="Q313" s="238">
        <v>0</v>
      </c>
      <c r="R313" s="238">
        <v>0</v>
      </c>
      <c r="S313" s="238">
        <v>0</v>
      </c>
      <c r="T313" s="238">
        <v>0</v>
      </c>
      <c r="U313" s="238">
        <v>0</v>
      </c>
      <c r="V313" s="238">
        <v>0</v>
      </c>
      <c r="W313" s="238">
        <v>0</v>
      </c>
      <c r="X313" s="238">
        <v>0</v>
      </c>
      <c r="Y313" s="238">
        <v>0</v>
      </c>
      <c r="Z313" s="238">
        <v>0</v>
      </c>
      <c r="AA313" s="238">
        <v>0</v>
      </c>
      <c r="AB313" s="238">
        <v>0</v>
      </c>
      <c r="AC313" s="238">
        <v>0</v>
      </c>
      <c r="AD313" s="238">
        <v>0</v>
      </c>
      <c r="AE313" s="238">
        <v>0</v>
      </c>
      <c r="AF313" s="238">
        <v>0</v>
      </c>
      <c r="AG313" s="238">
        <v>0</v>
      </c>
      <c r="AH313" s="238">
        <v>0</v>
      </c>
      <c r="AI313" s="238">
        <v>0</v>
      </c>
      <c r="AJ313" s="238">
        <v>0</v>
      </c>
      <c r="AK313" s="239">
        <f t="shared" si="4"/>
        <v>1</v>
      </c>
    </row>
    <row r="314" spans="1:37" x14ac:dyDescent="0.3">
      <c r="A314" s="85">
        <v>313</v>
      </c>
      <c r="B314" s="242">
        <v>2</v>
      </c>
      <c r="C314" s="82" t="s">
        <v>804</v>
      </c>
      <c r="D314" s="82" t="s">
        <v>808</v>
      </c>
      <c r="E314" s="82">
        <v>44847</v>
      </c>
      <c r="F314" s="82" t="s">
        <v>808</v>
      </c>
      <c r="G314" s="238" t="s">
        <v>9257</v>
      </c>
      <c r="H314" s="83">
        <v>244847004017</v>
      </c>
      <c r="I314" s="82" t="s">
        <v>6440</v>
      </c>
      <c r="J314" s="240">
        <v>244847800157</v>
      </c>
      <c r="K314" s="82" t="s">
        <v>8270</v>
      </c>
      <c r="L314" s="82" t="s">
        <v>535</v>
      </c>
      <c r="M314" s="84" t="s">
        <v>8271</v>
      </c>
      <c r="N314" s="85">
        <v>1</v>
      </c>
      <c r="O314" s="238">
        <v>0</v>
      </c>
      <c r="P314" s="238">
        <v>0</v>
      </c>
      <c r="Q314" s="238">
        <v>0</v>
      </c>
      <c r="R314" s="238">
        <v>0</v>
      </c>
      <c r="S314" s="238">
        <v>0</v>
      </c>
      <c r="T314" s="238">
        <v>0</v>
      </c>
      <c r="U314" s="238">
        <v>0</v>
      </c>
      <c r="V314" s="238">
        <v>0</v>
      </c>
      <c r="W314" s="238">
        <v>0</v>
      </c>
      <c r="X314" s="238">
        <v>0</v>
      </c>
      <c r="Y314" s="238">
        <v>0</v>
      </c>
      <c r="Z314" s="238">
        <v>0</v>
      </c>
      <c r="AA314" s="238">
        <v>0</v>
      </c>
      <c r="AB314" s="238">
        <v>0</v>
      </c>
      <c r="AC314" s="238">
        <v>0</v>
      </c>
      <c r="AD314" s="238">
        <v>0</v>
      </c>
      <c r="AE314" s="238">
        <v>0</v>
      </c>
      <c r="AF314" s="238">
        <v>0</v>
      </c>
      <c r="AG314" s="238">
        <v>0</v>
      </c>
      <c r="AH314" s="238">
        <v>0</v>
      </c>
      <c r="AI314" s="238">
        <v>0</v>
      </c>
      <c r="AJ314" s="238">
        <v>0</v>
      </c>
      <c r="AK314" s="239">
        <f t="shared" si="4"/>
        <v>1</v>
      </c>
    </row>
    <row r="315" spans="1:37" x14ac:dyDescent="0.3">
      <c r="A315" s="85">
        <v>314</v>
      </c>
      <c r="B315" s="242">
        <v>2</v>
      </c>
      <c r="C315" s="82" t="s">
        <v>804</v>
      </c>
      <c r="D315" s="82" t="s">
        <v>808</v>
      </c>
      <c r="E315" s="82">
        <v>44847</v>
      </c>
      <c r="F315" s="82" t="s">
        <v>808</v>
      </c>
      <c r="G315" s="238" t="s">
        <v>9257</v>
      </c>
      <c r="H315" s="83">
        <v>244847004017</v>
      </c>
      <c r="I315" s="82" t="s">
        <v>6440</v>
      </c>
      <c r="J315" s="240">
        <v>244847800160</v>
      </c>
      <c r="K315" s="82" t="s">
        <v>8272</v>
      </c>
      <c r="L315" s="82" t="s">
        <v>535</v>
      </c>
      <c r="M315" s="84" t="s">
        <v>8273</v>
      </c>
      <c r="N315" s="85">
        <v>3</v>
      </c>
      <c r="O315" s="238">
        <v>0</v>
      </c>
      <c r="P315" s="238">
        <v>0</v>
      </c>
      <c r="Q315" s="238">
        <v>0</v>
      </c>
      <c r="R315" s="238">
        <v>0</v>
      </c>
      <c r="S315" s="238">
        <v>0</v>
      </c>
      <c r="T315" s="238">
        <v>0</v>
      </c>
      <c r="U315" s="238">
        <v>0</v>
      </c>
      <c r="V315" s="238">
        <v>0</v>
      </c>
      <c r="W315" s="238">
        <v>0</v>
      </c>
      <c r="X315" s="238">
        <v>0</v>
      </c>
      <c r="Y315" s="238">
        <v>0</v>
      </c>
      <c r="Z315" s="238">
        <v>0</v>
      </c>
      <c r="AA315" s="238">
        <v>0</v>
      </c>
      <c r="AB315" s="238">
        <v>0</v>
      </c>
      <c r="AC315" s="238">
        <v>0</v>
      </c>
      <c r="AD315" s="238">
        <v>0</v>
      </c>
      <c r="AE315" s="238">
        <v>0</v>
      </c>
      <c r="AF315" s="238">
        <v>0</v>
      </c>
      <c r="AG315" s="238">
        <v>0</v>
      </c>
      <c r="AH315" s="238">
        <v>0</v>
      </c>
      <c r="AI315" s="238">
        <v>0</v>
      </c>
      <c r="AJ315" s="238">
        <v>0</v>
      </c>
      <c r="AK315" s="239">
        <f t="shared" si="4"/>
        <v>3</v>
      </c>
    </row>
    <row r="316" spans="1:37" x14ac:dyDescent="0.3">
      <c r="A316" s="85">
        <v>315</v>
      </c>
      <c r="B316" s="242">
        <v>2</v>
      </c>
      <c r="C316" s="82" t="s">
        <v>804</v>
      </c>
      <c r="D316" s="82" t="s">
        <v>808</v>
      </c>
      <c r="E316" s="82">
        <v>44847</v>
      </c>
      <c r="F316" s="82" t="s">
        <v>808</v>
      </c>
      <c r="G316" s="238" t="s">
        <v>9257</v>
      </c>
      <c r="H316" s="83">
        <v>244847004017</v>
      </c>
      <c r="I316" s="82" t="s">
        <v>6440</v>
      </c>
      <c r="J316" s="240">
        <v>244847800166</v>
      </c>
      <c r="K316" s="82" t="s">
        <v>8274</v>
      </c>
      <c r="L316" s="82" t="s">
        <v>535</v>
      </c>
      <c r="M316" s="84" t="s">
        <v>8275</v>
      </c>
      <c r="N316" s="85">
        <v>2</v>
      </c>
      <c r="O316" s="238">
        <v>0</v>
      </c>
      <c r="P316" s="238">
        <v>0</v>
      </c>
      <c r="Q316" s="238">
        <v>0</v>
      </c>
      <c r="R316" s="238">
        <v>0</v>
      </c>
      <c r="S316" s="238">
        <v>0</v>
      </c>
      <c r="T316" s="238">
        <v>0</v>
      </c>
      <c r="U316" s="238">
        <v>0</v>
      </c>
      <c r="V316" s="238">
        <v>0</v>
      </c>
      <c r="W316" s="238">
        <v>0</v>
      </c>
      <c r="X316" s="238">
        <v>0</v>
      </c>
      <c r="Y316" s="238">
        <v>0</v>
      </c>
      <c r="Z316" s="238">
        <v>0</v>
      </c>
      <c r="AA316" s="238">
        <v>0</v>
      </c>
      <c r="AB316" s="238">
        <v>0</v>
      </c>
      <c r="AC316" s="238">
        <v>0</v>
      </c>
      <c r="AD316" s="238">
        <v>0</v>
      </c>
      <c r="AE316" s="238">
        <v>0</v>
      </c>
      <c r="AF316" s="238">
        <v>0</v>
      </c>
      <c r="AG316" s="238">
        <v>0</v>
      </c>
      <c r="AH316" s="238">
        <v>0</v>
      </c>
      <c r="AI316" s="238">
        <v>0</v>
      </c>
      <c r="AJ316" s="238">
        <v>0</v>
      </c>
      <c r="AK316" s="239">
        <f t="shared" si="4"/>
        <v>2</v>
      </c>
    </row>
    <row r="317" spans="1:37" x14ac:dyDescent="0.3">
      <c r="A317" s="85">
        <v>316</v>
      </c>
      <c r="B317" s="242">
        <v>2</v>
      </c>
      <c r="C317" s="82" t="s">
        <v>804</v>
      </c>
      <c r="D317" s="82" t="s">
        <v>808</v>
      </c>
      <c r="E317" s="82">
        <v>44847</v>
      </c>
      <c r="F317" s="82" t="s">
        <v>808</v>
      </c>
      <c r="G317" s="238" t="s">
        <v>9257</v>
      </c>
      <c r="H317" s="83">
        <v>244847800124</v>
      </c>
      <c r="I317" s="82" t="s">
        <v>8276</v>
      </c>
      <c r="J317" s="240">
        <v>244847800105</v>
      </c>
      <c r="K317" s="82" t="s">
        <v>8277</v>
      </c>
      <c r="L317" s="82" t="s">
        <v>535</v>
      </c>
      <c r="M317" s="84" t="s">
        <v>8278</v>
      </c>
      <c r="N317" s="85">
        <v>1</v>
      </c>
      <c r="O317" s="238">
        <v>0</v>
      </c>
      <c r="P317" s="238">
        <v>0</v>
      </c>
      <c r="Q317" s="238">
        <v>0</v>
      </c>
      <c r="R317" s="238">
        <v>0</v>
      </c>
      <c r="S317" s="238">
        <v>0</v>
      </c>
      <c r="T317" s="238">
        <v>0</v>
      </c>
      <c r="U317" s="238">
        <v>0</v>
      </c>
      <c r="V317" s="238">
        <v>0</v>
      </c>
      <c r="W317" s="238">
        <v>0</v>
      </c>
      <c r="X317" s="238">
        <v>0</v>
      </c>
      <c r="Y317" s="238">
        <v>0</v>
      </c>
      <c r="Z317" s="238">
        <v>0</v>
      </c>
      <c r="AA317" s="238">
        <v>0</v>
      </c>
      <c r="AB317" s="238">
        <v>0</v>
      </c>
      <c r="AC317" s="238">
        <v>0</v>
      </c>
      <c r="AD317" s="238">
        <v>0</v>
      </c>
      <c r="AE317" s="238">
        <v>0</v>
      </c>
      <c r="AF317" s="238">
        <v>0</v>
      </c>
      <c r="AG317" s="238">
        <v>0</v>
      </c>
      <c r="AH317" s="238">
        <v>0</v>
      </c>
      <c r="AI317" s="238">
        <v>0</v>
      </c>
      <c r="AJ317" s="238">
        <v>0</v>
      </c>
      <c r="AK317" s="239">
        <f t="shared" ref="AK317:AK380" si="5">SUM(N317:AJ317)</f>
        <v>1</v>
      </c>
    </row>
    <row r="318" spans="1:37" x14ac:dyDescent="0.3">
      <c r="A318" s="85">
        <v>317</v>
      </c>
      <c r="B318" s="242">
        <v>2</v>
      </c>
      <c r="C318" s="82" t="s">
        <v>804</v>
      </c>
      <c r="D318" s="82" t="s">
        <v>808</v>
      </c>
      <c r="E318" s="82">
        <v>44847</v>
      </c>
      <c r="F318" s="82" t="s">
        <v>808</v>
      </c>
      <c r="G318" s="238" t="s">
        <v>9257</v>
      </c>
      <c r="H318" s="83">
        <v>244847800124</v>
      </c>
      <c r="I318" s="82" t="s">
        <v>8276</v>
      </c>
      <c r="J318" s="240">
        <v>244847800107</v>
      </c>
      <c r="K318" s="82" t="s">
        <v>8279</v>
      </c>
      <c r="L318" s="82" t="s">
        <v>535</v>
      </c>
      <c r="M318" s="84" t="s">
        <v>8280</v>
      </c>
      <c r="N318" s="85">
        <v>1</v>
      </c>
      <c r="O318" s="238">
        <v>0</v>
      </c>
      <c r="P318" s="238">
        <v>0</v>
      </c>
      <c r="Q318" s="238">
        <v>0</v>
      </c>
      <c r="R318" s="238">
        <v>0</v>
      </c>
      <c r="S318" s="238">
        <v>0</v>
      </c>
      <c r="T318" s="238">
        <v>0</v>
      </c>
      <c r="U318" s="238">
        <v>0</v>
      </c>
      <c r="V318" s="238">
        <v>0</v>
      </c>
      <c r="W318" s="238">
        <v>0</v>
      </c>
      <c r="X318" s="238">
        <v>0</v>
      </c>
      <c r="Y318" s="238">
        <v>0</v>
      </c>
      <c r="Z318" s="238">
        <v>0</v>
      </c>
      <c r="AA318" s="238">
        <v>0</v>
      </c>
      <c r="AB318" s="238">
        <v>0</v>
      </c>
      <c r="AC318" s="238">
        <v>0</v>
      </c>
      <c r="AD318" s="238">
        <v>0</v>
      </c>
      <c r="AE318" s="238">
        <v>0</v>
      </c>
      <c r="AF318" s="238">
        <v>0</v>
      </c>
      <c r="AG318" s="238">
        <v>0</v>
      </c>
      <c r="AH318" s="238">
        <v>0</v>
      </c>
      <c r="AI318" s="238">
        <v>0</v>
      </c>
      <c r="AJ318" s="238">
        <v>0</v>
      </c>
      <c r="AK318" s="239">
        <f t="shared" si="5"/>
        <v>1</v>
      </c>
    </row>
    <row r="319" spans="1:37" x14ac:dyDescent="0.3">
      <c r="A319" s="85">
        <v>318</v>
      </c>
      <c r="B319" s="242">
        <v>2</v>
      </c>
      <c r="C319" s="82" t="s">
        <v>804</v>
      </c>
      <c r="D319" s="82" t="s">
        <v>808</v>
      </c>
      <c r="E319" s="82">
        <v>44847</v>
      </c>
      <c r="F319" s="82" t="s">
        <v>808</v>
      </c>
      <c r="G319" s="238" t="s">
        <v>9257</v>
      </c>
      <c r="H319" s="83">
        <v>244847800124</v>
      </c>
      <c r="I319" s="82" t="s">
        <v>8276</v>
      </c>
      <c r="J319" s="240">
        <v>244847800108</v>
      </c>
      <c r="K319" s="82" t="s">
        <v>8281</v>
      </c>
      <c r="L319" s="82" t="s">
        <v>535</v>
      </c>
      <c r="M319" s="84" t="s">
        <v>8282</v>
      </c>
      <c r="N319" s="85">
        <v>1</v>
      </c>
      <c r="O319" s="238">
        <v>0</v>
      </c>
      <c r="P319" s="238">
        <v>0</v>
      </c>
      <c r="Q319" s="238">
        <v>0</v>
      </c>
      <c r="R319" s="238">
        <v>0</v>
      </c>
      <c r="S319" s="238">
        <v>0</v>
      </c>
      <c r="T319" s="238">
        <v>0</v>
      </c>
      <c r="U319" s="238">
        <v>0</v>
      </c>
      <c r="V319" s="238">
        <v>0</v>
      </c>
      <c r="W319" s="238">
        <v>0</v>
      </c>
      <c r="X319" s="238">
        <v>0</v>
      </c>
      <c r="Y319" s="238">
        <v>0</v>
      </c>
      <c r="Z319" s="238">
        <v>0</v>
      </c>
      <c r="AA319" s="238">
        <v>0</v>
      </c>
      <c r="AB319" s="238">
        <v>0</v>
      </c>
      <c r="AC319" s="238">
        <v>0</v>
      </c>
      <c r="AD319" s="238">
        <v>0</v>
      </c>
      <c r="AE319" s="238">
        <v>0</v>
      </c>
      <c r="AF319" s="238">
        <v>0</v>
      </c>
      <c r="AG319" s="238">
        <v>0</v>
      </c>
      <c r="AH319" s="238">
        <v>0</v>
      </c>
      <c r="AI319" s="238">
        <v>0</v>
      </c>
      <c r="AJ319" s="238">
        <v>0</v>
      </c>
      <c r="AK319" s="239">
        <f t="shared" si="5"/>
        <v>1</v>
      </c>
    </row>
    <row r="320" spans="1:37" x14ac:dyDescent="0.3">
      <c r="A320" s="85">
        <v>319</v>
      </c>
      <c r="B320" s="242">
        <v>2</v>
      </c>
      <c r="C320" s="82" t="s">
        <v>804</v>
      </c>
      <c r="D320" s="82" t="s">
        <v>808</v>
      </c>
      <c r="E320" s="82">
        <v>44847</v>
      </c>
      <c r="F320" s="82" t="s">
        <v>808</v>
      </c>
      <c r="G320" s="238" t="s">
        <v>9257</v>
      </c>
      <c r="H320" s="83">
        <v>244847800124</v>
      </c>
      <c r="I320" s="82" t="s">
        <v>8276</v>
      </c>
      <c r="J320" s="240">
        <v>244847800109</v>
      </c>
      <c r="K320" s="82" t="s">
        <v>8283</v>
      </c>
      <c r="L320" s="82" t="s">
        <v>535</v>
      </c>
      <c r="M320" s="84" t="s">
        <v>8284</v>
      </c>
      <c r="N320" s="85">
        <v>1</v>
      </c>
      <c r="O320" s="238">
        <v>0</v>
      </c>
      <c r="P320" s="238">
        <v>0</v>
      </c>
      <c r="Q320" s="238">
        <v>0</v>
      </c>
      <c r="R320" s="238">
        <v>0</v>
      </c>
      <c r="S320" s="238">
        <v>0</v>
      </c>
      <c r="T320" s="238">
        <v>0</v>
      </c>
      <c r="U320" s="238">
        <v>0</v>
      </c>
      <c r="V320" s="238">
        <v>0</v>
      </c>
      <c r="W320" s="238">
        <v>0</v>
      </c>
      <c r="X320" s="238">
        <v>0</v>
      </c>
      <c r="Y320" s="238">
        <v>0</v>
      </c>
      <c r="Z320" s="238">
        <v>0</v>
      </c>
      <c r="AA320" s="238">
        <v>0</v>
      </c>
      <c r="AB320" s="238">
        <v>0</v>
      </c>
      <c r="AC320" s="238">
        <v>0</v>
      </c>
      <c r="AD320" s="238">
        <v>0</v>
      </c>
      <c r="AE320" s="238">
        <v>0</v>
      </c>
      <c r="AF320" s="238">
        <v>0</v>
      </c>
      <c r="AG320" s="238">
        <v>0</v>
      </c>
      <c r="AH320" s="238">
        <v>0</v>
      </c>
      <c r="AI320" s="238">
        <v>0</v>
      </c>
      <c r="AJ320" s="238">
        <v>0</v>
      </c>
      <c r="AK320" s="239">
        <f t="shared" si="5"/>
        <v>1</v>
      </c>
    </row>
    <row r="321" spans="1:37" x14ac:dyDescent="0.3">
      <c r="A321" s="85">
        <v>320</v>
      </c>
      <c r="B321" s="242">
        <v>2</v>
      </c>
      <c r="C321" s="82" t="s">
        <v>804</v>
      </c>
      <c r="D321" s="82" t="s">
        <v>808</v>
      </c>
      <c r="E321" s="82">
        <v>44847</v>
      </c>
      <c r="F321" s="82" t="s">
        <v>808</v>
      </c>
      <c r="G321" s="238" t="s">
        <v>9257</v>
      </c>
      <c r="H321" s="83">
        <v>244847800124</v>
      </c>
      <c r="I321" s="82" t="s">
        <v>8276</v>
      </c>
      <c r="J321" s="240">
        <v>244847800124</v>
      </c>
      <c r="K321" s="82" t="s">
        <v>8276</v>
      </c>
      <c r="L321" s="82" t="s">
        <v>535</v>
      </c>
      <c r="M321" s="84" t="s">
        <v>8285</v>
      </c>
      <c r="N321" s="85">
        <v>1</v>
      </c>
      <c r="O321" s="238">
        <v>0</v>
      </c>
      <c r="P321" s="238">
        <v>0</v>
      </c>
      <c r="Q321" s="238">
        <v>0</v>
      </c>
      <c r="R321" s="238">
        <v>0</v>
      </c>
      <c r="S321" s="238">
        <v>0</v>
      </c>
      <c r="T321" s="238">
        <v>0</v>
      </c>
      <c r="U321" s="238">
        <v>0</v>
      </c>
      <c r="V321" s="238">
        <v>0</v>
      </c>
      <c r="W321" s="238">
        <v>0</v>
      </c>
      <c r="X321" s="238">
        <v>0</v>
      </c>
      <c r="Y321" s="238">
        <v>0</v>
      </c>
      <c r="Z321" s="238">
        <v>0</v>
      </c>
      <c r="AA321" s="238">
        <v>0</v>
      </c>
      <c r="AB321" s="238">
        <v>0</v>
      </c>
      <c r="AC321" s="238">
        <v>0</v>
      </c>
      <c r="AD321" s="238">
        <v>0</v>
      </c>
      <c r="AE321" s="238">
        <v>0</v>
      </c>
      <c r="AF321" s="238">
        <v>0</v>
      </c>
      <c r="AG321" s="238">
        <v>0</v>
      </c>
      <c r="AH321" s="238">
        <v>0</v>
      </c>
      <c r="AI321" s="238">
        <v>0</v>
      </c>
      <c r="AJ321" s="238">
        <v>0</v>
      </c>
      <c r="AK321" s="239">
        <f t="shared" si="5"/>
        <v>1</v>
      </c>
    </row>
    <row r="322" spans="1:37" x14ac:dyDescent="0.3">
      <c r="A322" s="85">
        <v>321</v>
      </c>
      <c r="B322" s="242">
        <v>2</v>
      </c>
      <c r="C322" s="82" t="s">
        <v>804</v>
      </c>
      <c r="D322" s="82" t="s">
        <v>808</v>
      </c>
      <c r="E322" s="82">
        <v>44847</v>
      </c>
      <c r="F322" s="82" t="s">
        <v>808</v>
      </c>
      <c r="G322" s="238" t="s">
        <v>9257</v>
      </c>
      <c r="H322" s="83">
        <v>244847800124</v>
      </c>
      <c r="I322" s="82" t="s">
        <v>8276</v>
      </c>
      <c r="J322" s="240">
        <v>244847800117</v>
      </c>
      <c r="K322" s="82" t="s">
        <v>8286</v>
      </c>
      <c r="L322" s="82" t="s">
        <v>535</v>
      </c>
      <c r="M322" s="84" t="s">
        <v>8287</v>
      </c>
      <c r="N322" s="85">
        <v>1</v>
      </c>
      <c r="O322" s="238">
        <v>0</v>
      </c>
      <c r="P322" s="238">
        <v>0</v>
      </c>
      <c r="Q322" s="238">
        <v>0</v>
      </c>
      <c r="R322" s="238">
        <v>0</v>
      </c>
      <c r="S322" s="238">
        <v>0</v>
      </c>
      <c r="T322" s="238">
        <v>0</v>
      </c>
      <c r="U322" s="238">
        <v>0</v>
      </c>
      <c r="V322" s="238">
        <v>0</v>
      </c>
      <c r="W322" s="238">
        <v>0</v>
      </c>
      <c r="X322" s="238">
        <v>0</v>
      </c>
      <c r="Y322" s="238">
        <v>0</v>
      </c>
      <c r="Z322" s="238">
        <v>0</v>
      </c>
      <c r="AA322" s="238">
        <v>0</v>
      </c>
      <c r="AB322" s="238">
        <v>0</v>
      </c>
      <c r="AC322" s="238">
        <v>0</v>
      </c>
      <c r="AD322" s="238">
        <v>0</v>
      </c>
      <c r="AE322" s="238">
        <v>0</v>
      </c>
      <c r="AF322" s="238">
        <v>0</v>
      </c>
      <c r="AG322" s="238">
        <v>0</v>
      </c>
      <c r="AH322" s="238">
        <v>0</v>
      </c>
      <c r="AI322" s="238">
        <v>0</v>
      </c>
      <c r="AJ322" s="238">
        <v>0</v>
      </c>
      <c r="AK322" s="239">
        <f t="shared" si="5"/>
        <v>1</v>
      </c>
    </row>
    <row r="323" spans="1:37" x14ac:dyDescent="0.3">
      <c r="A323" s="85">
        <v>322</v>
      </c>
      <c r="B323" s="242">
        <v>2</v>
      </c>
      <c r="C323" s="82" t="s">
        <v>804</v>
      </c>
      <c r="D323" s="82" t="s">
        <v>808</v>
      </c>
      <c r="E323" s="82">
        <v>44847</v>
      </c>
      <c r="F323" s="82" t="s">
        <v>808</v>
      </c>
      <c r="G323" s="238" t="s">
        <v>9257</v>
      </c>
      <c r="H323" s="83">
        <v>244847800124</v>
      </c>
      <c r="I323" s="82" t="s">
        <v>8276</v>
      </c>
      <c r="J323" s="240">
        <v>244847800121</v>
      </c>
      <c r="K323" s="82" t="s">
        <v>8288</v>
      </c>
      <c r="L323" s="82" t="s">
        <v>535</v>
      </c>
      <c r="M323" s="84" t="s">
        <v>8289</v>
      </c>
      <c r="N323" s="85">
        <v>1</v>
      </c>
      <c r="O323" s="238">
        <v>0</v>
      </c>
      <c r="P323" s="238">
        <v>0</v>
      </c>
      <c r="Q323" s="238">
        <v>0</v>
      </c>
      <c r="R323" s="238">
        <v>0</v>
      </c>
      <c r="S323" s="238">
        <v>0</v>
      </c>
      <c r="T323" s="238">
        <v>0</v>
      </c>
      <c r="U323" s="238">
        <v>0</v>
      </c>
      <c r="V323" s="238">
        <v>0</v>
      </c>
      <c r="W323" s="238">
        <v>0</v>
      </c>
      <c r="X323" s="238">
        <v>0</v>
      </c>
      <c r="Y323" s="238">
        <v>0</v>
      </c>
      <c r="Z323" s="238">
        <v>0</v>
      </c>
      <c r="AA323" s="238">
        <v>0</v>
      </c>
      <c r="AB323" s="238">
        <v>0</v>
      </c>
      <c r="AC323" s="238">
        <v>0</v>
      </c>
      <c r="AD323" s="238">
        <v>0</v>
      </c>
      <c r="AE323" s="238">
        <v>0</v>
      </c>
      <c r="AF323" s="238">
        <v>0</v>
      </c>
      <c r="AG323" s="238">
        <v>0</v>
      </c>
      <c r="AH323" s="238">
        <v>0</v>
      </c>
      <c r="AI323" s="238">
        <v>0</v>
      </c>
      <c r="AJ323" s="238">
        <v>0</v>
      </c>
      <c r="AK323" s="239">
        <f t="shared" si="5"/>
        <v>1</v>
      </c>
    </row>
    <row r="324" spans="1:37" x14ac:dyDescent="0.3">
      <c r="A324" s="85">
        <v>323</v>
      </c>
      <c r="B324" s="242">
        <v>2</v>
      </c>
      <c r="C324" s="82" t="s">
        <v>804</v>
      </c>
      <c r="D324" s="82" t="s">
        <v>808</v>
      </c>
      <c r="E324" s="82">
        <v>44847</v>
      </c>
      <c r="F324" s="82" t="s">
        <v>808</v>
      </c>
      <c r="G324" s="238" t="s">
        <v>9257</v>
      </c>
      <c r="H324" s="83">
        <v>244847800124</v>
      </c>
      <c r="I324" s="82" t="s">
        <v>8276</v>
      </c>
      <c r="J324" s="240">
        <v>244847800233</v>
      </c>
      <c r="K324" s="82" t="s">
        <v>8290</v>
      </c>
      <c r="L324" s="82" t="s">
        <v>535</v>
      </c>
      <c r="M324" s="84" t="s">
        <v>8291</v>
      </c>
      <c r="N324" s="85">
        <v>1</v>
      </c>
      <c r="O324" s="238">
        <v>0</v>
      </c>
      <c r="P324" s="238">
        <v>0</v>
      </c>
      <c r="Q324" s="238">
        <v>0</v>
      </c>
      <c r="R324" s="238">
        <v>0</v>
      </c>
      <c r="S324" s="238">
        <v>0</v>
      </c>
      <c r="T324" s="238">
        <v>0</v>
      </c>
      <c r="U324" s="238">
        <v>0</v>
      </c>
      <c r="V324" s="238">
        <v>0</v>
      </c>
      <c r="W324" s="238">
        <v>0</v>
      </c>
      <c r="X324" s="238">
        <v>0</v>
      </c>
      <c r="Y324" s="238">
        <v>0</v>
      </c>
      <c r="Z324" s="238">
        <v>0</v>
      </c>
      <c r="AA324" s="238">
        <v>0</v>
      </c>
      <c r="AB324" s="238">
        <v>0</v>
      </c>
      <c r="AC324" s="238">
        <v>0</v>
      </c>
      <c r="AD324" s="238">
        <v>0</v>
      </c>
      <c r="AE324" s="238">
        <v>0</v>
      </c>
      <c r="AF324" s="238">
        <v>0</v>
      </c>
      <c r="AG324" s="238">
        <v>0</v>
      </c>
      <c r="AH324" s="238">
        <v>0</v>
      </c>
      <c r="AI324" s="238">
        <v>0</v>
      </c>
      <c r="AJ324" s="238">
        <v>0</v>
      </c>
      <c r="AK324" s="239">
        <f t="shared" si="5"/>
        <v>1</v>
      </c>
    </row>
    <row r="325" spans="1:37" x14ac:dyDescent="0.3">
      <c r="A325" s="85">
        <v>324</v>
      </c>
      <c r="B325" s="242">
        <v>2</v>
      </c>
      <c r="C325" s="82" t="s">
        <v>804</v>
      </c>
      <c r="D325" s="82" t="s">
        <v>808</v>
      </c>
      <c r="E325" s="82">
        <v>44847</v>
      </c>
      <c r="F325" s="82" t="s">
        <v>808</v>
      </c>
      <c r="G325" s="238" t="s">
        <v>9257</v>
      </c>
      <c r="H325" s="83">
        <v>244847800124</v>
      </c>
      <c r="I325" s="82" t="s">
        <v>8276</v>
      </c>
      <c r="J325" s="240">
        <v>244847800127</v>
      </c>
      <c r="K325" s="82" t="s">
        <v>8292</v>
      </c>
      <c r="L325" s="82" t="s">
        <v>535</v>
      </c>
      <c r="M325" s="84" t="s">
        <v>8293</v>
      </c>
      <c r="N325" s="85">
        <v>1</v>
      </c>
      <c r="O325" s="238">
        <v>0</v>
      </c>
      <c r="P325" s="238">
        <v>0</v>
      </c>
      <c r="Q325" s="238">
        <v>0</v>
      </c>
      <c r="R325" s="238">
        <v>0</v>
      </c>
      <c r="S325" s="238">
        <v>0</v>
      </c>
      <c r="T325" s="238">
        <v>0</v>
      </c>
      <c r="U325" s="238">
        <v>0</v>
      </c>
      <c r="V325" s="238">
        <v>0</v>
      </c>
      <c r="W325" s="238">
        <v>0</v>
      </c>
      <c r="X325" s="238">
        <v>0</v>
      </c>
      <c r="Y325" s="238">
        <v>0</v>
      </c>
      <c r="Z325" s="238">
        <v>0</v>
      </c>
      <c r="AA325" s="238">
        <v>0</v>
      </c>
      <c r="AB325" s="238">
        <v>0</v>
      </c>
      <c r="AC325" s="238">
        <v>0</v>
      </c>
      <c r="AD325" s="238">
        <v>0</v>
      </c>
      <c r="AE325" s="238">
        <v>0</v>
      </c>
      <c r="AF325" s="238">
        <v>0</v>
      </c>
      <c r="AG325" s="238">
        <v>0</v>
      </c>
      <c r="AH325" s="238">
        <v>0</v>
      </c>
      <c r="AI325" s="238">
        <v>0</v>
      </c>
      <c r="AJ325" s="238">
        <v>0</v>
      </c>
      <c r="AK325" s="239">
        <f t="shared" si="5"/>
        <v>1</v>
      </c>
    </row>
    <row r="326" spans="1:37" x14ac:dyDescent="0.3">
      <c r="A326" s="85">
        <v>325</v>
      </c>
      <c r="B326" s="242">
        <v>2</v>
      </c>
      <c r="C326" s="82" t="s">
        <v>804</v>
      </c>
      <c r="D326" s="82" t="s">
        <v>808</v>
      </c>
      <c r="E326" s="82">
        <v>44847</v>
      </c>
      <c r="F326" s="82" t="s">
        <v>808</v>
      </c>
      <c r="G326" s="238" t="s">
        <v>9257</v>
      </c>
      <c r="H326" s="83">
        <v>244847800124</v>
      </c>
      <c r="I326" s="82" t="s">
        <v>8276</v>
      </c>
      <c r="J326" s="240">
        <v>244847800131</v>
      </c>
      <c r="K326" s="82" t="s">
        <v>8294</v>
      </c>
      <c r="L326" s="82" t="s">
        <v>535</v>
      </c>
      <c r="M326" s="84" t="s">
        <v>8295</v>
      </c>
      <c r="N326" s="85">
        <v>1</v>
      </c>
      <c r="O326" s="238">
        <v>0</v>
      </c>
      <c r="P326" s="238">
        <v>0</v>
      </c>
      <c r="Q326" s="238">
        <v>0</v>
      </c>
      <c r="R326" s="238">
        <v>0</v>
      </c>
      <c r="S326" s="238">
        <v>0</v>
      </c>
      <c r="T326" s="238">
        <v>0</v>
      </c>
      <c r="U326" s="238">
        <v>0</v>
      </c>
      <c r="V326" s="238">
        <v>0</v>
      </c>
      <c r="W326" s="238">
        <v>0</v>
      </c>
      <c r="X326" s="238">
        <v>0</v>
      </c>
      <c r="Y326" s="238">
        <v>0</v>
      </c>
      <c r="Z326" s="238">
        <v>0</v>
      </c>
      <c r="AA326" s="238">
        <v>0</v>
      </c>
      <c r="AB326" s="238">
        <v>0</v>
      </c>
      <c r="AC326" s="238">
        <v>0</v>
      </c>
      <c r="AD326" s="238">
        <v>0</v>
      </c>
      <c r="AE326" s="238">
        <v>0</v>
      </c>
      <c r="AF326" s="238">
        <v>0</v>
      </c>
      <c r="AG326" s="238">
        <v>0</v>
      </c>
      <c r="AH326" s="238">
        <v>0</v>
      </c>
      <c r="AI326" s="238">
        <v>0</v>
      </c>
      <c r="AJ326" s="238">
        <v>0</v>
      </c>
      <c r="AK326" s="239">
        <f t="shared" si="5"/>
        <v>1</v>
      </c>
    </row>
    <row r="327" spans="1:37" x14ac:dyDescent="0.3">
      <c r="A327" s="85">
        <v>326</v>
      </c>
      <c r="B327" s="242">
        <v>2</v>
      </c>
      <c r="C327" s="82" t="s">
        <v>804</v>
      </c>
      <c r="D327" s="82" t="s">
        <v>808</v>
      </c>
      <c r="E327" s="82">
        <v>44847</v>
      </c>
      <c r="F327" s="82" t="s">
        <v>808</v>
      </c>
      <c r="G327" s="238" t="s">
        <v>9257</v>
      </c>
      <c r="H327" s="83">
        <v>244847800124</v>
      </c>
      <c r="I327" s="82" t="s">
        <v>8276</v>
      </c>
      <c r="J327" s="240">
        <v>244847800137</v>
      </c>
      <c r="K327" s="82" t="s">
        <v>8296</v>
      </c>
      <c r="L327" s="82" t="s">
        <v>535</v>
      </c>
      <c r="M327" s="84" t="s">
        <v>8297</v>
      </c>
      <c r="N327" s="85">
        <v>1</v>
      </c>
      <c r="O327" s="238">
        <v>0</v>
      </c>
      <c r="P327" s="238">
        <v>0</v>
      </c>
      <c r="Q327" s="238">
        <v>0</v>
      </c>
      <c r="R327" s="238">
        <v>0</v>
      </c>
      <c r="S327" s="238">
        <v>0</v>
      </c>
      <c r="T327" s="238">
        <v>0</v>
      </c>
      <c r="U327" s="238">
        <v>0</v>
      </c>
      <c r="V327" s="238">
        <v>0</v>
      </c>
      <c r="W327" s="238">
        <v>0</v>
      </c>
      <c r="X327" s="238">
        <v>0</v>
      </c>
      <c r="Y327" s="238">
        <v>0</v>
      </c>
      <c r="Z327" s="238">
        <v>0</v>
      </c>
      <c r="AA327" s="238">
        <v>0</v>
      </c>
      <c r="AB327" s="238">
        <v>0</v>
      </c>
      <c r="AC327" s="238">
        <v>0</v>
      </c>
      <c r="AD327" s="238">
        <v>0</v>
      </c>
      <c r="AE327" s="238">
        <v>0</v>
      </c>
      <c r="AF327" s="238">
        <v>0</v>
      </c>
      <c r="AG327" s="238">
        <v>0</v>
      </c>
      <c r="AH327" s="238">
        <v>0</v>
      </c>
      <c r="AI327" s="238">
        <v>0</v>
      </c>
      <c r="AJ327" s="238">
        <v>0</v>
      </c>
      <c r="AK327" s="239">
        <f t="shared" si="5"/>
        <v>1</v>
      </c>
    </row>
    <row r="328" spans="1:37" x14ac:dyDescent="0.3">
      <c r="A328" s="85">
        <v>327</v>
      </c>
      <c r="B328" s="242">
        <v>2</v>
      </c>
      <c r="C328" s="82" t="s">
        <v>804</v>
      </c>
      <c r="D328" s="82" t="s">
        <v>808</v>
      </c>
      <c r="E328" s="82">
        <v>44847</v>
      </c>
      <c r="F328" s="82" t="s">
        <v>808</v>
      </c>
      <c r="G328" s="238" t="s">
        <v>9257</v>
      </c>
      <c r="H328" s="83">
        <v>244847800124</v>
      </c>
      <c r="I328" s="82" t="s">
        <v>8276</v>
      </c>
      <c r="J328" s="240">
        <v>244847800138</v>
      </c>
      <c r="K328" s="82" t="s">
        <v>8298</v>
      </c>
      <c r="L328" s="82" t="s">
        <v>535</v>
      </c>
      <c r="M328" s="84" t="s">
        <v>8299</v>
      </c>
      <c r="N328" s="85">
        <v>1</v>
      </c>
      <c r="O328" s="238">
        <v>0</v>
      </c>
      <c r="P328" s="238">
        <v>0</v>
      </c>
      <c r="Q328" s="238">
        <v>0</v>
      </c>
      <c r="R328" s="238">
        <v>0</v>
      </c>
      <c r="S328" s="238">
        <v>0</v>
      </c>
      <c r="T328" s="238">
        <v>0</v>
      </c>
      <c r="U328" s="238">
        <v>0</v>
      </c>
      <c r="V328" s="238">
        <v>0</v>
      </c>
      <c r="W328" s="238">
        <v>0</v>
      </c>
      <c r="X328" s="238">
        <v>0</v>
      </c>
      <c r="Y328" s="238">
        <v>0</v>
      </c>
      <c r="Z328" s="238">
        <v>0</v>
      </c>
      <c r="AA328" s="238">
        <v>0</v>
      </c>
      <c r="AB328" s="238">
        <v>0</v>
      </c>
      <c r="AC328" s="238">
        <v>0</v>
      </c>
      <c r="AD328" s="238">
        <v>0</v>
      </c>
      <c r="AE328" s="238">
        <v>0</v>
      </c>
      <c r="AF328" s="238">
        <v>0</v>
      </c>
      <c r="AG328" s="238">
        <v>0</v>
      </c>
      <c r="AH328" s="238">
        <v>0</v>
      </c>
      <c r="AI328" s="238">
        <v>0</v>
      </c>
      <c r="AJ328" s="238">
        <v>0</v>
      </c>
      <c r="AK328" s="239">
        <f t="shared" si="5"/>
        <v>1</v>
      </c>
    </row>
    <row r="329" spans="1:37" x14ac:dyDescent="0.3">
      <c r="A329" s="85">
        <v>328</v>
      </c>
      <c r="B329" s="242">
        <v>2</v>
      </c>
      <c r="C329" s="82" t="s">
        <v>804</v>
      </c>
      <c r="D329" s="82" t="s">
        <v>808</v>
      </c>
      <c r="E329" s="82">
        <v>44847</v>
      </c>
      <c r="F329" s="82" t="s">
        <v>808</v>
      </c>
      <c r="G329" s="238" t="s">
        <v>9257</v>
      </c>
      <c r="H329" s="83">
        <v>244847001379</v>
      </c>
      <c r="I329" s="82" t="s">
        <v>6428</v>
      </c>
      <c r="J329" s="240">
        <v>244847800620</v>
      </c>
      <c r="K329" s="82" t="s">
        <v>8300</v>
      </c>
      <c r="L329" s="82" t="s">
        <v>535</v>
      </c>
      <c r="M329" s="84" t="s">
        <v>8301</v>
      </c>
      <c r="N329" s="85">
        <v>1</v>
      </c>
      <c r="O329" s="238">
        <v>0</v>
      </c>
      <c r="P329" s="238">
        <v>0</v>
      </c>
      <c r="Q329" s="238">
        <v>0</v>
      </c>
      <c r="R329" s="238">
        <v>0</v>
      </c>
      <c r="S329" s="238">
        <v>0</v>
      </c>
      <c r="T329" s="238">
        <v>0</v>
      </c>
      <c r="U329" s="238">
        <v>0</v>
      </c>
      <c r="V329" s="238">
        <v>0</v>
      </c>
      <c r="W329" s="238">
        <v>0</v>
      </c>
      <c r="X329" s="238">
        <v>0</v>
      </c>
      <c r="Y329" s="238">
        <v>0</v>
      </c>
      <c r="Z329" s="238">
        <v>0</v>
      </c>
      <c r="AA329" s="238">
        <v>0</v>
      </c>
      <c r="AB329" s="238">
        <v>0</v>
      </c>
      <c r="AC329" s="238">
        <v>0</v>
      </c>
      <c r="AD329" s="238">
        <v>0</v>
      </c>
      <c r="AE329" s="238">
        <v>0</v>
      </c>
      <c r="AF329" s="238">
        <v>0</v>
      </c>
      <c r="AG329" s="238">
        <v>0</v>
      </c>
      <c r="AH329" s="238">
        <v>0</v>
      </c>
      <c r="AI329" s="238">
        <v>0</v>
      </c>
      <c r="AJ329" s="238">
        <v>0</v>
      </c>
      <c r="AK329" s="239">
        <f t="shared" si="5"/>
        <v>1</v>
      </c>
    </row>
    <row r="330" spans="1:37" x14ac:dyDescent="0.3">
      <c r="A330" s="85">
        <v>329</v>
      </c>
      <c r="B330" s="242">
        <v>2</v>
      </c>
      <c r="C330" s="82" t="s">
        <v>804</v>
      </c>
      <c r="D330" s="82" t="s">
        <v>808</v>
      </c>
      <c r="E330" s="82">
        <v>44847</v>
      </c>
      <c r="F330" s="82" t="s">
        <v>808</v>
      </c>
      <c r="G330" s="238" t="s">
        <v>9257</v>
      </c>
      <c r="H330" s="83">
        <v>244847001379</v>
      </c>
      <c r="I330" s="82" t="s">
        <v>6428</v>
      </c>
      <c r="J330" s="240">
        <v>244847800275</v>
      </c>
      <c r="K330" s="82" t="s">
        <v>8302</v>
      </c>
      <c r="L330" s="82" t="s">
        <v>535</v>
      </c>
      <c r="M330" s="84" t="s">
        <v>8303</v>
      </c>
      <c r="N330" s="85">
        <v>1</v>
      </c>
      <c r="O330" s="238">
        <v>0</v>
      </c>
      <c r="P330" s="238">
        <v>0</v>
      </c>
      <c r="Q330" s="238">
        <v>0</v>
      </c>
      <c r="R330" s="238">
        <v>0</v>
      </c>
      <c r="S330" s="238">
        <v>0</v>
      </c>
      <c r="T330" s="238">
        <v>0</v>
      </c>
      <c r="U330" s="238">
        <v>0</v>
      </c>
      <c r="V330" s="238">
        <v>0</v>
      </c>
      <c r="W330" s="238">
        <v>0</v>
      </c>
      <c r="X330" s="238">
        <v>0</v>
      </c>
      <c r="Y330" s="238">
        <v>0</v>
      </c>
      <c r="Z330" s="238">
        <v>0</v>
      </c>
      <c r="AA330" s="238">
        <v>0</v>
      </c>
      <c r="AB330" s="238">
        <v>0</v>
      </c>
      <c r="AC330" s="238">
        <v>0</v>
      </c>
      <c r="AD330" s="238">
        <v>0</v>
      </c>
      <c r="AE330" s="238">
        <v>0</v>
      </c>
      <c r="AF330" s="238">
        <v>0</v>
      </c>
      <c r="AG330" s="238">
        <v>0</v>
      </c>
      <c r="AH330" s="238">
        <v>0</v>
      </c>
      <c r="AI330" s="238">
        <v>0</v>
      </c>
      <c r="AJ330" s="238">
        <v>0</v>
      </c>
      <c r="AK330" s="239">
        <f t="shared" si="5"/>
        <v>1</v>
      </c>
    </row>
    <row r="331" spans="1:37" x14ac:dyDescent="0.3">
      <c r="A331" s="85">
        <v>330</v>
      </c>
      <c r="B331" s="242">
        <v>2</v>
      </c>
      <c r="C331" s="82" t="s">
        <v>804</v>
      </c>
      <c r="D331" s="82" t="s">
        <v>808</v>
      </c>
      <c r="E331" s="82">
        <v>44847</v>
      </c>
      <c r="F331" s="82" t="s">
        <v>808</v>
      </c>
      <c r="G331" s="238" t="s">
        <v>9257</v>
      </c>
      <c r="H331" s="83">
        <v>244847001379</v>
      </c>
      <c r="I331" s="82" t="s">
        <v>6428</v>
      </c>
      <c r="J331" s="240">
        <v>244847800276</v>
      </c>
      <c r="K331" s="82" t="s">
        <v>8304</v>
      </c>
      <c r="L331" s="82" t="s">
        <v>535</v>
      </c>
      <c r="M331" s="84" t="s">
        <v>8305</v>
      </c>
      <c r="N331" s="85">
        <v>1</v>
      </c>
      <c r="O331" s="238">
        <v>0</v>
      </c>
      <c r="P331" s="238">
        <v>0</v>
      </c>
      <c r="Q331" s="238">
        <v>0</v>
      </c>
      <c r="R331" s="238">
        <v>0</v>
      </c>
      <c r="S331" s="238">
        <v>0</v>
      </c>
      <c r="T331" s="238">
        <v>0</v>
      </c>
      <c r="U331" s="238">
        <v>0</v>
      </c>
      <c r="V331" s="238">
        <v>0</v>
      </c>
      <c r="W331" s="238">
        <v>0</v>
      </c>
      <c r="X331" s="238">
        <v>0</v>
      </c>
      <c r="Y331" s="238">
        <v>0</v>
      </c>
      <c r="Z331" s="238">
        <v>0</v>
      </c>
      <c r="AA331" s="238">
        <v>0</v>
      </c>
      <c r="AB331" s="238">
        <v>0</v>
      </c>
      <c r="AC331" s="238">
        <v>0</v>
      </c>
      <c r="AD331" s="238">
        <v>0</v>
      </c>
      <c r="AE331" s="238">
        <v>0</v>
      </c>
      <c r="AF331" s="238">
        <v>0</v>
      </c>
      <c r="AG331" s="238">
        <v>0</v>
      </c>
      <c r="AH331" s="238">
        <v>0</v>
      </c>
      <c r="AI331" s="238">
        <v>0</v>
      </c>
      <c r="AJ331" s="238">
        <v>0</v>
      </c>
      <c r="AK331" s="239">
        <f t="shared" si="5"/>
        <v>1</v>
      </c>
    </row>
    <row r="332" spans="1:37" x14ac:dyDescent="0.3">
      <c r="A332" s="85">
        <v>331</v>
      </c>
      <c r="B332" s="242">
        <v>2</v>
      </c>
      <c r="C332" s="82" t="s">
        <v>804</v>
      </c>
      <c r="D332" s="82" t="s">
        <v>808</v>
      </c>
      <c r="E332" s="82">
        <v>44847</v>
      </c>
      <c r="F332" s="82" t="s">
        <v>808</v>
      </c>
      <c r="G332" s="238" t="s">
        <v>9257</v>
      </c>
      <c r="H332" s="83">
        <v>244847001379</v>
      </c>
      <c r="I332" s="82" t="s">
        <v>6428</v>
      </c>
      <c r="J332" s="240">
        <v>244847800280</v>
      </c>
      <c r="K332" s="82" t="s">
        <v>8306</v>
      </c>
      <c r="L332" s="82" t="s">
        <v>535</v>
      </c>
      <c r="M332" s="84" t="s">
        <v>8307</v>
      </c>
      <c r="N332" s="85">
        <v>1</v>
      </c>
      <c r="O332" s="238">
        <v>0</v>
      </c>
      <c r="P332" s="238">
        <v>0</v>
      </c>
      <c r="Q332" s="238">
        <v>0</v>
      </c>
      <c r="R332" s="238">
        <v>0</v>
      </c>
      <c r="S332" s="238">
        <v>0</v>
      </c>
      <c r="T332" s="238">
        <v>0</v>
      </c>
      <c r="U332" s="238">
        <v>0</v>
      </c>
      <c r="V332" s="238">
        <v>0</v>
      </c>
      <c r="W332" s="238">
        <v>0</v>
      </c>
      <c r="X332" s="238">
        <v>0</v>
      </c>
      <c r="Y332" s="238">
        <v>0</v>
      </c>
      <c r="Z332" s="238">
        <v>0</v>
      </c>
      <c r="AA332" s="238">
        <v>0</v>
      </c>
      <c r="AB332" s="238">
        <v>0</v>
      </c>
      <c r="AC332" s="238">
        <v>0</v>
      </c>
      <c r="AD332" s="238">
        <v>0</v>
      </c>
      <c r="AE332" s="238">
        <v>0</v>
      </c>
      <c r="AF332" s="238">
        <v>0</v>
      </c>
      <c r="AG332" s="238">
        <v>0</v>
      </c>
      <c r="AH332" s="238">
        <v>0</v>
      </c>
      <c r="AI332" s="238">
        <v>0</v>
      </c>
      <c r="AJ332" s="238">
        <v>0</v>
      </c>
      <c r="AK332" s="239">
        <f t="shared" si="5"/>
        <v>1</v>
      </c>
    </row>
    <row r="333" spans="1:37" x14ac:dyDescent="0.3">
      <c r="A333" s="85">
        <v>332</v>
      </c>
      <c r="B333" s="242">
        <v>2</v>
      </c>
      <c r="C333" s="82" t="s">
        <v>804</v>
      </c>
      <c r="D333" s="82" t="s">
        <v>808</v>
      </c>
      <c r="E333" s="82">
        <v>44847</v>
      </c>
      <c r="F333" s="82" t="s">
        <v>808</v>
      </c>
      <c r="G333" s="238" t="s">
        <v>9257</v>
      </c>
      <c r="H333" s="83">
        <v>244847001379</v>
      </c>
      <c r="I333" s="82" t="s">
        <v>6428</v>
      </c>
      <c r="J333" s="240">
        <v>244847800282</v>
      </c>
      <c r="K333" s="82" t="s">
        <v>9290</v>
      </c>
      <c r="L333" s="82" t="s">
        <v>535</v>
      </c>
      <c r="M333" s="84" t="s">
        <v>8309</v>
      </c>
      <c r="N333" s="85">
        <v>1</v>
      </c>
      <c r="O333" s="238">
        <v>0</v>
      </c>
      <c r="P333" s="238">
        <v>0</v>
      </c>
      <c r="Q333" s="238">
        <v>0</v>
      </c>
      <c r="R333" s="238">
        <v>0</v>
      </c>
      <c r="S333" s="238">
        <v>0</v>
      </c>
      <c r="T333" s="238">
        <v>0</v>
      </c>
      <c r="U333" s="238">
        <v>0</v>
      </c>
      <c r="V333" s="238">
        <v>0</v>
      </c>
      <c r="W333" s="238">
        <v>0</v>
      </c>
      <c r="X333" s="238">
        <v>0</v>
      </c>
      <c r="Y333" s="238">
        <v>0</v>
      </c>
      <c r="Z333" s="238">
        <v>0</v>
      </c>
      <c r="AA333" s="238">
        <v>0</v>
      </c>
      <c r="AB333" s="238">
        <v>0</v>
      </c>
      <c r="AC333" s="238">
        <v>0</v>
      </c>
      <c r="AD333" s="238">
        <v>0</v>
      </c>
      <c r="AE333" s="238">
        <v>0</v>
      </c>
      <c r="AF333" s="238">
        <v>0</v>
      </c>
      <c r="AG333" s="238">
        <v>0</v>
      </c>
      <c r="AH333" s="238">
        <v>0</v>
      </c>
      <c r="AI333" s="238">
        <v>0</v>
      </c>
      <c r="AJ333" s="238">
        <v>0</v>
      </c>
      <c r="AK333" s="239">
        <f t="shared" si="5"/>
        <v>1</v>
      </c>
    </row>
    <row r="334" spans="1:37" x14ac:dyDescent="0.3">
      <c r="A334" s="85">
        <v>333</v>
      </c>
      <c r="B334" s="242">
        <v>2</v>
      </c>
      <c r="C334" s="82" t="s">
        <v>804</v>
      </c>
      <c r="D334" s="82" t="s">
        <v>808</v>
      </c>
      <c r="E334" s="82">
        <v>44847</v>
      </c>
      <c r="F334" s="82" t="s">
        <v>808</v>
      </c>
      <c r="G334" s="238" t="s">
        <v>9257</v>
      </c>
      <c r="H334" s="83">
        <v>244847001379</v>
      </c>
      <c r="I334" s="82" t="s">
        <v>6428</v>
      </c>
      <c r="J334" s="240">
        <v>244847800283</v>
      </c>
      <c r="K334" s="82" t="s">
        <v>9291</v>
      </c>
      <c r="L334" s="82" t="s">
        <v>535</v>
      </c>
      <c r="M334" s="84" t="s">
        <v>8311</v>
      </c>
      <c r="N334" s="85">
        <v>1</v>
      </c>
      <c r="O334" s="238">
        <v>0</v>
      </c>
      <c r="P334" s="238">
        <v>0</v>
      </c>
      <c r="Q334" s="238">
        <v>0</v>
      </c>
      <c r="R334" s="238">
        <v>0</v>
      </c>
      <c r="S334" s="238">
        <v>0</v>
      </c>
      <c r="T334" s="238">
        <v>0</v>
      </c>
      <c r="U334" s="238">
        <v>0</v>
      </c>
      <c r="V334" s="238">
        <v>0</v>
      </c>
      <c r="W334" s="238">
        <v>0</v>
      </c>
      <c r="X334" s="238">
        <v>0</v>
      </c>
      <c r="Y334" s="238">
        <v>0</v>
      </c>
      <c r="Z334" s="238">
        <v>0</v>
      </c>
      <c r="AA334" s="238">
        <v>0</v>
      </c>
      <c r="AB334" s="238">
        <v>0</v>
      </c>
      <c r="AC334" s="238">
        <v>0</v>
      </c>
      <c r="AD334" s="238">
        <v>0</v>
      </c>
      <c r="AE334" s="238">
        <v>0</v>
      </c>
      <c r="AF334" s="238">
        <v>0</v>
      </c>
      <c r="AG334" s="238">
        <v>0</v>
      </c>
      <c r="AH334" s="238">
        <v>0</v>
      </c>
      <c r="AI334" s="238">
        <v>0</v>
      </c>
      <c r="AJ334" s="238">
        <v>0</v>
      </c>
      <c r="AK334" s="239">
        <f t="shared" si="5"/>
        <v>1</v>
      </c>
    </row>
    <row r="335" spans="1:37" x14ac:dyDescent="0.3">
      <c r="A335" s="85">
        <v>334</v>
      </c>
      <c r="B335" s="242">
        <v>2</v>
      </c>
      <c r="C335" s="82" t="s">
        <v>804</v>
      </c>
      <c r="D335" s="82" t="s">
        <v>808</v>
      </c>
      <c r="E335" s="82">
        <v>44847</v>
      </c>
      <c r="F335" s="82" t="s">
        <v>808</v>
      </c>
      <c r="G335" s="238" t="s">
        <v>9257</v>
      </c>
      <c r="H335" s="83">
        <v>244847001379</v>
      </c>
      <c r="I335" s="82" t="s">
        <v>6428</v>
      </c>
      <c r="J335" s="240">
        <v>244847800285</v>
      </c>
      <c r="K335" s="82" t="s">
        <v>8312</v>
      </c>
      <c r="L335" s="82" t="s">
        <v>535</v>
      </c>
      <c r="M335" s="84" t="s">
        <v>8313</v>
      </c>
      <c r="N335" s="85">
        <v>1</v>
      </c>
      <c r="O335" s="238">
        <v>0</v>
      </c>
      <c r="P335" s="238">
        <v>0</v>
      </c>
      <c r="Q335" s="238">
        <v>0</v>
      </c>
      <c r="R335" s="238">
        <v>0</v>
      </c>
      <c r="S335" s="238">
        <v>0</v>
      </c>
      <c r="T335" s="238">
        <v>0</v>
      </c>
      <c r="U335" s="238">
        <v>0</v>
      </c>
      <c r="V335" s="238">
        <v>0</v>
      </c>
      <c r="W335" s="238">
        <v>0</v>
      </c>
      <c r="X335" s="238">
        <v>0</v>
      </c>
      <c r="Y335" s="238">
        <v>0</v>
      </c>
      <c r="Z335" s="238">
        <v>0</v>
      </c>
      <c r="AA335" s="238">
        <v>0</v>
      </c>
      <c r="AB335" s="238">
        <v>0</v>
      </c>
      <c r="AC335" s="238">
        <v>0</v>
      </c>
      <c r="AD335" s="238">
        <v>0</v>
      </c>
      <c r="AE335" s="238">
        <v>0</v>
      </c>
      <c r="AF335" s="238">
        <v>0</v>
      </c>
      <c r="AG335" s="238">
        <v>0</v>
      </c>
      <c r="AH335" s="238">
        <v>0</v>
      </c>
      <c r="AI335" s="238">
        <v>0</v>
      </c>
      <c r="AJ335" s="238">
        <v>0</v>
      </c>
      <c r="AK335" s="239">
        <f t="shared" si="5"/>
        <v>1</v>
      </c>
    </row>
    <row r="336" spans="1:37" x14ac:dyDescent="0.3">
      <c r="A336" s="85">
        <v>335</v>
      </c>
      <c r="B336" s="242">
        <v>2</v>
      </c>
      <c r="C336" s="82" t="s">
        <v>804</v>
      </c>
      <c r="D336" s="82" t="s">
        <v>808</v>
      </c>
      <c r="E336" s="82">
        <v>44847</v>
      </c>
      <c r="F336" s="82" t="s">
        <v>808</v>
      </c>
      <c r="G336" s="238" t="s">
        <v>9257</v>
      </c>
      <c r="H336" s="83">
        <v>244847001379</v>
      </c>
      <c r="I336" s="82" t="s">
        <v>6428</v>
      </c>
      <c r="J336" s="240">
        <v>244847800289</v>
      </c>
      <c r="K336" s="82" t="s">
        <v>8314</v>
      </c>
      <c r="L336" s="82" t="s">
        <v>535</v>
      </c>
      <c r="M336" s="84" t="s">
        <v>8315</v>
      </c>
      <c r="N336" s="85">
        <v>1</v>
      </c>
      <c r="O336" s="238">
        <v>0</v>
      </c>
      <c r="P336" s="238">
        <v>0</v>
      </c>
      <c r="Q336" s="238">
        <v>0</v>
      </c>
      <c r="R336" s="238">
        <v>0</v>
      </c>
      <c r="S336" s="238">
        <v>0</v>
      </c>
      <c r="T336" s="238">
        <v>0</v>
      </c>
      <c r="U336" s="238">
        <v>0</v>
      </c>
      <c r="V336" s="238">
        <v>0</v>
      </c>
      <c r="W336" s="238">
        <v>0</v>
      </c>
      <c r="X336" s="238">
        <v>0</v>
      </c>
      <c r="Y336" s="238">
        <v>0</v>
      </c>
      <c r="Z336" s="238">
        <v>0</v>
      </c>
      <c r="AA336" s="238">
        <v>0</v>
      </c>
      <c r="AB336" s="238">
        <v>0</v>
      </c>
      <c r="AC336" s="238">
        <v>0</v>
      </c>
      <c r="AD336" s="238">
        <v>0</v>
      </c>
      <c r="AE336" s="238">
        <v>0</v>
      </c>
      <c r="AF336" s="238">
        <v>0</v>
      </c>
      <c r="AG336" s="238">
        <v>0</v>
      </c>
      <c r="AH336" s="238">
        <v>0</v>
      </c>
      <c r="AI336" s="238">
        <v>0</v>
      </c>
      <c r="AJ336" s="238">
        <v>0</v>
      </c>
      <c r="AK336" s="239">
        <f t="shared" si="5"/>
        <v>1</v>
      </c>
    </row>
    <row r="337" spans="1:37" x14ac:dyDescent="0.3">
      <c r="A337" s="85">
        <v>336</v>
      </c>
      <c r="B337" s="242">
        <v>2</v>
      </c>
      <c r="C337" s="82" t="s">
        <v>804</v>
      </c>
      <c r="D337" s="82" t="s">
        <v>808</v>
      </c>
      <c r="E337" s="82">
        <v>44847</v>
      </c>
      <c r="F337" s="82" t="s">
        <v>808</v>
      </c>
      <c r="G337" s="238" t="s">
        <v>9257</v>
      </c>
      <c r="H337" s="83">
        <v>244847001379</v>
      </c>
      <c r="I337" s="82" t="s">
        <v>6428</v>
      </c>
      <c r="J337" s="240">
        <v>244847800565</v>
      </c>
      <c r="K337" s="82" t="s">
        <v>8316</v>
      </c>
      <c r="L337" s="82" t="s">
        <v>535</v>
      </c>
      <c r="M337" s="84" t="s">
        <v>8317</v>
      </c>
      <c r="N337" s="85">
        <v>1</v>
      </c>
      <c r="O337" s="238">
        <v>0</v>
      </c>
      <c r="P337" s="238">
        <v>0</v>
      </c>
      <c r="Q337" s="238">
        <v>0</v>
      </c>
      <c r="R337" s="238">
        <v>0</v>
      </c>
      <c r="S337" s="238">
        <v>0</v>
      </c>
      <c r="T337" s="238">
        <v>0</v>
      </c>
      <c r="U337" s="238">
        <v>0</v>
      </c>
      <c r="V337" s="238">
        <v>0</v>
      </c>
      <c r="W337" s="238">
        <v>0</v>
      </c>
      <c r="X337" s="238">
        <v>0</v>
      </c>
      <c r="Y337" s="238">
        <v>0</v>
      </c>
      <c r="Z337" s="238">
        <v>0</v>
      </c>
      <c r="AA337" s="238">
        <v>0</v>
      </c>
      <c r="AB337" s="238">
        <v>0</v>
      </c>
      <c r="AC337" s="238">
        <v>0</v>
      </c>
      <c r="AD337" s="238">
        <v>0</v>
      </c>
      <c r="AE337" s="238">
        <v>0</v>
      </c>
      <c r="AF337" s="238">
        <v>0</v>
      </c>
      <c r="AG337" s="238">
        <v>0</v>
      </c>
      <c r="AH337" s="238">
        <v>0</v>
      </c>
      <c r="AI337" s="238">
        <v>0</v>
      </c>
      <c r="AJ337" s="238">
        <v>0</v>
      </c>
      <c r="AK337" s="239">
        <f t="shared" si="5"/>
        <v>1</v>
      </c>
    </row>
    <row r="338" spans="1:37" x14ac:dyDescent="0.3">
      <c r="A338" s="85">
        <v>337</v>
      </c>
      <c r="B338" s="242">
        <v>2</v>
      </c>
      <c r="C338" s="82" t="s">
        <v>804</v>
      </c>
      <c r="D338" s="82" t="s">
        <v>808</v>
      </c>
      <c r="E338" s="82">
        <v>44847</v>
      </c>
      <c r="F338" s="82" t="s">
        <v>808</v>
      </c>
      <c r="G338" s="238" t="s">
        <v>9257</v>
      </c>
      <c r="H338" s="83">
        <v>244847001379</v>
      </c>
      <c r="I338" s="82" t="s">
        <v>6428</v>
      </c>
      <c r="J338" s="240">
        <v>244847800291</v>
      </c>
      <c r="K338" s="82" t="s">
        <v>8318</v>
      </c>
      <c r="L338" s="82" t="s">
        <v>535</v>
      </c>
      <c r="M338" s="84" t="s">
        <v>8319</v>
      </c>
      <c r="N338" s="85">
        <v>1</v>
      </c>
      <c r="O338" s="238">
        <v>0</v>
      </c>
      <c r="P338" s="238">
        <v>0</v>
      </c>
      <c r="Q338" s="238">
        <v>0</v>
      </c>
      <c r="R338" s="238">
        <v>0</v>
      </c>
      <c r="S338" s="238">
        <v>0</v>
      </c>
      <c r="T338" s="238">
        <v>0</v>
      </c>
      <c r="U338" s="238">
        <v>0</v>
      </c>
      <c r="V338" s="238">
        <v>0</v>
      </c>
      <c r="W338" s="238">
        <v>0</v>
      </c>
      <c r="X338" s="238">
        <v>0</v>
      </c>
      <c r="Y338" s="238">
        <v>0</v>
      </c>
      <c r="Z338" s="238">
        <v>0</v>
      </c>
      <c r="AA338" s="238">
        <v>0</v>
      </c>
      <c r="AB338" s="238">
        <v>0</v>
      </c>
      <c r="AC338" s="238">
        <v>0</v>
      </c>
      <c r="AD338" s="238">
        <v>0</v>
      </c>
      <c r="AE338" s="238">
        <v>0</v>
      </c>
      <c r="AF338" s="238">
        <v>0</v>
      </c>
      <c r="AG338" s="238">
        <v>0</v>
      </c>
      <c r="AH338" s="238">
        <v>0</v>
      </c>
      <c r="AI338" s="238">
        <v>0</v>
      </c>
      <c r="AJ338" s="238">
        <v>0</v>
      </c>
      <c r="AK338" s="239">
        <f t="shared" si="5"/>
        <v>1</v>
      </c>
    </row>
    <row r="339" spans="1:37" x14ac:dyDescent="0.3">
      <c r="A339" s="85">
        <v>338</v>
      </c>
      <c r="B339" s="242">
        <v>2</v>
      </c>
      <c r="C339" s="82" t="s">
        <v>804</v>
      </c>
      <c r="D339" s="82" t="s">
        <v>808</v>
      </c>
      <c r="E339" s="82">
        <v>44847</v>
      </c>
      <c r="F339" s="82" t="s">
        <v>808</v>
      </c>
      <c r="G339" s="238" t="s">
        <v>9257</v>
      </c>
      <c r="H339" s="83">
        <v>244847001379</v>
      </c>
      <c r="I339" s="82" t="s">
        <v>6428</v>
      </c>
      <c r="J339" s="240">
        <v>244847800292</v>
      </c>
      <c r="K339" s="82" t="s">
        <v>8320</v>
      </c>
      <c r="L339" s="82" t="s">
        <v>535</v>
      </c>
      <c r="M339" s="84" t="s">
        <v>8321</v>
      </c>
      <c r="N339" s="85">
        <v>1</v>
      </c>
      <c r="O339" s="238">
        <v>0</v>
      </c>
      <c r="P339" s="238">
        <v>0</v>
      </c>
      <c r="Q339" s="238">
        <v>0</v>
      </c>
      <c r="R339" s="238">
        <v>0</v>
      </c>
      <c r="S339" s="238">
        <v>0</v>
      </c>
      <c r="T339" s="238">
        <v>0</v>
      </c>
      <c r="U339" s="238">
        <v>0</v>
      </c>
      <c r="V339" s="238">
        <v>0</v>
      </c>
      <c r="W339" s="238">
        <v>0</v>
      </c>
      <c r="X339" s="238">
        <v>0</v>
      </c>
      <c r="Y339" s="238">
        <v>0</v>
      </c>
      <c r="Z339" s="238">
        <v>0</v>
      </c>
      <c r="AA339" s="238">
        <v>0</v>
      </c>
      <c r="AB339" s="238">
        <v>0</v>
      </c>
      <c r="AC339" s="238">
        <v>0</v>
      </c>
      <c r="AD339" s="238">
        <v>0</v>
      </c>
      <c r="AE339" s="238">
        <v>0</v>
      </c>
      <c r="AF339" s="238">
        <v>0</v>
      </c>
      <c r="AG339" s="238">
        <v>0</v>
      </c>
      <c r="AH339" s="238">
        <v>0</v>
      </c>
      <c r="AI339" s="238">
        <v>0</v>
      </c>
      <c r="AJ339" s="238">
        <v>0</v>
      </c>
      <c r="AK339" s="239">
        <f t="shared" si="5"/>
        <v>1</v>
      </c>
    </row>
    <row r="340" spans="1:37" x14ac:dyDescent="0.3">
      <c r="A340" s="85">
        <v>339</v>
      </c>
      <c r="B340" s="242">
        <v>2</v>
      </c>
      <c r="C340" s="82" t="s">
        <v>804</v>
      </c>
      <c r="D340" s="82" t="s">
        <v>808</v>
      </c>
      <c r="E340" s="82">
        <v>44847</v>
      </c>
      <c r="F340" s="82" t="s">
        <v>808</v>
      </c>
      <c r="G340" s="238" t="s">
        <v>9257</v>
      </c>
      <c r="H340" s="83">
        <v>244847001379</v>
      </c>
      <c r="I340" s="82" t="s">
        <v>6428</v>
      </c>
      <c r="J340" s="240">
        <v>244847800293</v>
      </c>
      <c r="K340" s="82" t="s">
        <v>8322</v>
      </c>
      <c r="L340" s="82" t="s">
        <v>535</v>
      </c>
      <c r="M340" s="84" t="s">
        <v>8323</v>
      </c>
      <c r="N340" s="85">
        <v>1</v>
      </c>
      <c r="O340" s="238">
        <v>0</v>
      </c>
      <c r="P340" s="238">
        <v>0</v>
      </c>
      <c r="Q340" s="238">
        <v>0</v>
      </c>
      <c r="R340" s="238">
        <v>0</v>
      </c>
      <c r="S340" s="238">
        <v>0</v>
      </c>
      <c r="T340" s="238">
        <v>0</v>
      </c>
      <c r="U340" s="238">
        <v>0</v>
      </c>
      <c r="V340" s="238">
        <v>0</v>
      </c>
      <c r="W340" s="238">
        <v>0</v>
      </c>
      <c r="X340" s="238">
        <v>0</v>
      </c>
      <c r="Y340" s="238">
        <v>0</v>
      </c>
      <c r="Z340" s="238">
        <v>0</v>
      </c>
      <c r="AA340" s="238">
        <v>0</v>
      </c>
      <c r="AB340" s="238">
        <v>0</v>
      </c>
      <c r="AC340" s="238">
        <v>0</v>
      </c>
      <c r="AD340" s="238">
        <v>0</v>
      </c>
      <c r="AE340" s="238">
        <v>0</v>
      </c>
      <c r="AF340" s="238">
        <v>0</v>
      </c>
      <c r="AG340" s="238">
        <v>0</v>
      </c>
      <c r="AH340" s="238">
        <v>0</v>
      </c>
      <c r="AI340" s="238">
        <v>0</v>
      </c>
      <c r="AJ340" s="238">
        <v>0</v>
      </c>
      <c r="AK340" s="239">
        <f t="shared" si="5"/>
        <v>1</v>
      </c>
    </row>
    <row r="341" spans="1:37" x14ac:dyDescent="0.3">
      <c r="A341" s="85">
        <v>340</v>
      </c>
      <c r="B341" s="242">
        <v>2</v>
      </c>
      <c r="C341" s="82" t="s">
        <v>804</v>
      </c>
      <c r="D341" s="82" t="s">
        <v>808</v>
      </c>
      <c r="E341" s="82">
        <v>44847</v>
      </c>
      <c r="F341" s="82" t="s">
        <v>808</v>
      </c>
      <c r="G341" s="238" t="s">
        <v>9257</v>
      </c>
      <c r="H341" s="83">
        <v>244847001379</v>
      </c>
      <c r="I341" s="82" t="s">
        <v>6428</v>
      </c>
      <c r="J341" s="240">
        <v>244847800294</v>
      </c>
      <c r="K341" s="82" t="s">
        <v>8324</v>
      </c>
      <c r="L341" s="82" t="s">
        <v>535</v>
      </c>
      <c r="M341" s="84" t="s">
        <v>8325</v>
      </c>
      <c r="N341" s="85">
        <v>1</v>
      </c>
      <c r="O341" s="238">
        <v>0</v>
      </c>
      <c r="P341" s="238">
        <v>0</v>
      </c>
      <c r="Q341" s="238">
        <v>0</v>
      </c>
      <c r="R341" s="238">
        <v>0</v>
      </c>
      <c r="S341" s="238">
        <v>0</v>
      </c>
      <c r="T341" s="238">
        <v>0</v>
      </c>
      <c r="U341" s="238">
        <v>0</v>
      </c>
      <c r="V341" s="238">
        <v>0</v>
      </c>
      <c r="W341" s="238">
        <v>0</v>
      </c>
      <c r="X341" s="238">
        <v>0</v>
      </c>
      <c r="Y341" s="238">
        <v>0</v>
      </c>
      <c r="Z341" s="238">
        <v>0</v>
      </c>
      <c r="AA341" s="238">
        <v>0</v>
      </c>
      <c r="AB341" s="238">
        <v>0</v>
      </c>
      <c r="AC341" s="238">
        <v>0</v>
      </c>
      <c r="AD341" s="238">
        <v>0</v>
      </c>
      <c r="AE341" s="238">
        <v>0</v>
      </c>
      <c r="AF341" s="238">
        <v>0</v>
      </c>
      <c r="AG341" s="238">
        <v>0</v>
      </c>
      <c r="AH341" s="238">
        <v>0</v>
      </c>
      <c r="AI341" s="238">
        <v>0</v>
      </c>
      <c r="AJ341" s="238">
        <v>0</v>
      </c>
      <c r="AK341" s="239">
        <f t="shared" si="5"/>
        <v>1</v>
      </c>
    </row>
    <row r="342" spans="1:37" x14ac:dyDescent="0.3">
      <c r="A342" s="85">
        <v>341</v>
      </c>
      <c r="B342" s="242">
        <v>2</v>
      </c>
      <c r="C342" s="82" t="s">
        <v>804</v>
      </c>
      <c r="D342" s="82" t="s">
        <v>808</v>
      </c>
      <c r="E342" s="82">
        <v>44847</v>
      </c>
      <c r="F342" s="82" t="s">
        <v>808</v>
      </c>
      <c r="G342" s="238" t="s">
        <v>9257</v>
      </c>
      <c r="H342" s="83">
        <v>244847001379</v>
      </c>
      <c r="I342" s="82" t="s">
        <v>6428</v>
      </c>
      <c r="J342" s="240">
        <v>244847800300</v>
      </c>
      <c r="K342" s="82" t="s">
        <v>8326</v>
      </c>
      <c r="L342" s="82" t="s">
        <v>535</v>
      </c>
      <c r="M342" s="84" t="s">
        <v>8327</v>
      </c>
      <c r="N342" s="85">
        <v>1</v>
      </c>
      <c r="O342" s="238">
        <v>0</v>
      </c>
      <c r="P342" s="238">
        <v>0</v>
      </c>
      <c r="Q342" s="238">
        <v>0</v>
      </c>
      <c r="R342" s="238">
        <v>0</v>
      </c>
      <c r="S342" s="238">
        <v>0</v>
      </c>
      <c r="T342" s="238">
        <v>0</v>
      </c>
      <c r="U342" s="238">
        <v>0</v>
      </c>
      <c r="V342" s="238">
        <v>0</v>
      </c>
      <c r="W342" s="238">
        <v>0</v>
      </c>
      <c r="X342" s="238">
        <v>0</v>
      </c>
      <c r="Y342" s="238">
        <v>0</v>
      </c>
      <c r="Z342" s="238">
        <v>0</v>
      </c>
      <c r="AA342" s="238">
        <v>0</v>
      </c>
      <c r="AB342" s="238">
        <v>0</v>
      </c>
      <c r="AC342" s="238">
        <v>0</v>
      </c>
      <c r="AD342" s="238">
        <v>0</v>
      </c>
      <c r="AE342" s="238">
        <v>0</v>
      </c>
      <c r="AF342" s="238">
        <v>0</v>
      </c>
      <c r="AG342" s="238">
        <v>0</v>
      </c>
      <c r="AH342" s="238">
        <v>0</v>
      </c>
      <c r="AI342" s="238">
        <v>0</v>
      </c>
      <c r="AJ342" s="238">
        <v>0</v>
      </c>
      <c r="AK342" s="239">
        <f t="shared" si="5"/>
        <v>1</v>
      </c>
    </row>
    <row r="343" spans="1:37" x14ac:dyDescent="0.3">
      <c r="A343" s="85">
        <v>342</v>
      </c>
      <c r="B343" s="242">
        <v>2</v>
      </c>
      <c r="C343" s="82" t="s">
        <v>804</v>
      </c>
      <c r="D343" s="82" t="s">
        <v>808</v>
      </c>
      <c r="E343" s="82">
        <v>44847</v>
      </c>
      <c r="F343" s="82" t="s">
        <v>808</v>
      </c>
      <c r="G343" s="238" t="s">
        <v>9257</v>
      </c>
      <c r="H343" s="83">
        <v>244847001379</v>
      </c>
      <c r="I343" s="82" t="s">
        <v>6428</v>
      </c>
      <c r="J343" s="240">
        <v>244847800301</v>
      </c>
      <c r="K343" s="82" t="s">
        <v>8328</v>
      </c>
      <c r="L343" s="82" t="s">
        <v>535</v>
      </c>
      <c r="M343" s="84" t="s">
        <v>8329</v>
      </c>
      <c r="N343" s="85">
        <v>1</v>
      </c>
      <c r="O343" s="238">
        <v>0</v>
      </c>
      <c r="P343" s="238">
        <v>0</v>
      </c>
      <c r="Q343" s="238">
        <v>0</v>
      </c>
      <c r="R343" s="238">
        <v>0</v>
      </c>
      <c r="S343" s="238">
        <v>0</v>
      </c>
      <c r="T343" s="238">
        <v>0</v>
      </c>
      <c r="U343" s="238">
        <v>0</v>
      </c>
      <c r="V343" s="238">
        <v>0</v>
      </c>
      <c r="W343" s="238">
        <v>0</v>
      </c>
      <c r="X343" s="238">
        <v>0</v>
      </c>
      <c r="Y343" s="238">
        <v>0</v>
      </c>
      <c r="Z343" s="238">
        <v>0</v>
      </c>
      <c r="AA343" s="238">
        <v>0</v>
      </c>
      <c r="AB343" s="238">
        <v>0</v>
      </c>
      <c r="AC343" s="238">
        <v>0</v>
      </c>
      <c r="AD343" s="238">
        <v>0</v>
      </c>
      <c r="AE343" s="238">
        <v>0</v>
      </c>
      <c r="AF343" s="238">
        <v>0</v>
      </c>
      <c r="AG343" s="238">
        <v>0</v>
      </c>
      <c r="AH343" s="238">
        <v>0</v>
      </c>
      <c r="AI343" s="238">
        <v>0</v>
      </c>
      <c r="AJ343" s="238">
        <v>0</v>
      </c>
      <c r="AK343" s="239">
        <f t="shared" si="5"/>
        <v>1</v>
      </c>
    </row>
    <row r="344" spans="1:37" x14ac:dyDescent="0.3">
      <c r="A344" s="85">
        <v>343</v>
      </c>
      <c r="B344" s="242">
        <v>2</v>
      </c>
      <c r="C344" s="82" t="s">
        <v>804</v>
      </c>
      <c r="D344" s="82" t="s">
        <v>808</v>
      </c>
      <c r="E344" s="82">
        <v>44847</v>
      </c>
      <c r="F344" s="82" t="s">
        <v>808</v>
      </c>
      <c r="G344" s="238" t="s">
        <v>9257</v>
      </c>
      <c r="H344" s="83">
        <v>244847001379</v>
      </c>
      <c r="I344" s="82" t="s">
        <v>6428</v>
      </c>
      <c r="J344" s="240">
        <v>244847800304</v>
      </c>
      <c r="K344" s="82" t="s">
        <v>8330</v>
      </c>
      <c r="L344" s="82" t="s">
        <v>535</v>
      </c>
      <c r="M344" s="84" t="s">
        <v>8331</v>
      </c>
      <c r="N344" s="85">
        <v>2</v>
      </c>
      <c r="O344" s="238">
        <v>0</v>
      </c>
      <c r="P344" s="238">
        <v>0</v>
      </c>
      <c r="Q344" s="238">
        <v>0</v>
      </c>
      <c r="R344" s="238">
        <v>0</v>
      </c>
      <c r="S344" s="238">
        <v>0</v>
      </c>
      <c r="T344" s="238">
        <v>0</v>
      </c>
      <c r="U344" s="238">
        <v>0</v>
      </c>
      <c r="V344" s="238">
        <v>0</v>
      </c>
      <c r="W344" s="238">
        <v>0</v>
      </c>
      <c r="X344" s="238">
        <v>0</v>
      </c>
      <c r="Y344" s="238">
        <v>0</v>
      </c>
      <c r="Z344" s="238">
        <v>0</v>
      </c>
      <c r="AA344" s="238">
        <v>0</v>
      </c>
      <c r="AB344" s="238">
        <v>0</v>
      </c>
      <c r="AC344" s="238">
        <v>0</v>
      </c>
      <c r="AD344" s="238">
        <v>0</v>
      </c>
      <c r="AE344" s="238">
        <v>0</v>
      </c>
      <c r="AF344" s="238">
        <v>0</v>
      </c>
      <c r="AG344" s="238">
        <v>0</v>
      </c>
      <c r="AH344" s="238">
        <v>0</v>
      </c>
      <c r="AI344" s="238">
        <v>0</v>
      </c>
      <c r="AJ344" s="238">
        <v>0</v>
      </c>
      <c r="AK344" s="239">
        <f t="shared" si="5"/>
        <v>2</v>
      </c>
    </row>
    <row r="345" spans="1:37" x14ac:dyDescent="0.3">
      <c r="A345" s="85">
        <v>344</v>
      </c>
      <c r="B345" s="242">
        <v>2</v>
      </c>
      <c r="C345" s="82" t="s">
        <v>804</v>
      </c>
      <c r="D345" s="82" t="s">
        <v>808</v>
      </c>
      <c r="E345" s="82">
        <v>44847</v>
      </c>
      <c r="F345" s="82" t="s">
        <v>808</v>
      </c>
      <c r="G345" s="238" t="s">
        <v>9257</v>
      </c>
      <c r="H345" s="83">
        <v>244847001379</v>
      </c>
      <c r="I345" s="82" t="s">
        <v>6428</v>
      </c>
      <c r="J345" s="240">
        <v>244847800305</v>
      </c>
      <c r="K345" s="82" t="s">
        <v>8332</v>
      </c>
      <c r="L345" s="82" t="s">
        <v>535</v>
      </c>
      <c r="M345" s="84" t="s">
        <v>8333</v>
      </c>
      <c r="N345" s="85">
        <v>1</v>
      </c>
      <c r="O345" s="238">
        <v>0</v>
      </c>
      <c r="P345" s="238">
        <v>0</v>
      </c>
      <c r="Q345" s="238">
        <v>0</v>
      </c>
      <c r="R345" s="238">
        <v>0</v>
      </c>
      <c r="S345" s="238">
        <v>0</v>
      </c>
      <c r="T345" s="238">
        <v>0</v>
      </c>
      <c r="U345" s="238">
        <v>0</v>
      </c>
      <c r="V345" s="238">
        <v>0</v>
      </c>
      <c r="W345" s="238">
        <v>0</v>
      </c>
      <c r="X345" s="238">
        <v>0</v>
      </c>
      <c r="Y345" s="238">
        <v>0</v>
      </c>
      <c r="Z345" s="238">
        <v>0</v>
      </c>
      <c r="AA345" s="238">
        <v>0</v>
      </c>
      <c r="AB345" s="238">
        <v>0</v>
      </c>
      <c r="AC345" s="238">
        <v>0</v>
      </c>
      <c r="AD345" s="238">
        <v>0</v>
      </c>
      <c r="AE345" s="238">
        <v>0</v>
      </c>
      <c r="AF345" s="238">
        <v>0</v>
      </c>
      <c r="AG345" s="238">
        <v>0</v>
      </c>
      <c r="AH345" s="238">
        <v>0</v>
      </c>
      <c r="AI345" s="238">
        <v>0</v>
      </c>
      <c r="AJ345" s="238">
        <v>0</v>
      </c>
      <c r="AK345" s="239">
        <f t="shared" si="5"/>
        <v>1</v>
      </c>
    </row>
    <row r="346" spans="1:37" x14ac:dyDescent="0.3">
      <c r="A346" s="85">
        <v>345</v>
      </c>
      <c r="B346" s="242">
        <v>2</v>
      </c>
      <c r="C346" s="82" t="s">
        <v>804</v>
      </c>
      <c r="D346" s="82" t="s">
        <v>808</v>
      </c>
      <c r="E346" s="82">
        <v>44847</v>
      </c>
      <c r="F346" s="82" t="s">
        <v>808</v>
      </c>
      <c r="G346" s="238" t="s">
        <v>9257</v>
      </c>
      <c r="H346" s="83">
        <v>244847001379</v>
      </c>
      <c r="I346" s="82" t="s">
        <v>6428</v>
      </c>
      <c r="J346" s="240">
        <v>244847800309</v>
      </c>
      <c r="K346" s="82" t="s">
        <v>9292</v>
      </c>
      <c r="L346" s="82" t="s">
        <v>535</v>
      </c>
      <c r="M346" s="84" t="s">
        <v>8335</v>
      </c>
      <c r="N346" s="85">
        <v>2</v>
      </c>
      <c r="O346" s="238">
        <v>0</v>
      </c>
      <c r="P346" s="238">
        <v>0</v>
      </c>
      <c r="Q346" s="238">
        <v>0</v>
      </c>
      <c r="R346" s="238">
        <v>0</v>
      </c>
      <c r="S346" s="238">
        <v>0</v>
      </c>
      <c r="T346" s="238">
        <v>0</v>
      </c>
      <c r="U346" s="238">
        <v>0</v>
      </c>
      <c r="V346" s="238">
        <v>0</v>
      </c>
      <c r="W346" s="238">
        <v>0</v>
      </c>
      <c r="X346" s="238">
        <v>0</v>
      </c>
      <c r="Y346" s="238">
        <v>0</v>
      </c>
      <c r="Z346" s="238">
        <v>0</v>
      </c>
      <c r="AA346" s="238">
        <v>0</v>
      </c>
      <c r="AB346" s="238">
        <v>0</v>
      </c>
      <c r="AC346" s="238">
        <v>0</v>
      </c>
      <c r="AD346" s="238">
        <v>0</v>
      </c>
      <c r="AE346" s="238">
        <v>0</v>
      </c>
      <c r="AF346" s="238">
        <v>0</v>
      </c>
      <c r="AG346" s="238">
        <v>0</v>
      </c>
      <c r="AH346" s="238">
        <v>0</v>
      </c>
      <c r="AI346" s="238">
        <v>0</v>
      </c>
      <c r="AJ346" s="238">
        <v>0</v>
      </c>
      <c r="AK346" s="239">
        <f t="shared" si="5"/>
        <v>2</v>
      </c>
    </row>
    <row r="347" spans="1:37" x14ac:dyDescent="0.3">
      <c r="A347" s="85">
        <v>346</v>
      </c>
      <c r="B347" s="242">
        <v>2</v>
      </c>
      <c r="C347" s="82" t="s">
        <v>804</v>
      </c>
      <c r="D347" s="82" t="s">
        <v>808</v>
      </c>
      <c r="E347" s="82">
        <v>44847</v>
      </c>
      <c r="F347" s="82" t="s">
        <v>808</v>
      </c>
      <c r="G347" s="238" t="s">
        <v>9257</v>
      </c>
      <c r="H347" s="83">
        <v>244847002511</v>
      </c>
      <c r="I347" s="82" t="s">
        <v>4735</v>
      </c>
      <c r="J347" s="240">
        <v>244847800392</v>
      </c>
      <c r="K347" s="82" t="s">
        <v>8336</v>
      </c>
      <c r="L347" s="82" t="s">
        <v>535</v>
      </c>
      <c r="M347" s="84" t="s">
        <v>8337</v>
      </c>
      <c r="N347" s="85">
        <v>1</v>
      </c>
      <c r="O347" s="238">
        <v>0</v>
      </c>
      <c r="P347" s="238">
        <v>0</v>
      </c>
      <c r="Q347" s="238">
        <v>0</v>
      </c>
      <c r="R347" s="238">
        <v>0</v>
      </c>
      <c r="S347" s="238">
        <v>0</v>
      </c>
      <c r="T347" s="238">
        <v>0</v>
      </c>
      <c r="U347" s="238">
        <v>0</v>
      </c>
      <c r="V347" s="238">
        <v>0</v>
      </c>
      <c r="W347" s="238">
        <v>0</v>
      </c>
      <c r="X347" s="238">
        <v>0</v>
      </c>
      <c r="Y347" s="238">
        <v>0</v>
      </c>
      <c r="Z347" s="238">
        <v>0</v>
      </c>
      <c r="AA347" s="238">
        <v>0</v>
      </c>
      <c r="AB347" s="238">
        <v>0</v>
      </c>
      <c r="AC347" s="238">
        <v>0</v>
      </c>
      <c r="AD347" s="238">
        <v>0</v>
      </c>
      <c r="AE347" s="238">
        <v>0</v>
      </c>
      <c r="AF347" s="238">
        <v>0</v>
      </c>
      <c r="AG347" s="238">
        <v>0</v>
      </c>
      <c r="AH347" s="238">
        <v>0</v>
      </c>
      <c r="AI347" s="238">
        <v>0</v>
      </c>
      <c r="AJ347" s="238">
        <v>0</v>
      </c>
      <c r="AK347" s="239">
        <f t="shared" si="5"/>
        <v>1</v>
      </c>
    </row>
    <row r="348" spans="1:37" x14ac:dyDescent="0.3">
      <c r="A348" s="85">
        <v>347</v>
      </c>
      <c r="B348" s="242">
        <v>2</v>
      </c>
      <c r="C348" s="82" t="s">
        <v>804</v>
      </c>
      <c r="D348" s="82" t="s">
        <v>808</v>
      </c>
      <c r="E348" s="82">
        <v>44847</v>
      </c>
      <c r="F348" s="82" t="s">
        <v>808</v>
      </c>
      <c r="G348" s="238" t="s">
        <v>9257</v>
      </c>
      <c r="H348" s="83">
        <v>244847002511</v>
      </c>
      <c r="I348" s="82" t="s">
        <v>4735</v>
      </c>
      <c r="J348" s="240">
        <v>244847800394</v>
      </c>
      <c r="K348" s="82" t="s">
        <v>8338</v>
      </c>
      <c r="L348" s="82" t="s">
        <v>535</v>
      </c>
      <c r="M348" s="84" t="s">
        <v>8339</v>
      </c>
      <c r="N348" s="85">
        <v>1</v>
      </c>
      <c r="O348" s="238">
        <v>0</v>
      </c>
      <c r="P348" s="238">
        <v>0</v>
      </c>
      <c r="Q348" s="238">
        <v>0</v>
      </c>
      <c r="R348" s="238">
        <v>0</v>
      </c>
      <c r="S348" s="238">
        <v>0</v>
      </c>
      <c r="T348" s="238">
        <v>0</v>
      </c>
      <c r="U348" s="238">
        <v>0</v>
      </c>
      <c r="V348" s="238">
        <v>0</v>
      </c>
      <c r="W348" s="238">
        <v>0</v>
      </c>
      <c r="X348" s="238">
        <v>0</v>
      </c>
      <c r="Y348" s="238">
        <v>0</v>
      </c>
      <c r="Z348" s="238">
        <v>0</v>
      </c>
      <c r="AA348" s="238">
        <v>0</v>
      </c>
      <c r="AB348" s="238">
        <v>0</v>
      </c>
      <c r="AC348" s="238">
        <v>0</v>
      </c>
      <c r="AD348" s="238">
        <v>0</v>
      </c>
      <c r="AE348" s="238">
        <v>0</v>
      </c>
      <c r="AF348" s="238">
        <v>0</v>
      </c>
      <c r="AG348" s="238">
        <v>0</v>
      </c>
      <c r="AH348" s="238">
        <v>0</v>
      </c>
      <c r="AI348" s="238">
        <v>0</v>
      </c>
      <c r="AJ348" s="238">
        <v>0</v>
      </c>
      <c r="AK348" s="239">
        <f t="shared" si="5"/>
        <v>1</v>
      </c>
    </row>
    <row r="349" spans="1:37" x14ac:dyDescent="0.3">
      <c r="A349" s="85">
        <v>348</v>
      </c>
      <c r="B349" s="242">
        <v>2</v>
      </c>
      <c r="C349" s="82" t="s">
        <v>804</v>
      </c>
      <c r="D349" s="82" t="s">
        <v>808</v>
      </c>
      <c r="E349" s="82">
        <v>44847</v>
      </c>
      <c r="F349" s="82" t="s">
        <v>808</v>
      </c>
      <c r="G349" s="238" t="s">
        <v>9257</v>
      </c>
      <c r="H349" s="83">
        <v>244847002511</v>
      </c>
      <c r="I349" s="82" t="s">
        <v>4735</v>
      </c>
      <c r="J349" s="240">
        <v>244847800396</v>
      </c>
      <c r="K349" s="82" t="s">
        <v>8340</v>
      </c>
      <c r="L349" s="82" t="s">
        <v>535</v>
      </c>
      <c r="M349" s="84" t="s">
        <v>8341</v>
      </c>
      <c r="N349" s="85">
        <v>1</v>
      </c>
      <c r="O349" s="238">
        <v>0</v>
      </c>
      <c r="P349" s="238">
        <v>0</v>
      </c>
      <c r="Q349" s="238">
        <v>0</v>
      </c>
      <c r="R349" s="238">
        <v>0</v>
      </c>
      <c r="S349" s="238">
        <v>0</v>
      </c>
      <c r="T349" s="238">
        <v>0</v>
      </c>
      <c r="U349" s="238">
        <v>0</v>
      </c>
      <c r="V349" s="238">
        <v>0</v>
      </c>
      <c r="W349" s="238">
        <v>0</v>
      </c>
      <c r="X349" s="238">
        <v>0</v>
      </c>
      <c r="Y349" s="238">
        <v>0</v>
      </c>
      <c r="Z349" s="238">
        <v>0</v>
      </c>
      <c r="AA349" s="238">
        <v>0</v>
      </c>
      <c r="AB349" s="238">
        <v>0</v>
      </c>
      <c r="AC349" s="238">
        <v>0</v>
      </c>
      <c r="AD349" s="238">
        <v>0</v>
      </c>
      <c r="AE349" s="238">
        <v>0</v>
      </c>
      <c r="AF349" s="238">
        <v>0</v>
      </c>
      <c r="AG349" s="238">
        <v>0</v>
      </c>
      <c r="AH349" s="238">
        <v>0</v>
      </c>
      <c r="AI349" s="238">
        <v>0</v>
      </c>
      <c r="AJ349" s="238">
        <v>0</v>
      </c>
      <c r="AK349" s="239">
        <f t="shared" si="5"/>
        <v>1</v>
      </c>
    </row>
    <row r="350" spans="1:37" x14ac:dyDescent="0.3">
      <c r="A350" s="85">
        <v>349</v>
      </c>
      <c r="B350" s="242">
        <v>2</v>
      </c>
      <c r="C350" s="82" t="s">
        <v>804</v>
      </c>
      <c r="D350" s="82" t="s">
        <v>808</v>
      </c>
      <c r="E350" s="82">
        <v>44847</v>
      </c>
      <c r="F350" s="82" t="s">
        <v>808</v>
      </c>
      <c r="G350" s="238" t="s">
        <v>9257</v>
      </c>
      <c r="H350" s="83">
        <v>244847002511</v>
      </c>
      <c r="I350" s="82" t="s">
        <v>4735</v>
      </c>
      <c r="J350" s="240">
        <v>244847800397</v>
      </c>
      <c r="K350" s="82" t="s">
        <v>8342</v>
      </c>
      <c r="L350" s="82" t="s">
        <v>535</v>
      </c>
      <c r="M350" s="84" t="s">
        <v>8343</v>
      </c>
      <c r="N350" s="85">
        <v>1</v>
      </c>
      <c r="O350" s="238">
        <v>0</v>
      </c>
      <c r="P350" s="238">
        <v>0</v>
      </c>
      <c r="Q350" s="238">
        <v>0</v>
      </c>
      <c r="R350" s="238">
        <v>0</v>
      </c>
      <c r="S350" s="238">
        <v>0</v>
      </c>
      <c r="T350" s="238">
        <v>0</v>
      </c>
      <c r="U350" s="238">
        <v>0</v>
      </c>
      <c r="V350" s="238">
        <v>0</v>
      </c>
      <c r="W350" s="238">
        <v>0</v>
      </c>
      <c r="X350" s="238">
        <v>0</v>
      </c>
      <c r="Y350" s="238">
        <v>0</v>
      </c>
      <c r="Z350" s="238">
        <v>0</v>
      </c>
      <c r="AA350" s="238">
        <v>0</v>
      </c>
      <c r="AB350" s="238">
        <v>0</v>
      </c>
      <c r="AC350" s="238">
        <v>0</v>
      </c>
      <c r="AD350" s="238">
        <v>0</v>
      </c>
      <c r="AE350" s="238">
        <v>0</v>
      </c>
      <c r="AF350" s="238">
        <v>0</v>
      </c>
      <c r="AG350" s="238">
        <v>0</v>
      </c>
      <c r="AH350" s="238">
        <v>0</v>
      </c>
      <c r="AI350" s="238">
        <v>0</v>
      </c>
      <c r="AJ350" s="238">
        <v>0</v>
      </c>
      <c r="AK350" s="239">
        <f t="shared" si="5"/>
        <v>1</v>
      </c>
    </row>
    <row r="351" spans="1:37" x14ac:dyDescent="0.3">
      <c r="A351" s="85">
        <v>350</v>
      </c>
      <c r="B351" s="242">
        <v>2</v>
      </c>
      <c r="C351" s="82" t="s">
        <v>804</v>
      </c>
      <c r="D351" s="82" t="s">
        <v>808</v>
      </c>
      <c r="E351" s="82">
        <v>44847</v>
      </c>
      <c r="F351" s="82" t="s">
        <v>808</v>
      </c>
      <c r="G351" s="238" t="s">
        <v>9257</v>
      </c>
      <c r="H351" s="83">
        <v>244847002511</v>
      </c>
      <c r="I351" s="82" t="s">
        <v>4735</v>
      </c>
      <c r="J351" s="240">
        <v>244847800401</v>
      </c>
      <c r="K351" s="82" t="s">
        <v>8344</v>
      </c>
      <c r="L351" s="82" t="s">
        <v>535</v>
      </c>
      <c r="M351" s="84" t="s">
        <v>8345</v>
      </c>
      <c r="N351" s="85">
        <v>1</v>
      </c>
      <c r="O351" s="238">
        <v>0</v>
      </c>
      <c r="P351" s="238">
        <v>0</v>
      </c>
      <c r="Q351" s="238">
        <v>0</v>
      </c>
      <c r="R351" s="238">
        <v>0</v>
      </c>
      <c r="S351" s="238">
        <v>0</v>
      </c>
      <c r="T351" s="238">
        <v>0</v>
      </c>
      <c r="U351" s="238">
        <v>0</v>
      </c>
      <c r="V351" s="238">
        <v>0</v>
      </c>
      <c r="W351" s="238">
        <v>0</v>
      </c>
      <c r="X351" s="238">
        <v>0</v>
      </c>
      <c r="Y351" s="238">
        <v>0</v>
      </c>
      <c r="Z351" s="238">
        <v>0</v>
      </c>
      <c r="AA351" s="238">
        <v>0</v>
      </c>
      <c r="AB351" s="238">
        <v>0</v>
      </c>
      <c r="AC351" s="238">
        <v>0</v>
      </c>
      <c r="AD351" s="238">
        <v>0</v>
      </c>
      <c r="AE351" s="238">
        <v>0</v>
      </c>
      <c r="AF351" s="238">
        <v>0</v>
      </c>
      <c r="AG351" s="238">
        <v>0</v>
      </c>
      <c r="AH351" s="238">
        <v>0</v>
      </c>
      <c r="AI351" s="238">
        <v>0</v>
      </c>
      <c r="AJ351" s="238">
        <v>0</v>
      </c>
      <c r="AK351" s="239">
        <f t="shared" si="5"/>
        <v>1</v>
      </c>
    </row>
    <row r="352" spans="1:37" x14ac:dyDescent="0.3">
      <c r="A352" s="85">
        <v>351</v>
      </c>
      <c r="B352" s="242">
        <v>2</v>
      </c>
      <c r="C352" s="82" t="s">
        <v>804</v>
      </c>
      <c r="D352" s="82" t="s">
        <v>808</v>
      </c>
      <c r="E352" s="82">
        <v>44847</v>
      </c>
      <c r="F352" s="82" t="s">
        <v>808</v>
      </c>
      <c r="G352" s="238" t="s">
        <v>9257</v>
      </c>
      <c r="H352" s="83">
        <v>244847002511</v>
      </c>
      <c r="I352" s="82" t="s">
        <v>4735</v>
      </c>
      <c r="J352" s="240">
        <v>244847800399</v>
      </c>
      <c r="K352" s="82" t="s">
        <v>8346</v>
      </c>
      <c r="L352" s="82" t="s">
        <v>535</v>
      </c>
      <c r="M352" s="84" t="s">
        <v>8347</v>
      </c>
      <c r="N352" s="85">
        <v>1</v>
      </c>
      <c r="O352" s="238">
        <v>0</v>
      </c>
      <c r="P352" s="238">
        <v>0</v>
      </c>
      <c r="Q352" s="238">
        <v>0</v>
      </c>
      <c r="R352" s="238">
        <v>0</v>
      </c>
      <c r="S352" s="238">
        <v>0</v>
      </c>
      <c r="T352" s="238">
        <v>0</v>
      </c>
      <c r="U352" s="238">
        <v>0</v>
      </c>
      <c r="V352" s="238">
        <v>0</v>
      </c>
      <c r="W352" s="238">
        <v>0</v>
      </c>
      <c r="X352" s="238">
        <v>0</v>
      </c>
      <c r="Y352" s="238">
        <v>0</v>
      </c>
      <c r="Z352" s="238">
        <v>0</v>
      </c>
      <c r="AA352" s="238">
        <v>0</v>
      </c>
      <c r="AB352" s="238">
        <v>0</v>
      </c>
      <c r="AC352" s="238">
        <v>0</v>
      </c>
      <c r="AD352" s="238">
        <v>0</v>
      </c>
      <c r="AE352" s="238">
        <v>0</v>
      </c>
      <c r="AF352" s="238">
        <v>0</v>
      </c>
      <c r="AG352" s="238">
        <v>0</v>
      </c>
      <c r="AH352" s="238">
        <v>0</v>
      </c>
      <c r="AI352" s="238">
        <v>0</v>
      </c>
      <c r="AJ352" s="238">
        <v>0</v>
      </c>
      <c r="AK352" s="239">
        <f t="shared" si="5"/>
        <v>1</v>
      </c>
    </row>
    <row r="353" spans="1:37" x14ac:dyDescent="0.3">
      <c r="A353" s="85">
        <v>352</v>
      </c>
      <c r="B353" s="242">
        <v>2</v>
      </c>
      <c r="C353" s="82" t="s">
        <v>804</v>
      </c>
      <c r="D353" s="82" t="s">
        <v>808</v>
      </c>
      <c r="E353" s="82">
        <v>44847</v>
      </c>
      <c r="F353" s="82" t="s">
        <v>808</v>
      </c>
      <c r="G353" s="238" t="s">
        <v>9257</v>
      </c>
      <c r="H353" s="83">
        <v>244847002511</v>
      </c>
      <c r="I353" s="82" t="s">
        <v>4735</v>
      </c>
      <c r="J353" s="240">
        <v>244847800403</v>
      </c>
      <c r="K353" s="82" t="s">
        <v>8348</v>
      </c>
      <c r="L353" s="82" t="s">
        <v>535</v>
      </c>
      <c r="M353" s="84" t="s">
        <v>8349</v>
      </c>
      <c r="N353" s="85">
        <v>1</v>
      </c>
      <c r="O353" s="238">
        <v>0</v>
      </c>
      <c r="P353" s="238">
        <v>0</v>
      </c>
      <c r="Q353" s="238">
        <v>0</v>
      </c>
      <c r="R353" s="238">
        <v>0</v>
      </c>
      <c r="S353" s="238">
        <v>0</v>
      </c>
      <c r="T353" s="238">
        <v>0</v>
      </c>
      <c r="U353" s="238">
        <v>0</v>
      </c>
      <c r="V353" s="238">
        <v>0</v>
      </c>
      <c r="W353" s="238">
        <v>0</v>
      </c>
      <c r="X353" s="238">
        <v>0</v>
      </c>
      <c r="Y353" s="238">
        <v>0</v>
      </c>
      <c r="Z353" s="238">
        <v>0</v>
      </c>
      <c r="AA353" s="238">
        <v>0</v>
      </c>
      <c r="AB353" s="238">
        <v>0</v>
      </c>
      <c r="AC353" s="238">
        <v>0</v>
      </c>
      <c r="AD353" s="238">
        <v>0</v>
      </c>
      <c r="AE353" s="238">
        <v>0</v>
      </c>
      <c r="AF353" s="238">
        <v>0</v>
      </c>
      <c r="AG353" s="238">
        <v>0</v>
      </c>
      <c r="AH353" s="238">
        <v>0</v>
      </c>
      <c r="AI353" s="238">
        <v>0</v>
      </c>
      <c r="AJ353" s="238">
        <v>0</v>
      </c>
      <c r="AK353" s="239">
        <f t="shared" si="5"/>
        <v>1</v>
      </c>
    </row>
    <row r="354" spans="1:37" x14ac:dyDescent="0.3">
      <c r="A354" s="85">
        <v>353</v>
      </c>
      <c r="B354" s="242">
        <v>2</v>
      </c>
      <c r="C354" s="82" t="s">
        <v>804</v>
      </c>
      <c r="D354" s="82" t="s">
        <v>808</v>
      </c>
      <c r="E354" s="82">
        <v>44847</v>
      </c>
      <c r="F354" s="82" t="s">
        <v>808</v>
      </c>
      <c r="G354" s="238" t="s">
        <v>9257</v>
      </c>
      <c r="H354" s="83">
        <v>244847002511</v>
      </c>
      <c r="I354" s="82" t="s">
        <v>4735</v>
      </c>
      <c r="J354" s="240">
        <v>244847800404</v>
      </c>
      <c r="K354" s="82" t="s">
        <v>8350</v>
      </c>
      <c r="L354" s="82" t="s">
        <v>535</v>
      </c>
      <c r="M354" s="84" t="s">
        <v>8351</v>
      </c>
      <c r="N354" s="85">
        <v>1</v>
      </c>
      <c r="O354" s="238">
        <v>0</v>
      </c>
      <c r="P354" s="238">
        <v>0</v>
      </c>
      <c r="Q354" s="238">
        <v>0</v>
      </c>
      <c r="R354" s="238">
        <v>0</v>
      </c>
      <c r="S354" s="238">
        <v>0</v>
      </c>
      <c r="T354" s="238">
        <v>0</v>
      </c>
      <c r="U354" s="238">
        <v>0</v>
      </c>
      <c r="V354" s="238">
        <v>0</v>
      </c>
      <c r="W354" s="238">
        <v>0</v>
      </c>
      <c r="X354" s="238">
        <v>0</v>
      </c>
      <c r="Y354" s="238">
        <v>0</v>
      </c>
      <c r="Z354" s="238">
        <v>0</v>
      </c>
      <c r="AA354" s="238">
        <v>0</v>
      </c>
      <c r="AB354" s="238">
        <v>0</v>
      </c>
      <c r="AC354" s="238">
        <v>0</v>
      </c>
      <c r="AD354" s="238">
        <v>0</v>
      </c>
      <c r="AE354" s="238">
        <v>0</v>
      </c>
      <c r="AF354" s="238">
        <v>0</v>
      </c>
      <c r="AG354" s="238">
        <v>0</v>
      </c>
      <c r="AH354" s="238">
        <v>0</v>
      </c>
      <c r="AI354" s="238">
        <v>0</v>
      </c>
      <c r="AJ354" s="238">
        <v>0</v>
      </c>
      <c r="AK354" s="239">
        <f t="shared" si="5"/>
        <v>1</v>
      </c>
    </row>
    <row r="355" spans="1:37" x14ac:dyDescent="0.3">
      <c r="A355" s="85">
        <v>354</v>
      </c>
      <c r="B355" s="242">
        <v>2</v>
      </c>
      <c r="C355" s="82" t="s">
        <v>804</v>
      </c>
      <c r="D355" s="82" t="s">
        <v>808</v>
      </c>
      <c r="E355" s="82">
        <v>44847</v>
      </c>
      <c r="F355" s="82" t="s">
        <v>808</v>
      </c>
      <c r="G355" s="238" t="s">
        <v>9257</v>
      </c>
      <c r="H355" s="83">
        <v>244847002511</v>
      </c>
      <c r="I355" s="82" t="s">
        <v>4735</v>
      </c>
      <c r="J355" s="240">
        <v>244847002511</v>
      </c>
      <c r="K355" s="82" t="s">
        <v>4426</v>
      </c>
      <c r="L355" s="82" t="s">
        <v>535</v>
      </c>
      <c r="M355" s="84" t="s">
        <v>8352</v>
      </c>
      <c r="N355" s="85">
        <v>3</v>
      </c>
      <c r="O355" s="238">
        <v>0</v>
      </c>
      <c r="P355" s="238">
        <v>0</v>
      </c>
      <c r="Q355" s="238">
        <v>0</v>
      </c>
      <c r="R355" s="238">
        <v>0</v>
      </c>
      <c r="S355" s="238">
        <v>0</v>
      </c>
      <c r="T355" s="238">
        <v>0</v>
      </c>
      <c r="U355" s="238">
        <v>0</v>
      </c>
      <c r="V355" s="238">
        <v>0</v>
      </c>
      <c r="W355" s="238">
        <v>0</v>
      </c>
      <c r="X355" s="238">
        <v>0</v>
      </c>
      <c r="Y355" s="238">
        <v>0</v>
      </c>
      <c r="Z355" s="238">
        <v>0</v>
      </c>
      <c r="AA355" s="238">
        <v>0</v>
      </c>
      <c r="AB355" s="238">
        <v>0</v>
      </c>
      <c r="AC355" s="238">
        <v>0</v>
      </c>
      <c r="AD355" s="238">
        <v>0</v>
      </c>
      <c r="AE355" s="238">
        <v>0</v>
      </c>
      <c r="AF355" s="238">
        <v>0</v>
      </c>
      <c r="AG355" s="238">
        <v>0</v>
      </c>
      <c r="AH355" s="238">
        <v>0</v>
      </c>
      <c r="AI355" s="238">
        <v>0</v>
      </c>
      <c r="AJ355" s="238">
        <v>0</v>
      </c>
      <c r="AK355" s="239">
        <f t="shared" si="5"/>
        <v>3</v>
      </c>
    </row>
    <row r="356" spans="1:37" x14ac:dyDescent="0.3">
      <c r="A356" s="85">
        <v>355</v>
      </c>
      <c r="B356" s="242">
        <v>2</v>
      </c>
      <c r="C356" s="82" t="s">
        <v>804</v>
      </c>
      <c r="D356" s="82" t="s">
        <v>808</v>
      </c>
      <c r="E356" s="82">
        <v>44847</v>
      </c>
      <c r="F356" s="82" t="s">
        <v>808</v>
      </c>
      <c r="G356" s="238" t="s">
        <v>9257</v>
      </c>
      <c r="H356" s="83">
        <v>244847002511</v>
      </c>
      <c r="I356" s="82" t="s">
        <v>4735</v>
      </c>
      <c r="J356" s="240">
        <v>244847800405</v>
      </c>
      <c r="K356" s="82" t="s">
        <v>8353</v>
      </c>
      <c r="L356" s="82" t="s">
        <v>535</v>
      </c>
      <c r="M356" s="84" t="s">
        <v>8354</v>
      </c>
      <c r="N356" s="85">
        <v>1</v>
      </c>
      <c r="O356" s="238">
        <v>0</v>
      </c>
      <c r="P356" s="238">
        <v>0</v>
      </c>
      <c r="Q356" s="238">
        <v>0</v>
      </c>
      <c r="R356" s="238">
        <v>0</v>
      </c>
      <c r="S356" s="238">
        <v>0</v>
      </c>
      <c r="T356" s="238">
        <v>0</v>
      </c>
      <c r="U356" s="238">
        <v>0</v>
      </c>
      <c r="V356" s="238">
        <v>0</v>
      </c>
      <c r="W356" s="238">
        <v>0</v>
      </c>
      <c r="X356" s="238">
        <v>0</v>
      </c>
      <c r="Y356" s="238">
        <v>0</v>
      </c>
      <c r="Z356" s="238">
        <v>0</v>
      </c>
      <c r="AA356" s="238">
        <v>0</v>
      </c>
      <c r="AB356" s="238">
        <v>0</v>
      </c>
      <c r="AC356" s="238">
        <v>0</v>
      </c>
      <c r="AD356" s="238">
        <v>0</v>
      </c>
      <c r="AE356" s="238">
        <v>0</v>
      </c>
      <c r="AF356" s="238">
        <v>0</v>
      </c>
      <c r="AG356" s="238">
        <v>0</v>
      </c>
      <c r="AH356" s="238">
        <v>0</v>
      </c>
      <c r="AI356" s="238">
        <v>0</v>
      </c>
      <c r="AJ356" s="238">
        <v>0</v>
      </c>
      <c r="AK356" s="239">
        <f t="shared" si="5"/>
        <v>1</v>
      </c>
    </row>
    <row r="357" spans="1:37" x14ac:dyDescent="0.3">
      <c r="A357" s="85">
        <v>356</v>
      </c>
      <c r="B357" s="242">
        <v>2</v>
      </c>
      <c r="C357" s="82" t="s">
        <v>804</v>
      </c>
      <c r="D357" s="82" t="s">
        <v>808</v>
      </c>
      <c r="E357" s="82">
        <v>44847</v>
      </c>
      <c r="F357" s="82" t="s">
        <v>808</v>
      </c>
      <c r="G357" s="238" t="s">
        <v>9257</v>
      </c>
      <c r="H357" s="83">
        <v>244847002511</v>
      </c>
      <c r="I357" s="82" t="s">
        <v>4735</v>
      </c>
      <c r="J357" s="240">
        <v>244847800406</v>
      </c>
      <c r="K357" s="82" t="s">
        <v>8355</v>
      </c>
      <c r="L357" s="82" t="s">
        <v>535</v>
      </c>
      <c r="M357" s="84" t="s">
        <v>8356</v>
      </c>
      <c r="N357" s="85">
        <v>1</v>
      </c>
      <c r="O357" s="238">
        <v>0</v>
      </c>
      <c r="P357" s="238">
        <v>0</v>
      </c>
      <c r="Q357" s="238">
        <v>0</v>
      </c>
      <c r="R357" s="238">
        <v>0</v>
      </c>
      <c r="S357" s="238">
        <v>0</v>
      </c>
      <c r="T357" s="238">
        <v>0</v>
      </c>
      <c r="U357" s="238">
        <v>0</v>
      </c>
      <c r="V357" s="238">
        <v>0</v>
      </c>
      <c r="W357" s="238">
        <v>0</v>
      </c>
      <c r="X357" s="238">
        <v>0</v>
      </c>
      <c r="Y357" s="238">
        <v>0</v>
      </c>
      <c r="Z357" s="238">
        <v>0</v>
      </c>
      <c r="AA357" s="238">
        <v>0</v>
      </c>
      <c r="AB357" s="238">
        <v>0</v>
      </c>
      <c r="AC357" s="238">
        <v>0</v>
      </c>
      <c r="AD357" s="238">
        <v>0</v>
      </c>
      <c r="AE357" s="238">
        <v>0</v>
      </c>
      <c r="AF357" s="238">
        <v>0</v>
      </c>
      <c r="AG357" s="238">
        <v>0</v>
      </c>
      <c r="AH357" s="238">
        <v>0</v>
      </c>
      <c r="AI357" s="238">
        <v>0</v>
      </c>
      <c r="AJ357" s="238">
        <v>0</v>
      </c>
      <c r="AK357" s="239">
        <f t="shared" si="5"/>
        <v>1</v>
      </c>
    </row>
    <row r="358" spans="1:37" x14ac:dyDescent="0.3">
      <c r="A358" s="85">
        <v>357</v>
      </c>
      <c r="B358" s="242">
        <v>2</v>
      </c>
      <c r="C358" s="82" t="s">
        <v>804</v>
      </c>
      <c r="D358" s="82" t="s">
        <v>808</v>
      </c>
      <c r="E358" s="82">
        <v>44847</v>
      </c>
      <c r="F358" s="82" t="s">
        <v>808</v>
      </c>
      <c r="G358" s="238" t="s">
        <v>9257</v>
      </c>
      <c r="H358" s="83">
        <v>244847002511</v>
      </c>
      <c r="I358" s="82" t="s">
        <v>4735</v>
      </c>
      <c r="J358" s="240">
        <v>244847800407</v>
      </c>
      <c r="K358" s="82" t="s">
        <v>8357</v>
      </c>
      <c r="L358" s="82" t="s">
        <v>535</v>
      </c>
      <c r="M358" s="84" t="s">
        <v>8358</v>
      </c>
      <c r="N358" s="85">
        <v>1</v>
      </c>
      <c r="O358" s="238">
        <v>0</v>
      </c>
      <c r="P358" s="238">
        <v>0</v>
      </c>
      <c r="Q358" s="238">
        <v>0</v>
      </c>
      <c r="R358" s="238">
        <v>0</v>
      </c>
      <c r="S358" s="238">
        <v>0</v>
      </c>
      <c r="T358" s="238">
        <v>0</v>
      </c>
      <c r="U358" s="238">
        <v>0</v>
      </c>
      <c r="V358" s="238">
        <v>0</v>
      </c>
      <c r="W358" s="238">
        <v>0</v>
      </c>
      <c r="X358" s="238">
        <v>0</v>
      </c>
      <c r="Y358" s="238">
        <v>0</v>
      </c>
      <c r="Z358" s="238">
        <v>0</v>
      </c>
      <c r="AA358" s="238">
        <v>0</v>
      </c>
      <c r="AB358" s="238">
        <v>0</v>
      </c>
      <c r="AC358" s="238">
        <v>0</v>
      </c>
      <c r="AD358" s="238">
        <v>0</v>
      </c>
      <c r="AE358" s="238">
        <v>0</v>
      </c>
      <c r="AF358" s="238">
        <v>0</v>
      </c>
      <c r="AG358" s="238">
        <v>0</v>
      </c>
      <c r="AH358" s="238">
        <v>0</v>
      </c>
      <c r="AI358" s="238">
        <v>0</v>
      </c>
      <c r="AJ358" s="238">
        <v>0</v>
      </c>
      <c r="AK358" s="239">
        <f t="shared" si="5"/>
        <v>1</v>
      </c>
    </row>
    <row r="359" spans="1:37" x14ac:dyDescent="0.3">
      <c r="A359" s="85">
        <v>358</v>
      </c>
      <c r="B359" s="242">
        <v>2</v>
      </c>
      <c r="C359" s="82" t="s">
        <v>804</v>
      </c>
      <c r="D359" s="82" t="s">
        <v>808</v>
      </c>
      <c r="E359" s="82">
        <v>44847</v>
      </c>
      <c r="F359" s="82" t="s">
        <v>808</v>
      </c>
      <c r="G359" s="238" t="s">
        <v>9257</v>
      </c>
      <c r="H359" s="83">
        <v>244847800106</v>
      </c>
      <c r="I359" s="82" t="s">
        <v>8359</v>
      </c>
      <c r="J359" s="240">
        <v>244847800102</v>
      </c>
      <c r="K359" s="82" t="s">
        <v>8360</v>
      </c>
      <c r="L359" s="82" t="s">
        <v>535</v>
      </c>
      <c r="M359" s="84" t="s">
        <v>8361</v>
      </c>
      <c r="N359" s="85">
        <v>1</v>
      </c>
      <c r="O359" s="238">
        <v>0</v>
      </c>
      <c r="P359" s="238">
        <v>0</v>
      </c>
      <c r="Q359" s="238">
        <v>0</v>
      </c>
      <c r="R359" s="238">
        <v>0</v>
      </c>
      <c r="S359" s="238">
        <v>0</v>
      </c>
      <c r="T359" s="238">
        <v>0</v>
      </c>
      <c r="U359" s="238">
        <v>0</v>
      </c>
      <c r="V359" s="238">
        <v>0</v>
      </c>
      <c r="W359" s="238">
        <v>0</v>
      </c>
      <c r="X359" s="238">
        <v>0</v>
      </c>
      <c r="Y359" s="238">
        <v>0</v>
      </c>
      <c r="Z359" s="238">
        <v>0</v>
      </c>
      <c r="AA359" s="238">
        <v>0</v>
      </c>
      <c r="AB359" s="238">
        <v>0</v>
      </c>
      <c r="AC359" s="238">
        <v>0</v>
      </c>
      <c r="AD359" s="238">
        <v>0</v>
      </c>
      <c r="AE359" s="238">
        <v>0</v>
      </c>
      <c r="AF359" s="238">
        <v>0</v>
      </c>
      <c r="AG359" s="238">
        <v>0</v>
      </c>
      <c r="AH359" s="238">
        <v>0</v>
      </c>
      <c r="AI359" s="238">
        <v>0</v>
      </c>
      <c r="AJ359" s="238">
        <v>0</v>
      </c>
      <c r="AK359" s="239">
        <f t="shared" si="5"/>
        <v>1</v>
      </c>
    </row>
    <row r="360" spans="1:37" x14ac:dyDescent="0.3">
      <c r="A360" s="85">
        <v>359</v>
      </c>
      <c r="B360" s="242">
        <v>2</v>
      </c>
      <c r="C360" s="82" t="s">
        <v>804</v>
      </c>
      <c r="D360" s="82" t="s">
        <v>808</v>
      </c>
      <c r="E360" s="82">
        <v>44847</v>
      </c>
      <c r="F360" s="82" t="s">
        <v>808</v>
      </c>
      <c r="G360" s="238" t="s">
        <v>9257</v>
      </c>
      <c r="H360" s="83">
        <v>244847800106</v>
      </c>
      <c r="I360" s="82" t="s">
        <v>8359</v>
      </c>
      <c r="J360" s="240">
        <v>244847800106</v>
      </c>
      <c r="K360" s="82" t="s">
        <v>8359</v>
      </c>
      <c r="L360" s="82" t="s">
        <v>535</v>
      </c>
      <c r="M360" s="84" t="s">
        <v>8362</v>
      </c>
      <c r="N360" s="85">
        <v>2</v>
      </c>
      <c r="O360" s="238">
        <v>0</v>
      </c>
      <c r="P360" s="238">
        <v>0</v>
      </c>
      <c r="Q360" s="238">
        <v>0</v>
      </c>
      <c r="R360" s="238">
        <v>0</v>
      </c>
      <c r="S360" s="238">
        <v>0</v>
      </c>
      <c r="T360" s="238">
        <v>0</v>
      </c>
      <c r="U360" s="238">
        <v>0</v>
      </c>
      <c r="V360" s="238">
        <v>0</v>
      </c>
      <c r="W360" s="238">
        <v>0</v>
      </c>
      <c r="X360" s="238">
        <v>0</v>
      </c>
      <c r="Y360" s="238">
        <v>0</v>
      </c>
      <c r="Z360" s="238">
        <v>0</v>
      </c>
      <c r="AA360" s="238">
        <v>0</v>
      </c>
      <c r="AB360" s="238">
        <v>0</v>
      </c>
      <c r="AC360" s="238">
        <v>0</v>
      </c>
      <c r="AD360" s="238">
        <v>0</v>
      </c>
      <c r="AE360" s="238">
        <v>0</v>
      </c>
      <c r="AF360" s="238">
        <v>0</v>
      </c>
      <c r="AG360" s="238">
        <v>0</v>
      </c>
      <c r="AH360" s="238">
        <v>0</v>
      </c>
      <c r="AI360" s="238">
        <v>0</v>
      </c>
      <c r="AJ360" s="238">
        <v>0</v>
      </c>
      <c r="AK360" s="239">
        <f t="shared" si="5"/>
        <v>2</v>
      </c>
    </row>
    <row r="361" spans="1:37" x14ac:dyDescent="0.3">
      <c r="A361" s="85">
        <v>360</v>
      </c>
      <c r="B361" s="242">
        <v>2</v>
      </c>
      <c r="C361" s="82" t="s">
        <v>804</v>
      </c>
      <c r="D361" s="82" t="s">
        <v>808</v>
      </c>
      <c r="E361" s="82">
        <v>44847</v>
      </c>
      <c r="F361" s="82" t="s">
        <v>808</v>
      </c>
      <c r="G361" s="238" t="s">
        <v>9257</v>
      </c>
      <c r="H361" s="83">
        <v>244847800106</v>
      </c>
      <c r="I361" s="82" t="s">
        <v>8359</v>
      </c>
      <c r="J361" s="240">
        <v>244847800112</v>
      </c>
      <c r="K361" s="82" t="s">
        <v>8363</v>
      </c>
      <c r="L361" s="82" t="s">
        <v>535</v>
      </c>
      <c r="M361" s="84" t="s">
        <v>8364</v>
      </c>
      <c r="N361" s="85">
        <v>1</v>
      </c>
      <c r="O361" s="238">
        <v>0</v>
      </c>
      <c r="P361" s="238">
        <v>0</v>
      </c>
      <c r="Q361" s="238">
        <v>0</v>
      </c>
      <c r="R361" s="238">
        <v>0</v>
      </c>
      <c r="S361" s="238">
        <v>0</v>
      </c>
      <c r="T361" s="238">
        <v>0</v>
      </c>
      <c r="U361" s="238">
        <v>0</v>
      </c>
      <c r="V361" s="238">
        <v>0</v>
      </c>
      <c r="W361" s="238">
        <v>0</v>
      </c>
      <c r="X361" s="238">
        <v>0</v>
      </c>
      <c r="Y361" s="238">
        <v>0</v>
      </c>
      <c r="Z361" s="238">
        <v>0</v>
      </c>
      <c r="AA361" s="238">
        <v>0</v>
      </c>
      <c r="AB361" s="238">
        <v>0</v>
      </c>
      <c r="AC361" s="238">
        <v>0</v>
      </c>
      <c r="AD361" s="238">
        <v>0</v>
      </c>
      <c r="AE361" s="238">
        <v>0</v>
      </c>
      <c r="AF361" s="238">
        <v>0</v>
      </c>
      <c r="AG361" s="238">
        <v>0</v>
      </c>
      <c r="AH361" s="238">
        <v>0</v>
      </c>
      <c r="AI361" s="238">
        <v>0</v>
      </c>
      <c r="AJ361" s="238">
        <v>0</v>
      </c>
      <c r="AK361" s="239">
        <f t="shared" si="5"/>
        <v>1</v>
      </c>
    </row>
    <row r="362" spans="1:37" x14ac:dyDescent="0.3">
      <c r="A362" s="85">
        <v>361</v>
      </c>
      <c r="B362" s="242">
        <v>2</v>
      </c>
      <c r="C362" s="82" t="s">
        <v>804</v>
      </c>
      <c r="D362" s="82" t="s">
        <v>808</v>
      </c>
      <c r="E362" s="82">
        <v>44847</v>
      </c>
      <c r="F362" s="82" t="s">
        <v>808</v>
      </c>
      <c r="G362" s="238" t="s">
        <v>9257</v>
      </c>
      <c r="H362" s="83">
        <v>244847800106</v>
      </c>
      <c r="I362" s="82" t="s">
        <v>8359</v>
      </c>
      <c r="J362" s="240">
        <v>244847800113</v>
      </c>
      <c r="K362" s="82" t="s">
        <v>8365</v>
      </c>
      <c r="L362" s="82" t="s">
        <v>535</v>
      </c>
      <c r="M362" s="84" t="s">
        <v>8366</v>
      </c>
      <c r="N362" s="85">
        <v>1</v>
      </c>
      <c r="O362" s="238">
        <v>0</v>
      </c>
      <c r="P362" s="238">
        <v>0</v>
      </c>
      <c r="Q362" s="238">
        <v>0</v>
      </c>
      <c r="R362" s="238">
        <v>0</v>
      </c>
      <c r="S362" s="238">
        <v>0</v>
      </c>
      <c r="T362" s="238">
        <v>0</v>
      </c>
      <c r="U362" s="238">
        <v>0</v>
      </c>
      <c r="V362" s="238">
        <v>0</v>
      </c>
      <c r="W362" s="238">
        <v>0</v>
      </c>
      <c r="X362" s="238">
        <v>0</v>
      </c>
      <c r="Y362" s="238">
        <v>0</v>
      </c>
      <c r="Z362" s="238">
        <v>0</v>
      </c>
      <c r="AA362" s="238">
        <v>0</v>
      </c>
      <c r="AB362" s="238">
        <v>0</v>
      </c>
      <c r="AC362" s="238">
        <v>0</v>
      </c>
      <c r="AD362" s="238">
        <v>0</v>
      </c>
      <c r="AE362" s="238">
        <v>0</v>
      </c>
      <c r="AF362" s="238">
        <v>0</v>
      </c>
      <c r="AG362" s="238">
        <v>0</v>
      </c>
      <c r="AH362" s="238">
        <v>0</v>
      </c>
      <c r="AI362" s="238">
        <v>0</v>
      </c>
      <c r="AJ362" s="238">
        <v>0</v>
      </c>
      <c r="AK362" s="239">
        <f t="shared" si="5"/>
        <v>1</v>
      </c>
    </row>
    <row r="363" spans="1:37" x14ac:dyDescent="0.3">
      <c r="A363" s="85">
        <v>362</v>
      </c>
      <c r="B363" s="242">
        <v>2</v>
      </c>
      <c r="C363" s="82" t="s">
        <v>804</v>
      </c>
      <c r="D363" s="82" t="s">
        <v>808</v>
      </c>
      <c r="E363" s="82">
        <v>44847</v>
      </c>
      <c r="F363" s="82" t="s">
        <v>808</v>
      </c>
      <c r="G363" s="238" t="s">
        <v>9257</v>
      </c>
      <c r="H363" s="83">
        <v>244847800654</v>
      </c>
      <c r="I363" s="82" t="s">
        <v>8367</v>
      </c>
      <c r="J363" s="240">
        <v>244847800119</v>
      </c>
      <c r="K363" s="82" t="s">
        <v>8368</v>
      </c>
      <c r="L363" s="82" t="s">
        <v>535</v>
      </c>
      <c r="M363" s="84" t="s">
        <v>8369</v>
      </c>
      <c r="N363" s="85">
        <v>1</v>
      </c>
      <c r="O363" s="238">
        <v>0</v>
      </c>
      <c r="P363" s="238">
        <v>0</v>
      </c>
      <c r="Q363" s="238">
        <v>0</v>
      </c>
      <c r="R363" s="238">
        <v>0</v>
      </c>
      <c r="S363" s="238">
        <v>0</v>
      </c>
      <c r="T363" s="238">
        <v>0</v>
      </c>
      <c r="U363" s="238">
        <v>0</v>
      </c>
      <c r="V363" s="238">
        <v>0</v>
      </c>
      <c r="W363" s="238">
        <v>0</v>
      </c>
      <c r="X363" s="238">
        <v>0</v>
      </c>
      <c r="Y363" s="238">
        <v>0</v>
      </c>
      <c r="Z363" s="238">
        <v>0</v>
      </c>
      <c r="AA363" s="238">
        <v>0</v>
      </c>
      <c r="AB363" s="238">
        <v>0</v>
      </c>
      <c r="AC363" s="238">
        <v>0</v>
      </c>
      <c r="AD363" s="238">
        <v>0</v>
      </c>
      <c r="AE363" s="238">
        <v>0</v>
      </c>
      <c r="AF363" s="238">
        <v>0</v>
      </c>
      <c r="AG363" s="238">
        <v>0</v>
      </c>
      <c r="AH363" s="238">
        <v>0</v>
      </c>
      <c r="AI363" s="238">
        <v>0</v>
      </c>
      <c r="AJ363" s="238">
        <v>0</v>
      </c>
      <c r="AK363" s="239">
        <f t="shared" si="5"/>
        <v>1</v>
      </c>
    </row>
    <row r="364" spans="1:37" x14ac:dyDescent="0.3">
      <c r="A364" s="85">
        <v>363</v>
      </c>
      <c r="B364" s="242">
        <v>2</v>
      </c>
      <c r="C364" s="82" t="s">
        <v>804</v>
      </c>
      <c r="D364" s="82" t="s">
        <v>808</v>
      </c>
      <c r="E364" s="82">
        <v>44847</v>
      </c>
      <c r="F364" s="82" t="s">
        <v>808</v>
      </c>
      <c r="G364" s="238" t="s">
        <v>9257</v>
      </c>
      <c r="H364" s="83">
        <v>244847800654</v>
      </c>
      <c r="I364" s="82" t="s">
        <v>8367</v>
      </c>
      <c r="J364" s="240">
        <v>244847800123</v>
      </c>
      <c r="K364" s="82" t="s">
        <v>8370</v>
      </c>
      <c r="L364" s="82" t="s">
        <v>535</v>
      </c>
      <c r="M364" s="84" t="s">
        <v>8371</v>
      </c>
      <c r="N364" s="85">
        <v>1</v>
      </c>
      <c r="O364" s="238">
        <v>0</v>
      </c>
      <c r="P364" s="238">
        <v>0</v>
      </c>
      <c r="Q364" s="238">
        <v>0</v>
      </c>
      <c r="R364" s="238">
        <v>0</v>
      </c>
      <c r="S364" s="238">
        <v>0</v>
      </c>
      <c r="T364" s="238">
        <v>0</v>
      </c>
      <c r="U364" s="238">
        <v>0</v>
      </c>
      <c r="V364" s="238">
        <v>0</v>
      </c>
      <c r="W364" s="238">
        <v>0</v>
      </c>
      <c r="X364" s="238">
        <v>0</v>
      </c>
      <c r="Y364" s="238">
        <v>0</v>
      </c>
      <c r="Z364" s="238">
        <v>0</v>
      </c>
      <c r="AA364" s="238">
        <v>0</v>
      </c>
      <c r="AB364" s="238">
        <v>0</v>
      </c>
      <c r="AC364" s="238">
        <v>0</v>
      </c>
      <c r="AD364" s="238">
        <v>0</v>
      </c>
      <c r="AE364" s="238">
        <v>0</v>
      </c>
      <c r="AF364" s="238">
        <v>0</v>
      </c>
      <c r="AG364" s="238">
        <v>0</v>
      </c>
      <c r="AH364" s="238">
        <v>0</v>
      </c>
      <c r="AI364" s="238">
        <v>0</v>
      </c>
      <c r="AJ364" s="238">
        <v>0</v>
      </c>
      <c r="AK364" s="239">
        <f t="shared" si="5"/>
        <v>1</v>
      </c>
    </row>
    <row r="365" spans="1:37" x14ac:dyDescent="0.3">
      <c r="A365" s="85">
        <v>364</v>
      </c>
      <c r="B365" s="242">
        <v>2</v>
      </c>
      <c r="C365" s="82" t="s">
        <v>804</v>
      </c>
      <c r="D365" s="82" t="s">
        <v>808</v>
      </c>
      <c r="E365" s="82">
        <v>44847</v>
      </c>
      <c r="F365" s="82" t="s">
        <v>808</v>
      </c>
      <c r="G365" s="238" t="s">
        <v>9257</v>
      </c>
      <c r="H365" s="83">
        <v>244847800106</v>
      </c>
      <c r="I365" s="82" t="s">
        <v>8359</v>
      </c>
      <c r="J365" s="240">
        <v>244847800126</v>
      </c>
      <c r="K365" s="82" t="s">
        <v>8372</v>
      </c>
      <c r="L365" s="82" t="s">
        <v>535</v>
      </c>
      <c r="M365" s="84" t="s">
        <v>8373</v>
      </c>
      <c r="N365" s="85">
        <v>1</v>
      </c>
      <c r="O365" s="238">
        <v>0</v>
      </c>
      <c r="P365" s="238">
        <v>0</v>
      </c>
      <c r="Q365" s="238">
        <v>0</v>
      </c>
      <c r="R365" s="238">
        <v>0</v>
      </c>
      <c r="S365" s="238">
        <v>0</v>
      </c>
      <c r="T365" s="238">
        <v>0</v>
      </c>
      <c r="U365" s="238">
        <v>0</v>
      </c>
      <c r="V365" s="238">
        <v>0</v>
      </c>
      <c r="W365" s="238">
        <v>0</v>
      </c>
      <c r="X365" s="238">
        <v>0</v>
      </c>
      <c r="Y365" s="238">
        <v>0</v>
      </c>
      <c r="Z365" s="238">
        <v>0</v>
      </c>
      <c r="AA365" s="238">
        <v>0</v>
      </c>
      <c r="AB365" s="238">
        <v>0</v>
      </c>
      <c r="AC365" s="238">
        <v>0</v>
      </c>
      <c r="AD365" s="238">
        <v>0</v>
      </c>
      <c r="AE365" s="238">
        <v>0</v>
      </c>
      <c r="AF365" s="238">
        <v>0</v>
      </c>
      <c r="AG365" s="238">
        <v>0</v>
      </c>
      <c r="AH365" s="238">
        <v>0</v>
      </c>
      <c r="AI365" s="238">
        <v>0</v>
      </c>
      <c r="AJ365" s="238">
        <v>0</v>
      </c>
      <c r="AK365" s="239">
        <f t="shared" si="5"/>
        <v>1</v>
      </c>
    </row>
    <row r="366" spans="1:37" x14ac:dyDescent="0.3">
      <c r="A366" s="85">
        <v>365</v>
      </c>
      <c r="B366" s="242">
        <v>2</v>
      </c>
      <c r="C366" s="82" t="s">
        <v>804</v>
      </c>
      <c r="D366" s="82" t="s">
        <v>808</v>
      </c>
      <c r="E366" s="82">
        <v>44847</v>
      </c>
      <c r="F366" s="82" t="s">
        <v>808</v>
      </c>
      <c r="G366" s="238" t="s">
        <v>9257</v>
      </c>
      <c r="H366" s="83">
        <v>244847800106</v>
      </c>
      <c r="I366" s="82" t="s">
        <v>8359</v>
      </c>
      <c r="J366" s="240">
        <v>244847800129</v>
      </c>
      <c r="K366" s="82" t="s">
        <v>8374</v>
      </c>
      <c r="L366" s="82" t="s">
        <v>535</v>
      </c>
      <c r="M366" s="84" t="s">
        <v>8375</v>
      </c>
      <c r="N366" s="85">
        <v>1</v>
      </c>
      <c r="O366" s="238">
        <v>0</v>
      </c>
      <c r="P366" s="238">
        <v>0</v>
      </c>
      <c r="Q366" s="238">
        <v>0</v>
      </c>
      <c r="R366" s="238">
        <v>0</v>
      </c>
      <c r="S366" s="238">
        <v>0</v>
      </c>
      <c r="T366" s="238">
        <v>0</v>
      </c>
      <c r="U366" s="238">
        <v>0</v>
      </c>
      <c r="V366" s="238">
        <v>0</v>
      </c>
      <c r="W366" s="238">
        <v>0</v>
      </c>
      <c r="X366" s="238">
        <v>0</v>
      </c>
      <c r="Y366" s="238">
        <v>0</v>
      </c>
      <c r="Z366" s="238">
        <v>0</v>
      </c>
      <c r="AA366" s="238">
        <v>0</v>
      </c>
      <c r="AB366" s="238">
        <v>0</v>
      </c>
      <c r="AC366" s="238">
        <v>0</v>
      </c>
      <c r="AD366" s="238">
        <v>0</v>
      </c>
      <c r="AE366" s="238">
        <v>0</v>
      </c>
      <c r="AF366" s="238">
        <v>0</v>
      </c>
      <c r="AG366" s="238">
        <v>0</v>
      </c>
      <c r="AH366" s="238">
        <v>0</v>
      </c>
      <c r="AI366" s="238">
        <v>0</v>
      </c>
      <c r="AJ366" s="238">
        <v>0</v>
      </c>
      <c r="AK366" s="239">
        <f t="shared" si="5"/>
        <v>1</v>
      </c>
    </row>
    <row r="367" spans="1:37" x14ac:dyDescent="0.3">
      <c r="A367" s="85">
        <v>366</v>
      </c>
      <c r="B367" s="242">
        <v>2</v>
      </c>
      <c r="C367" s="82" t="s">
        <v>804</v>
      </c>
      <c r="D367" s="82" t="s">
        <v>808</v>
      </c>
      <c r="E367" s="82">
        <v>44847</v>
      </c>
      <c r="F367" s="82" t="s">
        <v>808</v>
      </c>
      <c r="G367" s="238" t="s">
        <v>9257</v>
      </c>
      <c r="H367" s="83">
        <v>244847800106</v>
      </c>
      <c r="I367" s="82" t="s">
        <v>8359</v>
      </c>
      <c r="J367" s="240">
        <v>244847800134</v>
      </c>
      <c r="K367" s="82" t="s">
        <v>8376</v>
      </c>
      <c r="L367" s="82" t="s">
        <v>535</v>
      </c>
      <c r="M367" s="84" t="s">
        <v>8377</v>
      </c>
      <c r="N367" s="85">
        <v>1</v>
      </c>
      <c r="O367" s="238">
        <v>0</v>
      </c>
      <c r="P367" s="238">
        <v>0</v>
      </c>
      <c r="Q367" s="238">
        <v>0</v>
      </c>
      <c r="R367" s="238">
        <v>0</v>
      </c>
      <c r="S367" s="238">
        <v>0</v>
      </c>
      <c r="T367" s="238">
        <v>0</v>
      </c>
      <c r="U367" s="238">
        <v>0</v>
      </c>
      <c r="V367" s="238">
        <v>0</v>
      </c>
      <c r="W367" s="238">
        <v>0</v>
      </c>
      <c r="X367" s="238">
        <v>0</v>
      </c>
      <c r="Y367" s="238">
        <v>0</v>
      </c>
      <c r="Z367" s="238">
        <v>0</v>
      </c>
      <c r="AA367" s="238">
        <v>0</v>
      </c>
      <c r="AB367" s="238">
        <v>0</v>
      </c>
      <c r="AC367" s="238">
        <v>0</v>
      </c>
      <c r="AD367" s="238">
        <v>0</v>
      </c>
      <c r="AE367" s="238">
        <v>0</v>
      </c>
      <c r="AF367" s="238">
        <v>0</v>
      </c>
      <c r="AG367" s="238">
        <v>0</v>
      </c>
      <c r="AH367" s="238">
        <v>0</v>
      </c>
      <c r="AI367" s="238">
        <v>0</v>
      </c>
      <c r="AJ367" s="238">
        <v>0</v>
      </c>
      <c r="AK367" s="239">
        <f t="shared" si="5"/>
        <v>1</v>
      </c>
    </row>
    <row r="368" spans="1:37" x14ac:dyDescent="0.3">
      <c r="A368" s="85">
        <v>367</v>
      </c>
      <c r="B368" s="242">
        <v>2</v>
      </c>
      <c r="C368" s="82" t="s">
        <v>804</v>
      </c>
      <c r="D368" s="82" t="s">
        <v>808</v>
      </c>
      <c r="E368" s="82">
        <v>44847</v>
      </c>
      <c r="F368" s="82" t="s">
        <v>808</v>
      </c>
      <c r="G368" s="238" t="s">
        <v>9257</v>
      </c>
      <c r="H368" s="83">
        <v>244847001450</v>
      </c>
      <c r="I368" s="82" t="s">
        <v>5345</v>
      </c>
      <c r="J368" s="240">
        <v>244847800104</v>
      </c>
      <c r="K368" s="82" t="s">
        <v>8378</v>
      </c>
      <c r="L368" s="82" t="s">
        <v>535</v>
      </c>
      <c r="M368" s="84" t="s">
        <v>8379</v>
      </c>
      <c r="N368" s="85">
        <v>1</v>
      </c>
      <c r="O368" s="238">
        <v>0</v>
      </c>
      <c r="P368" s="238">
        <v>0</v>
      </c>
      <c r="Q368" s="238">
        <v>0</v>
      </c>
      <c r="R368" s="238">
        <v>0</v>
      </c>
      <c r="S368" s="238">
        <v>0</v>
      </c>
      <c r="T368" s="238">
        <v>0</v>
      </c>
      <c r="U368" s="238">
        <v>0</v>
      </c>
      <c r="V368" s="238">
        <v>0</v>
      </c>
      <c r="W368" s="238">
        <v>0</v>
      </c>
      <c r="X368" s="238">
        <v>0</v>
      </c>
      <c r="Y368" s="238">
        <v>0</v>
      </c>
      <c r="Z368" s="238">
        <v>0</v>
      </c>
      <c r="AA368" s="238">
        <v>0</v>
      </c>
      <c r="AB368" s="238">
        <v>0</v>
      </c>
      <c r="AC368" s="238">
        <v>0</v>
      </c>
      <c r="AD368" s="238">
        <v>0</v>
      </c>
      <c r="AE368" s="238">
        <v>0</v>
      </c>
      <c r="AF368" s="238">
        <v>0</v>
      </c>
      <c r="AG368" s="238">
        <v>0</v>
      </c>
      <c r="AH368" s="238">
        <v>0</v>
      </c>
      <c r="AI368" s="238">
        <v>0</v>
      </c>
      <c r="AJ368" s="238">
        <v>0</v>
      </c>
      <c r="AK368" s="239">
        <f t="shared" si="5"/>
        <v>1</v>
      </c>
    </row>
    <row r="369" spans="1:37" x14ac:dyDescent="0.3">
      <c r="A369" s="85">
        <v>368</v>
      </c>
      <c r="B369" s="242">
        <v>2</v>
      </c>
      <c r="C369" s="82" t="s">
        <v>804</v>
      </c>
      <c r="D369" s="82" t="s">
        <v>808</v>
      </c>
      <c r="E369" s="82">
        <v>44847</v>
      </c>
      <c r="F369" s="82" t="s">
        <v>808</v>
      </c>
      <c r="G369" s="238" t="s">
        <v>9257</v>
      </c>
      <c r="H369" s="83">
        <v>244847001450</v>
      </c>
      <c r="I369" s="82" t="s">
        <v>5345</v>
      </c>
      <c r="J369" s="240">
        <v>244847800110</v>
      </c>
      <c r="K369" s="82" t="s">
        <v>8380</v>
      </c>
      <c r="L369" s="82" t="s">
        <v>535</v>
      </c>
      <c r="M369" s="84" t="s">
        <v>8381</v>
      </c>
      <c r="N369" s="85">
        <v>1</v>
      </c>
      <c r="O369" s="238">
        <v>0</v>
      </c>
      <c r="P369" s="238">
        <v>0</v>
      </c>
      <c r="Q369" s="238">
        <v>0</v>
      </c>
      <c r="R369" s="238">
        <v>0</v>
      </c>
      <c r="S369" s="238">
        <v>0</v>
      </c>
      <c r="T369" s="238">
        <v>0</v>
      </c>
      <c r="U369" s="238">
        <v>0</v>
      </c>
      <c r="V369" s="238">
        <v>0</v>
      </c>
      <c r="W369" s="238">
        <v>0</v>
      </c>
      <c r="X369" s="238">
        <v>0</v>
      </c>
      <c r="Y369" s="238">
        <v>0</v>
      </c>
      <c r="Z369" s="238">
        <v>0</v>
      </c>
      <c r="AA369" s="238">
        <v>0</v>
      </c>
      <c r="AB369" s="238">
        <v>0</v>
      </c>
      <c r="AC369" s="238">
        <v>0</v>
      </c>
      <c r="AD369" s="238">
        <v>0</v>
      </c>
      <c r="AE369" s="238">
        <v>0</v>
      </c>
      <c r="AF369" s="238">
        <v>0</v>
      </c>
      <c r="AG369" s="238">
        <v>0</v>
      </c>
      <c r="AH369" s="238">
        <v>0</v>
      </c>
      <c r="AI369" s="238">
        <v>0</v>
      </c>
      <c r="AJ369" s="238">
        <v>0</v>
      </c>
      <c r="AK369" s="239">
        <f t="shared" si="5"/>
        <v>1</v>
      </c>
    </row>
    <row r="370" spans="1:37" x14ac:dyDescent="0.3">
      <c r="A370" s="85">
        <v>369</v>
      </c>
      <c r="B370" s="242">
        <v>2</v>
      </c>
      <c r="C370" s="82" t="s">
        <v>804</v>
      </c>
      <c r="D370" s="82" t="s">
        <v>808</v>
      </c>
      <c r="E370" s="82">
        <v>44847</v>
      </c>
      <c r="F370" s="82" t="s">
        <v>808</v>
      </c>
      <c r="G370" s="238" t="s">
        <v>9257</v>
      </c>
      <c r="H370" s="83">
        <v>244847001450</v>
      </c>
      <c r="I370" s="82" t="s">
        <v>5345</v>
      </c>
      <c r="J370" s="240">
        <v>244847800115</v>
      </c>
      <c r="K370" s="82" t="s">
        <v>8382</v>
      </c>
      <c r="L370" s="82" t="s">
        <v>535</v>
      </c>
      <c r="M370" s="84" t="s">
        <v>8383</v>
      </c>
      <c r="N370" s="85">
        <v>1</v>
      </c>
      <c r="O370" s="238">
        <v>0</v>
      </c>
      <c r="P370" s="238">
        <v>0</v>
      </c>
      <c r="Q370" s="238">
        <v>0</v>
      </c>
      <c r="R370" s="238">
        <v>0</v>
      </c>
      <c r="S370" s="238">
        <v>0</v>
      </c>
      <c r="T370" s="238">
        <v>0</v>
      </c>
      <c r="U370" s="238">
        <v>0</v>
      </c>
      <c r="V370" s="238">
        <v>0</v>
      </c>
      <c r="W370" s="238">
        <v>0</v>
      </c>
      <c r="X370" s="238">
        <v>0</v>
      </c>
      <c r="Y370" s="238">
        <v>0</v>
      </c>
      <c r="Z370" s="238">
        <v>0</v>
      </c>
      <c r="AA370" s="238">
        <v>0</v>
      </c>
      <c r="AB370" s="238">
        <v>0</v>
      </c>
      <c r="AC370" s="238">
        <v>0</v>
      </c>
      <c r="AD370" s="238">
        <v>0</v>
      </c>
      <c r="AE370" s="238">
        <v>0</v>
      </c>
      <c r="AF370" s="238">
        <v>0</v>
      </c>
      <c r="AG370" s="238">
        <v>0</v>
      </c>
      <c r="AH370" s="238">
        <v>0</v>
      </c>
      <c r="AI370" s="238">
        <v>0</v>
      </c>
      <c r="AJ370" s="238">
        <v>0</v>
      </c>
      <c r="AK370" s="239">
        <f t="shared" si="5"/>
        <v>1</v>
      </c>
    </row>
    <row r="371" spans="1:37" x14ac:dyDescent="0.3">
      <c r="A371" s="85">
        <v>370</v>
      </c>
      <c r="B371" s="242">
        <v>2</v>
      </c>
      <c r="C371" s="82" t="s">
        <v>804</v>
      </c>
      <c r="D371" s="82" t="s">
        <v>808</v>
      </c>
      <c r="E371" s="82">
        <v>44847</v>
      </c>
      <c r="F371" s="82" t="s">
        <v>808</v>
      </c>
      <c r="G371" s="238" t="s">
        <v>9257</v>
      </c>
      <c r="H371" s="83">
        <v>244847001450</v>
      </c>
      <c r="I371" s="82" t="s">
        <v>5345</v>
      </c>
      <c r="J371" s="240">
        <v>244847800116</v>
      </c>
      <c r="K371" s="82" t="s">
        <v>8384</v>
      </c>
      <c r="L371" s="82" t="s">
        <v>535</v>
      </c>
      <c r="M371" s="84" t="s">
        <v>8385</v>
      </c>
      <c r="N371" s="85">
        <v>1</v>
      </c>
      <c r="O371" s="238">
        <v>0</v>
      </c>
      <c r="P371" s="238">
        <v>0</v>
      </c>
      <c r="Q371" s="238">
        <v>0</v>
      </c>
      <c r="R371" s="238">
        <v>0</v>
      </c>
      <c r="S371" s="238">
        <v>0</v>
      </c>
      <c r="T371" s="238">
        <v>0</v>
      </c>
      <c r="U371" s="238">
        <v>0</v>
      </c>
      <c r="V371" s="238">
        <v>0</v>
      </c>
      <c r="W371" s="238">
        <v>0</v>
      </c>
      <c r="X371" s="238">
        <v>0</v>
      </c>
      <c r="Y371" s="238">
        <v>0</v>
      </c>
      <c r="Z371" s="238">
        <v>0</v>
      </c>
      <c r="AA371" s="238">
        <v>0</v>
      </c>
      <c r="AB371" s="238">
        <v>0</v>
      </c>
      <c r="AC371" s="238">
        <v>0</v>
      </c>
      <c r="AD371" s="238">
        <v>0</v>
      </c>
      <c r="AE371" s="238">
        <v>0</v>
      </c>
      <c r="AF371" s="238">
        <v>0</v>
      </c>
      <c r="AG371" s="238">
        <v>0</v>
      </c>
      <c r="AH371" s="238">
        <v>0</v>
      </c>
      <c r="AI371" s="238">
        <v>0</v>
      </c>
      <c r="AJ371" s="238">
        <v>0</v>
      </c>
      <c r="AK371" s="239">
        <f t="shared" si="5"/>
        <v>1</v>
      </c>
    </row>
    <row r="372" spans="1:37" x14ac:dyDescent="0.3">
      <c r="A372" s="85">
        <v>371</v>
      </c>
      <c r="B372" s="242">
        <v>2</v>
      </c>
      <c r="C372" s="82" t="s">
        <v>804</v>
      </c>
      <c r="D372" s="82" t="s">
        <v>808</v>
      </c>
      <c r="E372" s="82">
        <v>44847</v>
      </c>
      <c r="F372" s="82" t="s">
        <v>808</v>
      </c>
      <c r="G372" s="238" t="s">
        <v>9257</v>
      </c>
      <c r="H372" s="83">
        <v>244847001450</v>
      </c>
      <c r="I372" s="82" t="s">
        <v>5345</v>
      </c>
      <c r="J372" s="240">
        <v>244847800118</v>
      </c>
      <c r="K372" s="82" t="s">
        <v>8386</v>
      </c>
      <c r="L372" s="82" t="s">
        <v>535</v>
      </c>
      <c r="M372" s="84" t="s">
        <v>8387</v>
      </c>
      <c r="N372" s="85">
        <v>1</v>
      </c>
      <c r="O372" s="238">
        <v>0</v>
      </c>
      <c r="P372" s="238">
        <v>0</v>
      </c>
      <c r="Q372" s="238">
        <v>0</v>
      </c>
      <c r="R372" s="238">
        <v>0</v>
      </c>
      <c r="S372" s="238">
        <v>0</v>
      </c>
      <c r="T372" s="238">
        <v>0</v>
      </c>
      <c r="U372" s="238">
        <v>0</v>
      </c>
      <c r="V372" s="238">
        <v>0</v>
      </c>
      <c r="W372" s="238">
        <v>0</v>
      </c>
      <c r="X372" s="238">
        <v>0</v>
      </c>
      <c r="Y372" s="238">
        <v>0</v>
      </c>
      <c r="Z372" s="238">
        <v>0</v>
      </c>
      <c r="AA372" s="238">
        <v>0</v>
      </c>
      <c r="AB372" s="238">
        <v>0</v>
      </c>
      <c r="AC372" s="238">
        <v>0</v>
      </c>
      <c r="AD372" s="238">
        <v>0</v>
      </c>
      <c r="AE372" s="238">
        <v>0</v>
      </c>
      <c r="AF372" s="238">
        <v>0</v>
      </c>
      <c r="AG372" s="238">
        <v>0</v>
      </c>
      <c r="AH372" s="238">
        <v>0</v>
      </c>
      <c r="AI372" s="238">
        <v>0</v>
      </c>
      <c r="AJ372" s="238">
        <v>0</v>
      </c>
      <c r="AK372" s="239">
        <f t="shared" si="5"/>
        <v>1</v>
      </c>
    </row>
    <row r="373" spans="1:37" x14ac:dyDescent="0.3">
      <c r="A373" s="85">
        <v>372</v>
      </c>
      <c r="B373" s="242">
        <v>2</v>
      </c>
      <c r="C373" s="82" t="s">
        <v>804</v>
      </c>
      <c r="D373" s="82" t="s">
        <v>808</v>
      </c>
      <c r="E373" s="82">
        <v>44847</v>
      </c>
      <c r="F373" s="82" t="s">
        <v>808</v>
      </c>
      <c r="G373" s="238" t="s">
        <v>9257</v>
      </c>
      <c r="H373" s="83">
        <v>244847001450</v>
      </c>
      <c r="I373" s="82" t="s">
        <v>5345</v>
      </c>
      <c r="J373" s="240">
        <v>244847800646</v>
      </c>
      <c r="K373" s="82" t="s">
        <v>8388</v>
      </c>
      <c r="L373" s="82" t="s">
        <v>535</v>
      </c>
      <c r="M373" s="84" t="s">
        <v>8389</v>
      </c>
      <c r="N373" s="85">
        <v>1</v>
      </c>
      <c r="O373" s="238">
        <v>0</v>
      </c>
      <c r="P373" s="238">
        <v>0</v>
      </c>
      <c r="Q373" s="238">
        <v>0</v>
      </c>
      <c r="R373" s="238">
        <v>0</v>
      </c>
      <c r="S373" s="238">
        <v>0</v>
      </c>
      <c r="T373" s="238">
        <v>0</v>
      </c>
      <c r="U373" s="238">
        <v>0</v>
      </c>
      <c r="V373" s="238">
        <v>0</v>
      </c>
      <c r="W373" s="238">
        <v>0</v>
      </c>
      <c r="X373" s="238">
        <v>0</v>
      </c>
      <c r="Y373" s="238">
        <v>0</v>
      </c>
      <c r="Z373" s="238">
        <v>0</v>
      </c>
      <c r="AA373" s="238">
        <v>0</v>
      </c>
      <c r="AB373" s="238">
        <v>0</v>
      </c>
      <c r="AC373" s="238">
        <v>0</v>
      </c>
      <c r="AD373" s="238">
        <v>0</v>
      </c>
      <c r="AE373" s="238">
        <v>0</v>
      </c>
      <c r="AF373" s="238">
        <v>0</v>
      </c>
      <c r="AG373" s="238">
        <v>0</v>
      </c>
      <c r="AH373" s="238">
        <v>0</v>
      </c>
      <c r="AI373" s="238">
        <v>0</v>
      </c>
      <c r="AJ373" s="238">
        <v>0</v>
      </c>
      <c r="AK373" s="239">
        <f t="shared" si="5"/>
        <v>1</v>
      </c>
    </row>
    <row r="374" spans="1:37" x14ac:dyDescent="0.3">
      <c r="A374" s="85">
        <v>373</v>
      </c>
      <c r="B374" s="242">
        <v>2</v>
      </c>
      <c r="C374" s="82" t="s">
        <v>804</v>
      </c>
      <c r="D374" s="82" t="s">
        <v>808</v>
      </c>
      <c r="E374" s="82">
        <v>44847</v>
      </c>
      <c r="F374" s="82" t="s">
        <v>808</v>
      </c>
      <c r="G374" s="238" t="s">
        <v>9257</v>
      </c>
      <c r="H374" s="83">
        <v>244847001450</v>
      </c>
      <c r="I374" s="82" t="s">
        <v>5345</v>
      </c>
      <c r="J374" s="240">
        <v>244847800135</v>
      </c>
      <c r="K374" s="82" t="s">
        <v>8390</v>
      </c>
      <c r="L374" s="82" t="s">
        <v>535</v>
      </c>
      <c r="M374" s="84" t="s">
        <v>8391</v>
      </c>
      <c r="N374" s="85">
        <v>1</v>
      </c>
      <c r="O374" s="238">
        <v>0</v>
      </c>
      <c r="P374" s="238">
        <v>0</v>
      </c>
      <c r="Q374" s="238">
        <v>0</v>
      </c>
      <c r="R374" s="238">
        <v>0</v>
      </c>
      <c r="S374" s="238">
        <v>0</v>
      </c>
      <c r="T374" s="238">
        <v>0</v>
      </c>
      <c r="U374" s="238">
        <v>0</v>
      </c>
      <c r="V374" s="238">
        <v>0</v>
      </c>
      <c r="W374" s="238">
        <v>0</v>
      </c>
      <c r="X374" s="238">
        <v>0</v>
      </c>
      <c r="Y374" s="238">
        <v>0</v>
      </c>
      <c r="Z374" s="238">
        <v>0</v>
      </c>
      <c r="AA374" s="238">
        <v>0</v>
      </c>
      <c r="AB374" s="238">
        <v>0</v>
      </c>
      <c r="AC374" s="238">
        <v>0</v>
      </c>
      <c r="AD374" s="238">
        <v>0</v>
      </c>
      <c r="AE374" s="238">
        <v>0</v>
      </c>
      <c r="AF374" s="238">
        <v>0</v>
      </c>
      <c r="AG374" s="238">
        <v>0</v>
      </c>
      <c r="AH374" s="238">
        <v>0</v>
      </c>
      <c r="AI374" s="238">
        <v>0</v>
      </c>
      <c r="AJ374" s="238">
        <v>0</v>
      </c>
      <c r="AK374" s="239">
        <f t="shared" si="5"/>
        <v>1</v>
      </c>
    </row>
    <row r="375" spans="1:37" x14ac:dyDescent="0.3">
      <c r="A375" s="85">
        <v>374</v>
      </c>
      <c r="B375" s="242">
        <v>2</v>
      </c>
      <c r="C375" s="82" t="s">
        <v>804</v>
      </c>
      <c r="D375" s="82" t="s">
        <v>808</v>
      </c>
      <c r="E375" s="82">
        <v>44847</v>
      </c>
      <c r="F375" s="82" t="s">
        <v>808</v>
      </c>
      <c r="G375" s="238" t="s">
        <v>9257</v>
      </c>
      <c r="H375" s="83">
        <v>244847001450</v>
      </c>
      <c r="I375" s="82" t="s">
        <v>5345</v>
      </c>
      <c r="J375" s="240">
        <v>244847800139</v>
      </c>
      <c r="K375" s="82" t="s">
        <v>8392</v>
      </c>
      <c r="L375" s="82" t="s">
        <v>535</v>
      </c>
      <c r="M375" s="84" t="s">
        <v>8393</v>
      </c>
      <c r="N375" s="85">
        <v>1</v>
      </c>
      <c r="O375" s="238">
        <v>0</v>
      </c>
      <c r="P375" s="238">
        <v>0</v>
      </c>
      <c r="Q375" s="238">
        <v>0</v>
      </c>
      <c r="R375" s="238">
        <v>0</v>
      </c>
      <c r="S375" s="238">
        <v>0</v>
      </c>
      <c r="T375" s="238">
        <v>0</v>
      </c>
      <c r="U375" s="238">
        <v>0</v>
      </c>
      <c r="V375" s="238">
        <v>0</v>
      </c>
      <c r="W375" s="238">
        <v>0</v>
      </c>
      <c r="X375" s="238">
        <v>0</v>
      </c>
      <c r="Y375" s="238">
        <v>0</v>
      </c>
      <c r="Z375" s="238">
        <v>0</v>
      </c>
      <c r="AA375" s="238">
        <v>0</v>
      </c>
      <c r="AB375" s="238">
        <v>0</v>
      </c>
      <c r="AC375" s="238">
        <v>0</v>
      </c>
      <c r="AD375" s="238">
        <v>0</v>
      </c>
      <c r="AE375" s="238">
        <v>0</v>
      </c>
      <c r="AF375" s="238">
        <v>0</v>
      </c>
      <c r="AG375" s="238">
        <v>0</v>
      </c>
      <c r="AH375" s="238">
        <v>0</v>
      </c>
      <c r="AI375" s="238">
        <v>0</v>
      </c>
      <c r="AJ375" s="238">
        <v>0</v>
      </c>
      <c r="AK375" s="239">
        <f t="shared" si="5"/>
        <v>1</v>
      </c>
    </row>
    <row r="376" spans="1:37" x14ac:dyDescent="0.3">
      <c r="A376" s="85">
        <v>375</v>
      </c>
      <c r="B376" s="242">
        <v>2</v>
      </c>
      <c r="C376" s="82" t="s">
        <v>804</v>
      </c>
      <c r="D376" s="82" t="s">
        <v>808</v>
      </c>
      <c r="E376" s="82">
        <v>44847</v>
      </c>
      <c r="F376" s="82" t="s">
        <v>808</v>
      </c>
      <c r="G376" s="238" t="s">
        <v>9257</v>
      </c>
      <c r="H376" s="83">
        <v>244847003291</v>
      </c>
      <c r="I376" s="82" t="s">
        <v>8394</v>
      </c>
      <c r="J376" s="240">
        <v>244847800226</v>
      </c>
      <c r="K376" s="82" t="s">
        <v>8395</v>
      </c>
      <c r="L376" s="82" t="s">
        <v>535</v>
      </c>
      <c r="M376" s="84" t="s">
        <v>8396</v>
      </c>
      <c r="N376" s="85">
        <v>1</v>
      </c>
      <c r="O376" s="238">
        <v>0</v>
      </c>
      <c r="P376" s="238">
        <v>0</v>
      </c>
      <c r="Q376" s="238">
        <v>0</v>
      </c>
      <c r="R376" s="238">
        <v>0</v>
      </c>
      <c r="S376" s="238">
        <v>0</v>
      </c>
      <c r="T376" s="238">
        <v>0</v>
      </c>
      <c r="U376" s="238">
        <v>0</v>
      </c>
      <c r="V376" s="238">
        <v>0</v>
      </c>
      <c r="W376" s="238">
        <v>0</v>
      </c>
      <c r="X376" s="238">
        <v>0</v>
      </c>
      <c r="Y376" s="238">
        <v>0</v>
      </c>
      <c r="Z376" s="238">
        <v>0</v>
      </c>
      <c r="AA376" s="238">
        <v>0</v>
      </c>
      <c r="AB376" s="238">
        <v>0</v>
      </c>
      <c r="AC376" s="238">
        <v>0</v>
      </c>
      <c r="AD376" s="238">
        <v>0</v>
      </c>
      <c r="AE376" s="238">
        <v>0</v>
      </c>
      <c r="AF376" s="238">
        <v>0</v>
      </c>
      <c r="AG376" s="238">
        <v>0</v>
      </c>
      <c r="AH376" s="238">
        <v>0</v>
      </c>
      <c r="AI376" s="238">
        <v>0</v>
      </c>
      <c r="AJ376" s="238">
        <v>0</v>
      </c>
      <c r="AK376" s="239">
        <f t="shared" si="5"/>
        <v>1</v>
      </c>
    </row>
    <row r="377" spans="1:37" s="348" customFormat="1" x14ac:dyDescent="0.3">
      <c r="A377" s="85">
        <v>376</v>
      </c>
      <c r="B377" s="242">
        <v>2</v>
      </c>
      <c r="C377" s="82" t="s">
        <v>804</v>
      </c>
      <c r="D377" s="82" t="s">
        <v>808</v>
      </c>
      <c r="E377" s="82">
        <v>44847</v>
      </c>
      <c r="F377" s="82" t="s">
        <v>808</v>
      </c>
      <c r="G377" s="238" t="s">
        <v>9257</v>
      </c>
      <c r="H377" s="83">
        <v>244847003291</v>
      </c>
      <c r="I377" s="82" t="s">
        <v>8394</v>
      </c>
      <c r="J377" s="240">
        <v>244847800228</v>
      </c>
      <c r="K377" s="82" t="s">
        <v>8397</v>
      </c>
      <c r="L377" s="82" t="s">
        <v>535</v>
      </c>
      <c r="M377" s="84" t="s">
        <v>8398</v>
      </c>
      <c r="N377" s="85">
        <v>1</v>
      </c>
      <c r="O377" s="238">
        <v>0</v>
      </c>
      <c r="P377" s="238">
        <v>0</v>
      </c>
      <c r="Q377" s="238">
        <v>0</v>
      </c>
      <c r="R377" s="238">
        <v>0</v>
      </c>
      <c r="S377" s="238">
        <v>0</v>
      </c>
      <c r="T377" s="238">
        <v>0</v>
      </c>
      <c r="U377" s="238">
        <v>0</v>
      </c>
      <c r="V377" s="238">
        <v>0</v>
      </c>
      <c r="W377" s="238">
        <v>0</v>
      </c>
      <c r="X377" s="238">
        <v>0</v>
      </c>
      <c r="Y377" s="238">
        <v>0</v>
      </c>
      <c r="Z377" s="238">
        <v>0</v>
      </c>
      <c r="AA377" s="238">
        <v>0</v>
      </c>
      <c r="AB377" s="238">
        <v>0</v>
      </c>
      <c r="AC377" s="238">
        <v>0</v>
      </c>
      <c r="AD377" s="238">
        <v>0</v>
      </c>
      <c r="AE377" s="238">
        <v>0</v>
      </c>
      <c r="AF377" s="238">
        <v>0</v>
      </c>
      <c r="AG377" s="238">
        <v>0</v>
      </c>
      <c r="AH377" s="238">
        <v>0</v>
      </c>
      <c r="AI377" s="238">
        <v>0</v>
      </c>
      <c r="AJ377" s="238">
        <v>0</v>
      </c>
      <c r="AK377" s="239">
        <f t="shared" si="5"/>
        <v>1</v>
      </c>
    </row>
    <row r="378" spans="1:37" x14ac:dyDescent="0.3">
      <c r="A378" s="85">
        <v>377</v>
      </c>
      <c r="B378" s="242">
        <v>2</v>
      </c>
      <c r="C378" s="82" t="s">
        <v>804</v>
      </c>
      <c r="D378" s="82" t="s">
        <v>808</v>
      </c>
      <c r="E378" s="82">
        <v>44847</v>
      </c>
      <c r="F378" s="82" t="s">
        <v>808</v>
      </c>
      <c r="G378" s="238" t="s">
        <v>9257</v>
      </c>
      <c r="H378" s="83">
        <v>244847003291</v>
      </c>
      <c r="I378" s="82" t="s">
        <v>8394</v>
      </c>
      <c r="J378" s="240">
        <v>244847800234</v>
      </c>
      <c r="K378" s="82" t="s">
        <v>8399</v>
      </c>
      <c r="L378" s="82" t="s">
        <v>535</v>
      </c>
      <c r="M378" s="84" t="s">
        <v>8400</v>
      </c>
      <c r="N378" s="85">
        <v>1</v>
      </c>
      <c r="O378" s="238">
        <v>0</v>
      </c>
      <c r="P378" s="238">
        <v>0</v>
      </c>
      <c r="Q378" s="238">
        <v>0</v>
      </c>
      <c r="R378" s="238">
        <v>0</v>
      </c>
      <c r="S378" s="238">
        <v>0</v>
      </c>
      <c r="T378" s="238">
        <v>0</v>
      </c>
      <c r="U378" s="238">
        <v>0</v>
      </c>
      <c r="V378" s="238">
        <v>0</v>
      </c>
      <c r="W378" s="238">
        <v>0</v>
      </c>
      <c r="X378" s="238">
        <v>0</v>
      </c>
      <c r="Y378" s="238">
        <v>0</v>
      </c>
      <c r="Z378" s="238">
        <v>0</v>
      </c>
      <c r="AA378" s="238">
        <v>0</v>
      </c>
      <c r="AB378" s="238">
        <v>0</v>
      </c>
      <c r="AC378" s="238">
        <v>0</v>
      </c>
      <c r="AD378" s="238">
        <v>0</v>
      </c>
      <c r="AE378" s="238">
        <v>0</v>
      </c>
      <c r="AF378" s="238">
        <v>0</v>
      </c>
      <c r="AG378" s="238">
        <v>0</v>
      </c>
      <c r="AH378" s="238">
        <v>0</v>
      </c>
      <c r="AI378" s="238">
        <v>0</v>
      </c>
      <c r="AJ378" s="238">
        <v>0</v>
      </c>
      <c r="AK378" s="239">
        <f t="shared" si="5"/>
        <v>1</v>
      </c>
    </row>
    <row r="379" spans="1:37" x14ac:dyDescent="0.3">
      <c r="A379" s="85">
        <v>378</v>
      </c>
      <c r="B379" s="242">
        <v>2</v>
      </c>
      <c r="C379" s="82" t="s">
        <v>804</v>
      </c>
      <c r="D379" s="82" t="s">
        <v>808</v>
      </c>
      <c r="E379" s="82">
        <v>44847</v>
      </c>
      <c r="F379" s="82" t="s">
        <v>808</v>
      </c>
      <c r="G379" s="238" t="s">
        <v>9257</v>
      </c>
      <c r="H379" s="83">
        <v>244847003291</v>
      </c>
      <c r="I379" s="82" t="s">
        <v>8394</v>
      </c>
      <c r="J379" s="240">
        <v>244847800235</v>
      </c>
      <c r="K379" s="82" t="s">
        <v>8401</v>
      </c>
      <c r="L379" s="82" t="s">
        <v>535</v>
      </c>
      <c r="M379" s="84" t="s">
        <v>8402</v>
      </c>
      <c r="N379" s="85">
        <v>1</v>
      </c>
      <c r="O379" s="238">
        <v>0</v>
      </c>
      <c r="P379" s="238">
        <v>0</v>
      </c>
      <c r="Q379" s="238">
        <v>0</v>
      </c>
      <c r="R379" s="238">
        <v>0</v>
      </c>
      <c r="S379" s="238">
        <v>0</v>
      </c>
      <c r="T379" s="238">
        <v>0</v>
      </c>
      <c r="U379" s="238">
        <v>0</v>
      </c>
      <c r="V379" s="238">
        <v>0</v>
      </c>
      <c r="W379" s="238">
        <v>0</v>
      </c>
      <c r="X379" s="238">
        <v>0</v>
      </c>
      <c r="Y379" s="238">
        <v>0</v>
      </c>
      <c r="Z379" s="238">
        <v>0</v>
      </c>
      <c r="AA379" s="238">
        <v>0</v>
      </c>
      <c r="AB379" s="238">
        <v>0</v>
      </c>
      <c r="AC379" s="238">
        <v>0</v>
      </c>
      <c r="AD379" s="238">
        <v>0</v>
      </c>
      <c r="AE379" s="238">
        <v>0</v>
      </c>
      <c r="AF379" s="238">
        <v>0</v>
      </c>
      <c r="AG379" s="238">
        <v>0</v>
      </c>
      <c r="AH379" s="238">
        <v>0</v>
      </c>
      <c r="AI379" s="238">
        <v>0</v>
      </c>
      <c r="AJ379" s="238">
        <v>0</v>
      </c>
      <c r="AK379" s="239">
        <f t="shared" si="5"/>
        <v>1</v>
      </c>
    </row>
    <row r="380" spans="1:37" x14ac:dyDescent="0.3">
      <c r="A380" s="85">
        <v>379</v>
      </c>
      <c r="B380" s="242">
        <v>2</v>
      </c>
      <c r="C380" s="82" t="s">
        <v>804</v>
      </c>
      <c r="D380" s="82" t="s">
        <v>808</v>
      </c>
      <c r="E380" s="82">
        <v>44847</v>
      </c>
      <c r="F380" s="82" t="s">
        <v>808</v>
      </c>
      <c r="G380" s="238" t="s">
        <v>9257</v>
      </c>
      <c r="H380" s="83">
        <v>244847003291</v>
      </c>
      <c r="I380" s="82" t="s">
        <v>8394</v>
      </c>
      <c r="J380" s="240">
        <v>244847800240</v>
      </c>
      <c r="K380" s="82" t="s">
        <v>8403</v>
      </c>
      <c r="L380" s="82" t="s">
        <v>535</v>
      </c>
      <c r="M380" s="84" t="s">
        <v>8404</v>
      </c>
      <c r="N380" s="85">
        <v>1</v>
      </c>
      <c r="O380" s="238">
        <v>0</v>
      </c>
      <c r="P380" s="238">
        <v>0</v>
      </c>
      <c r="Q380" s="238">
        <v>0</v>
      </c>
      <c r="R380" s="238">
        <v>0</v>
      </c>
      <c r="S380" s="238">
        <v>0</v>
      </c>
      <c r="T380" s="238">
        <v>0</v>
      </c>
      <c r="U380" s="238">
        <v>0</v>
      </c>
      <c r="V380" s="238">
        <v>0</v>
      </c>
      <c r="W380" s="238">
        <v>0</v>
      </c>
      <c r="X380" s="238">
        <v>0</v>
      </c>
      <c r="Y380" s="238">
        <v>0</v>
      </c>
      <c r="Z380" s="238">
        <v>0</v>
      </c>
      <c r="AA380" s="238">
        <v>0</v>
      </c>
      <c r="AB380" s="238">
        <v>0</v>
      </c>
      <c r="AC380" s="238">
        <v>0</v>
      </c>
      <c r="AD380" s="238">
        <v>0</v>
      </c>
      <c r="AE380" s="238">
        <v>0</v>
      </c>
      <c r="AF380" s="238">
        <v>0</v>
      </c>
      <c r="AG380" s="238">
        <v>0</v>
      </c>
      <c r="AH380" s="238">
        <v>0</v>
      </c>
      <c r="AI380" s="238">
        <v>0</v>
      </c>
      <c r="AJ380" s="238">
        <v>0</v>
      </c>
      <c r="AK380" s="239">
        <f t="shared" si="5"/>
        <v>1</v>
      </c>
    </row>
    <row r="381" spans="1:37" x14ac:dyDescent="0.3">
      <c r="A381" s="85">
        <v>380</v>
      </c>
      <c r="B381" s="242">
        <v>2</v>
      </c>
      <c r="C381" s="82" t="s">
        <v>804</v>
      </c>
      <c r="D381" s="82" t="s">
        <v>808</v>
      </c>
      <c r="E381" s="82">
        <v>44847</v>
      </c>
      <c r="F381" s="82" t="s">
        <v>808</v>
      </c>
      <c r="G381" s="238" t="s">
        <v>9257</v>
      </c>
      <c r="H381" s="83">
        <v>244847003291</v>
      </c>
      <c r="I381" s="82" t="s">
        <v>8394</v>
      </c>
      <c r="J381" s="240">
        <v>244847800246</v>
      </c>
      <c r="K381" s="82" t="s">
        <v>8405</v>
      </c>
      <c r="L381" s="82" t="s">
        <v>535</v>
      </c>
      <c r="M381" s="84" t="s">
        <v>8406</v>
      </c>
      <c r="N381" s="85">
        <v>1</v>
      </c>
      <c r="O381" s="238">
        <v>0</v>
      </c>
      <c r="P381" s="238">
        <v>0</v>
      </c>
      <c r="Q381" s="238">
        <v>0</v>
      </c>
      <c r="R381" s="238">
        <v>0</v>
      </c>
      <c r="S381" s="238">
        <v>0</v>
      </c>
      <c r="T381" s="238">
        <v>0</v>
      </c>
      <c r="U381" s="238">
        <v>0</v>
      </c>
      <c r="V381" s="238">
        <v>0</v>
      </c>
      <c r="W381" s="238">
        <v>0</v>
      </c>
      <c r="X381" s="238">
        <v>0</v>
      </c>
      <c r="Y381" s="238">
        <v>0</v>
      </c>
      <c r="Z381" s="238">
        <v>0</v>
      </c>
      <c r="AA381" s="238">
        <v>0</v>
      </c>
      <c r="AB381" s="238">
        <v>0</v>
      </c>
      <c r="AC381" s="238">
        <v>0</v>
      </c>
      <c r="AD381" s="238">
        <v>0</v>
      </c>
      <c r="AE381" s="238">
        <v>0</v>
      </c>
      <c r="AF381" s="238">
        <v>0</v>
      </c>
      <c r="AG381" s="238">
        <v>0</v>
      </c>
      <c r="AH381" s="238">
        <v>0</v>
      </c>
      <c r="AI381" s="238">
        <v>0</v>
      </c>
      <c r="AJ381" s="238">
        <v>0</v>
      </c>
      <c r="AK381" s="239">
        <f t="shared" ref="AK381:AK444" si="6">SUM(N381:AJ381)</f>
        <v>1</v>
      </c>
    </row>
    <row r="382" spans="1:37" x14ac:dyDescent="0.3">
      <c r="A382" s="85">
        <v>381</v>
      </c>
      <c r="B382" s="242">
        <v>2</v>
      </c>
      <c r="C382" s="82" t="s">
        <v>804</v>
      </c>
      <c r="D382" s="82" t="s">
        <v>808</v>
      </c>
      <c r="E382" s="82">
        <v>44847</v>
      </c>
      <c r="F382" s="82" t="s">
        <v>808</v>
      </c>
      <c r="G382" s="238" t="s">
        <v>9257</v>
      </c>
      <c r="H382" s="83">
        <v>244847003291</v>
      </c>
      <c r="I382" s="82" t="s">
        <v>8394</v>
      </c>
      <c r="J382" s="240">
        <v>244847800611</v>
      </c>
      <c r="K382" s="82" t="s">
        <v>8407</v>
      </c>
      <c r="L382" s="82" t="s">
        <v>535</v>
      </c>
      <c r="M382" s="84" t="s">
        <v>8408</v>
      </c>
      <c r="N382" s="85">
        <v>1</v>
      </c>
      <c r="O382" s="238">
        <v>0</v>
      </c>
      <c r="P382" s="238">
        <v>0</v>
      </c>
      <c r="Q382" s="238">
        <v>0</v>
      </c>
      <c r="R382" s="238">
        <v>0</v>
      </c>
      <c r="S382" s="238">
        <v>0</v>
      </c>
      <c r="T382" s="238">
        <v>0</v>
      </c>
      <c r="U382" s="238">
        <v>0</v>
      </c>
      <c r="V382" s="238">
        <v>0</v>
      </c>
      <c r="W382" s="238">
        <v>0</v>
      </c>
      <c r="X382" s="238">
        <v>0</v>
      </c>
      <c r="Y382" s="238">
        <v>0</v>
      </c>
      <c r="Z382" s="238">
        <v>0</v>
      </c>
      <c r="AA382" s="238">
        <v>0</v>
      </c>
      <c r="AB382" s="238">
        <v>0</v>
      </c>
      <c r="AC382" s="238">
        <v>0</v>
      </c>
      <c r="AD382" s="238">
        <v>0</v>
      </c>
      <c r="AE382" s="238">
        <v>0</v>
      </c>
      <c r="AF382" s="238">
        <v>0</v>
      </c>
      <c r="AG382" s="238">
        <v>0</v>
      </c>
      <c r="AH382" s="238">
        <v>0</v>
      </c>
      <c r="AI382" s="238">
        <v>0</v>
      </c>
      <c r="AJ382" s="238">
        <v>0</v>
      </c>
      <c r="AK382" s="239">
        <f t="shared" si="6"/>
        <v>1</v>
      </c>
    </row>
    <row r="383" spans="1:37" x14ac:dyDescent="0.3">
      <c r="A383" s="85">
        <v>382</v>
      </c>
      <c r="B383" s="242">
        <v>2</v>
      </c>
      <c r="C383" s="82" t="s">
        <v>804</v>
      </c>
      <c r="D383" s="82" t="s">
        <v>808</v>
      </c>
      <c r="E383" s="82">
        <v>44847</v>
      </c>
      <c r="F383" s="82" t="s">
        <v>808</v>
      </c>
      <c r="G383" s="238" t="s">
        <v>9257</v>
      </c>
      <c r="H383" s="83">
        <v>244847003126</v>
      </c>
      <c r="I383" s="82" t="s">
        <v>6434</v>
      </c>
      <c r="J383" s="240">
        <v>244847002821</v>
      </c>
      <c r="K383" s="82" t="s">
        <v>8409</v>
      </c>
      <c r="L383" s="82" t="s">
        <v>535</v>
      </c>
      <c r="M383" s="84" t="s">
        <v>8410</v>
      </c>
      <c r="N383" s="85">
        <v>1</v>
      </c>
      <c r="O383" s="238">
        <v>0</v>
      </c>
      <c r="P383" s="238">
        <v>0</v>
      </c>
      <c r="Q383" s="238">
        <v>0</v>
      </c>
      <c r="R383" s="238">
        <v>0</v>
      </c>
      <c r="S383" s="238">
        <v>0</v>
      </c>
      <c r="T383" s="238">
        <v>0</v>
      </c>
      <c r="U383" s="238">
        <v>0</v>
      </c>
      <c r="V383" s="238">
        <v>0</v>
      </c>
      <c r="W383" s="238">
        <v>0</v>
      </c>
      <c r="X383" s="238">
        <v>0</v>
      </c>
      <c r="Y383" s="238">
        <v>0</v>
      </c>
      <c r="Z383" s="238">
        <v>0</v>
      </c>
      <c r="AA383" s="238">
        <v>0</v>
      </c>
      <c r="AB383" s="238">
        <v>0</v>
      </c>
      <c r="AC383" s="238">
        <v>0</v>
      </c>
      <c r="AD383" s="238">
        <v>0</v>
      </c>
      <c r="AE383" s="238">
        <v>0</v>
      </c>
      <c r="AF383" s="238">
        <v>0</v>
      </c>
      <c r="AG383" s="238">
        <v>0</v>
      </c>
      <c r="AH383" s="238">
        <v>0</v>
      </c>
      <c r="AI383" s="238">
        <v>0</v>
      </c>
      <c r="AJ383" s="238">
        <v>0</v>
      </c>
      <c r="AK383" s="239">
        <f t="shared" si="6"/>
        <v>1</v>
      </c>
    </row>
    <row r="384" spans="1:37" x14ac:dyDescent="0.3">
      <c r="A384" s="85">
        <v>383</v>
      </c>
      <c r="B384" s="242">
        <v>2</v>
      </c>
      <c r="C384" s="82" t="s">
        <v>804</v>
      </c>
      <c r="D384" s="82" t="s">
        <v>808</v>
      </c>
      <c r="E384" s="82">
        <v>44847</v>
      </c>
      <c r="F384" s="82" t="s">
        <v>808</v>
      </c>
      <c r="G384" s="238" t="s">
        <v>9257</v>
      </c>
      <c r="H384" s="83">
        <v>244847000453</v>
      </c>
      <c r="I384" s="82" t="s">
        <v>8411</v>
      </c>
      <c r="J384" s="240">
        <v>244847800014</v>
      </c>
      <c r="K384" s="82" t="s">
        <v>8412</v>
      </c>
      <c r="L384" s="82" t="s">
        <v>535</v>
      </c>
      <c r="M384" s="84" t="s">
        <v>8413</v>
      </c>
      <c r="N384" s="85">
        <v>2</v>
      </c>
      <c r="O384" s="238">
        <v>0</v>
      </c>
      <c r="P384" s="238">
        <v>0</v>
      </c>
      <c r="Q384" s="238">
        <v>0</v>
      </c>
      <c r="R384" s="238">
        <v>0</v>
      </c>
      <c r="S384" s="238">
        <v>0</v>
      </c>
      <c r="T384" s="238">
        <v>0</v>
      </c>
      <c r="U384" s="238">
        <v>0</v>
      </c>
      <c r="V384" s="238">
        <v>0</v>
      </c>
      <c r="W384" s="238">
        <v>0</v>
      </c>
      <c r="X384" s="238">
        <v>0</v>
      </c>
      <c r="Y384" s="238">
        <v>0</v>
      </c>
      <c r="Z384" s="238">
        <v>0</v>
      </c>
      <c r="AA384" s="238">
        <v>0</v>
      </c>
      <c r="AB384" s="238">
        <v>0</v>
      </c>
      <c r="AC384" s="238">
        <v>0</v>
      </c>
      <c r="AD384" s="238">
        <v>0</v>
      </c>
      <c r="AE384" s="238">
        <v>0</v>
      </c>
      <c r="AF384" s="238">
        <v>0</v>
      </c>
      <c r="AG384" s="238">
        <v>0</v>
      </c>
      <c r="AH384" s="238">
        <v>0</v>
      </c>
      <c r="AI384" s="238">
        <v>0</v>
      </c>
      <c r="AJ384" s="238">
        <v>0</v>
      </c>
      <c r="AK384" s="239">
        <f t="shared" si="6"/>
        <v>2</v>
      </c>
    </row>
    <row r="385" spans="1:37" x14ac:dyDescent="0.3">
      <c r="A385" s="85">
        <v>384</v>
      </c>
      <c r="B385" s="242">
        <v>2</v>
      </c>
      <c r="C385" s="82" t="s">
        <v>804</v>
      </c>
      <c r="D385" s="82" t="s">
        <v>808</v>
      </c>
      <c r="E385" s="82">
        <v>44847</v>
      </c>
      <c r="F385" s="82" t="s">
        <v>808</v>
      </c>
      <c r="G385" s="238" t="s">
        <v>9257</v>
      </c>
      <c r="H385" s="83">
        <v>244847000453</v>
      </c>
      <c r="I385" s="82" t="s">
        <v>8411</v>
      </c>
      <c r="J385" s="240">
        <v>244847800017</v>
      </c>
      <c r="K385" s="82" t="s">
        <v>8414</v>
      </c>
      <c r="L385" s="82" t="s">
        <v>535</v>
      </c>
      <c r="M385" s="84" t="s">
        <v>8415</v>
      </c>
      <c r="N385" s="85">
        <v>1</v>
      </c>
      <c r="O385" s="238">
        <v>0</v>
      </c>
      <c r="P385" s="238">
        <v>0</v>
      </c>
      <c r="Q385" s="238">
        <v>0</v>
      </c>
      <c r="R385" s="238">
        <v>0</v>
      </c>
      <c r="S385" s="238">
        <v>0</v>
      </c>
      <c r="T385" s="238">
        <v>0</v>
      </c>
      <c r="U385" s="238">
        <v>0</v>
      </c>
      <c r="V385" s="238">
        <v>0</v>
      </c>
      <c r="W385" s="238">
        <v>0</v>
      </c>
      <c r="X385" s="238">
        <v>0</v>
      </c>
      <c r="Y385" s="238">
        <v>0</v>
      </c>
      <c r="Z385" s="238">
        <v>0</v>
      </c>
      <c r="AA385" s="238">
        <v>0</v>
      </c>
      <c r="AB385" s="238">
        <v>0</v>
      </c>
      <c r="AC385" s="238">
        <v>0</v>
      </c>
      <c r="AD385" s="238">
        <v>0</v>
      </c>
      <c r="AE385" s="238">
        <v>0</v>
      </c>
      <c r="AF385" s="238">
        <v>0</v>
      </c>
      <c r="AG385" s="238">
        <v>0</v>
      </c>
      <c r="AH385" s="238">
        <v>0</v>
      </c>
      <c r="AI385" s="238">
        <v>0</v>
      </c>
      <c r="AJ385" s="238">
        <v>0</v>
      </c>
      <c r="AK385" s="239">
        <f t="shared" si="6"/>
        <v>1</v>
      </c>
    </row>
    <row r="386" spans="1:37" x14ac:dyDescent="0.3">
      <c r="A386" s="85">
        <v>385</v>
      </c>
      <c r="B386" s="242">
        <v>2</v>
      </c>
      <c r="C386" s="82" t="s">
        <v>804</v>
      </c>
      <c r="D386" s="82" t="s">
        <v>808</v>
      </c>
      <c r="E386" s="82">
        <v>44847</v>
      </c>
      <c r="F386" s="82" t="s">
        <v>808</v>
      </c>
      <c r="G386" s="238" t="s">
        <v>9257</v>
      </c>
      <c r="H386" s="83">
        <v>244847000453</v>
      </c>
      <c r="I386" s="82" t="s">
        <v>8411</v>
      </c>
      <c r="J386" s="240">
        <v>244847800020</v>
      </c>
      <c r="K386" s="82" t="s">
        <v>8416</v>
      </c>
      <c r="L386" s="82" t="s">
        <v>535</v>
      </c>
      <c r="M386" s="84" t="s">
        <v>8417</v>
      </c>
      <c r="N386" s="85">
        <v>1</v>
      </c>
      <c r="O386" s="238">
        <v>0</v>
      </c>
      <c r="P386" s="238">
        <v>0</v>
      </c>
      <c r="Q386" s="238">
        <v>0</v>
      </c>
      <c r="R386" s="238">
        <v>0</v>
      </c>
      <c r="S386" s="238">
        <v>0</v>
      </c>
      <c r="T386" s="238">
        <v>0</v>
      </c>
      <c r="U386" s="238">
        <v>0</v>
      </c>
      <c r="V386" s="238">
        <v>0</v>
      </c>
      <c r="W386" s="238">
        <v>0</v>
      </c>
      <c r="X386" s="238">
        <v>0</v>
      </c>
      <c r="Y386" s="238">
        <v>0</v>
      </c>
      <c r="Z386" s="238">
        <v>0</v>
      </c>
      <c r="AA386" s="238">
        <v>0</v>
      </c>
      <c r="AB386" s="238">
        <v>0</v>
      </c>
      <c r="AC386" s="238">
        <v>0</v>
      </c>
      <c r="AD386" s="238">
        <v>0</v>
      </c>
      <c r="AE386" s="238">
        <v>0</v>
      </c>
      <c r="AF386" s="238">
        <v>0</v>
      </c>
      <c r="AG386" s="238">
        <v>0</v>
      </c>
      <c r="AH386" s="238">
        <v>0</v>
      </c>
      <c r="AI386" s="238">
        <v>0</v>
      </c>
      <c r="AJ386" s="238">
        <v>0</v>
      </c>
      <c r="AK386" s="239">
        <f t="shared" si="6"/>
        <v>1</v>
      </c>
    </row>
    <row r="387" spans="1:37" x14ac:dyDescent="0.3">
      <c r="A387" s="85">
        <v>386</v>
      </c>
      <c r="B387" s="242">
        <v>2</v>
      </c>
      <c r="C387" s="82" t="s">
        <v>804</v>
      </c>
      <c r="D387" s="82" t="s">
        <v>808</v>
      </c>
      <c r="E387" s="82">
        <v>44847</v>
      </c>
      <c r="F387" s="82" t="s">
        <v>808</v>
      </c>
      <c r="G387" s="238" t="s">
        <v>9257</v>
      </c>
      <c r="H387" s="83">
        <v>244847000453</v>
      </c>
      <c r="I387" s="82" t="s">
        <v>8411</v>
      </c>
      <c r="J387" s="240">
        <v>244847800025</v>
      </c>
      <c r="K387" s="82" t="s">
        <v>8418</v>
      </c>
      <c r="L387" s="82" t="s">
        <v>535</v>
      </c>
      <c r="M387" s="84" t="s">
        <v>8419</v>
      </c>
      <c r="N387" s="85">
        <v>1</v>
      </c>
      <c r="O387" s="238">
        <v>0</v>
      </c>
      <c r="P387" s="238">
        <v>0</v>
      </c>
      <c r="Q387" s="238">
        <v>0</v>
      </c>
      <c r="R387" s="238">
        <v>0</v>
      </c>
      <c r="S387" s="238">
        <v>0</v>
      </c>
      <c r="T387" s="238">
        <v>0</v>
      </c>
      <c r="U387" s="238">
        <v>0</v>
      </c>
      <c r="V387" s="238">
        <v>0</v>
      </c>
      <c r="W387" s="238">
        <v>0</v>
      </c>
      <c r="X387" s="238">
        <v>0</v>
      </c>
      <c r="Y387" s="238">
        <v>0</v>
      </c>
      <c r="Z387" s="238">
        <v>0</v>
      </c>
      <c r="AA387" s="238">
        <v>0</v>
      </c>
      <c r="AB387" s="238">
        <v>0</v>
      </c>
      <c r="AC387" s="238">
        <v>0</v>
      </c>
      <c r="AD387" s="238">
        <v>0</v>
      </c>
      <c r="AE387" s="238">
        <v>0</v>
      </c>
      <c r="AF387" s="238">
        <v>0</v>
      </c>
      <c r="AG387" s="238">
        <v>0</v>
      </c>
      <c r="AH387" s="238">
        <v>0</v>
      </c>
      <c r="AI387" s="238">
        <v>0</v>
      </c>
      <c r="AJ387" s="238">
        <v>0</v>
      </c>
      <c r="AK387" s="239">
        <f t="shared" si="6"/>
        <v>1</v>
      </c>
    </row>
    <row r="388" spans="1:37" x14ac:dyDescent="0.3">
      <c r="A388" s="85">
        <v>387</v>
      </c>
      <c r="B388" s="242">
        <v>2</v>
      </c>
      <c r="C388" s="82" t="s">
        <v>804</v>
      </c>
      <c r="D388" s="82" t="s">
        <v>808</v>
      </c>
      <c r="E388" s="82">
        <v>44847</v>
      </c>
      <c r="F388" s="82" t="s">
        <v>808</v>
      </c>
      <c r="G388" s="238" t="s">
        <v>9257</v>
      </c>
      <c r="H388" s="83">
        <v>244847000453</v>
      </c>
      <c r="I388" s="82" t="s">
        <v>8411</v>
      </c>
      <c r="J388" s="240">
        <v>244847800027</v>
      </c>
      <c r="K388" s="82" t="s">
        <v>8420</v>
      </c>
      <c r="L388" s="82" t="s">
        <v>535</v>
      </c>
      <c r="M388" s="84" t="s">
        <v>8421</v>
      </c>
      <c r="N388" s="85">
        <v>1</v>
      </c>
      <c r="O388" s="238">
        <v>0</v>
      </c>
      <c r="P388" s="238">
        <v>0</v>
      </c>
      <c r="Q388" s="238">
        <v>0</v>
      </c>
      <c r="R388" s="238">
        <v>0</v>
      </c>
      <c r="S388" s="238">
        <v>0</v>
      </c>
      <c r="T388" s="238">
        <v>0</v>
      </c>
      <c r="U388" s="238">
        <v>0</v>
      </c>
      <c r="V388" s="238">
        <v>0</v>
      </c>
      <c r="W388" s="238">
        <v>0</v>
      </c>
      <c r="X388" s="238">
        <v>0</v>
      </c>
      <c r="Y388" s="238">
        <v>0</v>
      </c>
      <c r="Z388" s="238">
        <v>0</v>
      </c>
      <c r="AA388" s="238">
        <v>0</v>
      </c>
      <c r="AB388" s="238">
        <v>0</v>
      </c>
      <c r="AC388" s="238">
        <v>0</v>
      </c>
      <c r="AD388" s="238">
        <v>0</v>
      </c>
      <c r="AE388" s="238">
        <v>0</v>
      </c>
      <c r="AF388" s="238">
        <v>0</v>
      </c>
      <c r="AG388" s="238">
        <v>0</v>
      </c>
      <c r="AH388" s="238">
        <v>0</v>
      </c>
      <c r="AI388" s="238">
        <v>0</v>
      </c>
      <c r="AJ388" s="238">
        <v>0</v>
      </c>
      <c r="AK388" s="239">
        <f t="shared" si="6"/>
        <v>1</v>
      </c>
    </row>
    <row r="389" spans="1:37" x14ac:dyDescent="0.3">
      <c r="A389" s="85">
        <v>388</v>
      </c>
      <c r="B389" s="242">
        <v>2</v>
      </c>
      <c r="C389" s="82" t="s">
        <v>804</v>
      </c>
      <c r="D389" s="82" t="s">
        <v>808</v>
      </c>
      <c r="E389" s="82">
        <v>44847</v>
      </c>
      <c r="F389" s="82" t="s">
        <v>808</v>
      </c>
      <c r="G389" s="238" t="s">
        <v>9257</v>
      </c>
      <c r="H389" s="83">
        <v>244847000453</v>
      </c>
      <c r="I389" s="82" t="s">
        <v>8411</v>
      </c>
      <c r="J389" s="240">
        <v>244847800030</v>
      </c>
      <c r="K389" s="82" t="s">
        <v>8422</v>
      </c>
      <c r="L389" s="82" t="s">
        <v>535</v>
      </c>
      <c r="M389" s="84" t="s">
        <v>8423</v>
      </c>
      <c r="N389" s="85">
        <v>1</v>
      </c>
      <c r="O389" s="238">
        <v>0</v>
      </c>
      <c r="P389" s="238">
        <v>0</v>
      </c>
      <c r="Q389" s="238">
        <v>0</v>
      </c>
      <c r="R389" s="238">
        <v>0</v>
      </c>
      <c r="S389" s="238">
        <v>0</v>
      </c>
      <c r="T389" s="238">
        <v>0</v>
      </c>
      <c r="U389" s="238">
        <v>0</v>
      </c>
      <c r="V389" s="238">
        <v>0</v>
      </c>
      <c r="W389" s="238">
        <v>0</v>
      </c>
      <c r="X389" s="238">
        <v>0</v>
      </c>
      <c r="Y389" s="238">
        <v>0</v>
      </c>
      <c r="Z389" s="238">
        <v>0</v>
      </c>
      <c r="AA389" s="238">
        <v>0</v>
      </c>
      <c r="AB389" s="238">
        <v>0</v>
      </c>
      <c r="AC389" s="238">
        <v>0</v>
      </c>
      <c r="AD389" s="238">
        <v>0</v>
      </c>
      <c r="AE389" s="238">
        <v>0</v>
      </c>
      <c r="AF389" s="238">
        <v>0</v>
      </c>
      <c r="AG389" s="238">
        <v>0</v>
      </c>
      <c r="AH389" s="238">
        <v>0</v>
      </c>
      <c r="AI389" s="238">
        <v>0</v>
      </c>
      <c r="AJ389" s="238">
        <v>0</v>
      </c>
      <c r="AK389" s="239">
        <f t="shared" si="6"/>
        <v>1</v>
      </c>
    </row>
    <row r="390" spans="1:37" x14ac:dyDescent="0.3">
      <c r="A390" s="85">
        <v>389</v>
      </c>
      <c r="B390" s="242">
        <v>2</v>
      </c>
      <c r="C390" s="82" t="s">
        <v>804</v>
      </c>
      <c r="D390" s="82" t="s">
        <v>808</v>
      </c>
      <c r="E390" s="82">
        <v>44847</v>
      </c>
      <c r="F390" s="82" t="s">
        <v>808</v>
      </c>
      <c r="G390" s="238" t="s">
        <v>9257</v>
      </c>
      <c r="H390" s="83">
        <v>244847000453</v>
      </c>
      <c r="I390" s="82" t="s">
        <v>8411</v>
      </c>
      <c r="J390" s="240">
        <v>244847800035</v>
      </c>
      <c r="K390" s="82" t="s">
        <v>8424</v>
      </c>
      <c r="L390" s="82" t="s">
        <v>535</v>
      </c>
      <c r="M390" s="84" t="s">
        <v>8425</v>
      </c>
      <c r="N390" s="85">
        <v>1</v>
      </c>
      <c r="O390" s="238">
        <v>0</v>
      </c>
      <c r="P390" s="238">
        <v>0</v>
      </c>
      <c r="Q390" s="238">
        <v>0</v>
      </c>
      <c r="R390" s="238">
        <v>0</v>
      </c>
      <c r="S390" s="238">
        <v>0</v>
      </c>
      <c r="T390" s="238">
        <v>0</v>
      </c>
      <c r="U390" s="238">
        <v>0</v>
      </c>
      <c r="V390" s="238">
        <v>0</v>
      </c>
      <c r="W390" s="238">
        <v>0</v>
      </c>
      <c r="X390" s="238">
        <v>0</v>
      </c>
      <c r="Y390" s="238">
        <v>0</v>
      </c>
      <c r="Z390" s="238">
        <v>0</v>
      </c>
      <c r="AA390" s="238">
        <v>0</v>
      </c>
      <c r="AB390" s="238">
        <v>0</v>
      </c>
      <c r="AC390" s="238">
        <v>0</v>
      </c>
      <c r="AD390" s="238">
        <v>0</v>
      </c>
      <c r="AE390" s="238">
        <v>0</v>
      </c>
      <c r="AF390" s="238">
        <v>0</v>
      </c>
      <c r="AG390" s="238">
        <v>0</v>
      </c>
      <c r="AH390" s="238">
        <v>0</v>
      </c>
      <c r="AI390" s="238">
        <v>0</v>
      </c>
      <c r="AJ390" s="238">
        <v>0</v>
      </c>
      <c r="AK390" s="239">
        <f t="shared" si="6"/>
        <v>1</v>
      </c>
    </row>
    <row r="391" spans="1:37" x14ac:dyDescent="0.3">
      <c r="A391" s="85">
        <v>390</v>
      </c>
      <c r="B391" s="242">
        <v>2</v>
      </c>
      <c r="C391" s="82" t="s">
        <v>804</v>
      </c>
      <c r="D391" s="82" t="s">
        <v>808</v>
      </c>
      <c r="E391" s="82">
        <v>44847</v>
      </c>
      <c r="F391" s="82" t="s">
        <v>808</v>
      </c>
      <c r="G391" s="238" t="s">
        <v>9257</v>
      </c>
      <c r="H391" s="83">
        <v>244847000453</v>
      </c>
      <c r="I391" s="82" t="s">
        <v>8411</v>
      </c>
      <c r="J391" s="240">
        <v>244847800036</v>
      </c>
      <c r="K391" s="82" t="s">
        <v>8426</v>
      </c>
      <c r="L391" s="82" t="s">
        <v>535</v>
      </c>
      <c r="M391" s="84" t="s">
        <v>8427</v>
      </c>
      <c r="N391" s="85">
        <v>2</v>
      </c>
      <c r="O391" s="238">
        <v>0</v>
      </c>
      <c r="P391" s="238">
        <v>0</v>
      </c>
      <c r="Q391" s="238">
        <v>0</v>
      </c>
      <c r="R391" s="238">
        <v>0</v>
      </c>
      <c r="S391" s="238">
        <v>0</v>
      </c>
      <c r="T391" s="238">
        <v>0</v>
      </c>
      <c r="U391" s="238">
        <v>0</v>
      </c>
      <c r="V391" s="238">
        <v>0</v>
      </c>
      <c r="W391" s="238">
        <v>0</v>
      </c>
      <c r="X391" s="238">
        <v>0</v>
      </c>
      <c r="Y391" s="238">
        <v>0</v>
      </c>
      <c r="Z391" s="238">
        <v>0</v>
      </c>
      <c r="AA391" s="238">
        <v>0</v>
      </c>
      <c r="AB391" s="238">
        <v>0</v>
      </c>
      <c r="AC391" s="238">
        <v>0</v>
      </c>
      <c r="AD391" s="238">
        <v>0</v>
      </c>
      <c r="AE391" s="238">
        <v>0</v>
      </c>
      <c r="AF391" s="238">
        <v>0</v>
      </c>
      <c r="AG391" s="238">
        <v>0</v>
      </c>
      <c r="AH391" s="238">
        <v>0</v>
      </c>
      <c r="AI391" s="238">
        <v>0</v>
      </c>
      <c r="AJ391" s="238">
        <v>0</v>
      </c>
      <c r="AK391" s="239">
        <f t="shared" si="6"/>
        <v>2</v>
      </c>
    </row>
    <row r="392" spans="1:37" x14ac:dyDescent="0.3">
      <c r="A392" s="85">
        <v>391</v>
      </c>
      <c r="B392" s="242">
        <v>2</v>
      </c>
      <c r="C392" s="82" t="s">
        <v>804</v>
      </c>
      <c r="D392" s="82" t="s">
        <v>808</v>
      </c>
      <c r="E392" s="82">
        <v>44847</v>
      </c>
      <c r="F392" s="82" t="s">
        <v>808</v>
      </c>
      <c r="G392" s="238" t="s">
        <v>9257</v>
      </c>
      <c r="H392" s="83">
        <v>244847000453</v>
      </c>
      <c r="I392" s="82" t="s">
        <v>8411</v>
      </c>
      <c r="J392" s="240">
        <v>244847800044</v>
      </c>
      <c r="K392" s="82" t="s">
        <v>8428</v>
      </c>
      <c r="L392" s="82" t="s">
        <v>535</v>
      </c>
      <c r="M392" s="84" t="s">
        <v>8429</v>
      </c>
      <c r="N392" s="85">
        <v>1</v>
      </c>
      <c r="O392" s="238">
        <v>0</v>
      </c>
      <c r="P392" s="238">
        <v>0</v>
      </c>
      <c r="Q392" s="238">
        <v>0</v>
      </c>
      <c r="R392" s="238">
        <v>0</v>
      </c>
      <c r="S392" s="238">
        <v>0</v>
      </c>
      <c r="T392" s="238">
        <v>0</v>
      </c>
      <c r="U392" s="238">
        <v>0</v>
      </c>
      <c r="V392" s="238">
        <v>0</v>
      </c>
      <c r="W392" s="238">
        <v>0</v>
      </c>
      <c r="X392" s="238">
        <v>0</v>
      </c>
      <c r="Y392" s="238">
        <v>0</v>
      </c>
      <c r="Z392" s="238">
        <v>0</v>
      </c>
      <c r="AA392" s="238">
        <v>0</v>
      </c>
      <c r="AB392" s="238">
        <v>0</v>
      </c>
      <c r="AC392" s="238">
        <v>0</v>
      </c>
      <c r="AD392" s="238">
        <v>0</v>
      </c>
      <c r="AE392" s="238">
        <v>0</v>
      </c>
      <c r="AF392" s="238">
        <v>0</v>
      </c>
      <c r="AG392" s="238">
        <v>0</v>
      </c>
      <c r="AH392" s="238">
        <v>0</v>
      </c>
      <c r="AI392" s="238">
        <v>0</v>
      </c>
      <c r="AJ392" s="238">
        <v>0</v>
      </c>
      <c r="AK392" s="239">
        <f t="shared" si="6"/>
        <v>1</v>
      </c>
    </row>
    <row r="393" spans="1:37" x14ac:dyDescent="0.3">
      <c r="A393" s="85">
        <v>392</v>
      </c>
      <c r="B393" s="242">
        <v>2</v>
      </c>
      <c r="C393" s="82" t="s">
        <v>804</v>
      </c>
      <c r="D393" s="82" t="s">
        <v>808</v>
      </c>
      <c r="E393" s="82">
        <v>44847</v>
      </c>
      <c r="F393" s="82" t="s">
        <v>808</v>
      </c>
      <c r="G393" s="238" t="s">
        <v>9257</v>
      </c>
      <c r="H393" s="83">
        <v>244847000453</v>
      </c>
      <c r="I393" s="82" t="s">
        <v>8411</v>
      </c>
      <c r="J393" s="240">
        <v>244847800048</v>
      </c>
      <c r="K393" s="82" t="s">
        <v>8430</v>
      </c>
      <c r="L393" s="82" t="s">
        <v>535</v>
      </c>
      <c r="M393" s="84" t="s">
        <v>8431</v>
      </c>
      <c r="N393" s="85">
        <v>2</v>
      </c>
      <c r="O393" s="238">
        <v>0</v>
      </c>
      <c r="P393" s="238">
        <v>0</v>
      </c>
      <c r="Q393" s="238">
        <v>0</v>
      </c>
      <c r="R393" s="238">
        <v>0</v>
      </c>
      <c r="S393" s="238">
        <v>0</v>
      </c>
      <c r="T393" s="238">
        <v>0</v>
      </c>
      <c r="U393" s="238">
        <v>0</v>
      </c>
      <c r="V393" s="238">
        <v>0</v>
      </c>
      <c r="W393" s="238">
        <v>0</v>
      </c>
      <c r="X393" s="238">
        <v>0</v>
      </c>
      <c r="Y393" s="238">
        <v>0</v>
      </c>
      <c r="Z393" s="238">
        <v>0</v>
      </c>
      <c r="AA393" s="238">
        <v>0</v>
      </c>
      <c r="AB393" s="238">
        <v>0</v>
      </c>
      <c r="AC393" s="238">
        <v>0</v>
      </c>
      <c r="AD393" s="238">
        <v>0</v>
      </c>
      <c r="AE393" s="238">
        <v>0</v>
      </c>
      <c r="AF393" s="238">
        <v>0</v>
      </c>
      <c r="AG393" s="238">
        <v>0</v>
      </c>
      <c r="AH393" s="238">
        <v>0</v>
      </c>
      <c r="AI393" s="238">
        <v>0</v>
      </c>
      <c r="AJ393" s="238">
        <v>0</v>
      </c>
      <c r="AK393" s="239">
        <f t="shared" si="6"/>
        <v>2</v>
      </c>
    </row>
    <row r="394" spans="1:37" x14ac:dyDescent="0.3">
      <c r="A394" s="85">
        <v>393</v>
      </c>
      <c r="B394" s="242">
        <v>2</v>
      </c>
      <c r="C394" s="82" t="s">
        <v>804</v>
      </c>
      <c r="D394" s="82" t="s">
        <v>808</v>
      </c>
      <c r="E394" s="82">
        <v>44847</v>
      </c>
      <c r="F394" s="82" t="s">
        <v>808</v>
      </c>
      <c r="G394" s="238" t="s">
        <v>9257</v>
      </c>
      <c r="H394" s="83">
        <v>244847000453</v>
      </c>
      <c r="I394" s="82" t="s">
        <v>8411</v>
      </c>
      <c r="J394" s="240">
        <v>244847800049</v>
      </c>
      <c r="K394" s="82" t="s">
        <v>8432</v>
      </c>
      <c r="L394" s="82" t="s">
        <v>535</v>
      </c>
      <c r="M394" s="84" t="s">
        <v>8433</v>
      </c>
      <c r="N394" s="85">
        <v>1</v>
      </c>
      <c r="O394" s="238">
        <v>0</v>
      </c>
      <c r="P394" s="238">
        <v>0</v>
      </c>
      <c r="Q394" s="238">
        <v>0</v>
      </c>
      <c r="R394" s="238">
        <v>0</v>
      </c>
      <c r="S394" s="238">
        <v>0</v>
      </c>
      <c r="T394" s="238">
        <v>0</v>
      </c>
      <c r="U394" s="238">
        <v>0</v>
      </c>
      <c r="V394" s="238">
        <v>0</v>
      </c>
      <c r="W394" s="238">
        <v>0</v>
      </c>
      <c r="X394" s="238">
        <v>0</v>
      </c>
      <c r="Y394" s="238">
        <v>0</v>
      </c>
      <c r="Z394" s="238">
        <v>0</v>
      </c>
      <c r="AA394" s="238">
        <v>0</v>
      </c>
      <c r="AB394" s="238">
        <v>0</v>
      </c>
      <c r="AC394" s="238">
        <v>0</v>
      </c>
      <c r="AD394" s="238">
        <v>0</v>
      </c>
      <c r="AE394" s="238">
        <v>0</v>
      </c>
      <c r="AF394" s="238">
        <v>0</v>
      </c>
      <c r="AG394" s="238">
        <v>0</v>
      </c>
      <c r="AH394" s="238">
        <v>0</v>
      </c>
      <c r="AI394" s="238">
        <v>0</v>
      </c>
      <c r="AJ394" s="238">
        <v>0</v>
      </c>
      <c r="AK394" s="239">
        <f t="shared" si="6"/>
        <v>1</v>
      </c>
    </row>
    <row r="395" spans="1:37" x14ac:dyDescent="0.3">
      <c r="A395" s="85">
        <v>394</v>
      </c>
      <c r="B395" s="242">
        <v>2</v>
      </c>
      <c r="C395" s="82" t="s">
        <v>804</v>
      </c>
      <c r="D395" s="82" t="s">
        <v>808</v>
      </c>
      <c r="E395" s="82">
        <v>44847</v>
      </c>
      <c r="F395" s="82" t="s">
        <v>808</v>
      </c>
      <c r="G395" s="238" t="s">
        <v>9257</v>
      </c>
      <c r="H395" s="83">
        <v>244847000453</v>
      </c>
      <c r="I395" s="82" t="s">
        <v>8411</v>
      </c>
      <c r="J395" s="240">
        <v>244847800055</v>
      </c>
      <c r="K395" s="82" t="s">
        <v>8434</v>
      </c>
      <c r="L395" s="82" t="s">
        <v>535</v>
      </c>
      <c r="M395" s="84" t="s">
        <v>8435</v>
      </c>
      <c r="N395" s="85">
        <v>2</v>
      </c>
      <c r="O395" s="238">
        <v>0</v>
      </c>
      <c r="P395" s="238">
        <v>0</v>
      </c>
      <c r="Q395" s="238">
        <v>0</v>
      </c>
      <c r="R395" s="238">
        <v>0</v>
      </c>
      <c r="S395" s="238">
        <v>0</v>
      </c>
      <c r="T395" s="238">
        <v>0</v>
      </c>
      <c r="U395" s="238">
        <v>0</v>
      </c>
      <c r="V395" s="238">
        <v>0</v>
      </c>
      <c r="W395" s="238">
        <v>0</v>
      </c>
      <c r="X395" s="238">
        <v>0</v>
      </c>
      <c r="Y395" s="238">
        <v>0</v>
      </c>
      <c r="Z395" s="238">
        <v>0</v>
      </c>
      <c r="AA395" s="238">
        <v>0</v>
      </c>
      <c r="AB395" s="238">
        <v>0</v>
      </c>
      <c r="AC395" s="238">
        <v>0</v>
      </c>
      <c r="AD395" s="238">
        <v>0</v>
      </c>
      <c r="AE395" s="238">
        <v>0</v>
      </c>
      <c r="AF395" s="238">
        <v>0</v>
      </c>
      <c r="AG395" s="238">
        <v>0</v>
      </c>
      <c r="AH395" s="238">
        <v>0</v>
      </c>
      <c r="AI395" s="238">
        <v>0</v>
      </c>
      <c r="AJ395" s="238">
        <v>0</v>
      </c>
      <c r="AK395" s="239">
        <f t="shared" si="6"/>
        <v>2</v>
      </c>
    </row>
    <row r="396" spans="1:37" x14ac:dyDescent="0.3">
      <c r="A396" s="85">
        <v>395</v>
      </c>
      <c r="B396" s="242">
        <v>2</v>
      </c>
      <c r="C396" s="82" t="s">
        <v>804</v>
      </c>
      <c r="D396" s="82" t="s">
        <v>808</v>
      </c>
      <c r="E396" s="82">
        <v>44847</v>
      </c>
      <c r="F396" s="82" t="s">
        <v>808</v>
      </c>
      <c r="G396" s="238" t="s">
        <v>9257</v>
      </c>
      <c r="H396" s="83">
        <v>244847000453</v>
      </c>
      <c r="I396" s="82" t="s">
        <v>8411</v>
      </c>
      <c r="J396" s="240">
        <v>244847800058</v>
      </c>
      <c r="K396" s="82" t="s">
        <v>8436</v>
      </c>
      <c r="L396" s="82" t="s">
        <v>535</v>
      </c>
      <c r="M396" s="84" t="s">
        <v>8437</v>
      </c>
      <c r="N396" s="85">
        <v>1</v>
      </c>
      <c r="O396" s="238">
        <v>0</v>
      </c>
      <c r="P396" s="238">
        <v>0</v>
      </c>
      <c r="Q396" s="238">
        <v>0</v>
      </c>
      <c r="R396" s="238">
        <v>0</v>
      </c>
      <c r="S396" s="238">
        <v>0</v>
      </c>
      <c r="T396" s="238">
        <v>0</v>
      </c>
      <c r="U396" s="238">
        <v>0</v>
      </c>
      <c r="V396" s="238">
        <v>0</v>
      </c>
      <c r="W396" s="238">
        <v>0</v>
      </c>
      <c r="X396" s="238">
        <v>0</v>
      </c>
      <c r="Y396" s="238">
        <v>0</v>
      </c>
      <c r="Z396" s="238">
        <v>0</v>
      </c>
      <c r="AA396" s="238">
        <v>0</v>
      </c>
      <c r="AB396" s="238">
        <v>0</v>
      </c>
      <c r="AC396" s="238">
        <v>0</v>
      </c>
      <c r="AD396" s="238">
        <v>0</v>
      </c>
      <c r="AE396" s="238">
        <v>0</v>
      </c>
      <c r="AF396" s="238">
        <v>0</v>
      </c>
      <c r="AG396" s="238">
        <v>0</v>
      </c>
      <c r="AH396" s="238">
        <v>0</v>
      </c>
      <c r="AI396" s="238">
        <v>0</v>
      </c>
      <c r="AJ396" s="238">
        <v>0</v>
      </c>
      <c r="AK396" s="239">
        <f t="shared" si="6"/>
        <v>1</v>
      </c>
    </row>
    <row r="397" spans="1:37" x14ac:dyDescent="0.3">
      <c r="A397" s="85">
        <v>396</v>
      </c>
      <c r="B397" s="242">
        <v>2</v>
      </c>
      <c r="C397" s="82" t="s">
        <v>804</v>
      </c>
      <c r="D397" s="82" t="s">
        <v>808</v>
      </c>
      <c r="E397" s="82">
        <v>44847</v>
      </c>
      <c r="F397" s="82" t="s">
        <v>808</v>
      </c>
      <c r="G397" s="238" t="s">
        <v>9257</v>
      </c>
      <c r="H397" s="83">
        <v>244847000453</v>
      </c>
      <c r="I397" s="82" t="s">
        <v>8411</v>
      </c>
      <c r="J397" s="240">
        <v>244847800059</v>
      </c>
      <c r="K397" s="82" t="s">
        <v>8438</v>
      </c>
      <c r="L397" s="82" t="s">
        <v>535</v>
      </c>
      <c r="M397" s="84" t="s">
        <v>8439</v>
      </c>
      <c r="N397" s="85">
        <v>1</v>
      </c>
      <c r="O397" s="238">
        <v>0</v>
      </c>
      <c r="P397" s="238">
        <v>0</v>
      </c>
      <c r="Q397" s="238">
        <v>0</v>
      </c>
      <c r="R397" s="238">
        <v>0</v>
      </c>
      <c r="S397" s="238">
        <v>0</v>
      </c>
      <c r="T397" s="238">
        <v>0</v>
      </c>
      <c r="U397" s="238">
        <v>0</v>
      </c>
      <c r="V397" s="238">
        <v>0</v>
      </c>
      <c r="W397" s="238">
        <v>0</v>
      </c>
      <c r="X397" s="238">
        <v>0</v>
      </c>
      <c r="Y397" s="238">
        <v>0</v>
      </c>
      <c r="Z397" s="238">
        <v>0</v>
      </c>
      <c r="AA397" s="238">
        <v>0</v>
      </c>
      <c r="AB397" s="238">
        <v>0</v>
      </c>
      <c r="AC397" s="238">
        <v>0</v>
      </c>
      <c r="AD397" s="238">
        <v>0</v>
      </c>
      <c r="AE397" s="238">
        <v>0</v>
      </c>
      <c r="AF397" s="238">
        <v>0</v>
      </c>
      <c r="AG397" s="238">
        <v>0</v>
      </c>
      <c r="AH397" s="238">
        <v>0</v>
      </c>
      <c r="AI397" s="238">
        <v>0</v>
      </c>
      <c r="AJ397" s="238">
        <v>0</v>
      </c>
      <c r="AK397" s="239">
        <f t="shared" si="6"/>
        <v>1</v>
      </c>
    </row>
    <row r="398" spans="1:37" x14ac:dyDescent="0.3">
      <c r="A398" s="85">
        <v>397</v>
      </c>
      <c r="B398" s="242">
        <v>2</v>
      </c>
      <c r="C398" s="82" t="s">
        <v>804</v>
      </c>
      <c r="D398" s="82" t="s">
        <v>808</v>
      </c>
      <c r="E398" s="82">
        <v>44847</v>
      </c>
      <c r="F398" s="82" t="s">
        <v>808</v>
      </c>
      <c r="G398" s="238" t="s">
        <v>9257</v>
      </c>
      <c r="H398" s="83">
        <v>244847000453</v>
      </c>
      <c r="I398" s="82" t="s">
        <v>8411</v>
      </c>
      <c r="J398" s="240">
        <v>244847800061</v>
      </c>
      <c r="K398" s="82" t="s">
        <v>8440</v>
      </c>
      <c r="L398" s="82" t="s">
        <v>535</v>
      </c>
      <c r="M398" s="84" t="s">
        <v>8441</v>
      </c>
      <c r="N398" s="85">
        <v>2</v>
      </c>
      <c r="O398" s="238">
        <v>0</v>
      </c>
      <c r="P398" s="238">
        <v>0</v>
      </c>
      <c r="Q398" s="238">
        <v>0</v>
      </c>
      <c r="R398" s="238">
        <v>0</v>
      </c>
      <c r="S398" s="238">
        <v>0</v>
      </c>
      <c r="T398" s="238">
        <v>0</v>
      </c>
      <c r="U398" s="238">
        <v>0</v>
      </c>
      <c r="V398" s="238">
        <v>0</v>
      </c>
      <c r="W398" s="238">
        <v>0</v>
      </c>
      <c r="X398" s="238">
        <v>0</v>
      </c>
      <c r="Y398" s="238">
        <v>0</v>
      </c>
      <c r="Z398" s="238">
        <v>0</v>
      </c>
      <c r="AA398" s="238">
        <v>0</v>
      </c>
      <c r="AB398" s="238">
        <v>0</v>
      </c>
      <c r="AC398" s="238">
        <v>0</v>
      </c>
      <c r="AD398" s="238">
        <v>0</v>
      </c>
      <c r="AE398" s="238">
        <v>0</v>
      </c>
      <c r="AF398" s="238">
        <v>0</v>
      </c>
      <c r="AG398" s="238">
        <v>0</v>
      </c>
      <c r="AH398" s="238">
        <v>0</v>
      </c>
      <c r="AI398" s="238">
        <v>0</v>
      </c>
      <c r="AJ398" s="238">
        <v>0</v>
      </c>
      <c r="AK398" s="239">
        <f t="shared" si="6"/>
        <v>2</v>
      </c>
    </row>
    <row r="399" spans="1:37" x14ac:dyDescent="0.3">
      <c r="A399" s="85">
        <v>398</v>
      </c>
      <c r="B399" s="242">
        <v>2</v>
      </c>
      <c r="C399" s="82" t="s">
        <v>804</v>
      </c>
      <c r="D399" s="82" t="s">
        <v>808</v>
      </c>
      <c r="E399" s="82">
        <v>44847</v>
      </c>
      <c r="F399" s="82" t="s">
        <v>808</v>
      </c>
      <c r="G399" s="238" t="s">
        <v>9257</v>
      </c>
      <c r="H399" s="83">
        <v>244847000453</v>
      </c>
      <c r="I399" s="82" t="s">
        <v>8411</v>
      </c>
      <c r="J399" s="240">
        <v>244847800062</v>
      </c>
      <c r="K399" s="82" t="s">
        <v>8442</v>
      </c>
      <c r="L399" s="82" t="s">
        <v>535</v>
      </c>
      <c r="M399" s="84" t="s">
        <v>8443</v>
      </c>
      <c r="N399" s="85">
        <v>1</v>
      </c>
      <c r="O399" s="238">
        <v>0</v>
      </c>
      <c r="P399" s="238">
        <v>0</v>
      </c>
      <c r="Q399" s="238">
        <v>0</v>
      </c>
      <c r="R399" s="238">
        <v>0</v>
      </c>
      <c r="S399" s="238">
        <v>0</v>
      </c>
      <c r="T399" s="238">
        <v>0</v>
      </c>
      <c r="U399" s="238">
        <v>0</v>
      </c>
      <c r="V399" s="238">
        <v>0</v>
      </c>
      <c r="W399" s="238">
        <v>0</v>
      </c>
      <c r="X399" s="238">
        <v>0</v>
      </c>
      <c r="Y399" s="238">
        <v>0</v>
      </c>
      <c r="Z399" s="238">
        <v>0</v>
      </c>
      <c r="AA399" s="238">
        <v>0</v>
      </c>
      <c r="AB399" s="238">
        <v>0</v>
      </c>
      <c r="AC399" s="238">
        <v>0</v>
      </c>
      <c r="AD399" s="238">
        <v>0</v>
      </c>
      <c r="AE399" s="238">
        <v>0</v>
      </c>
      <c r="AF399" s="238">
        <v>0</v>
      </c>
      <c r="AG399" s="238">
        <v>0</v>
      </c>
      <c r="AH399" s="238">
        <v>0</v>
      </c>
      <c r="AI399" s="238">
        <v>0</v>
      </c>
      <c r="AJ399" s="238">
        <v>0</v>
      </c>
      <c r="AK399" s="239">
        <f t="shared" si="6"/>
        <v>1</v>
      </c>
    </row>
    <row r="400" spans="1:37" x14ac:dyDescent="0.3">
      <c r="A400" s="85">
        <v>399</v>
      </c>
      <c r="B400" s="242">
        <v>2</v>
      </c>
      <c r="C400" s="82" t="s">
        <v>804</v>
      </c>
      <c r="D400" s="82" t="s">
        <v>808</v>
      </c>
      <c r="E400" s="82">
        <v>44847</v>
      </c>
      <c r="F400" s="82" t="s">
        <v>808</v>
      </c>
      <c r="G400" s="238" t="s">
        <v>9257</v>
      </c>
      <c r="H400" s="83">
        <v>244847000453</v>
      </c>
      <c r="I400" s="82" t="s">
        <v>8411</v>
      </c>
      <c r="J400" s="240">
        <v>244847800066</v>
      </c>
      <c r="K400" s="82" t="s">
        <v>8444</v>
      </c>
      <c r="L400" s="82" t="s">
        <v>535</v>
      </c>
      <c r="M400" s="84" t="s">
        <v>8445</v>
      </c>
      <c r="N400" s="85">
        <v>1</v>
      </c>
      <c r="O400" s="238">
        <v>0</v>
      </c>
      <c r="P400" s="238">
        <v>0</v>
      </c>
      <c r="Q400" s="238">
        <v>0</v>
      </c>
      <c r="R400" s="238">
        <v>0</v>
      </c>
      <c r="S400" s="238">
        <v>0</v>
      </c>
      <c r="T400" s="238">
        <v>0</v>
      </c>
      <c r="U400" s="238">
        <v>0</v>
      </c>
      <c r="V400" s="238">
        <v>0</v>
      </c>
      <c r="W400" s="238">
        <v>0</v>
      </c>
      <c r="X400" s="238">
        <v>0</v>
      </c>
      <c r="Y400" s="238">
        <v>0</v>
      </c>
      <c r="Z400" s="238">
        <v>0</v>
      </c>
      <c r="AA400" s="238">
        <v>0</v>
      </c>
      <c r="AB400" s="238">
        <v>0</v>
      </c>
      <c r="AC400" s="238">
        <v>0</v>
      </c>
      <c r="AD400" s="238">
        <v>0</v>
      </c>
      <c r="AE400" s="238">
        <v>0</v>
      </c>
      <c r="AF400" s="238">
        <v>0</v>
      </c>
      <c r="AG400" s="238">
        <v>0</v>
      </c>
      <c r="AH400" s="238">
        <v>0</v>
      </c>
      <c r="AI400" s="238">
        <v>0</v>
      </c>
      <c r="AJ400" s="238">
        <v>0</v>
      </c>
      <c r="AK400" s="239">
        <f t="shared" si="6"/>
        <v>1</v>
      </c>
    </row>
    <row r="401" spans="1:37" x14ac:dyDescent="0.3">
      <c r="A401" s="85">
        <v>400</v>
      </c>
      <c r="B401" s="242">
        <v>2</v>
      </c>
      <c r="C401" s="82" t="s">
        <v>804</v>
      </c>
      <c r="D401" s="82" t="s">
        <v>808</v>
      </c>
      <c r="E401" s="82">
        <v>44847</v>
      </c>
      <c r="F401" s="82" t="s">
        <v>808</v>
      </c>
      <c r="G401" s="238" t="s">
        <v>9257</v>
      </c>
      <c r="H401" s="83">
        <v>244847000453</v>
      </c>
      <c r="I401" s="82" t="s">
        <v>8411</v>
      </c>
      <c r="J401" s="240">
        <v>244847800069</v>
      </c>
      <c r="K401" s="82" t="s">
        <v>8446</v>
      </c>
      <c r="L401" s="82" t="s">
        <v>535</v>
      </c>
      <c r="M401" s="84" t="s">
        <v>8447</v>
      </c>
      <c r="N401" s="85">
        <v>1</v>
      </c>
      <c r="O401" s="238">
        <v>0</v>
      </c>
      <c r="P401" s="238">
        <v>0</v>
      </c>
      <c r="Q401" s="238">
        <v>0</v>
      </c>
      <c r="R401" s="238">
        <v>0</v>
      </c>
      <c r="S401" s="238">
        <v>0</v>
      </c>
      <c r="T401" s="238">
        <v>0</v>
      </c>
      <c r="U401" s="238">
        <v>0</v>
      </c>
      <c r="V401" s="238">
        <v>0</v>
      </c>
      <c r="W401" s="238">
        <v>0</v>
      </c>
      <c r="X401" s="238">
        <v>0</v>
      </c>
      <c r="Y401" s="238">
        <v>0</v>
      </c>
      <c r="Z401" s="238">
        <v>0</v>
      </c>
      <c r="AA401" s="238">
        <v>0</v>
      </c>
      <c r="AB401" s="238">
        <v>0</v>
      </c>
      <c r="AC401" s="238">
        <v>0</v>
      </c>
      <c r="AD401" s="238">
        <v>0</v>
      </c>
      <c r="AE401" s="238">
        <v>0</v>
      </c>
      <c r="AF401" s="238">
        <v>0</v>
      </c>
      <c r="AG401" s="238">
        <v>0</v>
      </c>
      <c r="AH401" s="238">
        <v>0</v>
      </c>
      <c r="AI401" s="238">
        <v>0</v>
      </c>
      <c r="AJ401" s="238">
        <v>0</v>
      </c>
      <c r="AK401" s="239">
        <f t="shared" si="6"/>
        <v>1</v>
      </c>
    </row>
    <row r="402" spans="1:37" x14ac:dyDescent="0.3">
      <c r="A402" s="85">
        <v>401</v>
      </c>
      <c r="B402" s="242">
        <v>2</v>
      </c>
      <c r="C402" s="82" t="s">
        <v>804</v>
      </c>
      <c r="D402" s="82" t="s">
        <v>808</v>
      </c>
      <c r="E402" s="82">
        <v>44847</v>
      </c>
      <c r="F402" s="82" t="s">
        <v>808</v>
      </c>
      <c r="G402" s="238" t="s">
        <v>9257</v>
      </c>
      <c r="H402" s="83">
        <v>244847800106</v>
      </c>
      <c r="I402" s="82" t="s">
        <v>8359</v>
      </c>
      <c r="J402" s="240">
        <v>244847800122</v>
      </c>
      <c r="K402" s="82" t="s">
        <v>9139</v>
      </c>
      <c r="L402" s="82" t="s">
        <v>535</v>
      </c>
      <c r="M402" s="84" t="s">
        <v>9140</v>
      </c>
      <c r="N402" s="85">
        <v>1</v>
      </c>
      <c r="O402" s="238">
        <v>0</v>
      </c>
      <c r="P402" s="238">
        <v>0</v>
      </c>
      <c r="Q402" s="238">
        <v>0</v>
      </c>
      <c r="R402" s="238">
        <v>0</v>
      </c>
      <c r="S402" s="238">
        <v>0</v>
      </c>
      <c r="T402" s="238">
        <v>0</v>
      </c>
      <c r="U402" s="238">
        <v>0</v>
      </c>
      <c r="V402" s="238">
        <v>0</v>
      </c>
      <c r="W402" s="238">
        <v>0</v>
      </c>
      <c r="X402" s="238">
        <v>0</v>
      </c>
      <c r="Y402" s="238">
        <v>0</v>
      </c>
      <c r="Z402" s="238">
        <v>0</v>
      </c>
      <c r="AA402" s="238">
        <v>0</v>
      </c>
      <c r="AB402" s="238">
        <v>0</v>
      </c>
      <c r="AC402" s="238">
        <v>0</v>
      </c>
      <c r="AD402" s="238">
        <v>0</v>
      </c>
      <c r="AE402" s="238">
        <v>0</v>
      </c>
      <c r="AF402" s="238">
        <v>0</v>
      </c>
      <c r="AG402" s="238">
        <v>0</v>
      </c>
      <c r="AH402" s="238">
        <v>0</v>
      </c>
      <c r="AI402" s="238">
        <v>0</v>
      </c>
      <c r="AJ402" s="238">
        <v>0</v>
      </c>
      <c r="AK402" s="239">
        <f t="shared" si="6"/>
        <v>1</v>
      </c>
    </row>
    <row r="403" spans="1:37" x14ac:dyDescent="0.3">
      <c r="A403" s="85">
        <v>402</v>
      </c>
      <c r="B403" s="242">
        <v>2</v>
      </c>
      <c r="C403" s="82" t="s">
        <v>804</v>
      </c>
      <c r="D403" s="82" t="s">
        <v>808</v>
      </c>
      <c r="E403" s="82">
        <v>44847</v>
      </c>
      <c r="F403" s="82" t="s">
        <v>808</v>
      </c>
      <c r="G403" s="238" t="s">
        <v>9257</v>
      </c>
      <c r="H403" s="83">
        <v>244847003291</v>
      </c>
      <c r="I403" s="82" t="s">
        <v>8394</v>
      </c>
      <c r="J403" s="240">
        <v>244847800244</v>
      </c>
      <c r="K403" s="82" t="s">
        <v>9141</v>
      </c>
      <c r="L403" s="82" t="s">
        <v>535</v>
      </c>
      <c r="M403" s="84" t="s">
        <v>9142</v>
      </c>
      <c r="N403" s="85">
        <v>1</v>
      </c>
      <c r="O403" s="238">
        <v>0</v>
      </c>
      <c r="P403" s="238">
        <v>0</v>
      </c>
      <c r="Q403" s="238">
        <v>0</v>
      </c>
      <c r="R403" s="238">
        <v>0</v>
      </c>
      <c r="S403" s="238">
        <v>0</v>
      </c>
      <c r="T403" s="238">
        <v>0</v>
      </c>
      <c r="U403" s="238">
        <v>0</v>
      </c>
      <c r="V403" s="238">
        <v>0</v>
      </c>
      <c r="W403" s="238">
        <v>0</v>
      </c>
      <c r="X403" s="238">
        <v>0</v>
      </c>
      <c r="Y403" s="238">
        <v>0</v>
      </c>
      <c r="Z403" s="238">
        <v>0</v>
      </c>
      <c r="AA403" s="238">
        <v>0</v>
      </c>
      <c r="AB403" s="238">
        <v>0</v>
      </c>
      <c r="AC403" s="238">
        <v>0</v>
      </c>
      <c r="AD403" s="238">
        <v>0</v>
      </c>
      <c r="AE403" s="238">
        <v>0</v>
      </c>
      <c r="AF403" s="238">
        <v>0</v>
      </c>
      <c r="AG403" s="238">
        <v>0</v>
      </c>
      <c r="AH403" s="238">
        <v>0</v>
      </c>
      <c r="AI403" s="238">
        <v>0</v>
      </c>
      <c r="AJ403" s="238">
        <v>0</v>
      </c>
      <c r="AK403" s="239">
        <f t="shared" si="6"/>
        <v>1</v>
      </c>
    </row>
    <row r="404" spans="1:37" x14ac:dyDescent="0.3">
      <c r="A404" s="85">
        <v>403</v>
      </c>
      <c r="B404" s="242">
        <v>2</v>
      </c>
      <c r="C404" s="82" t="s">
        <v>804</v>
      </c>
      <c r="D404" s="82" t="s">
        <v>808</v>
      </c>
      <c r="E404" s="82">
        <v>44847</v>
      </c>
      <c r="F404" s="82" t="s">
        <v>808</v>
      </c>
      <c r="G404" s="238" t="s">
        <v>9257</v>
      </c>
      <c r="H404" s="83">
        <v>244847002511</v>
      </c>
      <c r="I404" s="82" t="s">
        <v>4735</v>
      </c>
      <c r="J404" s="240">
        <v>244847800389</v>
      </c>
      <c r="K404" s="82" t="s">
        <v>9143</v>
      </c>
      <c r="L404" s="82" t="s">
        <v>535</v>
      </c>
      <c r="M404" s="84" t="s">
        <v>9144</v>
      </c>
      <c r="N404" s="85">
        <v>1</v>
      </c>
      <c r="O404" s="238">
        <v>0</v>
      </c>
      <c r="P404" s="238">
        <v>0</v>
      </c>
      <c r="Q404" s="238">
        <v>0</v>
      </c>
      <c r="R404" s="238">
        <v>0</v>
      </c>
      <c r="S404" s="238">
        <v>0</v>
      </c>
      <c r="T404" s="238">
        <v>0</v>
      </c>
      <c r="U404" s="238">
        <v>0</v>
      </c>
      <c r="V404" s="238">
        <v>0</v>
      </c>
      <c r="W404" s="238">
        <v>0</v>
      </c>
      <c r="X404" s="238">
        <v>0</v>
      </c>
      <c r="Y404" s="238">
        <v>0</v>
      </c>
      <c r="Z404" s="238">
        <v>0</v>
      </c>
      <c r="AA404" s="238">
        <v>0</v>
      </c>
      <c r="AB404" s="238">
        <v>0</v>
      </c>
      <c r="AC404" s="238">
        <v>0</v>
      </c>
      <c r="AD404" s="238">
        <v>0</v>
      </c>
      <c r="AE404" s="238">
        <v>0</v>
      </c>
      <c r="AF404" s="238">
        <v>0</v>
      </c>
      <c r="AG404" s="238">
        <v>0</v>
      </c>
      <c r="AH404" s="238">
        <v>0</v>
      </c>
      <c r="AI404" s="238">
        <v>0</v>
      </c>
      <c r="AJ404" s="238">
        <v>0</v>
      </c>
      <c r="AK404" s="239">
        <f t="shared" si="6"/>
        <v>1</v>
      </c>
    </row>
    <row r="405" spans="1:37" x14ac:dyDescent="0.3">
      <c r="A405" s="85">
        <v>404</v>
      </c>
      <c r="B405" s="242">
        <v>2</v>
      </c>
      <c r="C405" s="82" t="s">
        <v>804</v>
      </c>
      <c r="D405" s="82" t="s">
        <v>808</v>
      </c>
      <c r="E405" s="82">
        <v>44847</v>
      </c>
      <c r="F405" s="82" t="s">
        <v>808</v>
      </c>
      <c r="G405" s="238" t="s">
        <v>9257</v>
      </c>
      <c r="H405" s="83">
        <v>244847002511</v>
      </c>
      <c r="I405" s="82" t="s">
        <v>4735</v>
      </c>
      <c r="J405" s="240">
        <v>244847800410</v>
      </c>
      <c r="K405" s="82" t="s">
        <v>9145</v>
      </c>
      <c r="L405" s="82" t="s">
        <v>535</v>
      </c>
      <c r="M405" s="84" t="s">
        <v>9146</v>
      </c>
      <c r="N405" s="85">
        <v>1</v>
      </c>
      <c r="O405" s="238">
        <v>0</v>
      </c>
      <c r="P405" s="238">
        <v>0</v>
      </c>
      <c r="Q405" s="238">
        <v>0</v>
      </c>
      <c r="R405" s="238">
        <v>0</v>
      </c>
      <c r="S405" s="238">
        <v>0</v>
      </c>
      <c r="T405" s="238">
        <v>0</v>
      </c>
      <c r="U405" s="238">
        <v>0</v>
      </c>
      <c r="V405" s="238">
        <v>0</v>
      </c>
      <c r="W405" s="238">
        <v>0</v>
      </c>
      <c r="X405" s="238">
        <v>0</v>
      </c>
      <c r="Y405" s="238">
        <v>0</v>
      </c>
      <c r="Z405" s="238">
        <v>0</v>
      </c>
      <c r="AA405" s="238">
        <v>0</v>
      </c>
      <c r="AB405" s="238">
        <v>0</v>
      </c>
      <c r="AC405" s="238">
        <v>0</v>
      </c>
      <c r="AD405" s="238">
        <v>0</v>
      </c>
      <c r="AE405" s="238">
        <v>0</v>
      </c>
      <c r="AF405" s="238">
        <v>0</v>
      </c>
      <c r="AG405" s="238">
        <v>0</v>
      </c>
      <c r="AH405" s="238">
        <v>0</v>
      </c>
      <c r="AI405" s="238">
        <v>0</v>
      </c>
      <c r="AJ405" s="238">
        <v>0</v>
      </c>
      <c r="AK405" s="239">
        <f t="shared" si="6"/>
        <v>1</v>
      </c>
    </row>
    <row r="406" spans="1:37" x14ac:dyDescent="0.3">
      <c r="A406" s="85">
        <v>405</v>
      </c>
      <c r="B406" s="242">
        <v>2</v>
      </c>
      <c r="C406" s="82" t="s">
        <v>804</v>
      </c>
      <c r="D406" s="82" t="s">
        <v>808</v>
      </c>
      <c r="E406" s="82">
        <v>44847</v>
      </c>
      <c r="F406" s="82" t="s">
        <v>808</v>
      </c>
      <c r="G406" s="238" t="s">
        <v>9257</v>
      </c>
      <c r="H406" s="83">
        <v>444847000134</v>
      </c>
      <c r="I406" s="82" t="s">
        <v>9293</v>
      </c>
      <c r="J406" s="240">
        <v>244847800497</v>
      </c>
      <c r="K406" s="82" t="s">
        <v>9148</v>
      </c>
      <c r="L406" s="82" t="s">
        <v>535</v>
      </c>
      <c r="M406" s="84" t="s">
        <v>9149</v>
      </c>
      <c r="N406" s="85">
        <v>1</v>
      </c>
      <c r="O406" s="238">
        <v>0</v>
      </c>
      <c r="P406" s="238">
        <v>0</v>
      </c>
      <c r="Q406" s="238">
        <v>0</v>
      </c>
      <c r="R406" s="238">
        <v>0</v>
      </c>
      <c r="S406" s="238">
        <v>0</v>
      </c>
      <c r="T406" s="238">
        <v>0</v>
      </c>
      <c r="U406" s="238">
        <v>0</v>
      </c>
      <c r="V406" s="238">
        <v>0</v>
      </c>
      <c r="W406" s="238">
        <v>0</v>
      </c>
      <c r="X406" s="238">
        <v>0</v>
      </c>
      <c r="Y406" s="238">
        <v>0</v>
      </c>
      <c r="Z406" s="238">
        <v>0</v>
      </c>
      <c r="AA406" s="238">
        <v>0</v>
      </c>
      <c r="AB406" s="238">
        <v>0</v>
      </c>
      <c r="AC406" s="238">
        <v>0</v>
      </c>
      <c r="AD406" s="238">
        <v>0</v>
      </c>
      <c r="AE406" s="238">
        <v>0</v>
      </c>
      <c r="AF406" s="238">
        <v>0</v>
      </c>
      <c r="AG406" s="238">
        <v>0</v>
      </c>
      <c r="AH406" s="238">
        <v>0</v>
      </c>
      <c r="AI406" s="238">
        <v>0</v>
      </c>
      <c r="AJ406" s="238">
        <v>0</v>
      </c>
      <c r="AK406" s="239">
        <f t="shared" si="6"/>
        <v>1</v>
      </c>
    </row>
    <row r="407" spans="1:37" x14ac:dyDescent="0.3">
      <c r="A407" s="85">
        <v>406</v>
      </c>
      <c r="B407" s="242">
        <v>2</v>
      </c>
      <c r="C407" s="82" t="s">
        <v>804</v>
      </c>
      <c r="D407" s="82" t="s">
        <v>808</v>
      </c>
      <c r="E407" s="82">
        <v>44847</v>
      </c>
      <c r="F407" s="82" t="s">
        <v>808</v>
      </c>
      <c r="G407" s="238" t="s">
        <v>9257</v>
      </c>
      <c r="H407" s="83">
        <v>244847001441</v>
      </c>
      <c r="I407" s="82" t="s">
        <v>9285</v>
      </c>
      <c r="J407" s="240">
        <v>244847800442</v>
      </c>
      <c r="K407" s="82" t="s">
        <v>9155</v>
      </c>
      <c r="L407" s="82" t="s">
        <v>535</v>
      </c>
      <c r="M407" s="84" t="s">
        <v>9156</v>
      </c>
      <c r="N407" s="85">
        <v>1</v>
      </c>
      <c r="O407" s="238">
        <v>0</v>
      </c>
      <c r="P407" s="238">
        <v>0</v>
      </c>
      <c r="Q407" s="238">
        <v>0</v>
      </c>
      <c r="R407" s="238">
        <v>0</v>
      </c>
      <c r="S407" s="238">
        <v>0</v>
      </c>
      <c r="T407" s="238">
        <v>0</v>
      </c>
      <c r="U407" s="238">
        <v>0</v>
      </c>
      <c r="V407" s="238">
        <v>0</v>
      </c>
      <c r="W407" s="238">
        <v>0</v>
      </c>
      <c r="X407" s="238">
        <v>0</v>
      </c>
      <c r="Y407" s="238">
        <v>0</v>
      </c>
      <c r="Z407" s="238">
        <v>0</v>
      </c>
      <c r="AA407" s="238">
        <v>0</v>
      </c>
      <c r="AB407" s="238">
        <v>0</v>
      </c>
      <c r="AC407" s="238">
        <v>0</v>
      </c>
      <c r="AD407" s="238">
        <v>0</v>
      </c>
      <c r="AE407" s="238">
        <v>0</v>
      </c>
      <c r="AF407" s="238">
        <v>0</v>
      </c>
      <c r="AG407" s="238">
        <v>0</v>
      </c>
      <c r="AH407" s="238">
        <v>0</v>
      </c>
      <c r="AI407" s="238">
        <v>0</v>
      </c>
      <c r="AJ407" s="238">
        <v>0</v>
      </c>
      <c r="AK407" s="239">
        <f t="shared" si="6"/>
        <v>1</v>
      </c>
    </row>
    <row r="408" spans="1:37" x14ac:dyDescent="0.3">
      <c r="A408" s="85">
        <v>407</v>
      </c>
      <c r="B408" s="242">
        <v>2</v>
      </c>
      <c r="C408" s="82" t="s">
        <v>804</v>
      </c>
      <c r="D408" s="82" t="s">
        <v>808</v>
      </c>
      <c r="E408" s="82">
        <v>44847</v>
      </c>
      <c r="F408" s="82" t="s">
        <v>808</v>
      </c>
      <c r="G408" s="238" t="s">
        <v>9257</v>
      </c>
      <c r="H408" s="83">
        <v>244847800066</v>
      </c>
      <c r="I408" s="82" t="s">
        <v>9157</v>
      </c>
      <c r="J408" s="240">
        <v>244847800051</v>
      </c>
      <c r="K408" s="82" t="s">
        <v>9158</v>
      </c>
      <c r="L408" s="82" t="s">
        <v>535</v>
      </c>
      <c r="M408" s="84" t="s">
        <v>9159</v>
      </c>
      <c r="N408" s="85">
        <v>1</v>
      </c>
      <c r="O408" s="238">
        <v>0</v>
      </c>
      <c r="P408" s="238">
        <v>0</v>
      </c>
      <c r="Q408" s="238">
        <v>0</v>
      </c>
      <c r="R408" s="238">
        <v>0</v>
      </c>
      <c r="S408" s="238">
        <v>0</v>
      </c>
      <c r="T408" s="238">
        <v>0</v>
      </c>
      <c r="U408" s="238">
        <v>0</v>
      </c>
      <c r="V408" s="238">
        <v>0</v>
      </c>
      <c r="W408" s="238">
        <v>0</v>
      </c>
      <c r="X408" s="238">
        <v>0</v>
      </c>
      <c r="Y408" s="238">
        <v>0</v>
      </c>
      <c r="Z408" s="238">
        <v>0</v>
      </c>
      <c r="AA408" s="238">
        <v>0</v>
      </c>
      <c r="AB408" s="238">
        <v>0</v>
      </c>
      <c r="AC408" s="238">
        <v>0</v>
      </c>
      <c r="AD408" s="238">
        <v>0</v>
      </c>
      <c r="AE408" s="238">
        <v>0</v>
      </c>
      <c r="AF408" s="238">
        <v>0</v>
      </c>
      <c r="AG408" s="238">
        <v>0</v>
      </c>
      <c r="AH408" s="238">
        <v>0</v>
      </c>
      <c r="AI408" s="238">
        <v>0</v>
      </c>
      <c r="AJ408" s="238">
        <v>0</v>
      </c>
      <c r="AK408" s="239">
        <f t="shared" si="6"/>
        <v>1</v>
      </c>
    </row>
    <row r="409" spans="1:37" x14ac:dyDescent="0.3">
      <c r="A409" s="85">
        <v>408</v>
      </c>
      <c r="B409" s="242">
        <v>2</v>
      </c>
      <c r="C409" s="82" t="s">
        <v>804</v>
      </c>
      <c r="D409" s="82" t="s">
        <v>804</v>
      </c>
      <c r="E409" s="82">
        <v>44090</v>
      </c>
      <c r="F409" s="82" t="s">
        <v>9294</v>
      </c>
      <c r="G409" s="238" t="s">
        <v>533</v>
      </c>
      <c r="H409" s="83">
        <v>244090800007</v>
      </c>
      <c r="I409" s="82" t="s">
        <v>9295</v>
      </c>
      <c r="J409" s="240">
        <v>244090003158</v>
      </c>
      <c r="K409" s="82" t="s">
        <v>5693</v>
      </c>
      <c r="L409" s="82" t="s">
        <v>535</v>
      </c>
      <c r="M409" s="84" t="s">
        <v>5694</v>
      </c>
      <c r="N409" s="85">
        <v>0</v>
      </c>
      <c r="O409" s="238">
        <v>1</v>
      </c>
      <c r="P409" s="238">
        <v>0</v>
      </c>
      <c r="Q409" s="238">
        <v>0</v>
      </c>
      <c r="R409" s="238">
        <v>0</v>
      </c>
      <c r="S409" s="238">
        <v>0</v>
      </c>
      <c r="T409" s="238">
        <v>0</v>
      </c>
      <c r="U409" s="238">
        <v>0</v>
      </c>
      <c r="V409" s="238">
        <v>0</v>
      </c>
      <c r="W409" s="238">
        <v>0</v>
      </c>
      <c r="X409" s="238">
        <v>0</v>
      </c>
      <c r="Y409" s="238">
        <v>0</v>
      </c>
      <c r="Z409" s="238">
        <v>0</v>
      </c>
      <c r="AA409" s="238">
        <v>0</v>
      </c>
      <c r="AB409" s="238">
        <v>0</v>
      </c>
      <c r="AC409" s="238">
        <v>0</v>
      </c>
      <c r="AD409" s="238">
        <v>0</v>
      </c>
      <c r="AE409" s="238">
        <v>0</v>
      </c>
      <c r="AF409" s="238">
        <v>0</v>
      </c>
      <c r="AG409" s="238">
        <v>0</v>
      </c>
      <c r="AH409" s="238">
        <v>0</v>
      </c>
      <c r="AI409" s="238">
        <v>0</v>
      </c>
      <c r="AJ409" s="238">
        <v>0</v>
      </c>
      <c r="AK409" s="239">
        <f t="shared" si="6"/>
        <v>1</v>
      </c>
    </row>
    <row r="410" spans="1:37" x14ac:dyDescent="0.3">
      <c r="A410" s="85">
        <v>409</v>
      </c>
      <c r="B410" s="242">
        <v>2</v>
      </c>
      <c r="C410" s="82" t="s">
        <v>804</v>
      </c>
      <c r="D410" s="82" t="s">
        <v>804</v>
      </c>
      <c r="E410" s="82">
        <v>44279</v>
      </c>
      <c r="F410" s="82" t="s">
        <v>9296</v>
      </c>
      <c r="G410" s="238" t="s">
        <v>533</v>
      </c>
      <c r="H410" s="83">
        <v>244279000222</v>
      </c>
      <c r="I410" s="82" t="s">
        <v>4749</v>
      </c>
      <c r="J410" s="240">
        <v>244279001041</v>
      </c>
      <c r="K410" s="82" t="s">
        <v>4750</v>
      </c>
      <c r="L410" s="82" t="s">
        <v>535</v>
      </c>
      <c r="M410" s="84" t="s">
        <v>4751</v>
      </c>
      <c r="N410" s="85">
        <v>0</v>
      </c>
      <c r="O410" s="238">
        <v>1</v>
      </c>
      <c r="P410" s="238">
        <v>0</v>
      </c>
      <c r="Q410" s="238">
        <v>0</v>
      </c>
      <c r="R410" s="238">
        <v>0</v>
      </c>
      <c r="S410" s="238">
        <v>0</v>
      </c>
      <c r="T410" s="238">
        <v>0</v>
      </c>
      <c r="U410" s="238">
        <v>0</v>
      </c>
      <c r="V410" s="238">
        <v>0</v>
      </c>
      <c r="W410" s="238">
        <v>0</v>
      </c>
      <c r="X410" s="238">
        <v>0</v>
      </c>
      <c r="Y410" s="238">
        <v>0</v>
      </c>
      <c r="Z410" s="238">
        <v>0</v>
      </c>
      <c r="AA410" s="238">
        <v>0</v>
      </c>
      <c r="AB410" s="238">
        <v>0</v>
      </c>
      <c r="AC410" s="238">
        <v>0</v>
      </c>
      <c r="AD410" s="238">
        <v>0</v>
      </c>
      <c r="AE410" s="238">
        <v>0</v>
      </c>
      <c r="AF410" s="238">
        <v>0</v>
      </c>
      <c r="AG410" s="238">
        <v>0</v>
      </c>
      <c r="AH410" s="238">
        <v>0</v>
      </c>
      <c r="AI410" s="238">
        <v>0</v>
      </c>
      <c r="AJ410" s="238">
        <v>0</v>
      </c>
      <c r="AK410" s="239">
        <f t="shared" si="6"/>
        <v>1</v>
      </c>
    </row>
    <row r="411" spans="1:37" x14ac:dyDescent="0.3">
      <c r="A411" s="85">
        <v>410</v>
      </c>
      <c r="B411" s="242">
        <v>2</v>
      </c>
      <c r="C411" s="82" t="s">
        <v>804</v>
      </c>
      <c r="D411" s="82" t="s">
        <v>804</v>
      </c>
      <c r="E411" s="82">
        <v>44279</v>
      </c>
      <c r="F411" s="82" t="s">
        <v>9296</v>
      </c>
      <c r="G411" s="238" t="s">
        <v>533</v>
      </c>
      <c r="H411" s="83">
        <v>244279000222</v>
      </c>
      <c r="I411" s="82" t="s">
        <v>4749</v>
      </c>
      <c r="J411" s="240">
        <v>144279001194</v>
      </c>
      <c r="K411" s="82" t="s">
        <v>4880</v>
      </c>
      <c r="L411" s="82" t="s">
        <v>535</v>
      </c>
      <c r="M411" s="84" t="s">
        <v>4881</v>
      </c>
      <c r="N411" s="85">
        <v>0</v>
      </c>
      <c r="O411" s="238">
        <v>1</v>
      </c>
      <c r="P411" s="238">
        <v>0</v>
      </c>
      <c r="Q411" s="238">
        <v>0</v>
      </c>
      <c r="R411" s="238">
        <v>0</v>
      </c>
      <c r="S411" s="238">
        <v>0</v>
      </c>
      <c r="T411" s="238">
        <v>0</v>
      </c>
      <c r="U411" s="238">
        <v>0</v>
      </c>
      <c r="V411" s="238">
        <v>0</v>
      </c>
      <c r="W411" s="238">
        <v>0</v>
      </c>
      <c r="X411" s="238">
        <v>0</v>
      </c>
      <c r="Y411" s="238">
        <v>0</v>
      </c>
      <c r="Z411" s="238">
        <v>0</v>
      </c>
      <c r="AA411" s="238">
        <v>0</v>
      </c>
      <c r="AB411" s="238">
        <v>0</v>
      </c>
      <c r="AC411" s="238">
        <v>0</v>
      </c>
      <c r="AD411" s="238">
        <v>0</v>
      </c>
      <c r="AE411" s="238">
        <v>0</v>
      </c>
      <c r="AF411" s="238">
        <v>0</v>
      </c>
      <c r="AG411" s="238">
        <v>0</v>
      </c>
      <c r="AH411" s="238">
        <v>0</v>
      </c>
      <c r="AI411" s="238">
        <v>0</v>
      </c>
      <c r="AJ411" s="238">
        <v>0</v>
      </c>
      <c r="AK411" s="239">
        <f t="shared" si="6"/>
        <v>1</v>
      </c>
    </row>
    <row r="412" spans="1:37" x14ac:dyDescent="0.3">
      <c r="A412" s="85">
        <v>411</v>
      </c>
      <c r="B412" s="242">
        <v>2</v>
      </c>
      <c r="C412" s="82" t="s">
        <v>804</v>
      </c>
      <c r="D412" s="82" t="s">
        <v>804</v>
      </c>
      <c r="E412" s="82">
        <v>44279</v>
      </c>
      <c r="F412" s="82" t="s">
        <v>9296</v>
      </c>
      <c r="G412" s="238" t="s">
        <v>533</v>
      </c>
      <c r="H412" s="83">
        <v>244279001300</v>
      </c>
      <c r="I412" s="82" t="s">
        <v>5015</v>
      </c>
      <c r="J412" s="240">
        <v>244279000354</v>
      </c>
      <c r="K412" s="82" t="s">
        <v>5016</v>
      </c>
      <c r="L412" s="82" t="s">
        <v>535</v>
      </c>
      <c r="M412" s="84" t="s">
        <v>5017</v>
      </c>
      <c r="N412" s="85">
        <v>0</v>
      </c>
      <c r="O412" s="238">
        <v>1</v>
      </c>
      <c r="P412" s="238">
        <v>0</v>
      </c>
      <c r="Q412" s="238">
        <v>0</v>
      </c>
      <c r="R412" s="238">
        <v>0</v>
      </c>
      <c r="S412" s="238">
        <v>0</v>
      </c>
      <c r="T412" s="238">
        <v>0</v>
      </c>
      <c r="U412" s="238">
        <v>0</v>
      </c>
      <c r="V412" s="238">
        <v>0</v>
      </c>
      <c r="W412" s="238">
        <v>0</v>
      </c>
      <c r="X412" s="238">
        <v>0</v>
      </c>
      <c r="Y412" s="238">
        <v>0</v>
      </c>
      <c r="Z412" s="238">
        <v>0</v>
      </c>
      <c r="AA412" s="238">
        <v>0</v>
      </c>
      <c r="AB412" s="238">
        <v>0</v>
      </c>
      <c r="AC412" s="238">
        <v>0</v>
      </c>
      <c r="AD412" s="238">
        <v>0</v>
      </c>
      <c r="AE412" s="238">
        <v>0</v>
      </c>
      <c r="AF412" s="238">
        <v>0</v>
      </c>
      <c r="AG412" s="238">
        <v>0</v>
      </c>
      <c r="AH412" s="238">
        <v>0</v>
      </c>
      <c r="AI412" s="238">
        <v>0</v>
      </c>
      <c r="AJ412" s="238">
        <v>0</v>
      </c>
      <c r="AK412" s="239">
        <f t="shared" si="6"/>
        <v>1</v>
      </c>
    </row>
    <row r="413" spans="1:37" x14ac:dyDescent="0.3">
      <c r="A413" s="85">
        <v>412</v>
      </c>
      <c r="B413" s="242">
        <v>2</v>
      </c>
      <c r="C413" s="82" t="s">
        <v>804</v>
      </c>
      <c r="D413" s="82" t="s">
        <v>804</v>
      </c>
      <c r="E413" s="82">
        <v>44279</v>
      </c>
      <c r="F413" s="82" t="s">
        <v>9296</v>
      </c>
      <c r="G413" s="238" t="s">
        <v>533</v>
      </c>
      <c r="H413" s="83">
        <v>244279000222</v>
      </c>
      <c r="I413" s="82" t="s">
        <v>4749</v>
      </c>
      <c r="J413" s="240">
        <v>244279000222</v>
      </c>
      <c r="K413" s="82" t="s">
        <v>4749</v>
      </c>
      <c r="L413" s="82" t="s">
        <v>535</v>
      </c>
      <c r="M413" s="84" t="s">
        <v>5093</v>
      </c>
      <c r="N413" s="85">
        <v>0</v>
      </c>
      <c r="O413" s="238">
        <v>1</v>
      </c>
      <c r="P413" s="238">
        <v>0</v>
      </c>
      <c r="Q413" s="238">
        <v>0</v>
      </c>
      <c r="R413" s="238">
        <v>0</v>
      </c>
      <c r="S413" s="238">
        <v>0</v>
      </c>
      <c r="T413" s="238">
        <v>0</v>
      </c>
      <c r="U413" s="238">
        <v>0</v>
      </c>
      <c r="V413" s="238">
        <v>0</v>
      </c>
      <c r="W413" s="238">
        <v>0</v>
      </c>
      <c r="X413" s="238">
        <v>0</v>
      </c>
      <c r="Y413" s="238">
        <v>0</v>
      </c>
      <c r="Z413" s="238">
        <v>0</v>
      </c>
      <c r="AA413" s="238">
        <v>0</v>
      </c>
      <c r="AB413" s="238">
        <v>0</v>
      </c>
      <c r="AC413" s="238">
        <v>0</v>
      </c>
      <c r="AD413" s="238">
        <v>0</v>
      </c>
      <c r="AE413" s="238">
        <v>0</v>
      </c>
      <c r="AF413" s="238">
        <v>0</v>
      </c>
      <c r="AG413" s="238">
        <v>0</v>
      </c>
      <c r="AH413" s="238">
        <v>0</v>
      </c>
      <c r="AI413" s="238">
        <v>0</v>
      </c>
      <c r="AJ413" s="238">
        <v>0</v>
      </c>
      <c r="AK413" s="239">
        <f t="shared" si="6"/>
        <v>1</v>
      </c>
    </row>
    <row r="414" spans="1:37" x14ac:dyDescent="0.3">
      <c r="A414" s="85">
        <v>413</v>
      </c>
      <c r="B414" s="242">
        <v>2</v>
      </c>
      <c r="C414" s="82" t="s">
        <v>804</v>
      </c>
      <c r="D414" s="82" t="s">
        <v>804</v>
      </c>
      <c r="E414" s="82">
        <v>44279</v>
      </c>
      <c r="F414" s="82" t="s">
        <v>9296</v>
      </c>
      <c r="G414" s="238" t="s">
        <v>533</v>
      </c>
      <c r="H414" s="83">
        <v>144279000392</v>
      </c>
      <c r="I414" s="82" t="s">
        <v>5099</v>
      </c>
      <c r="J414" s="240">
        <v>144279000392</v>
      </c>
      <c r="K414" s="82" t="s">
        <v>5100</v>
      </c>
      <c r="L414" s="82" t="s">
        <v>523</v>
      </c>
      <c r="M414" s="84" t="s">
        <v>5101</v>
      </c>
      <c r="N414" s="85">
        <v>0</v>
      </c>
      <c r="O414" s="238">
        <v>1</v>
      </c>
      <c r="P414" s="238">
        <v>0</v>
      </c>
      <c r="Q414" s="238">
        <v>0</v>
      </c>
      <c r="R414" s="238">
        <v>0</v>
      </c>
      <c r="S414" s="238">
        <v>0</v>
      </c>
      <c r="T414" s="238">
        <v>0</v>
      </c>
      <c r="U414" s="238">
        <v>0</v>
      </c>
      <c r="V414" s="238">
        <v>0</v>
      </c>
      <c r="W414" s="238">
        <v>0</v>
      </c>
      <c r="X414" s="238">
        <v>0</v>
      </c>
      <c r="Y414" s="238">
        <v>0</v>
      </c>
      <c r="Z414" s="238">
        <v>0</v>
      </c>
      <c r="AA414" s="238">
        <v>0</v>
      </c>
      <c r="AB414" s="238">
        <v>0</v>
      </c>
      <c r="AC414" s="238">
        <v>0</v>
      </c>
      <c r="AD414" s="238">
        <v>0</v>
      </c>
      <c r="AE414" s="238">
        <v>0</v>
      </c>
      <c r="AF414" s="238">
        <v>0</v>
      </c>
      <c r="AG414" s="238">
        <v>0</v>
      </c>
      <c r="AH414" s="238">
        <v>0</v>
      </c>
      <c r="AI414" s="238">
        <v>0</v>
      </c>
      <c r="AJ414" s="238">
        <v>0</v>
      </c>
      <c r="AK414" s="239">
        <f t="shared" si="6"/>
        <v>1</v>
      </c>
    </row>
    <row r="415" spans="1:37" x14ac:dyDescent="0.3">
      <c r="A415" s="85">
        <v>414</v>
      </c>
      <c r="B415" s="242">
        <v>2</v>
      </c>
      <c r="C415" s="82" t="s">
        <v>804</v>
      </c>
      <c r="D415" s="82" t="s">
        <v>804</v>
      </c>
      <c r="E415" s="82">
        <v>44279</v>
      </c>
      <c r="F415" s="82" t="s">
        <v>9296</v>
      </c>
      <c r="G415" s="238" t="s">
        <v>533</v>
      </c>
      <c r="H415" s="83">
        <v>144279000635</v>
      </c>
      <c r="I415" s="82" t="s">
        <v>5102</v>
      </c>
      <c r="J415" s="240">
        <v>144279000635</v>
      </c>
      <c r="K415" s="82" t="s">
        <v>5102</v>
      </c>
      <c r="L415" s="82" t="s">
        <v>523</v>
      </c>
      <c r="M415" s="84" t="s">
        <v>5104</v>
      </c>
      <c r="N415" s="85">
        <v>0</v>
      </c>
      <c r="O415" s="238">
        <v>1</v>
      </c>
      <c r="P415" s="238">
        <v>0</v>
      </c>
      <c r="Q415" s="238">
        <v>0</v>
      </c>
      <c r="R415" s="238">
        <v>0</v>
      </c>
      <c r="S415" s="238">
        <v>0</v>
      </c>
      <c r="T415" s="238">
        <v>0</v>
      </c>
      <c r="U415" s="238">
        <v>0</v>
      </c>
      <c r="V415" s="238">
        <v>0</v>
      </c>
      <c r="W415" s="238">
        <v>0</v>
      </c>
      <c r="X415" s="238">
        <v>0</v>
      </c>
      <c r="Y415" s="238">
        <v>0</v>
      </c>
      <c r="Z415" s="238">
        <v>0</v>
      </c>
      <c r="AA415" s="238">
        <v>0</v>
      </c>
      <c r="AB415" s="238">
        <v>0</v>
      </c>
      <c r="AC415" s="238">
        <v>0</v>
      </c>
      <c r="AD415" s="238">
        <v>0</v>
      </c>
      <c r="AE415" s="238">
        <v>0</v>
      </c>
      <c r="AF415" s="238">
        <v>0</v>
      </c>
      <c r="AG415" s="238">
        <v>0</v>
      </c>
      <c r="AH415" s="238">
        <v>0</v>
      </c>
      <c r="AI415" s="238">
        <v>0</v>
      </c>
      <c r="AJ415" s="238">
        <v>0</v>
      </c>
      <c r="AK415" s="239">
        <f t="shared" si="6"/>
        <v>1</v>
      </c>
    </row>
    <row r="416" spans="1:37" x14ac:dyDescent="0.3">
      <c r="A416" s="85">
        <v>415</v>
      </c>
      <c r="B416" s="242">
        <v>2</v>
      </c>
      <c r="C416" s="82" t="s">
        <v>804</v>
      </c>
      <c r="D416" s="82" t="s">
        <v>804</v>
      </c>
      <c r="E416" s="82">
        <v>44279</v>
      </c>
      <c r="F416" s="82" t="s">
        <v>9296</v>
      </c>
      <c r="G416" s="238" t="s">
        <v>533</v>
      </c>
      <c r="H416" s="83">
        <v>144279000287</v>
      </c>
      <c r="I416" s="82" t="s">
        <v>5105</v>
      </c>
      <c r="J416" s="240">
        <v>144279000287</v>
      </c>
      <c r="K416" s="82" t="s">
        <v>5106</v>
      </c>
      <c r="L416" s="82" t="s">
        <v>523</v>
      </c>
      <c r="M416" s="84" t="s">
        <v>5107</v>
      </c>
      <c r="N416" s="85">
        <v>0</v>
      </c>
      <c r="O416" s="238">
        <v>1</v>
      </c>
      <c r="P416" s="238">
        <v>0</v>
      </c>
      <c r="Q416" s="238">
        <v>0</v>
      </c>
      <c r="R416" s="238">
        <v>0</v>
      </c>
      <c r="S416" s="238">
        <v>0</v>
      </c>
      <c r="T416" s="238">
        <v>0</v>
      </c>
      <c r="U416" s="238">
        <v>0</v>
      </c>
      <c r="V416" s="238">
        <v>0</v>
      </c>
      <c r="W416" s="238">
        <v>0</v>
      </c>
      <c r="X416" s="238">
        <v>0</v>
      </c>
      <c r="Y416" s="238">
        <v>0</v>
      </c>
      <c r="Z416" s="238">
        <v>0</v>
      </c>
      <c r="AA416" s="238">
        <v>0</v>
      </c>
      <c r="AB416" s="238">
        <v>0</v>
      </c>
      <c r="AC416" s="238">
        <v>0</v>
      </c>
      <c r="AD416" s="238">
        <v>0</v>
      </c>
      <c r="AE416" s="238">
        <v>0</v>
      </c>
      <c r="AF416" s="238">
        <v>0</v>
      </c>
      <c r="AG416" s="238">
        <v>0</v>
      </c>
      <c r="AH416" s="238">
        <v>0</v>
      </c>
      <c r="AI416" s="238">
        <v>0</v>
      </c>
      <c r="AJ416" s="238">
        <v>0</v>
      </c>
      <c r="AK416" s="239">
        <f t="shared" si="6"/>
        <v>1</v>
      </c>
    </row>
    <row r="417" spans="1:37" x14ac:dyDescent="0.3">
      <c r="A417" s="85">
        <v>416</v>
      </c>
      <c r="B417" s="242">
        <v>2</v>
      </c>
      <c r="C417" s="82" t="s">
        <v>804</v>
      </c>
      <c r="D417" s="82" t="s">
        <v>804</v>
      </c>
      <c r="E417" s="82">
        <v>44279</v>
      </c>
      <c r="F417" s="82" t="s">
        <v>9296</v>
      </c>
      <c r="G417" s="238" t="s">
        <v>533</v>
      </c>
      <c r="H417" s="83">
        <v>144279000368</v>
      </c>
      <c r="I417" s="82" t="s">
        <v>5142</v>
      </c>
      <c r="J417" s="240">
        <v>144279000368</v>
      </c>
      <c r="K417" s="82" t="s">
        <v>9297</v>
      </c>
      <c r="L417" s="82" t="s">
        <v>523</v>
      </c>
      <c r="M417" s="84" t="s">
        <v>5144</v>
      </c>
      <c r="N417" s="85">
        <v>0</v>
      </c>
      <c r="O417" s="238">
        <v>1</v>
      </c>
      <c r="P417" s="238">
        <v>0</v>
      </c>
      <c r="Q417" s="238">
        <v>0</v>
      </c>
      <c r="R417" s="238">
        <v>0</v>
      </c>
      <c r="S417" s="238">
        <v>0</v>
      </c>
      <c r="T417" s="238">
        <v>0</v>
      </c>
      <c r="U417" s="238">
        <v>0</v>
      </c>
      <c r="V417" s="238">
        <v>0</v>
      </c>
      <c r="W417" s="238">
        <v>0</v>
      </c>
      <c r="X417" s="238">
        <v>0</v>
      </c>
      <c r="Y417" s="238">
        <v>0</v>
      </c>
      <c r="Z417" s="238">
        <v>0</v>
      </c>
      <c r="AA417" s="238">
        <v>0</v>
      </c>
      <c r="AB417" s="238">
        <v>0</v>
      </c>
      <c r="AC417" s="238">
        <v>0</v>
      </c>
      <c r="AD417" s="238">
        <v>0</v>
      </c>
      <c r="AE417" s="238">
        <v>0</v>
      </c>
      <c r="AF417" s="238">
        <v>0</v>
      </c>
      <c r="AG417" s="238">
        <v>0</v>
      </c>
      <c r="AH417" s="238">
        <v>0</v>
      </c>
      <c r="AI417" s="238">
        <v>0</v>
      </c>
      <c r="AJ417" s="238">
        <v>0</v>
      </c>
      <c r="AK417" s="239">
        <f t="shared" si="6"/>
        <v>1</v>
      </c>
    </row>
    <row r="418" spans="1:37" x14ac:dyDescent="0.3">
      <c r="A418" s="85">
        <v>417</v>
      </c>
      <c r="B418" s="242">
        <v>2</v>
      </c>
      <c r="C418" s="82" t="s">
        <v>804</v>
      </c>
      <c r="D418" s="82" t="s">
        <v>804</v>
      </c>
      <c r="E418" s="82">
        <v>44650</v>
      </c>
      <c r="F418" s="82" t="s">
        <v>805</v>
      </c>
      <c r="G418" s="238" t="s">
        <v>533</v>
      </c>
      <c r="H418" s="83">
        <v>144650000368</v>
      </c>
      <c r="I418" s="82" t="s">
        <v>806</v>
      </c>
      <c r="J418" s="240">
        <v>144650000368</v>
      </c>
      <c r="K418" s="82" t="s">
        <v>806</v>
      </c>
      <c r="L418" s="82" t="s">
        <v>523</v>
      </c>
      <c r="M418" s="84" t="s">
        <v>807</v>
      </c>
      <c r="N418" s="85">
        <v>0</v>
      </c>
      <c r="O418" s="238">
        <v>0</v>
      </c>
      <c r="P418" s="238">
        <v>0</v>
      </c>
      <c r="Q418" s="238">
        <v>0</v>
      </c>
      <c r="R418" s="238">
        <v>0</v>
      </c>
      <c r="S418" s="238">
        <v>0</v>
      </c>
      <c r="T418" s="238">
        <v>0</v>
      </c>
      <c r="U418" s="238">
        <v>0</v>
      </c>
      <c r="V418" s="238">
        <v>0</v>
      </c>
      <c r="W418" s="238">
        <v>0</v>
      </c>
      <c r="X418" s="238">
        <v>0</v>
      </c>
      <c r="Y418" s="238">
        <v>0</v>
      </c>
      <c r="Z418" s="238">
        <v>0</v>
      </c>
      <c r="AA418" s="238">
        <v>0</v>
      </c>
      <c r="AB418" s="238">
        <v>1</v>
      </c>
      <c r="AC418" s="238">
        <v>0</v>
      </c>
      <c r="AD418" s="238">
        <v>0</v>
      </c>
      <c r="AE418" s="238">
        <v>1</v>
      </c>
      <c r="AF418" s="238">
        <v>1</v>
      </c>
      <c r="AG418" s="238">
        <v>0</v>
      </c>
      <c r="AH418" s="238">
        <v>0</v>
      </c>
      <c r="AI418" s="238">
        <v>0</v>
      </c>
      <c r="AJ418" s="238">
        <v>0</v>
      </c>
      <c r="AK418" s="239">
        <f t="shared" si="6"/>
        <v>3</v>
      </c>
    </row>
    <row r="419" spans="1:37" x14ac:dyDescent="0.3">
      <c r="A419" s="85">
        <v>418</v>
      </c>
      <c r="B419" s="242">
        <v>2</v>
      </c>
      <c r="C419" s="82" t="s">
        <v>804</v>
      </c>
      <c r="D419" s="82" t="s">
        <v>804</v>
      </c>
      <c r="E419" s="82">
        <v>44650</v>
      </c>
      <c r="F419" s="82" t="s">
        <v>805</v>
      </c>
      <c r="G419" s="238" t="s">
        <v>533</v>
      </c>
      <c r="H419" s="83">
        <v>244650001512</v>
      </c>
      <c r="I419" s="82" t="s">
        <v>9298</v>
      </c>
      <c r="J419" s="240">
        <v>244650000737</v>
      </c>
      <c r="K419" s="82" t="s">
        <v>4616</v>
      </c>
      <c r="L419" s="82" t="s">
        <v>535</v>
      </c>
      <c r="M419" s="84" t="s">
        <v>4617</v>
      </c>
      <c r="N419" s="85">
        <v>0</v>
      </c>
      <c r="O419" s="238">
        <v>1</v>
      </c>
      <c r="P419" s="238">
        <v>0</v>
      </c>
      <c r="Q419" s="238">
        <v>0</v>
      </c>
      <c r="R419" s="238">
        <v>0</v>
      </c>
      <c r="S419" s="238">
        <v>0</v>
      </c>
      <c r="T419" s="238">
        <v>0</v>
      </c>
      <c r="U419" s="238">
        <v>0</v>
      </c>
      <c r="V419" s="238">
        <v>0</v>
      </c>
      <c r="W419" s="238">
        <v>0</v>
      </c>
      <c r="X419" s="238">
        <v>0</v>
      </c>
      <c r="Y419" s="238">
        <v>0</v>
      </c>
      <c r="Z419" s="238">
        <v>0</v>
      </c>
      <c r="AA419" s="238">
        <v>0</v>
      </c>
      <c r="AB419" s="238">
        <v>0</v>
      </c>
      <c r="AC419" s="238">
        <v>0</v>
      </c>
      <c r="AD419" s="238">
        <v>0</v>
      </c>
      <c r="AE419" s="238">
        <v>0</v>
      </c>
      <c r="AF419" s="238">
        <v>0</v>
      </c>
      <c r="AG419" s="238">
        <v>0</v>
      </c>
      <c r="AH419" s="238">
        <v>0</v>
      </c>
      <c r="AI419" s="238">
        <v>0</v>
      </c>
      <c r="AJ419" s="238">
        <v>0</v>
      </c>
      <c r="AK419" s="239">
        <f t="shared" si="6"/>
        <v>1</v>
      </c>
    </row>
    <row r="420" spans="1:37" x14ac:dyDescent="0.3">
      <c r="A420" s="85">
        <v>419</v>
      </c>
      <c r="B420" s="242">
        <v>2</v>
      </c>
      <c r="C420" s="82" t="s">
        <v>804</v>
      </c>
      <c r="D420" s="82" t="s">
        <v>804</v>
      </c>
      <c r="E420" s="82">
        <v>44650</v>
      </c>
      <c r="F420" s="82" t="s">
        <v>805</v>
      </c>
      <c r="G420" s="238" t="s">
        <v>533</v>
      </c>
      <c r="H420" s="83">
        <v>144650000066</v>
      </c>
      <c r="I420" s="82" t="s">
        <v>4752</v>
      </c>
      <c r="J420" s="240">
        <v>144650000481</v>
      </c>
      <c r="K420" s="82" t="s">
        <v>4753</v>
      </c>
      <c r="L420" s="82" t="s">
        <v>523</v>
      </c>
      <c r="M420" s="84" t="s">
        <v>4754</v>
      </c>
      <c r="N420" s="85">
        <v>0</v>
      </c>
      <c r="O420" s="238">
        <v>1</v>
      </c>
      <c r="P420" s="238">
        <v>0</v>
      </c>
      <c r="Q420" s="238">
        <v>0</v>
      </c>
      <c r="R420" s="238">
        <v>0</v>
      </c>
      <c r="S420" s="238">
        <v>0</v>
      </c>
      <c r="T420" s="238">
        <v>0</v>
      </c>
      <c r="U420" s="238">
        <v>0</v>
      </c>
      <c r="V420" s="238">
        <v>0</v>
      </c>
      <c r="W420" s="238">
        <v>0</v>
      </c>
      <c r="X420" s="238">
        <v>0</v>
      </c>
      <c r="Y420" s="238">
        <v>0</v>
      </c>
      <c r="Z420" s="238">
        <v>0</v>
      </c>
      <c r="AA420" s="238">
        <v>0</v>
      </c>
      <c r="AB420" s="238">
        <v>0</v>
      </c>
      <c r="AC420" s="238">
        <v>0</v>
      </c>
      <c r="AD420" s="238">
        <v>0</v>
      </c>
      <c r="AE420" s="238">
        <v>0</v>
      </c>
      <c r="AF420" s="238">
        <v>0</v>
      </c>
      <c r="AG420" s="238">
        <v>0</v>
      </c>
      <c r="AH420" s="238">
        <v>0</v>
      </c>
      <c r="AI420" s="238">
        <v>0</v>
      </c>
      <c r="AJ420" s="238">
        <v>0</v>
      </c>
      <c r="AK420" s="239">
        <f t="shared" si="6"/>
        <v>1</v>
      </c>
    </row>
    <row r="421" spans="1:37" x14ac:dyDescent="0.3">
      <c r="A421" s="85">
        <v>420</v>
      </c>
      <c r="B421" s="242">
        <v>2</v>
      </c>
      <c r="C421" s="82" t="s">
        <v>804</v>
      </c>
      <c r="D421" s="82" t="s">
        <v>804</v>
      </c>
      <c r="E421" s="82">
        <v>44650</v>
      </c>
      <c r="F421" s="82" t="s">
        <v>805</v>
      </c>
      <c r="G421" s="238" t="s">
        <v>533</v>
      </c>
      <c r="H421" s="83">
        <v>244650000818</v>
      </c>
      <c r="I421" s="82" t="s">
        <v>4869</v>
      </c>
      <c r="J421" s="240">
        <v>244650000150</v>
      </c>
      <c r="K421" s="82" t="s">
        <v>4870</v>
      </c>
      <c r="L421" s="82" t="s">
        <v>535</v>
      </c>
      <c r="M421" s="84" t="s">
        <v>4871</v>
      </c>
      <c r="N421" s="85">
        <v>0</v>
      </c>
      <c r="O421" s="238">
        <v>1</v>
      </c>
      <c r="P421" s="238">
        <v>0</v>
      </c>
      <c r="Q421" s="238">
        <v>0</v>
      </c>
      <c r="R421" s="238">
        <v>0</v>
      </c>
      <c r="S421" s="238">
        <v>0</v>
      </c>
      <c r="T421" s="238">
        <v>0</v>
      </c>
      <c r="U421" s="238">
        <v>0</v>
      </c>
      <c r="V421" s="238">
        <v>0</v>
      </c>
      <c r="W421" s="238">
        <v>0</v>
      </c>
      <c r="X421" s="238">
        <v>0</v>
      </c>
      <c r="Y421" s="238">
        <v>0</v>
      </c>
      <c r="Z421" s="238">
        <v>0</v>
      </c>
      <c r="AA421" s="238">
        <v>0</v>
      </c>
      <c r="AB421" s="238">
        <v>0</v>
      </c>
      <c r="AC421" s="238">
        <v>0</v>
      </c>
      <c r="AD421" s="238">
        <v>0</v>
      </c>
      <c r="AE421" s="238">
        <v>0</v>
      </c>
      <c r="AF421" s="238">
        <v>0</v>
      </c>
      <c r="AG421" s="238">
        <v>0</v>
      </c>
      <c r="AH421" s="238">
        <v>0</v>
      </c>
      <c r="AI421" s="238">
        <v>0</v>
      </c>
      <c r="AJ421" s="238">
        <v>0</v>
      </c>
      <c r="AK421" s="239">
        <f t="shared" si="6"/>
        <v>1</v>
      </c>
    </row>
    <row r="422" spans="1:37" s="348" customFormat="1" x14ac:dyDescent="0.3">
      <c r="A422" s="85">
        <v>421</v>
      </c>
      <c r="B422" s="242">
        <v>2</v>
      </c>
      <c r="C422" s="82" t="s">
        <v>804</v>
      </c>
      <c r="D422" s="82" t="s">
        <v>804</v>
      </c>
      <c r="E422" s="82">
        <v>44650</v>
      </c>
      <c r="F422" s="82" t="s">
        <v>805</v>
      </c>
      <c r="G422" s="238" t="s">
        <v>533</v>
      </c>
      <c r="H422" s="83">
        <v>144650000066</v>
      </c>
      <c r="I422" s="82" t="s">
        <v>4752</v>
      </c>
      <c r="J422" s="240">
        <v>144650000066</v>
      </c>
      <c r="K422" s="82" t="s">
        <v>9299</v>
      </c>
      <c r="L422" s="82" t="s">
        <v>523</v>
      </c>
      <c r="M422" s="84" t="s">
        <v>5114</v>
      </c>
      <c r="N422" s="85">
        <v>0</v>
      </c>
      <c r="O422" s="238">
        <v>1</v>
      </c>
      <c r="P422" s="238">
        <v>0</v>
      </c>
      <c r="Q422" s="238">
        <v>0</v>
      </c>
      <c r="R422" s="238">
        <v>0</v>
      </c>
      <c r="S422" s="238">
        <v>0</v>
      </c>
      <c r="T422" s="238">
        <v>0</v>
      </c>
      <c r="U422" s="238">
        <v>0</v>
      </c>
      <c r="V422" s="238">
        <v>0</v>
      </c>
      <c r="W422" s="238">
        <v>0</v>
      </c>
      <c r="X422" s="238">
        <v>0</v>
      </c>
      <c r="Y422" s="238">
        <v>0</v>
      </c>
      <c r="Z422" s="238">
        <v>0</v>
      </c>
      <c r="AA422" s="238">
        <v>0</v>
      </c>
      <c r="AB422" s="238">
        <v>0</v>
      </c>
      <c r="AC422" s="238">
        <v>0</v>
      </c>
      <c r="AD422" s="238">
        <v>0</v>
      </c>
      <c r="AE422" s="238">
        <v>0</v>
      </c>
      <c r="AF422" s="238">
        <v>0</v>
      </c>
      <c r="AG422" s="238">
        <v>0</v>
      </c>
      <c r="AH422" s="238">
        <v>0</v>
      </c>
      <c r="AI422" s="238">
        <v>0</v>
      </c>
      <c r="AJ422" s="238">
        <v>0</v>
      </c>
      <c r="AK422" s="239">
        <f t="shared" si="6"/>
        <v>1</v>
      </c>
    </row>
    <row r="423" spans="1:37" x14ac:dyDescent="0.3">
      <c r="A423" s="85">
        <v>422</v>
      </c>
      <c r="B423" s="242">
        <v>2</v>
      </c>
      <c r="C423" s="82" t="s">
        <v>804</v>
      </c>
      <c r="D423" s="82" t="s">
        <v>804</v>
      </c>
      <c r="E423" s="82">
        <v>44650</v>
      </c>
      <c r="F423" s="82" t="s">
        <v>805</v>
      </c>
      <c r="G423" s="238" t="s">
        <v>533</v>
      </c>
      <c r="H423" s="83">
        <v>244650000818</v>
      </c>
      <c r="I423" s="82" t="s">
        <v>4869</v>
      </c>
      <c r="J423" s="240">
        <v>244650000818</v>
      </c>
      <c r="K423" s="82" t="s">
        <v>9300</v>
      </c>
      <c r="L423" s="82" t="s">
        <v>535</v>
      </c>
      <c r="M423" s="84" t="s">
        <v>5121</v>
      </c>
      <c r="N423" s="85">
        <v>0</v>
      </c>
      <c r="O423" s="238">
        <v>1</v>
      </c>
      <c r="P423" s="238">
        <v>0</v>
      </c>
      <c r="Q423" s="238">
        <v>0</v>
      </c>
      <c r="R423" s="238">
        <v>0</v>
      </c>
      <c r="S423" s="238">
        <v>0</v>
      </c>
      <c r="T423" s="238">
        <v>0</v>
      </c>
      <c r="U423" s="238">
        <v>0</v>
      </c>
      <c r="V423" s="238">
        <v>0</v>
      </c>
      <c r="W423" s="238">
        <v>0</v>
      </c>
      <c r="X423" s="238">
        <v>0</v>
      </c>
      <c r="Y423" s="238">
        <v>0</v>
      </c>
      <c r="Z423" s="238">
        <v>0</v>
      </c>
      <c r="AA423" s="238">
        <v>0</v>
      </c>
      <c r="AB423" s="238">
        <v>0</v>
      </c>
      <c r="AC423" s="238">
        <v>0</v>
      </c>
      <c r="AD423" s="238">
        <v>0</v>
      </c>
      <c r="AE423" s="238">
        <v>0</v>
      </c>
      <c r="AF423" s="238">
        <v>0</v>
      </c>
      <c r="AG423" s="238">
        <v>0</v>
      </c>
      <c r="AH423" s="238">
        <v>0</v>
      </c>
      <c r="AI423" s="238">
        <v>0</v>
      </c>
      <c r="AJ423" s="238">
        <v>0</v>
      </c>
      <c r="AK423" s="239">
        <f t="shared" si="6"/>
        <v>1</v>
      </c>
    </row>
    <row r="424" spans="1:37" x14ac:dyDescent="0.3">
      <c r="A424" s="85">
        <v>423</v>
      </c>
      <c r="B424" s="242">
        <v>2</v>
      </c>
      <c r="C424" s="82" t="s">
        <v>804</v>
      </c>
      <c r="D424" s="82" t="s">
        <v>804</v>
      </c>
      <c r="E424" s="82">
        <v>44650</v>
      </c>
      <c r="F424" s="82" t="s">
        <v>805</v>
      </c>
      <c r="G424" s="238" t="s">
        <v>533</v>
      </c>
      <c r="H424" s="83">
        <v>244650000516</v>
      </c>
      <c r="I424" s="82" t="s">
        <v>5122</v>
      </c>
      <c r="J424" s="240">
        <v>244650000516</v>
      </c>
      <c r="K424" s="82" t="s">
        <v>5123</v>
      </c>
      <c r="L424" s="82" t="s">
        <v>535</v>
      </c>
      <c r="M424" s="84" t="s">
        <v>5124</v>
      </c>
      <c r="N424" s="85">
        <v>0</v>
      </c>
      <c r="O424" s="238">
        <v>1</v>
      </c>
      <c r="P424" s="238">
        <v>0</v>
      </c>
      <c r="Q424" s="238">
        <v>0</v>
      </c>
      <c r="R424" s="238">
        <v>0</v>
      </c>
      <c r="S424" s="238">
        <v>0</v>
      </c>
      <c r="T424" s="238">
        <v>0</v>
      </c>
      <c r="U424" s="238">
        <v>0</v>
      </c>
      <c r="V424" s="238">
        <v>0</v>
      </c>
      <c r="W424" s="238">
        <v>0</v>
      </c>
      <c r="X424" s="238">
        <v>0</v>
      </c>
      <c r="Y424" s="238">
        <v>0</v>
      </c>
      <c r="Z424" s="238">
        <v>0</v>
      </c>
      <c r="AA424" s="238">
        <v>0</v>
      </c>
      <c r="AB424" s="238">
        <v>0</v>
      </c>
      <c r="AC424" s="238">
        <v>0</v>
      </c>
      <c r="AD424" s="238">
        <v>0</v>
      </c>
      <c r="AE424" s="238">
        <v>0</v>
      </c>
      <c r="AF424" s="238">
        <v>0</v>
      </c>
      <c r="AG424" s="238">
        <v>0</v>
      </c>
      <c r="AH424" s="238">
        <v>0</v>
      </c>
      <c r="AI424" s="238">
        <v>0</v>
      </c>
      <c r="AJ424" s="238">
        <v>0</v>
      </c>
      <c r="AK424" s="239">
        <f t="shared" si="6"/>
        <v>1</v>
      </c>
    </row>
    <row r="425" spans="1:37" x14ac:dyDescent="0.3">
      <c r="A425" s="85">
        <v>424</v>
      </c>
      <c r="B425" s="242">
        <v>2</v>
      </c>
      <c r="C425" s="82" t="s">
        <v>9167</v>
      </c>
      <c r="D425" s="82" t="s">
        <v>9167</v>
      </c>
      <c r="E425" s="82">
        <v>54003</v>
      </c>
      <c r="F425" s="82" t="s">
        <v>3474</v>
      </c>
      <c r="G425" s="238" t="s">
        <v>9257</v>
      </c>
      <c r="H425" s="83">
        <v>254003000283</v>
      </c>
      <c r="I425" s="82" t="s">
        <v>3475</v>
      </c>
      <c r="J425" s="240">
        <v>254003000283</v>
      </c>
      <c r="K425" s="82" t="s">
        <v>3475</v>
      </c>
      <c r="L425" s="82" t="s">
        <v>535</v>
      </c>
      <c r="M425" s="84" t="s">
        <v>3476</v>
      </c>
      <c r="N425" s="85">
        <v>0</v>
      </c>
      <c r="O425" s="238">
        <v>0</v>
      </c>
      <c r="P425" s="238">
        <v>0</v>
      </c>
      <c r="Q425" s="238">
        <v>0</v>
      </c>
      <c r="R425" s="238">
        <v>0</v>
      </c>
      <c r="S425" s="238">
        <v>0</v>
      </c>
      <c r="T425" s="238">
        <v>0</v>
      </c>
      <c r="U425" s="238">
        <v>0</v>
      </c>
      <c r="V425" s="238">
        <v>0</v>
      </c>
      <c r="W425" s="238">
        <v>0</v>
      </c>
      <c r="X425" s="238">
        <v>0</v>
      </c>
      <c r="Y425" s="238">
        <v>0</v>
      </c>
      <c r="Z425" s="238">
        <v>0</v>
      </c>
      <c r="AA425" s="238">
        <v>0</v>
      </c>
      <c r="AB425" s="238">
        <v>1</v>
      </c>
      <c r="AC425" s="238">
        <v>1</v>
      </c>
      <c r="AD425" s="238">
        <v>0</v>
      </c>
      <c r="AE425" s="238">
        <v>0</v>
      </c>
      <c r="AF425" s="238">
        <v>0</v>
      </c>
      <c r="AG425" s="238">
        <v>0</v>
      </c>
      <c r="AH425" s="238">
        <v>0</v>
      </c>
      <c r="AI425" s="238">
        <v>0</v>
      </c>
      <c r="AJ425" s="238">
        <v>0</v>
      </c>
      <c r="AK425" s="239">
        <f t="shared" si="6"/>
        <v>2</v>
      </c>
    </row>
    <row r="426" spans="1:37" x14ac:dyDescent="0.3">
      <c r="A426" s="85">
        <v>425</v>
      </c>
      <c r="B426" s="242">
        <v>2</v>
      </c>
      <c r="C426" s="82" t="s">
        <v>9167</v>
      </c>
      <c r="D426" s="82" t="s">
        <v>9167</v>
      </c>
      <c r="E426" s="82">
        <v>54003</v>
      </c>
      <c r="F426" s="82" t="s">
        <v>3474</v>
      </c>
      <c r="G426" s="238" t="s">
        <v>9257</v>
      </c>
      <c r="H426" s="83">
        <v>254003000364</v>
      </c>
      <c r="I426" s="82" t="s">
        <v>3477</v>
      </c>
      <c r="J426" s="240">
        <v>254003000364</v>
      </c>
      <c r="K426" s="82" t="s">
        <v>3478</v>
      </c>
      <c r="L426" s="82" t="s">
        <v>535</v>
      </c>
      <c r="M426" s="84" t="s">
        <v>3479</v>
      </c>
      <c r="N426" s="85">
        <v>0</v>
      </c>
      <c r="O426" s="238">
        <v>0</v>
      </c>
      <c r="P426" s="238">
        <v>0</v>
      </c>
      <c r="Q426" s="238">
        <v>0</v>
      </c>
      <c r="R426" s="238">
        <v>0</v>
      </c>
      <c r="S426" s="238">
        <v>0</v>
      </c>
      <c r="T426" s="238">
        <v>0</v>
      </c>
      <c r="U426" s="238">
        <v>0</v>
      </c>
      <c r="V426" s="238">
        <v>0</v>
      </c>
      <c r="W426" s="238">
        <v>0</v>
      </c>
      <c r="X426" s="238">
        <v>0</v>
      </c>
      <c r="Y426" s="238">
        <v>0</v>
      </c>
      <c r="Z426" s="238">
        <v>0</v>
      </c>
      <c r="AA426" s="238">
        <v>0</v>
      </c>
      <c r="AB426" s="238">
        <v>1</v>
      </c>
      <c r="AC426" s="238">
        <v>1</v>
      </c>
      <c r="AD426" s="238">
        <v>0</v>
      </c>
      <c r="AE426" s="238">
        <v>0</v>
      </c>
      <c r="AF426" s="238">
        <v>0</v>
      </c>
      <c r="AG426" s="238">
        <v>0</v>
      </c>
      <c r="AH426" s="238">
        <v>0</v>
      </c>
      <c r="AI426" s="238">
        <v>0</v>
      </c>
      <c r="AJ426" s="238">
        <v>0</v>
      </c>
      <c r="AK426" s="239">
        <f t="shared" si="6"/>
        <v>2</v>
      </c>
    </row>
    <row r="427" spans="1:37" x14ac:dyDescent="0.3">
      <c r="A427" s="85">
        <v>426</v>
      </c>
      <c r="B427" s="242">
        <v>2</v>
      </c>
      <c r="C427" s="82" t="s">
        <v>9167</v>
      </c>
      <c r="D427" s="82" t="s">
        <v>9167</v>
      </c>
      <c r="E427" s="82">
        <v>54003</v>
      </c>
      <c r="F427" s="82" t="s">
        <v>3474</v>
      </c>
      <c r="G427" s="238" t="s">
        <v>9257</v>
      </c>
      <c r="H427" s="83">
        <v>254003000445</v>
      </c>
      <c r="I427" s="82" t="s">
        <v>3480</v>
      </c>
      <c r="J427" s="240">
        <v>254003000445</v>
      </c>
      <c r="K427" s="82" t="s">
        <v>3480</v>
      </c>
      <c r="L427" s="82" t="s">
        <v>535</v>
      </c>
      <c r="M427" s="84" t="s">
        <v>3481</v>
      </c>
      <c r="N427" s="85">
        <v>0</v>
      </c>
      <c r="O427" s="238">
        <v>0</v>
      </c>
      <c r="P427" s="238">
        <v>0</v>
      </c>
      <c r="Q427" s="238">
        <v>0</v>
      </c>
      <c r="R427" s="238">
        <v>0</v>
      </c>
      <c r="S427" s="238">
        <v>0</v>
      </c>
      <c r="T427" s="238">
        <v>0</v>
      </c>
      <c r="U427" s="238">
        <v>0</v>
      </c>
      <c r="V427" s="238">
        <v>0</v>
      </c>
      <c r="W427" s="238">
        <v>0</v>
      </c>
      <c r="X427" s="238">
        <v>0</v>
      </c>
      <c r="Y427" s="238">
        <v>0</v>
      </c>
      <c r="Z427" s="238">
        <v>0</v>
      </c>
      <c r="AA427" s="238">
        <v>0</v>
      </c>
      <c r="AB427" s="238">
        <v>1</v>
      </c>
      <c r="AC427" s="238">
        <v>1</v>
      </c>
      <c r="AD427" s="238">
        <v>0</v>
      </c>
      <c r="AE427" s="238">
        <v>0</v>
      </c>
      <c r="AF427" s="238">
        <v>0</v>
      </c>
      <c r="AG427" s="238">
        <v>0</v>
      </c>
      <c r="AH427" s="238">
        <v>0</v>
      </c>
      <c r="AI427" s="238">
        <v>0</v>
      </c>
      <c r="AJ427" s="238">
        <v>0</v>
      </c>
      <c r="AK427" s="239">
        <f t="shared" si="6"/>
        <v>2</v>
      </c>
    </row>
    <row r="428" spans="1:37" x14ac:dyDescent="0.3">
      <c r="A428" s="85">
        <v>427</v>
      </c>
      <c r="B428" s="242">
        <v>2</v>
      </c>
      <c r="C428" s="82" t="s">
        <v>9167</v>
      </c>
      <c r="D428" s="82" t="s">
        <v>9167</v>
      </c>
      <c r="E428" s="82">
        <v>54003</v>
      </c>
      <c r="F428" s="82" t="s">
        <v>3474</v>
      </c>
      <c r="G428" s="238" t="s">
        <v>9257</v>
      </c>
      <c r="H428" s="83">
        <v>254003000526</v>
      </c>
      <c r="I428" s="82" t="s">
        <v>3482</v>
      </c>
      <c r="J428" s="240">
        <v>254003000526</v>
      </c>
      <c r="K428" s="82" t="s">
        <v>3482</v>
      </c>
      <c r="L428" s="82" t="s">
        <v>535</v>
      </c>
      <c r="M428" s="84" t="s">
        <v>3483</v>
      </c>
      <c r="N428" s="85">
        <v>0</v>
      </c>
      <c r="O428" s="238">
        <v>0</v>
      </c>
      <c r="P428" s="238">
        <v>0</v>
      </c>
      <c r="Q428" s="238">
        <v>0</v>
      </c>
      <c r="R428" s="238">
        <v>0</v>
      </c>
      <c r="S428" s="238">
        <v>0</v>
      </c>
      <c r="T428" s="238">
        <v>0</v>
      </c>
      <c r="U428" s="238">
        <v>0</v>
      </c>
      <c r="V428" s="238">
        <v>0</v>
      </c>
      <c r="W428" s="238">
        <v>0</v>
      </c>
      <c r="X428" s="238">
        <v>0</v>
      </c>
      <c r="Y428" s="238">
        <v>0</v>
      </c>
      <c r="Z428" s="238">
        <v>0</v>
      </c>
      <c r="AA428" s="238">
        <v>0</v>
      </c>
      <c r="AB428" s="238">
        <v>1</v>
      </c>
      <c r="AC428" s="238">
        <v>1</v>
      </c>
      <c r="AD428" s="238">
        <v>1</v>
      </c>
      <c r="AE428" s="238">
        <v>0</v>
      </c>
      <c r="AF428" s="238">
        <v>0</v>
      </c>
      <c r="AG428" s="238">
        <v>0</v>
      </c>
      <c r="AH428" s="238">
        <v>0</v>
      </c>
      <c r="AI428" s="238">
        <v>0</v>
      </c>
      <c r="AJ428" s="238">
        <v>0</v>
      </c>
      <c r="AK428" s="239">
        <f t="shared" si="6"/>
        <v>3</v>
      </c>
    </row>
    <row r="429" spans="1:37" x14ac:dyDescent="0.3">
      <c r="A429" s="85">
        <v>428</v>
      </c>
      <c r="B429" s="242">
        <v>2</v>
      </c>
      <c r="C429" s="82" t="s">
        <v>9167</v>
      </c>
      <c r="D429" s="82" t="s">
        <v>9167</v>
      </c>
      <c r="E429" s="82">
        <v>54172</v>
      </c>
      <c r="F429" s="82" t="s">
        <v>9301</v>
      </c>
      <c r="G429" s="238" t="s">
        <v>9257</v>
      </c>
      <c r="H429" s="83">
        <v>254172000233</v>
      </c>
      <c r="I429" s="82" t="s">
        <v>4989</v>
      </c>
      <c r="J429" s="240">
        <v>254172000233</v>
      </c>
      <c r="K429" s="82" t="s">
        <v>4990</v>
      </c>
      <c r="L429" s="82" t="s">
        <v>535</v>
      </c>
      <c r="M429" s="84" t="s">
        <v>4991</v>
      </c>
      <c r="N429" s="85">
        <v>0</v>
      </c>
      <c r="O429" s="238">
        <v>1</v>
      </c>
      <c r="P429" s="238">
        <v>0</v>
      </c>
      <c r="Q429" s="238">
        <v>0</v>
      </c>
      <c r="R429" s="238">
        <v>0</v>
      </c>
      <c r="S429" s="238">
        <v>0</v>
      </c>
      <c r="T429" s="238">
        <v>0</v>
      </c>
      <c r="U429" s="238">
        <v>0</v>
      </c>
      <c r="V429" s="238">
        <v>0</v>
      </c>
      <c r="W429" s="238">
        <v>0</v>
      </c>
      <c r="X429" s="238">
        <v>0</v>
      </c>
      <c r="Y429" s="238">
        <v>0</v>
      </c>
      <c r="Z429" s="238">
        <v>0</v>
      </c>
      <c r="AA429" s="238">
        <v>0</v>
      </c>
      <c r="AB429" s="238">
        <v>0</v>
      </c>
      <c r="AC429" s="238">
        <v>0</v>
      </c>
      <c r="AD429" s="238">
        <v>0</v>
      </c>
      <c r="AE429" s="238">
        <v>0</v>
      </c>
      <c r="AF429" s="238">
        <v>0</v>
      </c>
      <c r="AG429" s="238">
        <v>0</v>
      </c>
      <c r="AH429" s="238">
        <v>0</v>
      </c>
      <c r="AI429" s="238">
        <v>0</v>
      </c>
      <c r="AJ429" s="238">
        <v>0</v>
      </c>
      <c r="AK429" s="239">
        <f t="shared" si="6"/>
        <v>1</v>
      </c>
    </row>
    <row r="430" spans="1:37" x14ac:dyDescent="0.3">
      <c r="A430" s="85">
        <v>429</v>
      </c>
      <c r="B430" s="242">
        <v>2</v>
      </c>
      <c r="C430" s="82" t="s">
        <v>9167</v>
      </c>
      <c r="D430" s="82" t="s">
        <v>853</v>
      </c>
      <c r="E430" s="82">
        <v>54001</v>
      </c>
      <c r="F430" s="82" t="s">
        <v>853</v>
      </c>
      <c r="G430" s="238" t="s">
        <v>9257</v>
      </c>
      <c r="H430" s="83">
        <v>154001000087</v>
      </c>
      <c r="I430" s="82" t="s">
        <v>854</v>
      </c>
      <c r="J430" s="240">
        <v>154001000087</v>
      </c>
      <c r="K430" s="82" t="s">
        <v>855</v>
      </c>
      <c r="L430" s="82" t="s">
        <v>523</v>
      </c>
      <c r="M430" s="84" t="s">
        <v>856</v>
      </c>
      <c r="N430" s="85">
        <v>0</v>
      </c>
      <c r="O430" s="238">
        <v>0</v>
      </c>
      <c r="P430" s="238">
        <v>0</v>
      </c>
      <c r="Q430" s="238">
        <v>0</v>
      </c>
      <c r="R430" s="238">
        <v>0</v>
      </c>
      <c r="S430" s="238">
        <v>0</v>
      </c>
      <c r="T430" s="238">
        <v>0</v>
      </c>
      <c r="U430" s="238">
        <v>0</v>
      </c>
      <c r="V430" s="238">
        <v>0</v>
      </c>
      <c r="W430" s="238">
        <v>0</v>
      </c>
      <c r="X430" s="238">
        <v>0</v>
      </c>
      <c r="Y430" s="238">
        <v>0</v>
      </c>
      <c r="Z430" s="238">
        <v>0</v>
      </c>
      <c r="AA430" s="238">
        <v>0</v>
      </c>
      <c r="AB430" s="238">
        <v>1</v>
      </c>
      <c r="AC430" s="238">
        <v>0</v>
      </c>
      <c r="AD430" s="238">
        <v>0</v>
      </c>
      <c r="AE430" s="238">
        <v>1</v>
      </c>
      <c r="AF430" s="238">
        <v>1</v>
      </c>
      <c r="AG430" s="238">
        <v>0</v>
      </c>
      <c r="AH430" s="238">
        <v>0</v>
      </c>
      <c r="AI430" s="238">
        <v>0</v>
      </c>
      <c r="AJ430" s="238">
        <v>0</v>
      </c>
      <c r="AK430" s="239">
        <f t="shared" si="6"/>
        <v>3</v>
      </c>
    </row>
    <row r="431" spans="1:37" x14ac:dyDescent="0.3">
      <c r="A431" s="85">
        <v>430</v>
      </c>
      <c r="B431" s="242">
        <v>2</v>
      </c>
      <c r="C431" s="82" t="s">
        <v>9167</v>
      </c>
      <c r="D431" s="82" t="s">
        <v>853</v>
      </c>
      <c r="E431" s="82">
        <v>54001</v>
      </c>
      <c r="F431" s="82" t="s">
        <v>853</v>
      </c>
      <c r="G431" s="238" t="s">
        <v>9257</v>
      </c>
      <c r="H431" s="83">
        <v>454001006712</v>
      </c>
      <c r="I431" s="82" t="s">
        <v>4349</v>
      </c>
      <c r="J431" s="240">
        <v>254001002891</v>
      </c>
      <c r="K431" s="82" t="s">
        <v>4350</v>
      </c>
      <c r="L431" s="82" t="s">
        <v>535</v>
      </c>
      <c r="M431" s="84" t="s">
        <v>4351</v>
      </c>
      <c r="N431" s="85">
        <v>0</v>
      </c>
      <c r="O431" s="238">
        <v>1</v>
      </c>
      <c r="P431" s="238">
        <v>0</v>
      </c>
      <c r="Q431" s="238">
        <v>0</v>
      </c>
      <c r="R431" s="238">
        <v>0</v>
      </c>
      <c r="S431" s="238">
        <v>0</v>
      </c>
      <c r="T431" s="238">
        <v>0</v>
      </c>
      <c r="U431" s="238">
        <v>0</v>
      </c>
      <c r="V431" s="238">
        <v>0</v>
      </c>
      <c r="W431" s="238">
        <v>0</v>
      </c>
      <c r="X431" s="238">
        <v>0</v>
      </c>
      <c r="Y431" s="238">
        <v>0</v>
      </c>
      <c r="Z431" s="238">
        <v>0</v>
      </c>
      <c r="AA431" s="238">
        <v>0</v>
      </c>
      <c r="AB431" s="238">
        <v>0</v>
      </c>
      <c r="AC431" s="238">
        <v>0</v>
      </c>
      <c r="AD431" s="238">
        <v>0</v>
      </c>
      <c r="AE431" s="238">
        <v>0</v>
      </c>
      <c r="AF431" s="238">
        <v>0</v>
      </c>
      <c r="AG431" s="238">
        <v>0</v>
      </c>
      <c r="AH431" s="238">
        <v>0</v>
      </c>
      <c r="AI431" s="238">
        <v>0</v>
      </c>
      <c r="AJ431" s="238">
        <v>0</v>
      </c>
      <c r="AK431" s="239">
        <f t="shared" si="6"/>
        <v>1</v>
      </c>
    </row>
    <row r="432" spans="1:37" x14ac:dyDescent="0.3">
      <c r="A432" s="85">
        <v>431</v>
      </c>
      <c r="B432" s="242">
        <v>2</v>
      </c>
      <c r="C432" s="82" t="s">
        <v>9167</v>
      </c>
      <c r="D432" s="82" t="s">
        <v>853</v>
      </c>
      <c r="E432" s="82">
        <v>54001</v>
      </c>
      <c r="F432" s="82" t="s">
        <v>853</v>
      </c>
      <c r="G432" s="238" t="s">
        <v>9257</v>
      </c>
      <c r="H432" s="83">
        <v>254001009151</v>
      </c>
      <c r="I432" s="82" t="s">
        <v>4603</v>
      </c>
      <c r="J432" s="240">
        <v>254001008031</v>
      </c>
      <c r="K432" s="82" t="s">
        <v>4604</v>
      </c>
      <c r="L432" s="82" t="s">
        <v>535</v>
      </c>
      <c r="M432" s="84" t="s">
        <v>4605</v>
      </c>
      <c r="N432" s="85">
        <v>0</v>
      </c>
      <c r="O432" s="238">
        <v>1</v>
      </c>
      <c r="P432" s="238">
        <v>0</v>
      </c>
      <c r="Q432" s="238">
        <v>0</v>
      </c>
      <c r="R432" s="238">
        <v>0</v>
      </c>
      <c r="S432" s="238">
        <v>0</v>
      </c>
      <c r="T432" s="238">
        <v>0</v>
      </c>
      <c r="U432" s="238">
        <v>0</v>
      </c>
      <c r="V432" s="238">
        <v>0</v>
      </c>
      <c r="W432" s="238">
        <v>0</v>
      </c>
      <c r="X432" s="238">
        <v>0</v>
      </c>
      <c r="Y432" s="238">
        <v>0</v>
      </c>
      <c r="Z432" s="238">
        <v>0</v>
      </c>
      <c r="AA432" s="238">
        <v>0</v>
      </c>
      <c r="AB432" s="238">
        <v>0</v>
      </c>
      <c r="AC432" s="238">
        <v>0</v>
      </c>
      <c r="AD432" s="238">
        <v>0</v>
      </c>
      <c r="AE432" s="238">
        <v>0</v>
      </c>
      <c r="AF432" s="238">
        <v>0</v>
      </c>
      <c r="AG432" s="238">
        <v>0</v>
      </c>
      <c r="AH432" s="238">
        <v>0</v>
      </c>
      <c r="AI432" s="238">
        <v>0</v>
      </c>
      <c r="AJ432" s="238">
        <v>0</v>
      </c>
      <c r="AK432" s="239">
        <f t="shared" si="6"/>
        <v>1</v>
      </c>
    </row>
    <row r="433" spans="1:37" x14ac:dyDescent="0.3">
      <c r="A433" s="85">
        <v>432</v>
      </c>
      <c r="B433" s="242">
        <v>2</v>
      </c>
      <c r="C433" s="82" t="s">
        <v>9167</v>
      </c>
      <c r="D433" s="82" t="s">
        <v>853</v>
      </c>
      <c r="E433" s="82">
        <v>54001</v>
      </c>
      <c r="F433" s="82" t="s">
        <v>853</v>
      </c>
      <c r="G433" s="238" t="s">
        <v>9257</v>
      </c>
      <c r="H433" s="83">
        <v>254001004087</v>
      </c>
      <c r="I433" s="82" t="s">
        <v>4892</v>
      </c>
      <c r="J433" s="240">
        <v>254001004087</v>
      </c>
      <c r="K433" s="82" t="s">
        <v>4892</v>
      </c>
      <c r="L433" s="82" t="s">
        <v>535</v>
      </c>
      <c r="M433" s="84" t="s">
        <v>4893</v>
      </c>
      <c r="N433" s="85">
        <v>0</v>
      </c>
      <c r="O433" s="238">
        <v>0</v>
      </c>
      <c r="P433" s="238">
        <v>1</v>
      </c>
      <c r="Q433" s="238">
        <v>0</v>
      </c>
      <c r="R433" s="238">
        <v>0</v>
      </c>
      <c r="S433" s="238">
        <v>0</v>
      </c>
      <c r="T433" s="238">
        <v>0</v>
      </c>
      <c r="U433" s="238">
        <v>0</v>
      </c>
      <c r="V433" s="238">
        <v>0</v>
      </c>
      <c r="W433" s="238">
        <v>0</v>
      </c>
      <c r="X433" s="238">
        <v>0</v>
      </c>
      <c r="Y433" s="238">
        <v>0</v>
      </c>
      <c r="Z433" s="238">
        <v>0</v>
      </c>
      <c r="AA433" s="238">
        <v>0</v>
      </c>
      <c r="AB433" s="238">
        <v>0</v>
      </c>
      <c r="AC433" s="238">
        <v>0</v>
      </c>
      <c r="AD433" s="238">
        <v>0</v>
      </c>
      <c r="AE433" s="238">
        <v>0</v>
      </c>
      <c r="AF433" s="238">
        <v>0</v>
      </c>
      <c r="AG433" s="238">
        <v>0</v>
      </c>
      <c r="AH433" s="238">
        <v>0</v>
      </c>
      <c r="AI433" s="238">
        <v>0</v>
      </c>
      <c r="AJ433" s="238">
        <v>0</v>
      </c>
      <c r="AK433" s="239">
        <f t="shared" si="6"/>
        <v>1</v>
      </c>
    </row>
    <row r="434" spans="1:37" x14ac:dyDescent="0.3">
      <c r="A434" s="85">
        <v>433</v>
      </c>
      <c r="B434" s="242">
        <v>2</v>
      </c>
      <c r="C434" s="82" t="s">
        <v>9167</v>
      </c>
      <c r="D434" s="82" t="s">
        <v>853</v>
      </c>
      <c r="E434" s="82">
        <v>54001</v>
      </c>
      <c r="F434" s="82" t="s">
        <v>853</v>
      </c>
      <c r="G434" s="238" t="s">
        <v>9257</v>
      </c>
      <c r="H434" s="83">
        <v>254001004087</v>
      </c>
      <c r="I434" s="82" t="s">
        <v>4892</v>
      </c>
      <c r="J434" s="240">
        <v>254001009836</v>
      </c>
      <c r="K434" s="82" t="s">
        <v>4894</v>
      </c>
      <c r="L434" s="82" t="s">
        <v>535</v>
      </c>
      <c r="M434" s="84" t="s">
        <v>4895</v>
      </c>
      <c r="N434" s="85">
        <v>0</v>
      </c>
      <c r="O434" s="238">
        <v>0</v>
      </c>
      <c r="P434" s="238">
        <v>0</v>
      </c>
      <c r="Q434" s="238">
        <v>1</v>
      </c>
      <c r="R434" s="238">
        <v>0</v>
      </c>
      <c r="S434" s="238">
        <v>0</v>
      </c>
      <c r="T434" s="238">
        <v>0</v>
      </c>
      <c r="U434" s="238">
        <v>0</v>
      </c>
      <c r="V434" s="238">
        <v>0</v>
      </c>
      <c r="W434" s="238">
        <v>0</v>
      </c>
      <c r="X434" s="238">
        <v>0</v>
      </c>
      <c r="Y434" s="238">
        <v>0</v>
      </c>
      <c r="Z434" s="238">
        <v>0</v>
      </c>
      <c r="AA434" s="238">
        <v>0</v>
      </c>
      <c r="AB434" s="238">
        <v>0</v>
      </c>
      <c r="AC434" s="238">
        <v>0</v>
      </c>
      <c r="AD434" s="238">
        <v>0</v>
      </c>
      <c r="AE434" s="238">
        <v>0</v>
      </c>
      <c r="AF434" s="238">
        <v>0</v>
      </c>
      <c r="AG434" s="238">
        <v>0</v>
      </c>
      <c r="AH434" s="238">
        <v>0</v>
      </c>
      <c r="AI434" s="238">
        <v>0</v>
      </c>
      <c r="AJ434" s="238">
        <v>0</v>
      </c>
      <c r="AK434" s="239">
        <f t="shared" si="6"/>
        <v>1</v>
      </c>
    </row>
    <row r="435" spans="1:37" x14ac:dyDescent="0.3">
      <c r="A435" s="85">
        <v>434</v>
      </c>
      <c r="B435" s="242">
        <v>2</v>
      </c>
      <c r="C435" s="82" t="s">
        <v>9167</v>
      </c>
      <c r="D435" s="82" t="s">
        <v>853</v>
      </c>
      <c r="E435" s="82">
        <v>54001</v>
      </c>
      <c r="F435" s="82" t="s">
        <v>853</v>
      </c>
      <c r="G435" s="238" t="s">
        <v>9257</v>
      </c>
      <c r="H435" s="83">
        <v>454001006712</v>
      </c>
      <c r="I435" s="82" t="s">
        <v>4349</v>
      </c>
      <c r="J435" s="240">
        <v>254001008040</v>
      </c>
      <c r="K435" s="82" t="s">
        <v>4897</v>
      </c>
      <c r="L435" s="82" t="s">
        <v>535</v>
      </c>
      <c r="M435" s="84" t="s">
        <v>4898</v>
      </c>
      <c r="N435" s="85">
        <v>0</v>
      </c>
      <c r="O435" s="238">
        <v>0</v>
      </c>
      <c r="P435" s="238">
        <v>0</v>
      </c>
      <c r="Q435" s="238">
        <v>1</v>
      </c>
      <c r="R435" s="238">
        <v>0</v>
      </c>
      <c r="S435" s="238">
        <v>0</v>
      </c>
      <c r="T435" s="238">
        <v>0</v>
      </c>
      <c r="U435" s="238">
        <v>0</v>
      </c>
      <c r="V435" s="238">
        <v>0</v>
      </c>
      <c r="W435" s="238">
        <v>0</v>
      </c>
      <c r="X435" s="238">
        <v>0</v>
      </c>
      <c r="Y435" s="238">
        <v>0</v>
      </c>
      <c r="Z435" s="238">
        <v>0</v>
      </c>
      <c r="AA435" s="238">
        <v>0</v>
      </c>
      <c r="AB435" s="238">
        <v>0</v>
      </c>
      <c r="AC435" s="238">
        <v>0</v>
      </c>
      <c r="AD435" s="238">
        <v>0</v>
      </c>
      <c r="AE435" s="238">
        <v>0</v>
      </c>
      <c r="AF435" s="238">
        <v>0</v>
      </c>
      <c r="AG435" s="238">
        <v>0</v>
      </c>
      <c r="AH435" s="238">
        <v>0</v>
      </c>
      <c r="AI435" s="238">
        <v>0</v>
      </c>
      <c r="AJ435" s="238">
        <v>0</v>
      </c>
      <c r="AK435" s="239">
        <f t="shared" si="6"/>
        <v>1</v>
      </c>
    </row>
    <row r="436" spans="1:37" x14ac:dyDescent="0.3">
      <c r="A436" s="85">
        <v>435</v>
      </c>
      <c r="B436" s="242">
        <v>2</v>
      </c>
      <c r="C436" s="82" t="s">
        <v>9167</v>
      </c>
      <c r="D436" s="82" t="s">
        <v>853</v>
      </c>
      <c r="E436" s="82">
        <v>54001</v>
      </c>
      <c r="F436" s="82" t="s">
        <v>853</v>
      </c>
      <c r="G436" s="238" t="s">
        <v>9257</v>
      </c>
      <c r="H436" s="83">
        <v>254001004087</v>
      </c>
      <c r="I436" s="82" t="s">
        <v>4892</v>
      </c>
      <c r="J436" s="240">
        <v>254001004401</v>
      </c>
      <c r="K436" s="82" t="s">
        <v>4907</v>
      </c>
      <c r="L436" s="82" t="s">
        <v>535</v>
      </c>
      <c r="M436" s="84" t="s">
        <v>4908</v>
      </c>
      <c r="N436" s="85">
        <v>0</v>
      </c>
      <c r="O436" s="238">
        <v>1</v>
      </c>
      <c r="P436" s="238">
        <v>0</v>
      </c>
      <c r="Q436" s="238">
        <v>0</v>
      </c>
      <c r="R436" s="238">
        <v>0</v>
      </c>
      <c r="S436" s="238">
        <v>0</v>
      </c>
      <c r="T436" s="238">
        <v>0</v>
      </c>
      <c r="U436" s="238">
        <v>0</v>
      </c>
      <c r="V436" s="238">
        <v>0</v>
      </c>
      <c r="W436" s="238">
        <v>0</v>
      </c>
      <c r="X436" s="238">
        <v>0</v>
      </c>
      <c r="Y436" s="238">
        <v>0</v>
      </c>
      <c r="Z436" s="238">
        <v>0</v>
      </c>
      <c r="AA436" s="238">
        <v>0</v>
      </c>
      <c r="AB436" s="238">
        <v>0</v>
      </c>
      <c r="AC436" s="238">
        <v>0</v>
      </c>
      <c r="AD436" s="238">
        <v>0</v>
      </c>
      <c r="AE436" s="238">
        <v>0</v>
      </c>
      <c r="AF436" s="238">
        <v>0</v>
      </c>
      <c r="AG436" s="238">
        <v>0</v>
      </c>
      <c r="AH436" s="238">
        <v>0</v>
      </c>
      <c r="AI436" s="238">
        <v>0</v>
      </c>
      <c r="AJ436" s="238">
        <v>0</v>
      </c>
      <c r="AK436" s="239">
        <f t="shared" si="6"/>
        <v>1</v>
      </c>
    </row>
    <row r="437" spans="1:37" x14ac:dyDescent="0.3">
      <c r="A437" s="85">
        <v>436</v>
      </c>
      <c r="B437" s="242">
        <v>2</v>
      </c>
      <c r="C437" s="82" t="s">
        <v>9167</v>
      </c>
      <c r="D437" s="82" t="s">
        <v>853</v>
      </c>
      <c r="E437" s="82">
        <v>54001</v>
      </c>
      <c r="F437" s="82" t="s">
        <v>853</v>
      </c>
      <c r="G437" s="238" t="s">
        <v>9257</v>
      </c>
      <c r="H437" s="83">
        <v>354001012181</v>
      </c>
      <c r="I437" s="82" t="s">
        <v>8590</v>
      </c>
      <c r="J437" s="240">
        <v>354001012181</v>
      </c>
      <c r="K437" s="82" t="s">
        <v>8591</v>
      </c>
      <c r="L437" s="82" t="s">
        <v>523</v>
      </c>
      <c r="M437" s="84" t="s">
        <v>8592</v>
      </c>
      <c r="N437" s="85">
        <v>4</v>
      </c>
      <c r="O437" s="238">
        <v>0</v>
      </c>
      <c r="P437" s="238">
        <v>0</v>
      </c>
      <c r="Q437" s="238">
        <v>0</v>
      </c>
      <c r="R437" s="238">
        <v>0</v>
      </c>
      <c r="S437" s="238">
        <v>0</v>
      </c>
      <c r="T437" s="238">
        <v>0</v>
      </c>
      <c r="U437" s="238">
        <v>0</v>
      </c>
      <c r="V437" s="238">
        <v>0</v>
      </c>
      <c r="W437" s="238">
        <v>0</v>
      </c>
      <c r="X437" s="238">
        <v>0</v>
      </c>
      <c r="Y437" s="238">
        <v>0</v>
      </c>
      <c r="Z437" s="238">
        <v>0</v>
      </c>
      <c r="AA437" s="238">
        <v>0</v>
      </c>
      <c r="AB437" s="238">
        <v>0</v>
      </c>
      <c r="AC437" s="238">
        <v>0</v>
      </c>
      <c r="AD437" s="238">
        <v>0</v>
      </c>
      <c r="AE437" s="238">
        <v>0</v>
      </c>
      <c r="AF437" s="238">
        <v>0</v>
      </c>
      <c r="AG437" s="238">
        <v>0</v>
      </c>
      <c r="AH437" s="238">
        <v>0</v>
      </c>
      <c r="AI437" s="238">
        <v>0</v>
      </c>
      <c r="AJ437" s="238">
        <v>0</v>
      </c>
      <c r="AK437" s="239">
        <f t="shared" si="6"/>
        <v>4</v>
      </c>
    </row>
    <row r="438" spans="1:37" x14ac:dyDescent="0.3">
      <c r="A438" s="85">
        <v>437</v>
      </c>
      <c r="B438" s="242">
        <v>2</v>
      </c>
      <c r="C438" s="82" t="s">
        <v>9167</v>
      </c>
      <c r="D438" s="82" t="s">
        <v>853</v>
      </c>
      <c r="E438" s="82">
        <v>54001</v>
      </c>
      <c r="F438" s="82" t="s">
        <v>853</v>
      </c>
      <c r="G438" s="238" t="s">
        <v>9257</v>
      </c>
      <c r="H438" s="83">
        <v>354001012173</v>
      </c>
      <c r="I438" s="82" t="s">
        <v>8593</v>
      </c>
      <c r="J438" s="240">
        <v>354001012173</v>
      </c>
      <c r="K438" s="82" t="s">
        <v>8594</v>
      </c>
      <c r="L438" s="82" t="s">
        <v>523</v>
      </c>
      <c r="M438" s="84" t="s">
        <v>8595</v>
      </c>
      <c r="N438" s="85">
        <v>4</v>
      </c>
      <c r="O438" s="238">
        <v>0</v>
      </c>
      <c r="P438" s="238">
        <v>0</v>
      </c>
      <c r="Q438" s="238">
        <v>0</v>
      </c>
      <c r="R438" s="238">
        <v>0</v>
      </c>
      <c r="S438" s="238">
        <v>0</v>
      </c>
      <c r="T438" s="238">
        <v>0</v>
      </c>
      <c r="U438" s="238">
        <v>0</v>
      </c>
      <c r="V438" s="238">
        <v>0</v>
      </c>
      <c r="W438" s="238">
        <v>0</v>
      </c>
      <c r="X438" s="238">
        <v>0</v>
      </c>
      <c r="Y438" s="238">
        <v>0</v>
      </c>
      <c r="Z438" s="238">
        <v>0</v>
      </c>
      <c r="AA438" s="238">
        <v>0</v>
      </c>
      <c r="AB438" s="238">
        <v>0</v>
      </c>
      <c r="AC438" s="238">
        <v>0</v>
      </c>
      <c r="AD438" s="238">
        <v>0</v>
      </c>
      <c r="AE438" s="238">
        <v>0</v>
      </c>
      <c r="AF438" s="238">
        <v>0</v>
      </c>
      <c r="AG438" s="238">
        <v>0</v>
      </c>
      <c r="AH438" s="238">
        <v>0</v>
      </c>
      <c r="AI438" s="238">
        <v>0</v>
      </c>
      <c r="AJ438" s="238">
        <v>0</v>
      </c>
      <c r="AK438" s="239">
        <f t="shared" si="6"/>
        <v>4</v>
      </c>
    </row>
    <row r="439" spans="1:37" x14ac:dyDescent="0.3">
      <c r="A439" s="85">
        <v>438</v>
      </c>
      <c r="B439" s="242">
        <v>2</v>
      </c>
      <c r="C439" s="82" t="s">
        <v>9167</v>
      </c>
      <c r="D439" s="82" t="s">
        <v>853</v>
      </c>
      <c r="E439" s="82">
        <v>54001</v>
      </c>
      <c r="F439" s="82" t="s">
        <v>853</v>
      </c>
      <c r="G439" s="238" t="s">
        <v>9257</v>
      </c>
      <c r="H439" s="83">
        <v>354001012025</v>
      </c>
      <c r="I439" s="82" t="s">
        <v>8596</v>
      </c>
      <c r="J439" s="240">
        <v>354001012025</v>
      </c>
      <c r="K439" s="82" t="s">
        <v>8597</v>
      </c>
      <c r="L439" s="82" t="s">
        <v>523</v>
      </c>
      <c r="M439" s="84" t="s">
        <v>8598</v>
      </c>
      <c r="N439" s="85">
        <v>4</v>
      </c>
      <c r="O439" s="238">
        <v>0</v>
      </c>
      <c r="P439" s="238">
        <v>0</v>
      </c>
      <c r="Q439" s="238">
        <v>0</v>
      </c>
      <c r="R439" s="238">
        <v>0</v>
      </c>
      <c r="S439" s="238">
        <v>0</v>
      </c>
      <c r="T439" s="238">
        <v>0</v>
      </c>
      <c r="U439" s="238">
        <v>0</v>
      </c>
      <c r="V439" s="238">
        <v>0</v>
      </c>
      <c r="W439" s="238">
        <v>0</v>
      </c>
      <c r="X439" s="238">
        <v>0</v>
      </c>
      <c r="Y439" s="238">
        <v>0</v>
      </c>
      <c r="Z439" s="238">
        <v>0</v>
      </c>
      <c r="AA439" s="238">
        <v>0</v>
      </c>
      <c r="AB439" s="238">
        <v>0</v>
      </c>
      <c r="AC439" s="238">
        <v>0</v>
      </c>
      <c r="AD439" s="238">
        <v>0</v>
      </c>
      <c r="AE439" s="238">
        <v>0</v>
      </c>
      <c r="AF439" s="238">
        <v>0</v>
      </c>
      <c r="AG439" s="238">
        <v>0</v>
      </c>
      <c r="AH439" s="238">
        <v>0</v>
      </c>
      <c r="AI439" s="238">
        <v>0</v>
      </c>
      <c r="AJ439" s="238">
        <v>0</v>
      </c>
      <c r="AK439" s="239">
        <f t="shared" si="6"/>
        <v>4</v>
      </c>
    </row>
    <row r="440" spans="1:37" x14ac:dyDescent="0.3">
      <c r="A440" s="85">
        <v>439</v>
      </c>
      <c r="B440" s="242">
        <v>2</v>
      </c>
      <c r="C440" s="82" t="s">
        <v>9167</v>
      </c>
      <c r="D440" s="82" t="s">
        <v>853</v>
      </c>
      <c r="E440" s="82">
        <v>54001</v>
      </c>
      <c r="F440" s="82" t="s">
        <v>853</v>
      </c>
      <c r="G440" s="238" t="s">
        <v>9257</v>
      </c>
      <c r="H440" s="83"/>
      <c r="I440" s="82" t="s">
        <v>9302</v>
      </c>
      <c r="J440" s="240">
        <v>110</v>
      </c>
      <c r="K440" s="82" t="s">
        <v>9303</v>
      </c>
      <c r="L440" s="82" t="s">
        <v>523</v>
      </c>
      <c r="M440" s="84" t="s">
        <v>9304</v>
      </c>
      <c r="N440" s="85">
        <v>0</v>
      </c>
      <c r="O440" s="238">
        <v>0</v>
      </c>
      <c r="P440" s="238">
        <v>0</v>
      </c>
      <c r="Q440" s="238">
        <v>0</v>
      </c>
      <c r="R440" s="238">
        <v>0</v>
      </c>
      <c r="S440" s="238">
        <v>0</v>
      </c>
      <c r="T440" s="238">
        <v>0</v>
      </c>
      <c r="U440" s="238">
        <v>0</v>
      </c>
      <c r="V440" s="238">
        <v>0</v>
      </c>
      <c r="W440" s="238">
        <v>0</v>
      </c>
      <c r="X440" s="238">
        <v>0</v>
      </c>
      <c r="Y440" s="238">
        <v>0</v>
      </c>
      <c r="Z440" s="238">
        <v>0</v>
      </c>
      <c r="AA440" s="238">
        <v>0</v>
      </c>
      <c r="AB440" s="238">
        <v>0</v>
      </c>
      <c r="AC440" s="238">
        <v>0</v>
      </c>
      <c r="AD440" s="238">
        <v>0</v>
      </c>
      <c r="AE440" s="238">
        <v>0</v>
      </c>
      <c r="AF440" s="238">
        <v>0</v>
      </c>
      <c r="AG440" s="238">
        <v>0</v>
      </c>
      <c r="AH440" s="238">
        <v>1</v>
      </c>
      <c r="AI440" s="238">
        <v>0</v>
      </c>
      <c r="AJ440" s="238">
        <v>0</v>
      </c>
      <c r="AK440" s="239">
        <f t="shared" si="6"/>
        <v>1</v>
      </c>
    </row>
    <row r="441" spans="1:37" x14ac:dyDescent="0.3">
      <c r="A441" s="85">
        <v>440</v>
      </c>
      <c r="B441" s="242">
        <v>2</v>
      </c>
      <c r="C441" s="82" t="s">
        <v>9167</v>
      </c>
      <c r="D441" s="82" t="s">
        <v>853</v>
      </c>
      <c r="E441" s="82">
        <v>54001</v>
      </c>
      <c r="F441" s="82" t="s">
        <v>853</v>
      </c>
      <c r="G441" s="238" t="s">
        <v>9257</v>
      </c>
      <c r="H441" s="83"/>
      <c r="I441" s="82" t="s">
        <v>9302</v>
      </c>
      <c r="J441" s="240">
        <v>111</v>
      </c>
      <c r="K441" s="82" t="s">
        <v>9305</v>
      </c>
      <c r="L441" s="82" t="s">
        <v>523</v>
      </c>
      <c r="M441" s="84" t="s">
        <v>9306</v>
      </c>
      <c r="N441" s="85">
        <v>0</v>
      </c>
      <c r="O441" s="238">
        <v>0</v>
      </c>
      <c r="P441" s="238">
        <v>0</v>
      </c>
      <c r="Q441" s="238">
        <v>0</v>
      </c>
      <c r="R441" s="238">
        <v>0</v>
      </c>
      <c r="S441" s="238">
        <v>0</v>
      </c>
      <c r="T441" s="238">
        <v>0</v>
      </c>
      <c r="U441" s="238">
        <v>0</v>
      </c>
      <c r="V441" s="238">
        <v>0</v>
      </c>
      <c r="W441" s="238">
        <v>0</v>
      </c>
      <c r="X441" s="238">
        <v>0</v>
      </c>
      <c r="Y441" s="238">
        <v>0</v>
      </c>
      <c r="Z441" s="238">
        <v>0</v>
      </c>
      <c r="AA441" s="238">
        <v>0</v>
      </c>
      <c r="AB441" s="238">
        <v>0</v>
      </c>
      <c r="AC441" s="238">
        <v>0</v>
      </c>
      <c r="AD441" s="238">
        <v>0</v>
      </c>
      <c r="AE441" s="238">
        <v>0</v>
      </c>
      <c r="AF441" s="238">
        <v>0</v>
      </c>
      <c r="AG441" s="238">
        <v>0</v>
      </c>
      <c r="AH441" s="238">
        <v>0</v>
      </c>
      <c r="AI441" s="238">
        <v>1</v>
      </c>
      <c r="AJ441" s="238">
        <v>0</v>
      </c>
      <c r="AK441" s="239">
        <f t="shared" si="6"/>
        <v>1</v>
      </c>
    </row>
    <row r="442" spans="1:37" x14ac:dyDescent="0.3">
      <c r="A442" s="85">
        <v>441</v>
      </c>
      <c r="B442" s="242">
        <v>2</v>
      </c>
      <c r="C442" s="82" t="s">
        <v>9167</v>
      </c>
      <c r="D442" s="82" t="s">
        <v>9167</v>
      </c>
      <c r="E442" s="82">
        <v>54385</v>
      </c>
      <c r="F442" s="82" t="s">
        <v>2474</v>
      </c>
      <c r="G442" s="238" t="s">
        <v>9257</v>
      </c>
      <c r="H442" s="83">
        <v>254128001028</v>
      </c>
      <c r="I442" s="82" t="s">
        <v>8600</v>
      </c>
      <c r="J442" s="240">
        <v>254128001028</v>
      </c>
      <c r="K442" s="82" t="s">
        <v>8600</v>
      </c>
      <c r="L442" s="82" t="s">
        <v>535</v>
      </c>
      <c r="M442" s="84" t="s">
        <v>8601</v>
      </c>
      <c r="N442" s="85">
        <v>1</v>
      </c>
      <c r="O442" s="238">
        <v>0</v>
      </c>
      <c r="P442" s="238">
        <v>0</v>
      </c>
      <c r="Q442" s="238">
        <v>0</v>
      </c>
      <c r="R442" s="238">
        <v>0</v>
      </c>
      <c r="S442" s="238">
        <v>0</v>
      </c>
      <c r="T442" s="238">
        <v>0</v>
      </c>
      <c r="U442" s="238">
        <v>0</v>
      </c>
      <c r="V442" s="238">
        <v>0</v>
      </c>
      <c r="W442" s="238">
        <v>0</v>
      </c>
      <c r="X442" s="238">
        <v>0</v>
      </c>
      <c r="Y442" s="238">
        <v>0</v>
      </c>
      <c r="Z442" s="238">
        <v>0</v>
      </c>
      <c r="AA442" s="238">
        <v>0</v>
      </c>
      <c r="AB442" s="238">
        <v>0</v>
      </c>
      <c r="AC442" s="238">
        <v>0</v>
      </c>
      <c r="AD442" s="238">
        <v>0</v>
      </c>
      <c r="AE442" s="238">
        <v>0</v>
      </c>
      <c r="AF442" s="238">
        <v>0</v>
      </c>
      <c r="AG442" s="238">
        <v>0</v>
      </c>
      <c r="AH442" s="238">
        <v>0</v>
      </c>
      <c r="AI442" s="238">
        <v>0</v>
      </c>
      <c r="AJ442" s="238">
        <v>0</v>
      </c>
      <c r="AK442" s="239">
        <f t="shared" si="6"/>
        <v>1</v>
      </c>
    </row>
    <row r="443" spans="1:37" x14ac:dyDescent="0.3">
      <c r="A443" s="85">
        <v>442</v>
      </c>
      <c r="B443" s="242">
        <v>2</v>
      </c>
      <c r="C443" s="82" t="s">
        <v>9167</v>
      </c>
      <c r="D443" s="82" t="s">
        <v>9167</v>
      </c>
      <c r="E443" s="82">
        <v>54385</v>
      </c>
      <c r="F443" s="82" t="s">
        <v>2474</v>
      </c>
      <c r="G443" s="238" t="s">
        <v>9257</v>
      </c>
      <c r="H443" s="83">
        <v>254385000431</v>
      </c>
      <c r="I443" s="82" t="s">
        <v>8602</v>
      </c>
      <c r="J443" s="240">
        <v>254385000431</v>
      </c>
      <c r="K443" s="82" t="s">
        <v>8602</v>
      </c>
      <c r="L443" s="82" t="s">
        <v>535</v>
      </c>
      <c r="M443" s="84" t="s">
        <v>2910</v>
      </c>
      <c r="N443" s="85">
        <v>1</v>
      </c>
      <c r="O443" s="238">
        <v>0</v>
      </c>
      <c r="P443" s="238">
        <v>0</v>
      </c>
      <c r="Q443" s="238">
        <v>0</v>
      </c>
      <c r="R443" s="238">
        <v>0</v>
      </c>
      <c r="S443" s="238">
        <v>0</v>
      </c>
      <c r="T443" s="238">
        <v>0</v>
      </c>
      <c r="U443" s="238">
        <v>0</v>
      </c>
      <c r="V443" s="238">
        <v>0</v>
      </c>
      <c r="W443" s="238">
        <v>0</v>
      </c>
      <c r="X443" s="238">
        <v>0</v>
      </c>
      <c r="Y443" s="238">
        <v>0</v>
      </c>
      <c r="Z443" s="238">
        <v>0</v>
      </c>
      <c r="AA443" s="238">
        <v>0</v>
      </c>
      <c r="AB443" s="238">
        <v>0</v>
      </c>
      <c r="AC443" s="238">
        <v>0</v>
      </c>
      <c r="AD443" s="238">
        <v>0</v>
      </c>
      <c r="AE443" s="238">
        <v>0</v>
      </c>
      <c r="AF443" s="238">
        <v>0</v>
      </c>
      <c r="AG443" s="238">
        <v>0</v>
      </c>
      <c r="AH443" s="238">
        <v>0</v>
      </c>
      <c r="AI443" s="238">
        <v>0</v>
      </c>
      <c r="AJ443" s="238">
        <v>0</v>
      </c>
      <c r="AK443" s="239">
        <f t="shared" si="6"/>
        <v>1</v>
      </c>
    </row>
    <row r="444" spans="1:37" x14ac:dyDescent="0.3">
      <c r="A444" s="85">
        <v>443</v>
      </c>
      <c r="B444" s="242">
        <v>2</v>
      </c>
      <c r="C444" s="82" t="s">
        <v>9167</v>
      </c>
      <c r="D444" s="82" t="s">
        <v>9167</v>
      </c>
      <c r="E444" s="82">
        <v>54385</v>
      </c>
      <c r="F444" s="82" t="s">
        <v>2474</v>
      </c>
      <c r="G444" s="238" t="s">
        <v>9257</v>
      </c>
      <c r="H444" s="83">
        <v>454128001078</v>
      </c>
      <c r="I444" s="82" t="s">
        <v>8603</v>
      </c>
      <c r="J444" s="240">
        <v>254128000099</v>
      </c>
      <c r="K444" s="82" t="s">
        <v>8604</v>
      </c>
      <c r="L444" s="82" t="s">
        <v>523</v>
      </c>
      <c r="M444" s="84" t="s">
        <v>8605</v>
      </c>
      <c r="N444" s="85">
        <v>2</v>
      </c>
      <c r="O444" s="238">
        <v>0</v>
      </c>
      <c r="P444" s="238">
        <v>0</v>
      </c>
      <c r="Q444" s="238">
        <v>0</v>
      </c>
      <c r="R444" s="238">
        <v>0</v>
      </c>
      <c r="S444" s="238">
        <v>0</v>
      </c>
      <c r="T444" s="238">
        <v>0</v>
      </c>
      <c r="U444" s="238">
        <v>0</v>
      </c>
      <c r="V444" s="238">
        <v>0</v>
      </c>
      <c r="W444" s="238">
        <v>0</v>
      </c>
      <c r="X444" s="238">
        <v>0</v>
      </c>
      <c r="Y444" s="238">
        <v>0</v>
      </c>
      <c r="Z444" s="238">
        <v>0</v>
      </c>
      <c r="AA444" s="238">
        <v>0</v>
      </c>
      <c r="AB444" s="238">
        <v>0</v>
      </c>
      <c r="AC444" s="238">
        <v>0</v>
      </c>
      <c r="AD444" s="238">
        <v>0</v>
      </c>
      <c r="AE444" s="238">
        <v>0</v>
      </c>
      <c r="AF444" s="238">
        <v>0</v>
      </c>
      <c r="AG444" s="238">
        <v>0</v>
      </c>
      <c r="AH444" s="238">
        <v>0</v>
      </c>
      <c r="AI444" s="238">
        <v>0</v>
      </c>
      <c r="AJ444" s="238">
        <v>0</v>
      </c>
      <c r="AK444" s="239">
        <f t="shared" si="6"/>
        <v>2</v>
      </c>
    </row>
    <row r="445" spans="1:37" x14ac:dyDescent="0.3">
      <c r="A445" s="85">
        <v>444</v>
      </c>
      <c r="B445" s="242">
        <v>2</v>
      </c>
      <c r="C445" s="82" t="s">
        <v>9167</v>
      </c>
      <c r="D445" s="82" t="s">
        <v>9167</v>
      </c>
      <c r="E445" s="82">
        <v>54385</v>
      </c>
      <c r="F445" s="82" t="s">
        <v>2474</v>
      </c>
      <c r="G445" s="238" t="s">
        <v>9257</v>
      </c>
      <c r="H445" s="83">
        <v>254385000121</v>
      </c>
      <c r="I445" s="82" t="s">
        <v>8606</v>
      </c>
      <c r="J445" s="240">
        <v>254385000121</v>
      </c>
      <c r="K445" s="82" t="s">
        <v>8607</v>
      </c>
      <c r="L445" s="82" t="s">
        <v>535</v>
      </c>
      <c r="M445" s="84" t="s">
        <v>8608</v>
      </c>
      <c r="N445" s="85">
        <v>1</v>
      </c>
      <c r="O445" s="238">
        <v>0</v>
      </c>
      <c r="P445" s="238">
        <v>0</v>
      </c>
      <c r="Q445" s="238">
        <v>0</v>
      </c>
      <c r="R445" s="238">
        <v>0</v>
      </c>
      <c r="S445" s="238">
        <v>0</v>
      </c>
      <c r="T445" s="238">
        <v>0</v>
      </c>
      <c r="U445" s="238">
        <v>0</v>
      </c>
      <c r="V445" s="238">
        <v>0</v>
      </c>
      <c r="W445" s="238">
        <v>0</v>
      </c>
      <c r="X445" s="238">
        <v>0</v>
      </c>
      <c r="Y445" s="238">
        <v>0</v>
      </c>
      <c r="Z445" s="238">
        <v>0</v>
      </c>
      <c r="AA445" s="238">
        <v>0</v>
      </c>
      <c r="AB445" s="238">
        <v>0</v>
      </c>
      <c r="AC445" s="238">
        <v>0</v>
      </c>
      <c r="AD445" s="238">
        <v>0</v>
      </c>
      <c r="AE445" s="238">
        <v>0</v>
      </c>
      <c r="AF445" s="238">
        <v>0</v>
      </c>
      <c r="AG445" s="238">
        <v>0</v>
      </c>
      <c r="AH445" s="238">
        <v>0</v>
      </c>
      <c r="AI445" s="238">
        <v>0</v>
      </c>
      <c r="AJ445" s="238">
        <v>0</v>
      </c>
      <c r="AK445" s="239">
        <f t="shared" ref="AK445" si="7">SUM(N445:AJ445)</f>
        <v>1</v>
      </c>
    </row>
    <row r="446" spans="1:37" x14ac:dyDescent="0.3">
      <c r="A446" s="85">
        <v>445</v>
      </c>
      <c r="B446" s="242">
        <v>2</v>
      </c>
      <c r="C446" s="82" t="s">
        <v>9167</v>
      </c>
      <c r="D446" s="82" t="s">
        <v>9167</v>
      </c>
      <c r="E446" s="82">
        <v>54405</v>
      </c>
      <c r="F446" s="82" t="s">
        <v>9307</v>
      </c>
      <c r="G446" s="238" t="s">
        <v>9257</v>
      </c>
      <c r="H446" s="83">
        <v>254874000363</v>
      </c>
      <c r="I446" s="82" t="s">
        <v>8610</v>
      </c>
      <c r="J446" s="240">
        <v>254874000266</v>
      </c>
      <c r="K446" s="82" t="s">
        <v>9308</v>
      </c>
      <c r="L446" s="82" t="s">
        <v>523</v>
      </c>
      <c r="M446" s="84" t="s">
        <v>9309</v>
      </c>
      <c r="N446" s="345">
        <v>0</v>
      </c>
      <c r="O446" s="346">
        <v>1</v>
      </c>
      <c r="P446" s="346">
        <f>0</f>
        <v>0</v>
      </c>
      <c r="Q446" s="346">
        <v>0</v>
      </c>
      <c r="R446" s="346">
        <v>0</v>
      </c>
      <c r="S446" s="346">
        <v>0</v>
      </c>
      <c r="T446" s="346">
        <v>0</v>
      </c>
      <c r="U446" s="346">
        <v>0</v>
      </c>
      <c r="V446" s="346">
        <v>0</v>
      </c>
      <c r="W446" s="346">
        <v>0</v>
      </c>
      <c r="X446" s="346">
        <v>0</v>
      </c>
      <c r="Y446" s="346">
        <v>0</v>
      </c>
      <c r="Z446" s="346">
        <v>0</v>
      </c>
      <c r="AA446" s="346">
        <v>0</v>
      </c>
      <c r="AB446" s="346">
        <v>0</v>
      </c>
      <c r="AC446" s="346">
        <v>0</v>
      </c>
      <c r="AD446" s="346">
        <v>0</v>
      </c>
      <c r="AE446" s="346">
        <v>0</v>
      </c>
      <c r="AF446" s="346">
        <v>0</v>
      </c>
      <c r="AG446" s="346">
        <v>0</v>
      </c>
      <c r="AH446" s="346">
        <v>0</v>
      </c>
      <c r="AI446" s="346">
        <v>0</v>
      </c>
      <c r="AJ446" s="346">
        <v>0</v>
      </c>
      <c r="AK446" s="347">
        <v>1</v>
      </c>
    </row>
    <row r="447" spans="1:37" x14ac:dyDescent="0.3">
      <c r="A447" s="85">
        <v>446</v>
      </c>
      <c r="B447" s="242">
        <v>2</v>
      </c>
      <c r="C447" s="82" t="s">
        <v>9167</v>
      </c>
      <c r="D447" s="82" t="s">
        <v>9167</v>
      </c>
      <c r="E447" s="82">
        <v>54405</v>
      </c>
      <c r="F447" s="82" t="s">
        <v>9307</v>
      </c>
      <c r="G447" s="238" t="s">
        <v>9257</v>
      </c>
      <c r="H447" s="83">
        <v>254874000363</v>
      </c>
      <c r="I447" s="82" t="s">
        <v>8610</v>
      </c>
      <c r="J447" s="240">
        <v>154405000129</v>
      </c>
      <c r="K447" s="82" t="s">
        <v>8611</v>
      </c>
      <c r="L447" s="82" t="s">
        <v>523</v>
      </c>
      <c r="M447" s="84" t="s">
        <v>8612</v>
      </c>
      <c r="N447" s="85">
        <v>1</v>
      </c>
      <c r="O447" s="238">
        <v>0</v>
      </c>
      <c r="P447" s="238">
        <v>0</v>
      </c>
      <c r="Q447" s="238">
        <v>0</v>
      </c>
      <c r="R447" s="238">
        <v>0</v>
      </c>
      <c r="S447" s="238">
        <v>0</v>
      </c>
      <c r="T447" s="238">
        <v>0</v>
      </c>
      <c r="U447" s="238">
        <v>0</v>
      </c>
      <c r="V447" s="238">
        <v>0</v>
      </c>
      <c r="W447" s="238">
        <v>0</v>
      </c>
      <c r="X447" s="238">
        <v>0</v>
      </c>
      <c r="Y447" s="238">
        <v>0</v>
      </c>
      <c r="Z447" s="238">
        <v>0</v>
      </c>
      <c r="AA447" s="238">
        <v>0</v>
      </c>
      <c r="AB447" s="238">
        <v>0</v>
      </c>
      <c r="AC447" s="238">
        <v>0</v>
      </c>
      <c r="AD447" s="238">
        <v>0</v>
      </c>
      <c r="AE447" s="238">
        <v>0</v>
      </c>
      <c r="AF447" s="238">
        <v>0</v>
      </c>
      <c r="AG447" s="238">
        <v>0</v>
      </c>
      <c r="AH447" s="238">
        <v>0</v>
      </c>
      <c r="AI447" s="238">
        <v>0</v>
      </c>
      <c r="AJ447" s="238">
        <v>0</v>
      </c>
      <c r="AK447" s="239">
        <f t="shared" ref="AK447:AK510" si="8">SUM(N447:AJ447)</f>
        <v>1</v>
      </c>
    </row>
    <row r="448" spans="1:37" x14ac:dyDescent="0.3">
      <c r="A448" s="85">
        <v>447</v>
      </c>
      <c r="B448" s="242">
        <v>2</v>
      </c>
      <c r="C448" s="82" t="s">
        <v>9167</v>
      </c>
      <c r="D448" s="82" t="s">
        <v>9167</v>
      </c>
      <c r="E448" s="82">
        <v>54405</v>
      </c>
      <c r="F448" s="82" t="s">
        <v>9307</v>
      </c>
      <c r="G448" s="238" t="s">
        <v>9257</v>
      </c>
      <c r="H448" s="83">
        <v>154405000161</v>
      </c>
      <c r="I448" s="82" t="s">
        <v>8613</v>
      </c>
      <c r="J448" s="240">
        <v>154405000293</v>
      </c>
      <c r="K448" s="82" t="s">
        <v>8614</v>
      </c>
      <c r="L448" s="82" t="s">
        <v>523</v>
      </c>
      <c r="M448" s="84" t="s">
        <v>8615</v>
      </c>
      <c r="N448" s="85">
        <v>1</v>
      </c>
      <c r="O448" s="238">
        <v>0</v>
      </c>
      <c r="P448" s="238">
        <v>0</v>
      </c>
      <c r="Q448" s="238">
        <v>0</v>
      </c>
      <c r="R448" s="238">
        <v>0</v>
      </c>
      <c r="S448" s="238">
        <v>0</v>
      </c>
      <c r="T448" s="238">
        <v>0</v>
      </c>
      <c r="U448" s="238">
        <v>0</v>
      </c>
      <c r="V448" s="238">
        <v>0</v>
      </c>
      <c r="W448" s="238">
        <v>0</v>
      </c>
      <c r="X448" s="238">
        <v>0</v>
      </c>
      <c r="Y448" s="238">
        <v>0</v>
      </c>
      <c r="Z448" s="238">
        <v>0</v>
      </c>
      <c r="AA448" s="238">
        <v>0</v>
      </c>
      <c r="AB448" s="238">
        <v>0</v>
      </c>
      <c r="AC448" s="238">
        <v>0</v>
      </c>
      <c r="AD448" s="238">
        <v>0</v>
      </c>
      <c r="AE448" s="238">
        <v>0</v>
      </c>
      <c r="AF448" s="238">
        <v>0</v>
      </c>
      <c r="AG448" s="238">
        <v>0</v>
      </c>
      <c r="AH448" s="238">
        <v>0</v>
      </c>
      <c r="AI448" s="238">
        <v>0</v>
      </c>
      <c r="AJ448" s="238">
        <v>0</v>
      </c>
      <c r="AK448" s="239">
        <f t="shared" si="8"/>
        <v>1</v>
      </c>
    </row>
    <row r="449" spans="1:37" x14ac:dyDescent="0.3">
      <c r="A449" s="85">
        <v>448</v>
      </c>
      <c r="B449" s="242">
        <v>2</v>
      </c>
      <c r="C449" s="82" t="s">
        <v>9167</v>
      </c>
      <c r="D449" s="82" t="s">
        <v>9167</v>
      </c>
      <c r="E449" s="82">
        <v>54405</v>
      </c>
      <c r="F449" s="82" t="s">
        <v>9307</v>
      </c>
      <c r="G449" s="238" t="s">
        <v>9257</v>
      </c>
      <c r="H449" s="83">
        <v>154405000161</v>
      </c>
      <c r="I449" s="82" t="s">
        <v>8613</v>
      </c>
      <c r="J449" s="240">
        <v>154405000111</v>
      </c>
      <c r="K449" s="82" t="s">
        <v>8616</v>
      </c>
      <c r="L449" s="82" t="s">
        <v>523</v>
      </c>
      <c r="M449" s="84" t="s">
        <v>8617</v>
      </c>
      <c r="N449" s="85">
        <v>1</v>
      </c>
      <c r="O449" s="238">
        <v>0</v>
      </c>
      <c r="P449" s="238">
        <v>0</v>
      </c>
      <c r="Q449" s="238">
        <v>0</v>
      </c>
      <c r="R449" s="238">
        <v>0</v>
      </c>
      <c r="S449" s="238">
        <v>0</v>
      </c>
      <c r="T449" s="238">
        <v>0</v>
      </c>
      <c r="U449" s="238">
        <v>0</v>
      </c>
      <c r="V449" s="238">
        <v>0</v>
      </c>
      <c r="W449" s="238">
        <v>0</v>
      </c>
      <c r="X449" s="238">
        <v>0</v>
      </c>
      <c r="Y449" s="238">
        <v>0</v>
      </c>
      <c r="Z449" s="238">
        <v>0</v>
      </c>
      <c r="AA449" s="238">
        <v>0</v>
      </c>
      <c r="AB449" s="238">
        <v>0</v>
      </c>
      <c r="AC449" s="238">
        <v>0</v>
      </c>
      <c r="AD449" s="238">
        <v>0</v>
      </c>
      <c r="AE449" s="238">
        <v>0</v>
      </c>
      <c r="AF449" s="238">
        <v>0</v>
      </c>
      <c r="AG449" s="238">
        <v>0</v>
      </c>
      <c r="AH449" s="238">
        <v>0</v>
      </c>
      <c r="AI449" s="238">
        <v>0</v>
      </c>
      <c r="AJ449" s="238">
        <v>0</v>
      </c>
      <c r="AK449" s="239">
        <f t="shared" si="8"/>
        <v>1</v>
      </c>
    </row>
    <row r="450" spans="1:37" x14ac:dyDescent="0.3">
      <c r="A450" s="85">
        <v>449</v>
      </c>
      <c r="B450" s="242">
        <v>2</v>
      </c>
      <c r="C450" s="82" t="s">
        <v>9167</v>
      </c>
      <c r="D450" s="82" t="s">
        <v>9167</v>
      </c>
      <c r="E450" s="82">
        <v>54498</v>
      </c>
      <c r="F450" s="82" t="s">
        <v>860</v>
      </c>
      <c r="G450" s="238" t="s">
        <v>9257</v>
      </c>
      <c r="H450" s="83">
        <v>154498000034</v>
      </c>
      <c r="I450" s="82" t="s">
        <v>858</v>
      </c>
      <c r="J450" s="240">
        <v>154498000034</v>
      </c>
      <c r="K450" s="82" t="s">
        <v>858</v>
      </c>
      <c r="L450" s="82" t="s">
        <v>523</v>
      </c>
      <c r="M450" s="84" t="s">
        <v>861</v>
      </c>
      <c r="N450" s="85">
        <v>0</v>
      </c>
      <c r="O450" s="238">
        <v>0</v>
      </c>
      <c r="P450" s="238">
        <v>0</v>
      </c>
      <c r="Q450" s="238">
        <v>0</v>
      </c>
      <c r="R450" s="238">
        <v>0</v>
      </c>
      <c r="S450" s="238">
        <v>0</v>
      </c>
      <c r="T450" s="238">
        <v>0</v>
      </c>
      <c r="U450" s="238">
        <v>0</v>
      </c>
      <c r="V450" s="238">
        <v>0</v>
      </c>
      <c r="W450" s="238">
        <v>0</v>
      </c>
      <c r="X450" s="238">
        <v>0</v>
      </c>
      <c r="Y450" s="238">
        <v>0</v>
      </c>
      <c r="Z450" s="238">
        <v>0</v>
      </c>
      <c r="AA450" s="238">
        <v>0</v>
      </c>
      <c r="AB450" s="238">
        <v>1</v>
      </c>
      <c r="AC450" s="238">
        <v>0</v>
      </c>
      <c r="AD450" s="238">
        <v>0</v>
      </c>
      <c r="AE450" s="238">
        <v>1</v>
      </c>
      <c r="AF450" s="238">
        <v>1</v>
      </c>
      <c r="AG450" s="238">
        <v>0</v>
      </c>
      <c r="AH450" s="238">
        <v>0</v>
      </c>
      <c r="AI450" s="238">
        <v>0</v>
      </c>
      <c r="AJ450" s="238">
        <v>0</v>
      </c>
      <c r="AK450" s="239">
        <f t="shared" si="8"/>
        <v>3</v>
      </c>
    </row>
    <row r="451" spans="1:37" x14ac:dyDescent="0.3">
      <c r="A451" s="85">
        <v>450</v>
      </c>
      <c r="B451" s="242">
        <v>2</v>
      </c>
      <c r="C451" s="82" t="s">
        <v>9167</v>
      </c>
      <c r="D451" s="82" t="s">
        <v>9167</v>
      </c>
      <c r="E451" s="82">
        <v>54518</v>
      </c>
      <c r="F451" s="82" t="s">
        <v>862</v>
      </c>
      <c r="G451" s="238" t="s">
        <v>9257</v>
      </c>
      <c r="H451" s="83">
        <v>154518000265</v>
      </c>
      <c r="I451" s="82" t="s">
        <v>858</v>
      </c>
      <c r="J451" s="240">
        <v>154518000265</v>
      </c>
      <c r="K451" s="82" t="s">
        <v>858</v>
      </c>
      <c r="L451" s="82" t="s">
        <v>523</v>
      </c>
      <c r="M451" s="84" t="s">
        <v>863</v>
      </c>
      <c r="N451" s="85">
        <v>0</v>
      </c>
      <c r="O451" s="238">
        <v>0</v>
      </c>
      <c r="P451" s="238">
        <v>0</v>
      </c>
      <c r="Q451" s="238">
        <v>0</v>
      </c>
      <c r="R451" s="238">
        <v>0</v>
      </c>
      <c r="S451" s="238">
        <v>0</v>
      </c>
      <c r="T451" s="238">
        <v>0</v>
      </c>
      <c r="U451" s="238">
        <v>0</v>
      </c>
      <c r="V451" s="238">
        <v>0</v>
      </c>
      <c r="W451" s="238">
        <v>0</v>
      </c>
      <c r="X451" s="238">
        <v>0</v>
      </c>
      <c r="Y451" s="238">
        <v>0</v>
      </c>
      <c r="Z451" s="238">
        <v>0</v>
      </c>
      <c r="AA451" s="238">
        <v>0</v>
      </c>
      <c r="AB451" s="238">
        <v>1</v>
      </c>
      <c r="AC451" s="238">
        <v>0</v>
      </c>
      <c r="AD451" s="238">
        <v>0</v>
      </c>
      <c r="AE451" s="238">
        <v>1</v>
      </c>
      <c r="AF451" s="238">
        <v>1</v>
      </c>
      <c r="AG451" s="238">
        <v>0</v>
      </c>
      <c r="AH451" s="238">
        <v>0</v>
      </c>
      <c r="AI451" s="238">
        <v>0</v>
      </c>
      <c r="AJ451" s="238">
        <v>0</v>
      </c>
      <c r="AK451" s="239">
        <f t="shared" si="8"/>
        <v>3</v>
      </c>
    </row>
    <row r="452" spans="1:37" x14ac:dyDescent="0.3">
      <c r="A452" s="85">
        <v>451</v>
      </c>
      <c r="B452" s="242">
        <v>2</v>
      </c>
      <c r="C452" s="82" t="s">
        <v>9167</v>
      </c>
      <c r="D452" s="82" t="s">
        <v>9167</v>
      </c>
      <c r="E452" s="82">
        <v>54820</v>
      </c>
      <c r="F452" s="82" t="s">
        <v>9310</v>
      </c>
      <c r="G452" s="238" t="s">
        <v>9257</v>
      </c>
      <c r="H452" s="83">
        <v>254820001607</v>
      </c>
      <c r="I452" s="82" t="s">
        <v>6450</v>
      </c>
      <c r="J452" s="240">
        <v>254820001607</v>
      </c>
      <c r="K452" s="82" t="s">
        <v>6451</v>
      </c>
      <c r="L452" s="82" t="s">
        <v>535</v>
      </c>
      <c r="M452" s="84" t="s">
        <v>6452</v>
      </c>
      <c r="N452" s="85">
        <v>0</v>
      </c>
      <c r="O452" s="238">
        <v>0</v>
      </c>
      <c r="P452" s="238">
        <v>0</v>
      </c>
      <c r="Q452" s="238">
        <v>0</v>
      </c>
      <c r="R452" s="238">
        <v>0</v>
      </c>
      <c r="S452" s="238">
        <v>0</v>
      </c>
      <c r="T452" s="238">
        <v>0</v>
      </c>
      <c r="U452" s="238">
        <v>0</v>
      </c>
      <c r="V452" s="238">
        <v>0</v>
      </c>
      <c r="W452" s="238">
        <v>0</v>
      </c>
      <c r="X452" s="238">
        <v>1</v>
      </c>
      <c r="Y452" s="238">
        <v>0</v>
      </c>
      <c r="Z452" s="238">
        <v>0</v>
      </c>
      <c r="AA452" s="238">
        <v>0</v>
      </c>
      <c r="AB452" s="238">
        <v>0</v>
      </c>
      <c r="AC452" s="238">
        <v>0</v>
      </c>
      <c r="AD452" s="238">
        <v>0</v>
      </c>
      <c r="AE452" s="238">
        <v>0</v>
      </c>
      <c r="AF452" s="238">
        <v>0</v>
      </c>
      <c r="AG452" s="238">
        <v>0</v>
      </c>
      <c r="AH452" s="238">
        <v>0</v>
      </c>
      <c r="AI452" s="238">
        <v>0</v>
      </c>
      <c r="AJ452" s="238">
        <v>0</v>
      </c>
      <c r="AK452" s="239">
        <f t="shared" si="8"/>
        <v>1</v>
      </c>
    </row>
    <row r="453" spans="1:37" x14ac:dyDescent="0.3">
      <c r="A453" s="85">
        <v>452</v>
      </c>
      <c r="B453" s="242">
        <v>2</v>
      </c>
      <c r="C453" s="82" t="s">
        <v>9167</v>
      </c>
      <c r="D453" s="82" t="s">
        <v>9167</v>
      </c>
      <c r="E453" s="82">
        <v>54874</v>
      </c>
      <c r="F453" s="82" t="s">
        <v>9311</v>
      </c>
      <c r="G453" s="238" t="s">
        <v>9257</v>
      </c>
      <c r="H453" s="83">
        <v>254874001050</v>
      </c>
      <c r="I453" s="82" t="s">
        <v>8625</v>
      </c>
      <c r="J453" s="240">
        <v>254874001050</v>
      </c>
      <c r="K453" s="82" t="s">
        <v>8625</v>
      </c>
      <c r="L453" s="82" t="s">
        <v>523</v>
      </c>
      <c r="M453" s="84" t="s">
        <v>8626</v>
      </c>
      <c r="N453" s="85">
        <v>1</v>
      </c>
      <c r="O453" s="238">
        <v>0</v>
      </c>
      <c r="P453" s="238">
        <v>0</v>
      </c>
      <c r="Q453" s="238">
        <v>0</v>
      </c>
      <c r="R453" s="238">
        <v>0</v>
      </c>
      <c r="S453" s="238">
        <v>0</v>
      </c>
      <c r="T453" s="238">
        <v>0</v>
      </c>
      <c r="U453" s="238">
        <v>0</v>
      </c>
      <c r="V453" s="238">
        <v>0</v>
      </c>
      <c r="W453" s="238">
        <v>0</v>
      </c>
      <c r="X453" s="238">
        <v>0</v>
      </c>
      <c r="Y453" s="238">
        <v>0</v>
      </c>
      <c r="Z453" s="238">
        <v>0</v>
      </c>
      <c r="AA453" s="238">
        <v>0</v>
      </c>
      <c r="AB453" s="238">
        <v>0</v>
      </c>
      <c r="AC453" s="238">
        <v>0</v>
      </c>
      <c r="AD453" s="238">
        <v>0</v>
      </c>
      <c r="AE453" s="238">
        <v>0</v>
      </c>
      <c r="AF453" s="238">
        <v>0</v>
      </c>
      <c r="AG453" s="238">
        <v>0</v>
      </c>
      <c r="AH453" s="238">
        <v>0</v>
      </c>
      <c r="AI453" s="238">
        <v>0</v>
      </c>
      <c r="AJ453" s="238">
        <v>0</v>
      </c>
      <c r="AK453" s="239">
        <f t="shared" si="8"/>
        <v>1</v>
      </c>
    </row>
    <row r="454" spans="1:37" x14ac:dyDescent="0.3">
      <c r="A454" s="85">
        <v>453</v>
      </c>
      <c r="B454" s="242">
        <v>2</v>
      </c>
      <c r="C454" s="82" t="s">
        <v>9167</v>
      </c>
      <c r="D454" s="82" t="s">
        <v>9167</v>
      </c>
      <c r="E454" s="82">
        <v>54874</v>
      </c>
      <c r="F454" s="82" t="s">
        <v>9311</v>
      </c>
      <c r="G454" s="238" t="s">
        <v>9257</v>
      </c>
      <c r="H454" s="83">
        <v>254874001050</v>
      </c>
      <c r="I454" s="82" t="s">
        <v>8625</v>
      </c>
      <c r="J454" s="240">
        <v>154874001063</v>
      </c>
      <c r="K454" s="82" t="s">
        <v>8627</v>
      </c>
      <c r="L454" s="82" t="s">
        <v>523</v>
      </c>
      <c r="M454" s="84" t="s">
        <v>8628</v>
      </c>
      <c r="N454" s="85">
        <v>1</v>
      </c>
      <c r="O454" s="238">
        <v>0</v>
      </c>
      <c r="P454" s="238">
        <v>0</v>
      </c>
      <c r="Q454" s="238">
        <v>0</v>
      </c>
      <c r="R454" s="238">
        <v>0</v>
      </c>
      <c r="S454" s="238">
        <v>0</v>
      </c>
      <c r="T454" s="238">
        <v>0</v>
      </c>
      <c r="U454" s="238">
        <v>0</v>
      </c>
      <c r="V454" s="238">
        <v>0</v>
      </c>
      <c r="W454" s="238">
        <v>0</v>
      </c>
      <c r="X454" s="238">
        <v>0</v>
      </c>
      <c r="Y454" s="238">
        <v>0</v>
      </c>
      <c r="Z454" s="238">
        <v>0</v>
      </c>
      <c r="AA454" s="238">
        <v>0</v>
      </c>
      <c r="AB454" s="238">
        <v>0</v>
      </c>
      <c r="AC454" s="238">
        <v>0</v>
      </c>
      <c r="AD454" s="238">
        <v>0</v>
      </c>
      <c r="AE454" s="238">
        <v>0</v>
      </c>
      <c r="AF454" s="238">
        <v>0</v>
      </c>
      <c r="AG454" s="238">
        <v>0</v>
      </c>
      <c r="AH454" s="238">
        <v>0</v>
      </c>
      <c r="AI454" s="238">
        <v>0</v>
      </c>
      <c r="AJ454" s="238">
        <v>0</v>
      </c>
      <c r="AK454" s="239">
        <f t="shared" si="8"/>
        <v>1</v>
      </c>
    </row>
    <row r="455" spans="1:37" x14ac:dyDescent="0.3">
      <c r="A455" s="85">
        <v>454</v>
      </c>
      <c r="B455" s="242">
        <v>2</v>
      </c>
      <c r="C455" s="82" t="s">
        <v>9167</v>
      </c>
      <c r="D455" s="82" t="s">
        <v>9167</v>
      </c>
      <c r="E455" s="82">
        <v>54874</v>
      </c>
      <c r="F455" s="82" t="s">
        <v>9311</v>
      </c>
      <c r="G455" s="238" t="s">
        <v>9257</v>
      </c>
      <c r="H455" s="83">
        <v>254874001050</v>
      </c>
      <c r="I455" s="82" t="s">
        <v>8625</v>
      </c>
      <c r="J455" s="240">
        <v>154874001071</v>
      </c>
      <c r="K455" s="82" t="s">
        <v>9312</v>
      </c>
      <c r="L455" s="82" t="s">
        <v>523</v>
      </c>
      <c r="M455" s="84" t="s">
        <v>9313</v>
      </c>
      <c r="N455" s="85">
        <v>1</v>
      </c>
      <c r="O455" s="238">
        <v>0</v>
      </c>
      <c r="P455" s="238">
        <v>0</v>
      </c>
      <c r="Q455" s="238">
        <v>0</v>
      </c>
      <c r="R455" s="238">
        <v>0</v>
      </c>
      <c r="S455" s="238">
        <v>0</v>
      </c>
      <c r="T455" s="238">
        <v>0</v>
      </c>
      <c r="U455" s="238">
        <v>0</v>
      </c>
      <c r="V455" s="238">
        <v>0</v>
      </c>
      <c r="W455" s="238">
        <v>0</v>
      </c>
      <c r="X455" s="238">
        <v>0</v>
      </c>
      <c r="Y455" s="238">
        <v>0</v>
      </c>
      <c r="Z455" s="238">
        <v>0</v>
      </c>
      <c r="AA455" s="238">
        <v>0</v>
      </c>
      <c r="AB455" s="238">
        <v>0</v>
      </c>
      <c r="AC455" s="238">
        <v>0</v>
      </c>
      <c r="AD455" s="238">
        <v>0</v>
      </c>
      <c r="AE455" s="238">
        <v>0</v>
      </c>
      <c r="AF455" s="238">
        <v>0</v>
      </c>
      <c r="AG455" s="238">
        <v>0</v>
      </c>
      <c r="AH455" s="238">
        <v>0</v>
      </c>
      <c r="AI455" s="238">
        <v>0</v>
      </c>
      <c r="AJ455" s="238">
        <v>0</v>
      </c>
      <c r="AK455" s="239">
        <f t="shared" si="8"/>
        <v>1</v>
      </c>
    </row>
    <row r="456" spans="1:37" x14ac:dyDescent="0.3">
      <c r="A456" s="85">
        <v>455</v>
      </c>
      <c r="B456" s="242">
        <v>2</v>
      </c>
      <c r="C456" s="82" t="s">
        <v>9167</v>
      </c>
      <c r="D456" s="82" t="s">
        <v>9167</v>
      </c>
      <c r="E456" s="82">
        <v>54874</v>
      </c>
      <c r="F456" s="82" t="s">
        <v>9311</v>
      </c>
      <c r="G456" s="238" t="s">
        <v>9257</v>
      </c>
      <c r="H456" s="83">
        <v>154874000024</v>
      </c>
      <c r="I456" s="82" t="s">
        <v>8631</v>
      </c>
      <c r="J456" s="240">
        <v>154874000865</v>
      </c>
      <c r="K456" s="82" t="s">
        <v>8632</v>
      </c>
      <c r="L456" s="82" t="s">
        <v>523</v>
      </c>
      <c r="M456" s="84" t="s">
        <v>8633</v>
      </c>
      <c r="N456" s="85">
        <v>1</v>
      </c>
      <c r="O456" s="238">
        <v>0</v>
      </c>
      <c r="P456" s="238">
        <v>0</v>
      </c>
      <c r="Q456" s="238">
        <v>0</v>
      </c>
      <c r="R456" s="238">
        <v>0</v>
      </c>
      <c r="S456" s="238">
        <v>0</v>
      </c>
      <c r="T456" s="238">
        <v>0</v>
      </c>
      <c r="U456" s="238">
        <v>0</v>
      </c>
      <c r="V456" s="238">
        <v>0</v>
      </c>
      <c r="W456" s="238">
        <v>0</v>
      </c>
      <c r="X456" s="238">
        <v>0</v>
      </c>
      <c r="Y456" s="238">
        <v>0</v>
      </c>
      <c r="Z456" s="238">
        <v>0</v>
      </c>
      <c r="AA456" s="238">
        <v>0</v>
      </c>
      <c r="AB456" s="238">
        <v>0</v>
      </c>
      <c r="AC456" s="238">
        <v>0</v>
      </c>
      <c r="AD456" s="238">
        <v>0</v>
      </c>
      <c r="AE456" s="238">
        <v>0</v>
      </c>
      <c r="AF456" s="238">
        <v>0</v>
      </c>
      <c r="AG456" s="238">
        <v>0</v>
      </c>
      <c r="AH456" s="238">
        <v>0</v>
      </c>
      <c r="AI456" s="238">
        <v>0</v>
      </c>
      <c r="AJ456" s="238">
        <v>0</v>
      </c>
      <c r="AK456" s="239">
        <f t="shared" si="8"/>
        <v>1</v>
      </c>
    </row>
    <row r="457" spans="1:37" x14ac:dyDescent="0.3">
      <c r="A457" s="85">
        <v>456</v>
      </c>
      <c r="B457" s="242">
        <v>2</v>
      </c>
      <c r="C457" s="82" t="s">
        <v>9167</v>
      </c>
      <c r="D457" s="82" t="s">
        <v>9167</v>
      </c>
      <c r="E457" s="82">
        <v>54874</v>
      </c>
      <c r="F457" s="82" t="s">
        <v>9311</v>
      </c>
      <c r="G457" s="238" t="s">
        <v>9257</v>
      </c>
      <c r="H457" s="83">
        <v>154874000024</v>
      </c>
      <c r="I457" s="82" t="s">
        <v>8631</v>
      </c>
      <c r="J457" s="240">
        <v>154874000849</v>
      </c>
      <c r="K457" s="82" t="s">
        <v>8634</v>
      </c>
      <c r="L457" s="82" t="s">
        <v>523</v>
      </c>
      <c r="M457" s="84" t="s">
        <v>8635</v>
      </c>
      <c r="N457" s="85">
        <v>1</v>
      </c>
      <c r="O457" s="238">
        <v>0</v>
      </c>
      <c r="P457" s="238">
        <v>0</v>
      </c>
      <c r="Q457" s="238">
        <v>0</v>
      </c>
      <c r="R457" s="238">
        <v>0</v>
      </c>
      <c r="S457" s="238">
        <v>0</v>
      </c>
      <c r="T457" s="238">
        <v>0</v>
      </c>
      <c r="U457" s="238">
        <v>0</v>
      </c>
      <c r="V457" s="238">
        <v>0</v>
      </c>
      <c r="W457" s="238">
        <v>0</v>
      </c>
      <c r="X457" s="238">
        <v>0</v>
      </c>
      <c r="Y457" s="238">
        <v>0</v>
      </c>
      <c r="Z457" s="238">
        <v>0</v>
      </c>
      <c r="AA457" s="238">
        <v>0</v>
      </c>
      <c r="AB457" s="238">
        <v>0</v>
      </c>
      <c r="AC457" s="238">
        <v>0</v>
      </c>
      <c r="AD457" s="238">
        <v>0</v>
      </c>
      <c r="AE457" s="238">
        <v>0</v>
      </c>
      <c r="AF457" s="238">
        <v>0</v>
      </c>
      <c r="AG457" s="238">
        <v>0</v>
      </c>
      <c r="AH457" s="238">
        <v>0</v>
      </c>
      <c r="AI457" s="238">
        <v>0</v>
      </c>
      <c r="AJ457" s="238">
        <v>0</v>
      </c>
      <c r="AK457" s="239">
        <f t="shared" si="8"/>
        <v>1</v>
      </c>
    </row>
    <row r="458" spans="1:37" x14ac:dyDescent="0.3">
      <c r="A458" s="85">
        <v>457</v>
      </c>
      <c r="B458" s="242">
        <v>2</v>
      </c>
      <c r="C458" s="82" t="s">
        <v>9167</v>
      </c>
      <c r="D458" s="82" t="s">
        <v>9167</v>
      </c>
      <c r="E458" s="82">
        <v>54874</v>
      </c>
      <c r="F458" s="82" t="s">
        <v>9311</v>
      </c>
      <c r="G458" s="238" t="s">
        <v>9257</v>
      </c>
      <c r="H458" s="83">
        <v>154874000148</v>
      </c>
      <c r="I458" s="82" t="s">
        <v>8636</v>
      </c>
      <c r="J458" s="240">
        <v>154874000113</v>
      </c>
      <c r="K458" s="82" t="s">
        <v>8637</v>
      </c>
      <c r="L458" s="82" t="s">
        <v>523</v>
      </c>
      <c r="M458" s="84" t="s">
        <v>8638</v>
      </c>
      <c r="N458" s="85">
        <v>4</v>
      </c>
      <c r="O458" s="238">
        <v>0</v>
      </c>
      <c r="P458" s="238">
        <v>0</v>
      </c>
      <c r="Q458" s="238">
        <v>0</v>
      </c>
      <c r="R458" s="238">
        <v>0</v>
      </c>
      <c r="S458" s="238">
        <v>0</v>
      </c>
      <c r="T458" s="238">
        <v>0</v>
      </c>
      <c r="U458" s="238">
        <v>0</v>
      </c>
      <c r="V458" s="238">
        <v>0</v>
      </c>
      <c r="W458" s="238">
        <v>0</v>
      </c>
      <c r="X458" s="238">
        <v>0</v>
      </c>
      <c r="Y458" s="238">
        <v>0</v>
      </c>
      <c r="Z458" s="238">
        <v>0</v>
      </c>
      <c r="AA458" s="238">
        <v>0</v>
      </c>
      <c r="AB458" s="238">
        <v>0</v>
      </c>
      <c r="AC458" s="238">
        <v>0</v>
      </c>
      <c r="AD458" s="238">
        <v>0</v>
      </c>
      <c r="AE458" s="238">
        <v>0</v>
      </c>
      <c r="AF458" s="238">
        <v>0</v>
      </c>
      <c r="AG458" s="238">
        <v>0</v>
      </c>
      <c r="AH458" s="238">
        <v>0</v>
      </c>
      <c r="AI458" s="238">
        <v>0</v>
      </c>
      <c r="AJ458" s="238">
        <v>0</v>
      </c>
      <c r="AK458" s="239">
        <f t="shared" si="8"/>
        <v>4</v>
      </c>
    </row>
    <row r="459" spans="1:37" x14ac:dyDescent="0.3">
      <c r="A459" s="85">
        <v>458</v>
      </c>
      <c r="B459" s="242">
        <v>2</v>
      </c>
      <c r="C459" s="82" t="s">
        <v>9167</v>
      </c>
      <c r="D459" s="82" t="s">
        <v>9167</v>
      </c>
      <c r="E459" s="82">
        <v>54874</v>
      </c>
      <c r="F459" s="82" t="s">
        <v>9311</v>
      </c>
      <c r="G459" s="238" t="s">
        <v>9257</v>
      </c>
      <c r="H459" s="83">
        <v>154874000016</v>
      </c>
      <c r="I459" s="82" t="s">
        <v>8639</v>
      </c>
      <c r="J459" s="240">
        <v>154874000555</v>
      </c>
      <c r="K459" s="82" t="s">
        <v>8048</v>
      </c>
      <c r="L459" s="82" t="s">
        <v>523</v>
      </c>
      <c r="M459" s="84" t="s">
        <v>8640</v>
      </c>
      <c r="N459" s="85">
        <v>1</v>
      </c>
      <c r="O459" s="238">
        <v>0</v>
      </c>
      <c r="P459" s="238">
        <v>0</v>
      </c>
      <c r="Q459" s="238">
        <v>0</v>
      </c>
      <c r="R459" s="238">
        <v>0</v>
      </c>
      <c r="S459" s="238">
        <v>0</v>
      </c>
      <c r="T459" s="238">
        <v>0</v>
      </c>
      <c r="U459" s="238">
        <v>0</v>
      </c>
      <c r="V459" s="238">
        <v>0</v>
      </c>
      <c r="W459" s="238">
        <v>0</v>
      </c>
      <c r="X459" s="238">
        <v>0</v>
      </c>
      <c r="Y459" s="238">
        <v>0</v>
      </c>
      <c r="Z459" s="238">
        <v>0</v>
      </c>
      <c r="AA459" s="238">
        <v>0</v>
      </c>
      <c r="AB459" s="238">
        <v>0</v>
      </c>
      <c r="AC459" s="238">
        <v>0</v>
      </c>
      <c r="AD459" s="238">
        <v>0</v>
      </c>
      <c r="AE459" s="238">
        <v>0</v>
      </c>
      <c r="AF459" s="238">
        <v>0</v>
      </c>
      <c r="AG459" s="238">
        <v>0</v>
      </c>
      <c r="AH459" s="238">
        <v>0</v>
      </c>
      <c r="AI459" s="238">
        <v>0</v>
      </c>
      <c r="AJ459" s="238">
        <v>0</v>
      </c>
      <c r="AK459" s="239">
        <f t="shared" si="8"/>
        <v>1</v>
      </c>
    </row>
    <row r="460" spans="1:37" x14ac:dyDescent="0.3">
      <c r="A460" s="85">
        <v>459</v>
      </c>
      <c r="B460" s="242">
        <v>2</v>
      </c>
      <c r="C460" s="82" t="s">
        <v>9167</v>
      </c>
      <c r="D460" s="82" t="s">
        <v>9167</v>
      </c>
      <c r="E460" s="82">
        <v>54206</v>
      </c>
      <c r="F460" s="82" t="s">
        <v>857</v>
      </c>
      <c r="G460" s="238" t="s">
        <v>533</v>
      </c>
      <c r="H460" s="83">
        <v>154206000021</v>
      </c>
      <c r="I460" s="82" t="s">
        <v>858</v>
      </c>
      <c r="J460" s="240">
        <v>154206000021</v>
      </c>
      <c r="K460" s="82" t="s">
        <v>858</v>
      </c>
      <c r="L460" s="82" t="s">
        <v>523</v>
      </c>
      <c r="M460" s="84" t="s">
        <v>859</v>
      </c>
      <c r="N460" s="85">
        <v>0</v>
      </c>
      <c r="O460" s="238">
        <v>0</v>
      </c>
      <c r="P460" s="238">
        <v>0</v>
      </c>
      <c r="Q460" s="238">
        <v>0</v>
      </c>
      <c r="R460" s="238">
        <v>0</v>
      </c>
      <c r="S460" s="238">
        <v>0</v>
      </c>
      <c r="T460" s="238">
        <v>0</v>
      </c>
      <c r="U460" s="238">
        <v>0</v>
      </c>
      <c r="V460" s="238">
        <v>0</v>
      </c>
      <c r="W460" s="238">
        <v>0</v>
      </c>
      <c r="X460" s="238">
        <v>0</v>
      </c>
      <c r="Y460" s="238">
        <v>0</v>
      </c>
      <c r="Z460" s="238">
        <v>0</v>
      </c>
      <c r="AA460" s="238">
        <v>0</v>
      </c>
      <c r="AB460" s="238">
        <v>1</v>
      </c>
      <c r="AC460" s="238">
        <v>0</v>
      </c>
      <c r="AD460" s="238">
        <v>0</v>
      </c>
      <c r="AE460" s="238">
        <v>1</v>
      </c>
      <c r="AF460" s="238">
        <v>1</v>
      </c>
      <c r="AG460" s="238">
        <v>0</v>
      </c>
      <c r="AH460" s="238">
        <v>0</v>
      </c>
      <c r="AI460" s="238">
        <v>0</v>
      </c>
      <c r="AJ460" s="238">
        <v>0</v>
      </c>
      <c r="AK460" s="239">
        <f t="shared" si="8"/>
        <v>3</v>
      </c>
    </row>
    <row r="461" spans="1:37" x14ac:dyDescent="0.3">
      <c r="A461" s="85">
        <v>460</v>
      </c>
      <c r="B461" s="242">
        <v>2</v>
      </c>
      <c r="C461" s="82" t="s">
        <v>9167</v>
      </c>
      <c r="D461" s="82" t="s">
        <v>9167</v>
      </c>
      <c r="E461" s="82">
        <v>54206</v>
      </c>
      <c r="F461" s="82" t="s">
        <v>857</v>
      </c>
      <c r="G461" s="238" t="s">
        <v>533</v>
      </c>
      <c r="H461" s="83">
        <v>254206001030</v>
      </c>
      <c r="I461" s="82" t="s">
        <v>9314</v>
      </c>
      <c r="J461" s="240">
        <v>254206001145</v>
      </c>
      <c r="K461" s="82" t="s">
        <v>9315</v>
      </c>
      <c r="L461" s="82" t="s">
        <v>535</v>
      </c>
      <c r="M461" s="84" t="s">
        <v>9316</v>
      </c>
      <c r="N461" s="85">
        <v>1</v>
      </c>
      <c r="O461" s="238">
        <v>0</v>
      </c>
      <c r="P461" s="238">
        <v>0</v>
      </c>
      <c r="Q461" s="238">
        <v>0</v>
      </c>
      <c r="R461" s="238">
        <v>0</v>
      </c>
      <c r="S461" s="238">
        <v>0</v>
      </c>
      <c r="T461" s="238">
        <v>0</v>
      </c>
      <c r="U461" s="238">
        <v>0</v>
      </c>
      <c r="V461" s="238">
        <v>0</v>
      </c>
      <c r="W461" s="238">
        <v>0</v>
      </c>
      <c r="X461" s="238">
        <v>0</v>
      </c>
      <c r="Y461" s="238">
        <v>0</v>
      </c>
      <c r="Z461" s="238">
        <v>0</v>
      </c>
      <c r="AA461" s="238">
        <v>0</v>
      </c>
      <c r="AB461" s="238">
        <v>0</v>
      </c>
      <c r="AC461" s="238">
        <v>0</v>
      </c>
      <c r="AD461" s="238">
        <v>0</v>
      </c>
      <c r="AE461" s="238">
        <v>0</v>
      </c>
      <c r="AF461" s="238">
        <v>0</v>
      </c>
      <c r="AG461" s="238">
        <v>0</v>
      </c>
      <c r="AH461" s="238">
        <v>0</v>
      </c>
      <c r="AI461" s="238">
        <v>0</v>
      </c>
      <c r="AJ461" s="238">
        <v>0</v>
      </c>
      <c r="AK461" s="239">
        <f t="shared" si="8"/>
        <v>1</v>
      </c>
    </row>
    <row r="462" spans="1:37" x14ac:dyDescent="0.3">
      <c r="A462" s="85">
        <v>461</v>
      </c>
      <c r="B462" s="242">
        <v>2</v>
      </c>
      <c r="C462" s="82" t="s">
        <v>9167</v>
      </c>
      <c r="D462" s="82" t="s">
        <v>9167</v>
      </c>
      <c r="E462" s="82">
        <v>54206</v>
      </c>
      <c r="F462" s="82" t="s">
        <v>857</v>
      </c>
      <c r="G462" s="238" t="s">
        <v>533</v>
      </c>
      <c r="H462" s="83">
        <v>254206001196</v>
      </c>
      <c r="I462" s="82" t="s">
        <v>5631</v>
      </c>
      <c r="J462" s="240">
        <v>254206001196</v>
      </c>
      <c r="K462" s="82" t="s">
        <v>5632</v>
      </c>
      <c r="L462" s="82" t="s">
        <v>535</v>
      </c>
      <c r="M462" s="84" t="s">
        <v>5633</v>
      </c>
      <c r="N462" s="85">
        <v>0</v>
      </c>
      <c r="O462" s="238">
        <v>1</v>
      </c>
      <c r="P462" s="238">
        <v>0</v>
      </c>
      <c r="Q462" s="238">
        <v>0</v>
      </c>
      <c r="R462" s="238">
        <v>0</v>
      </c>
      <c r="S462" s="238">
        <v>1</v>
      </c>
      <c r="T462" s="238">
        <v>0</v>
      </c>
      <c r="U462" s="238">
        <v>0</v>
      </c>
      <c r="V462" s="238">
        <v>0</v>
      </c>
      <c r="W462" s="238">
        <v>0</v>
      </c>
      <c r="X462" s="238">
        <v>0</v>
      </c>
      <c r="Y462" s="238">
        <v>0</v>
      </c>
      <c r="Z462" s="238">
        <v>0</v>
      </c>
      <c r="AA462" s="238">
        <v>0</v>
      </c>
      <c r="AB462" s="238">
        <v>0</v>
      </c>
      <c r="AC462" s="238">
        <v>0</v>
      </c>
      <c r="AD462" s="238">
        <v>0</v>
      </c>
      <c r="AE462" s="238">
        <v>0</v>
      </c>
      <c r="AF462" s="238">
        <v>0</v>
      </c>
      <c r="AG462" s="238">
        <v>0</v>
      </c>
      <c r="AH462" s="238">
        <v>0</v>
      </c>
      <c r="AI462" s="238">
        <v>0</v>
      </c>
      <c r="AJ462" s="238">
        <v>0</v>
      </c>
      <c r="AK462" s="239">
        <f t="shared" si="8"/>
        <v>2</v>
      </c>
    </row>
    <row r="463" spans="1:37" x14ac:dyDescent="0.3">
      <c r="A463" s="85">
        <v>462</v>
      </c>
      <c r="B463" s="242">
        <v>2</v>
      </c>
      <c r="C463" s="82" t="s">
        <v>9167</v>
      </c>
      <c r="D463" s="82" t="s">
        <v>9167</v>
      </c>
      <c r="E463" s="82">
        <v>54245</v>
      </c>
      <c r="F463" s="82" t="s">
        <v>2038</v>
      </c>
      <c r="G463" s="238" t="s">
        <v>533</v>
      </c>
      <c r="H463" s="83">
        <v>254245000776</v>
      </c>
      <c r="I463" s="82" t="s">
        <v>3484</v>
      </c>
      <c r="J463" s="240">
        <v>254245000776</v>
      </c>
      <c r="K463" s="82" t="s">
        <v>3485</v>
      </c>
      <c r="L463" s="82" t="s">
        <v>535</v>
      </c>
      <c r="M463" s="84" t="s">
        <v>1239</v>
      </c>
      <c r="N463" s="85">
        <v>0</v>
      </c>
      <c r="O463" s="238">
        <v>0</v>
      </c>
      <c r="P463" s="238">
        <v>0</v>
      </c>
      <c r="Q463" s="238">
        <v>0</v>
      </c>
      <c r="R463" s="238">
        <v>0</v>
      </c>
      <c r="S463" s="238">
        <v>0</v>
      </c>
      <c r="T463" s="238">
        <v>0</v>
      </c>
      <c r="U463" s="238">
        <v>0</v>
      </c>
      <c r="V463" s="238">
        <v>0</v>
      </c>
      <c r="W463" s="238">
        <v>0</v>
      </c>
      <c r="X463" s="238">
        <v>0</v>
      </c>
      <c r="Y463" s="238">
        <v>0</v>
      </c>
      <c r="Z463" s="238">
        <v>0</v>
      </c>
      <c r="AA463" s="238">
        <v>0</v>
      </c>
      <c r="AB463" s="238">
        <v>1</v>
      </c>
      <c r="AC463" s="238">
        <v>0</v>
      </c>
      <c r="AD463" s="238">
        <v>0</v>
      </c>
      <c r="AE463" s="238">
        <v>0</v>
      </c>
      <c r="AF463" s="238">
        <v>0</v>
      </c>
      <c r="AG463" s="238">
        <v>0</v>
      </c>
      <c r="AH463" s="238">
        <v>0</v>
      </c>
      <c r="AI463" s="238">
        <v>0</v>
      </c>
      <c r="AJ463" s="238">
        <v>0</v>
      </c>
      <c r="AK463" s="239">
        <f t="shared" si="8"/>
        <v>1</v>
      </c>
    </row>
    <row r="464" spans="1:37" x14ac:dyDescent="0.3">
      <c r="A464" s="85">
        <v>463</v>
      </c>
      <c r="B464" s="242">
        <v>2</v>
      </c>
      <c r="C464" s="82" t="s">
        <v>9167</v>
      </c>
      <c r="D464" s="82" t="s">
        <v>9167</v>
      </c>
      <c r="E464" s="82">
        <v>54245</v>
      </c>
      <c r="F464" s="82" t="s">
        <v>2038</v>
      </c>
      <c r="G464" s="238" t="s">
        <v>533</v>
      </c>
      <c r="H464" s="83">
        <v>154245000607</v>
      </c>
      <c r="I464" s="82" t="s">
        <v>5623</v>
      </c>
      <c r="J464" s="240">
        <v>154245000607</v>
      </c>
      <c r="K464" s="82" t="s">
        <v>5623</v>
      </c>
      <c r="L464" s="82" t="s">
        <v>523</v>
      </c>
      <c r="M464" s="84" t="s">
        <v>5624</v>
      </c>
      <c r="N464" s="85">
        <v>0</v>
      </c>
      <c r="O464" s="238">
        <v>1</v>
      </c>
      <c r="P464" s="238">
        <v>0</v>
      </c>
      <c r="Q464" s="238">
        <v>0</v>
      </c>
      <c r="R464" s="238">
        <v>0</v>
      </c>
      <c r="S464" s="238">
        <v>0</v>
      </c>
      <c r="T464" s="238">
        <v>0</v>
      </c>
      <c r="U464" s="238">
        <v>0</v>
      </c>
      <c r="V464" s="238">
        <v>0</v>
      </c>
      <c r="W464" s="238">
        <v>0</v>
      </c>
      <c r="X464" s="238">
        <v>0</v>
      </c>
      <c r="Y464" s="238">
        <v>0</v>
      </c>
      <c r="Z464" s="238">
        <v>0</v>
      </c>
      <c r="AA464" s="238">
        <v>0</v>
      </c>
      <c r="AB464" s="238">
        <v>0</v>
      </c>
      <c r="AC464" s="238">
        <v>0</v>
      </c>
      <c r="AD464" s="238">
        <v>0</v>
      </c>
      <c r="AE464" s="238">
        <v>0</v>
      </c>
      <c r="AF464" s="238">
        <v>0</v>
      </c>
      <c r="AG464" s="238">
        <v>0</v>
      </c>
      <c r="AH464" s="238">
        <v>0</v>
      </c>
      <c r="AI464" s="238">
        <v>0</v>
      </c>
      <c r="AJ464" s="238">
        <v>0</v>
      </c>
      <c r="AK464" s="239">
        <f t="shared" si="8"/>
        <v>1</v>
      </c>
    </row>
    <row r="465" spans="1:37" x14ac:dyDescent="0.3">
      <c r="A465" s="85">
        <v>464</v>
      </c>
      <c r="B465" s="242">
        <v>2</v>
      </c>
      <c r="C465" s="82" t="s">
        <v>9167</v>
      </c>
      <c r="D465" s="82" t="s">
        <v>9167</v>
      </c>
      <c r="E465" s="82">
        <v>54245</v>
      </c>
      <c r="F465" s="82" t="s">
        <v>2038</v>
      </c>
      <c r="G465" s="238" t="s">
        <v>533</v>
      </c>
      <c r="H465" s="83">
        <v>254245000776</v>
      </c>
      <c r="I465" s="82" t="s">
        <v>3484</v>
      </c>
      <c r="J465" s="240">
        <v>254245001101</v>
      </c>
      <c r="K465" s="82" t="s">
        <v>9317</v>
      </c>
      <c r="L465" s="82" t="s">
        <v>535</v>
      </c>
      <c r="M465" s="84" t="s">
        <v>9318</v>
      </c>
      <c r="N465" s="85">
        <v>1</v>
      </c>
      <c r="O465" s="238">
        <v>0</v>
      </c>
      <c r="P465" s="238">
        <v>0</v>
      </c>
      <c r="Q465" s="238">
        <v>0</v>
      </c>
      <c r="R465" s="238">
        <v>0</v>
      </c>
      <c r="S465" s="238">
        <v>0</v>
      </c>
      <c r="T465" s="238">
        <v>0</v>
      </c>
      <c r="U465" s="238">
        <v>0</v>
      </c>
      <c r="V465" s="238">
        <v>0</v>
      </c>
      <c r="W465" s="238">
        <v>0</v>
      </c>
      <c r="X465" s="238">
        <v>0</v>
      </c>
      <c r="Y465" s="238">
        <v>0</v>
      </c>
      <c r="Z465" s="238">
        <v>0</v>
      </c>
      <c r="AA465" s="238">
        <v>0</v>
      </c>
      <c r="AB465" s="238">
        <v>0</v>
      </c>
      <c r="AC465" s="238">
        <v>0</v>
      </c>
      <c r="AD465" s="238">
        <v>0</v>
      </c>
      <c r="AE465" s="238">
        <v>0</v>
      </c>
      <c r="AF465" s="238">
        <v>0</v>
      </c>
      <c r="AG465" s="238">
        <v>0</v>
      </c>
      <c r="AH465" s="238">
        <v>0</v>
      </c>
      <c r="AI465" s="238">
        <v>0</v>
      </c>
      <c r="AJ465" s="238">
        <v>0</v>
      </c>
      <c r="AK465" s="239">
        <f t="shared" si="8"/>
        <v>1</v>
      </c>
    </row>
    <row r="466" spans="1:37" x14ac:dyDescent="0.3">
      <c r="A466" s="85">
        <v>465</v>
      </c>
      <c r="B466" s="242">
        <v>2</v>
      </c>
      <c r="C466" s="82" t="s">
        <v>9167</v>
      </c>
      <c r="D466" s="82" t="s">
        <v>9167</v>
      </c>
      <c r="E466" s="82">
        <v>54245</v>
      </c>
      <c r="F466" s="82" t="s">
        <v>2038</v>
      </c>
      <c r="G466" s="238" t="s">
        <v>533</v>
      </c>
      <c r="H466" s="83">
        <v>254810000653</v>
      </c>
      <c r="I466" s="82" t="s">
        <v>8621</v>
      </c>
      <c r="J466" s="240">
        <v>254245001535</v>
      </c>
      <c r="K466" s="82" t="s">
        <v>9319</v>
      </c>
      <c r="L466" s="82" t="s">
        <v>535</v>
      </c>
      <c r="M466" s="84" t="s">
        <v>9320</v>
      </c>
      <c r="N466" s="85">
        <v>1</v>
      </c>
      <c r="O466" s="238">
        <v>0</v>
      </c>
      <c r="P466" s="238">
        <v>0</v>
      </c>
      <c r="Q466" s="238">
        <v>0</v>
      </c>
      <c r="R466" s="238">
        <v>0</v>
      </c>
      <c r="S466" s="238">
        <v>0</v>
      </c>
      <c r="T466" s="238">
        <v>0</v>
      </c>
      <c r="U466" s="238">
        <v>0</v>
      </c>
      <c r="V466" s="238">
        <v>0</v>
      </c>
      <c r="W466" s="238">
        <v>0</v>
      </c>
      <c r="X466" s="238">
        <v>0</v>
      </c>
      <c r="Y466" s="238">
        <v>0</v>
      </c>
      <c r="Z466" s="238">
        <v>0</v>
      </c>
      <c r="AA466" s="238">
        <v>0</v>
      </c>
      <c r="AB466" s="238">
        <v>0</v>
      </c>
      <c r="AC466" s="238">
        <v>0</v>
      </c>
      <c r="AD466" s="238">
        <v>0</v>
      </c>
      <c r="AE466" s="238">
        <v>0</v>
      </c>
      <c r="AF466" s="238">
        <v>0</v>
      </c>
      <c r="AG466" s="238">
        <v>0</v>
      </c>
      <c r="AH466" s="238">
        <v>0</v>
      </c>
      <c r="AI466" s="238">
        <v>0</v>
      </c>
      <c r="AJ466" s="238">
        <v>0</v>
      </c>
      <c r="AK466" s="239">
        <f t="shared" si="8"/>
        <v>1</v>
      </c>
    </row>
    <row r="467" spans="1:37" x14ac:dyDescent="0.3">
      <c r="A467" s="85">
        <v>466</v>
      </c>
      <c r="B467" s="242">
        <v>2</v>
      </c>
      <c r="C467" s="82" t="s">
        <v>9167</v>
      </c>
      <c r="D467" s="82" t="s">
        <v>9167</v>
      </c>
      <c r="E467" s="82">
        <v>54250</v>
      </c>
      <c r="F467" s="82" t="s">
        <v>3486</v>
      </c>
      <c r="G467" s="238" t="s">
        <v>533</v>
      </c>
      <c r="H467" s="83">
        <v>254250000253</v>
      </c>
      <c r="I467" s="82" t="s">
        <v>3487</v>
      </c>
      <c r="J467" s="240">
        <v>254250000253</v>
      </c>
      <c r="K467" s="82" t="s">
        <v>3487</v>
      </c>
      <c r="L467" s="82" t="s">
        <v>535</v>
      </c>
      <c r="M467" s="84" t="s">
        <v>3488</v>
      </c>
      <c r="N467" s="85">
        <v>0</v>
      </c>
      <c r="O467" s="238">
        <v>0</v>
      </c>
      <c r="P467" s="238">
        <v>0</v>
      </c>
      <c r="Q467" s="238">
        <v>0</v>
      </c>
      <c r="R467" s="238">
        <v>0</v>
      </c>
      <c r="S467" s="238">
        <v>0</v>
      </c>
      <c r="T467" s="238">
        <v>0</v>
      </c>
      <c r="U467" s="238">
        <v>0</v>
      </c>
      <c r="V467" s="238">
        <v>0</v>
      </c>
      <c r="W467" s="238">
        <v>0</v>
      </c>
      <c r="X467" s="238">
        <v>0</v>
      </c>
      <c r="Y467" s="238">
        <v>0</v>
      </c>
      <c r="Z467" s="238">
        <v>0</v>
      </c>
      <c r="AA467" s="238">
        <v>0</v>
      </c>
      <c r="AB467" s="238">
        <v>1</v>
      </c>
      <c r="AC467" s="238">
        <v>0</v>
      </c>
      <c r="AD467" s="238">
        <v>0</v>
      </c>
      <c r="AE467" s="238">
        <v>0</v>
      </c>
      <c r="AF467" s="238">
        <v>0</v>
      </c>
      <c r="AG467" s="238">
        <v>0</v>
      </c>
      <c r="AH467" s="238">
        <v>0</v>
      </c>
      <c r="AI467" s="238">
        <v>0</v>
      </c>
      <c r="AJ467" s="238">
        <v>0</v>
      </c>
      <c r="AK467" s="239">
        <f t="shared" si="8"/>
        <v>1</v>
      </c>
    </row>
    <row r="468" spans="1:37" x14ac:dyDescent="0.3">
      <c r="A468" s="85">
        <v>467</v>
      </c>
      <c r="B468" s="242">
        <v>2</v>
      </c>
      <c r="C468" s="82" t="s">
        <v>9167</v>
      </c>
      <c r="D468" s="82" t="s">
        <v>9167</v>
      </c>
      <c r="E468" s="82">
        <v>54250</v>
      </c>
      <c r="F468" s="82" t="s">
        <v>3486</v>
      </c>
      <c r="G468" s="238" t="s">
        <v>533</v>
      </c>
      <c r="H468" s="83">
        <v>254810000106</v>
      </c>
      <c r="I468" s="82" t="s">
        <v>3520</v>
      </c>
      <c r="J468" s="240">
        <v>254810000106</v>
      </c>
      <c r="K468" s="82" t="s">
        <v>3521</v>
      </c>
      <c r="L468" s="82" t="s">
        <v>535</v>
      </c>
      <c r="M468" s="84" t="s">
        <v>3522</v>
      </c>
      <c r="N468" s="85">
        <v>0</v>
      </c>
      <c r="O468" s="238">
        <v>0</v>
      </c>
      <c r="P468" s="238">
        <v>0</v>
      </c>
      <c r="Q468" s="238">
        <v>0</v>
      </c>
      <c r="R468" s="238">
        <v>0</v>
      </c>
      <c r="S468" s="238">
        <v>0</v>
      </c>
      <c r="T468" s="238">
        <v>0</v>
      </c>
      <c r="U468" s="238">
        <v>0</v>
      </c>
      <c r="V468" s="238">
        <v>0</v>
      </c>
      <c r="W468" s="238">
        <v>0</v>
      </c>
      <c r="X468" s="238">
        <v>0</v>
      </c>
      <c r="Y468" s="238">
        <v>0</v>
      </c>
      <c r="Z468" s="238">
        <v>0</v>
      </c>
      <c r="AA468" s="238">
        <v>0</v>
      </c>
      <c r="AB468" s="238">
        <v>1</v>
      </c>
      <c r="AC468" s="238">
        <v>1</v>
      </c>
      <c r="AD468" s="238">
        <v>1</v>
      </c>
      <c r="AE468" s="238">
        <v>0</v>
      </c>
      <c r="AF468" s="238">
        <v>0</v>
      </c>
      <c r="AG468" s="238">
        <v>0</v>
      </c>
      <c r="AH468" s="238">
        <v>0</v>
      </c>
      <c r="AI468" s="238">
        <v>0</v>
      </c>
      <c r="AJ468" s="238">
        <v>0</v>
      </c>
      <c r="AK468" s="239">
        <f t="shared" si="8"/>
        <v>3</v>
      </c>
    </row>
    <row r="469" spans="1:37" x14ac:dyDescent="0.3">
      <c r="A469" s="85">
        <v>468</v>
      </c>
      <c r="B469" s="242">
        <v>2</v>
      </c>
      <c r="C469" s="82" t="s">
        <v>9167</v>
      </c>
      <c r="D469" s="82" t="s">
        <v>9167</v>
      </c>
      <c r="E469" s="82">
        <v>54250</v>
      </c>
      <c r="F469" s="82" t="s">
        <v>3486</v>
      </c>
      <c r="G469" s="238" t="s">
        <v>533</v>
      </c>
      <c r="H469" s="83">
        <v>254810000629</v>
      </c>
      <c r="I469" s="82" t="s">
        <v>3523</v>
      </c>
      <c r="J469" s="240">
        <v>254810000629</v>
      </c>
      <c r="K469" s="82" t="s">
        <v>3524</v>
      </c>
      <c r="L469" s="82" t="s">
        <v>535</v>
      </c>
      <c r="M469" s="84" t="s">
        <v>3525</v>
      </c>
      <c r="N469" s="85">
        <v>0</v>
      </c>
      <c r="O469" s="238">
        <v>0</v>
      </c>
      <c r="P469" s="238">
        <v>0</v>
      </c>
      <c r="Q469" s="238">
        <v>0</v>
      </c>
      <c r="R469" s="238">
        <v>0</v>
      </c>
      <c r="S469" s="238">
        <v>0</v>
      </c>
      <c r="T469" s="238">
        <v>0</v>
      </c>
      <c r="U469" s="238">
        <v>0</v>
      </c>
      <c r="V469" s="238">
        <v>0</v>
      </c>
      <c r="W469" s="238">
        <v>0</v>
      </c>
      <c r="X469" s="238">
        <v>0</v>
      </c>
      <c r="Y469" s="238">
        <v>0</v>
      </c>
      <c r="Z469" s="238">
        <v>0</v>
      </c>
      <c r="AA469" s="238">
        <v>0</v>
      </c>
      <c r="AB469" s="238">
        <v>1</v>
      </c>
      <c r="AC469" s="238">
        <v>1</v>
      </c>
      <c r="AD469" s="238">
        <v>1</v>
      </c>
      <c r="AE469" s="238">
        <v>0</v>
      </c>
      <c r="AF469" s="238">
        <v>0</v>
      </c>
      <c r="AG469" s="238">
        <v>0</v>
      </c>
      <c r="AH469" s="238">
        <v>0</v>
      </c>
      <c r="AI469" s="238">
        <v>0</v>
      </c>
      <c r="AJ469" s="238">
        <v>0</v>
      </c>
      <c r="AK469" s="239">
        <f t="shared" si="8"/>
        <v>3</v>
      </c>
    </row>
    <row r="470" spans="1:37" x14ac:dyDescent="0.3">
      <c r="A470" s="85">
        <v>469</v>
      </c>
      <c r="B470" s="242">
        <v>2</v>
      </c>
      <c r="C470" s="82" t="s">
        <v>9167</v>
      </c>
      <c r="D470" s="82" t="s">
        <v>9167</v>
      </c>
      <c r="E470" s="82">
        <v>54250</v>
      </c>
      <c r="F470" s="82" t="s">
        <v>3486</v>
      </c>
      <c r="G470" s="238" t="s">
        <v>533</v>
      </c>
      <c r="H470" s="83">
        <v>154670001056</v>
      </c>
      <c r="I470" s="82" t="s">
        <v>5299</v>
      </c>
      <c r="J470" s="240">
        <v>154670001056</v>
      </c>
      <c r="K470" s="82" t="s">
        <v>5300</v>
      </c>
      <c r="L470" s="82" t="s">
        <v>523</v>
      </c>
      <c r="M470" s="84" t="s">
        <v>5301</v>
      </c>
      <c r="N470" s="85">
        <v>0</v>
      </c>
      <c r="O470" s="238">
        <v>1</v>
      </c>
      <c r="P470" s="238">
        <v>0</v>
      </c>
      <c r="Q470" s="238">
        <v>0</v>
      </c>
      <c r="R470" s="238">
        <v>0</v>
      </c>
      <c r="S470" s="238">
        <v>0</v>
      </c>
      <c r="T470" s="238">
        <v>0</v>
      </c>
      <c r="U470" s="238">
        <v>0</v>
      </c>
      <c r="V470" s="238">
        <v>0</v>
      </c>
      <c r="W470" s="238">
        <v>0</v>
      </c>
      <c r="X470" s="238">
        <v>0</v>
      </c>
      <c r="Y470" s="238">
        <v>0</v>
      </c>
      <c r="Z470" s="238">
        <v>0</v>
      </c>
      <c r="AA470" s="238">
        <v>0</v>
      </c>
      <c r="AB470" s="238">
        <v>0</v>
      </c>
      <c r="AC470" s="238">
        <v>0</v>
      </c>
      <c r="AD470" s="238">
        <v>0</v>
      </c>
      <c r="AE470" s="238">
        <v>0</v>
      </c>
      <c r="AF470" s="238">
        <v>0</v>
      </c>
      <c r="AG470" s="238">
        <v>0</v>
      </c>
      <c r="AH470" s="238">
        <v>0</v>
      </c>
      <c r="AI470" s="238">
        <v>0</v>
      </c>
      <c r="AJ470" s="238">
        <v>0</v>
      </c>
      <c r="AK470" s="239">
        <f t="shared" si="8"/>
        <v>1</v>
      </c>
    </row>
    <row r="471" spans="1:37" x14ac:dyDescent="0.3">
      <c r="A471" s="85">
        <v>470</v>
      </c>
      <c r="B471" s="242">
        <v>2</v>
      </c>
      <c r="C471" s="82" t="s">
        <v>9167</v>
      </c>
      <c r="D471" s="82" t="s">
        <v>9167</v>
      </c>
      <c r="E471" s="82">
        <v>54344</v>
      </c>
      <c r="F471" s="82" t="s">
        <v>3489</v>
      </c>
      <c r="G471" s="238" t="s">
        <v>533</v>
      </c>
      <c r="H471" s="83">
        <v>254344000290</v>
      </c>
      <c r="I471" s="82" t="s">
        <v>3490</v>
      </c>
      <c r="J471" s="240">
        <v>254344000591</v>
      </c>
      <c r="K471" s="82" t="s">
        <v>3491</v>
      </c>
      <c r="L471" s="82" t="s">
        <v>535</v>
      </c>
      <c r="M471" s="84" t="s">
        <v>3492</v>
      </c>
      <c r="N471" s="85">
        <v>0</v>
      </c>
      <c r="O471" s="238">
        <v>0</v>
      </c>
      <c r="P471" s="238">
        <v>0</v>
      </c>
      <c r="Q471" s="238">
        <v>0</v>
      </c>
      <c r="R471" s="238">
        <v>0</v>
      </c>
      <c r="S471" s="238">
        <v>0</v>
      </c>
      <c r="T471" s="238">
        <v>0</v>
      </c>
      <c r="U471" s="238">
        <v>0</v>
      </c>
      <c r="V471" s="238">
        <v>0</v>
      </c>
      <c r="W471" s="238">
        <v>0</v>
      </c>
      <c r="X471" s="238">
        <v>0</v>
      </c>
      <c r="Y471" s="238">
        <v>0</v>
      </c>
      <c r="Z471" s="238">
        <v>0</v>
      </c>
      <c r="AA471" s="238">
        <v>0</v>
      </c>
      <c r="AB471" s="238">
        <v>1</v>
      </c>
      <c r="AC471" s="238">
        <v>0</v>
      </c>
      <c r="AD471" s="238">
        <v>0</v>
      </c>
      <c r="AE471" s="238">
        <v>0</v>
      </c>
      <c r="AF471" s="238">
        <v>0</v>
      </c>
      <c r="AG471" s="238">
        <v>0</v>
      </c>
      <c r="AH471" s="238">
        <v>0</v>
      </c>
      <c r="AI471" s="238">
        <v>0</v>
      </c>
      <c r="AJ471" s="238">
        <v>0</v>
      </c>
      <c r="AK471" s="239">
        <f t="shared" si="8"/>
        <v>1</v>
      </c>
    </row>
    <row r="472" spans="1:37" x14ac:dyDescent="0.3">
      <c r="A472" s="85">
        <v>471</v>
      </c>
      <c r="B472" s="242">
        <v>2</v>
      </c>
      <c r="C472" s="82" t="s">
        <v>9167</v>
      </c>
      <c r="D472" s="82" t="s">
        <v>9167</v>
      </c>
      <c r="E472" s="82">
        <v>54344</v>
      </c>
      <c r="F472" s="82" t="s">
        <v>3489</v>
      </c>
      <c r="G472" s="238" t="s">
        <v>533</v>
      </c>
      <c r="H472" s="83">
        <v>154344000465</v>
      </c>
      <c r="I472" s="82" t="s">
        <v>5303</v>
      </c>
      <c r="J472" s="240">
        <v>154344000465</v>
      </c>
      <c r="K472" s="82" t="s">
        <v>5304</v>
      </c>
      <c r="L472" s="82" t="s">
        <v>523</v>
      </c>
      <c r="M472" s="84" t="s">
        <v>5305</v>
      </c>
      <c r="N472" s="85">
        <v>0</v>
      </c>
      <c r="O472" s="238">
        <v>1</v>
      </c>
      <c r="P472" s="238">
        <v>0</v>
      </c>
      <c r="Q472" s="238">
        <v>0</v>
      </c>
      <c r="R472" s="238">
        <v>0</v>
      </c>
      <c r="S472" s="238">
        <v>0</v>
      </c>
      <c r="T472" s="238">
        <v>0</v>
      </c>
      <c r="U472" s="238">
        <v>0</v>
      </c>
      <c r="V472" s="238">
        <v>0</v>
      </c>
      <c r="W472" s="238">
        <v>0</v>
      </c>
      <c r="X472" s="238">
        <v>0</v>
      </c>
      <c r="Y472" s="238">
        <v>0</v>
      </c>
      <c r="Z472" s="238">
        <v>0</v>
      </c>
      <c r="AA472" s="238">
        <v>0</v>
      </c>
      <c r="AB472" s="238">
        <v>0</v>
      </c>
      <c r="AC472" s="238">
        <v>0</v>
      </c>
      <c r="AD472" s="238">
        <v>0</v>
      </c>
      <c r="AE472" s="238">
        <v>0</v>
      </c>
      <c r="AF472" s="238">
        <v>0</v>
      </c>
      <c r="AG472" s="238">
        <v>0</v>
      </c>
      <c r="AH472" s="238">
        <v>0</v>
      </c>
      <c r="AI472" s="238">
        <v>0</v>
      </c>
      <c r="AJ472" s="238">
        <v>0</v>
      </c>
      <c r="AK472" s="239">
        <f t="shared" si="8"/>
        <v>1</v>
      </c>
    </row>
    <row r="473" spans="1:37" x14ac:dyDescent="0.3">
      <c r="A473" s="85">
        <v>472</v>
      </c>
      <c r="B473" s="242">
        <v>2</v>
      </c>
      <c r="C473" s="82" t="s">
        <v>9167</v>
      </c>
      <c r="D473" s="82" t="s">
        <v>9167</v>
      </c>
      <c r="E473" s="82">
        <v>54670</v>
      </c>
      <c r="F473" s="82" t="s">
        <v>3493</v>
      </c>
      <c r="G473" s="238" t="s">
        <v>533</v>
      </c>
      <c r="H473" s="83">
        <v>254670000798</v>
      </c>
      <c r="I473" s="82" t="s">
        <v>3494</v>
      </c>
      <c r="J473" s="240">
        <v>254670000798</v>
      </c>
      <c r="K473" s="82" t="s">
        <v>3494</v>
      </c>
      <c r="L473" s="82" t="s">
        <v>535</v>
      </c>
      <c r="M473" s="84" t="s">
        <v>3495</v>
      </c>
      <c r="N473" s="85">
        <v>0</v>
      </c>
      <c r="O473" s="238">
        <v>0</v>
      </c>
      <c r="P473" s="238">
        <v>0</v>
      </c>
      <c r="Q473" s="238">
        <v>0</v>
      </c>
      <c r="R473" s="238">
        <v>0</v>
      </c>
      <c r="S473" s="238">
        <v>0</v>
      </c>
      <c r="T473" s="238">
        <v>0</v>
      </c>
      <c r="U473" s="238">
        <v>0</v>
      </c>
      <c r="V473" s="238">
        <v>0</v>
      </c>
      <c r="W473" s="238">
        <v>0</v>
      </c>
      <c r="X473" s="238">
        <v>0</v>
      </c>
      <c r="Y473" s="238">
        <v>0</v>
      </c>
      <c r="Z473" s="238">
        <v>0</v>
      </c>
      <c r="AA473" s="238">
        <v>0</v>
      </c>
      <c r="AB473" s="238">
        <v>1</v>
      </c>
      <c r="AC473" s="238">
        <v>1</v>
      </c>
      <c r="AD473" s="238">
        <v>0</v>
      </c>
      <c r="AE473" s="238">
        <v>0</v>
      </c>
      <c r="AF473" s="238">
        <v>0</v>
      </c>
      <c r="AG473" s="238">
        <v>0</v>
      </c>
      <c r="AH473" s="238">
        <v>0</v>
      </c>
      <c r="AI473" s="238">
        <v>0</v>
      </c>
      <c r="AJ473" s="238">
        <v>0</v>
      </c>
      <c r="AK473" s="239">
        <f t="shared" si="8"/>
        <v>2</v>
      </c>
    </row>
    <row r="474" spans="1:37" x14ac:dyDescent="0.3">
      <c r="A474" s="85">
        <v>473</v>
      </c>
      <c r="B474" s="242">
        <v>2</v>
      </c>
      <c r="C474" s="82" t="s">
        <v>9167</v>
      </c>
      <c r="D474" s="82" t="s">
        <v>9167</v>
      </c>
      <c r="E474" s="82">
        <v>54670</v>
      </c>
      <c r="F474" s="82" t="s">
        <v>3493</v>
      </c>
      <c r="G474" s="238" t="s">
        <v>533</v>
      </c>
      <c r="H474" s="83">
        <v>254670000330</v>
      </c>
      <c r="I474" s="82" t="s">
        <v>3496</v>
      </c>
      <c r="J474" s="240">
        <v>254670000909</v>
      </c>
      <c r="K474" s="82" t="s">
        <v>3497</v>
      </c>
      <c r="L474" s="82" t="s">
        <v>535</v>
      </c>
      <c r="M474" s="84" t="s">
        <v>3498</v>
      </c>
      <c r="N474" s="85">
        <v>0</v>
      </c>
      <c r="O474" s="238">
        <v>0</v>
      </c>
      <c r="P474" s="238">
        <v>0</v>
      </c>
      <c r="Q474" s="238">
        <v>0</v>
      </c>
      <c r="R474" s="238">
        <v>0</v>
      </c>
      <c r="S474" s="238">
        <v>0</v>
      </c>
      <c r="T474" s="238">
        <v>0</v>
      </c>
      <c r="U474" s="238">
        <v>0</v>
      </c>
      <c r="V474" s="238">
        <v>0</v>
      </c>
      <c r="W474" s="238">
        <v>0</v>
      </c>
      <c r="X474" s="238">
        <v>0</v>
      </c>
      <c r="Y474" s="238">
        <v>0</v>
      </c>
      <c r="Z474" s="238">
        <v>0</v>
      </c>
      <c r="AA474" s="238">
        <v>0</v>
      </c>
      <c r="AB474" s="238">
        <v>1</v>
      </c>
      <c r="AC474" s="238">
        <v>1</v>
      </c>
      <c r="AD474" s="238">
        <v>0</v>
      </c>
      <c r="AE474" s="238">
        <v>0</v>
      </c>
      <c r="AF474" s="238">
        <v>0</v>
      </c>
      <c r="AG474" s="238">
        <v>0</v>
      </c>
      <c r="AH474" s="238">
        <v>0</v>
      </c>
      <c r="AI474" s="238">
        <v>0</v>
      </c>
      <c r="AJ474" s="238">
        <v>0</v>
      </c>
      <c r="AK474" s="239">
        <f t="shared" si="8"/>
        <v>2</v>
      </c>
    </row>
    <row r="475" spans="1:37" x14ac:dyDescent="0.3">
      <c r="A475" s="85">
        <v>474</v>
      </c>
      <c r="B475" s="242">
        <v>2</v>
      </c>
      <c r="C475" s="82" t="s">
        <v>9167</v>
      </c>
      <c r="D475" s="82" t="s">
        <v>9167</v>
      </c>
      <c r="E475" s="82">
        <v>54670</v>
      </c>
      <c r="F475" s="82" t="s">
        <v>3493</v>
      </c>
      <c r="G475" s="238" t="s">
        <v>533</v>
      </c>
      <c r="H475" s="83">
        <v>154670000025</v>
      </c>
      <c r="I475" s="82" t="s">
        <v>5307</v>
      </c>
      <c r="J475" s="240">
        <v>154670000025</v>
      </c>
      <c r="K475" s="82" t="s">
        <v>5307</v>
      </c>
      <c r="L475" s="82" t="s">
        <v>523</v>
      </c>
      <c r="M475" s="84" t="s">
        <v>5308</v>
      </c>
      <c r="N475" s="85">
        <v>0</v>
      </c>
      <c r="O475" s="238">
        <v>1</v>
      </c>
      <c r="P475" s="238">
        <v>0</v>
      </c>
      <c r="Q475" s="238">
        <v>0</v>
      </c>
      <c r="R475" s="238">
        <v>0</v>
      </c>
      <c r="S475" s="238">
        <v>0</v>
      </c>
      <c r="T475" s="238">
        <v>0</v>
      </c>
      <c r="U475" s="238">
        <v>0</v>
      </c>
      <c r="V475" s="238">
        <v>0</v>
      </c>
      <c r="W475" s="238">
        <v>0</v>
      </c>
      <c r="X475" s="238">
        <v>0</v>
      </c>
      <c r="Y475" s="238">
        <v>0</v>
      </c>
      <c r="Z475" s="238">
        <v>0</v>
      </c>
      <c r="AA475" s="238">
        <v>0</v>
      </c>
      <c r="AB475" s="238">
        <v>0</v>
      </c>
      <c r="AC475" s="238">
        <v>0</v>
      </c>
      <c r="AD475" s="238">
        <v>0</v>
      </c>
      <c r="AE475" s="238">
        <v>0</v>
      </c>
      <c r="AF475" s="238">
        <v>0</v>
      </c>
      <c r="AG475" s="238">
        <v>0</v>
      </c>
      <c r="AH475" s="238">
        <v>0</v>
      </c>
      <c r="AI475" s="238">
        <v>0</v>
      </c>
      <c r="AJ475" s="238">
        <v>0</v>
      </c>
      <c r="AK475" s="239">
        <f t="shared" si="8"/>
        <v>1</v>
      </c>
    </row>
    <row r="476" spans="1:37" x14ac:dyDescent="0.3">
      <c r="A476" s="85">
        <v>475</v>
      </c>
      <c r="B476" s="242">
        <v>2</v>
      </c>
      <c r="C476" s="82" t="s">
        <v>9167</v>
      </c>
      <c r="D476" s="82" t="s">
        <v>9167</v>
      </c>
      <c r="E476" s="82">
        <v>54720</v>
      </c>
      <c r="F476" s="82" t="s">
        <v>3499</v>
      </c>
      <c r="G476" s="238" t="s">
        <v>533</v>
      </c>
      <c r="H476" s="83">
        <v>254720000034</v>
      </c>
      <c r="I476" s="82" t="s">
        <v>3501</v>
      </c>
      <c r="J476" s="240">
        <v>254720000034</v>
      </c>
      <c r="K476" s="82" t="s">
        <v>3501</v>
      </c>
      <c r="L476" s="82" t="s">
        <v>535</v>
      </c>
      <c r="M476" s="84" t="s">
        <v>3502</v>
      </c>
      <c r="N476" s="85">
        <v>0</v>
      </c>
      <c r="O476" s="238">
        <v>0</v>
      </c>
      <c r="P476" s="238">
        <v>0</v>
      </c>
      <c r="Q476" s="238">
        <v>0</v>
      </c>
      <c r="R476" s="238">
        <v>0</v>
      </c>
      <c r="S476" s="238">
        <v>0</v>
      </c>
      <c r="T476" s="238">
        <v>0</v>
      </c>
      <c r="U476" s="238">
        <v>0</v>
      </c>
      <c r="V476" s="238">
        <v>0</v>
      </c>
      <c r="W476" s="238">
        <v>0</v>
      </c>
      <c r="X476" s="238">
        <v>0</v>
      </c>
      <c r="Y476" s="238">
        <v>0</v>
      </c>
      <c r="Z476" s="238">
        <v>0</v>
      </c>
      <c r="AA476" s="238">
        <v>0</v>
      </c>
      <c r="AB476" s="238">
        <v>1</v>
      </c>
      <c r="AC476" s="238">
        <v>1</v>
      </c>
      <c r="AD476" s="238">
        <v>0</v>
      </c>
      <c r="AE476" s="238">
        <v>0</v>
      </c>
      <c r="AF476" s="238">
        <v>0</v>
      </c>
      <c r="AG476" s="238">
        <v>0</v>
      </c>
      <c r="AH476" s="238">
        <v>0</v>
      </c>
      <c r="AI476" s="238">
        <v>0</v>
      </c>
      <c r="AJ476" s="238">
        <v>0</v>
      </c>
      <c r="AK476" s="239">
        <f t="shared" si="8"/>
        <v>2</v>
      </c>
    </row>
    <row r="477" spans="1:37" x14ac:dyDescent="0.3">
      <c r="A477" s="85">
        <v>476</v>
      </c>
      <c r="B477" s="242">
        <v>2</v>
      </c>
      <c r="C477" s="82" t="s">
        <v>9167</v>
      </c>
      <c r="D477" s="82" t="s">
        <v>9167</v>
      </c>
      <c r="E477" s="82">
        <v>54720</v>
      </c>
      <c r="F477" s="82" t="s">
        <v>3499</v>
      </c>
      <c r="G477" s="238" t="s">
        <v>533</v>
      </c>
      <c r="H477" s="83">
        <v>254720000271</v>
      </c>
      <c r="I477" s="82" t="s">
        <v>3503</v>
      </c>
      <c r="J477" s="240">
        <v>254720000352</v>
      </c>
      <c r="K477" s="82" t="s">
        <v>3504</v>
      </c>
      <c r="L477" s="82" t="s">
        <v>535</v>
      </c>
      <c r="M477" s="84" t="s">
        <v>1753</v>
      </c>
      <c r="N477" s="85">
        <v>0</v>
      </c>
      <c r="O477" s="238">
        <v>0</v>
      </c>
      <c r="P477" s="238">
        <v>0</v>
      </c>
      <c r="Q477" s="238">
        <v>0</v>
      </c>
      <c r="R477" s="238">
        <v>0</v>
      </c>
      <c r="S477" s="238">
        <v>0</v>
      </c>
      <c r="T477" s="238">
        <v>0</v>
      </c>
      <c r="U477" s="238">
        <v>0</v>
      </c>
      <c r="V477" s="238">
        <v>0</v>
      </c>
      <c r="W477" s="238">
        <v>0</v>
      </c>
      <c r="X477" s="238">
        <v>0</v>
      </c>
      <c r="Y477" s="238">
        <v>0</v>
      </c>
      <c r="Z477" s="238">
        <v>0</v>
      </c>
      <c r="AA477" s="238">
        <v>0</v>
      </c>
      <c r="AB477" s="238">
        <v>1</v>
      </c>
      <c r="AC477" s="238">
        <v>1</v>
      </c>
      <c r="AD477" s="238">
        <v>0</v>
      </c>
      <c r="AE477" s="238">
        <v>0</v>
      </c>
      <c r="AF477" s="238">
        <v>0</v>
      </c>
      <c r="AG477" s="238">
        <v>0</v>
      </c>
      <c r="AH477" s="238">
        <v>0</v>
      </c>
      <c r="AI477" s="238">
        <v>0</v>
      </c>
      <c r="AJ477" s="238">
        <v>0</v>
      </c>
      <c r="AK477" s="239">
        <f t="shared" si="8"/>
        <v>2</v>
      </c>
    </row>
    <row r="478" spans="1:37" x14ac:dyDescent="0.3">
      <c r="A478" s="85">
        <v>477</v>
      </c>
      <c r="B478" s="242">
        <v>2</v>
      </c>
      <c r="C478" s="82" t="s">
        <v>9167</v>
      </c>
      <c r="D478" s="82" t="s">
        <v>9167</v>
      </c>
      <c r="E478" s="82">
        <v>54720</v>
      </c>
      <c r="F478" s="82" t="s">
        <v>3499</v>
      </c>
      <c r="G478" s="238" t="s">
        <v>533</v>
      </c>
      <c r="H478" s="83">
        <v>254720000930</v>
      </c>
      <c r="I478" s="82" t="s">
        <v>3505</v>
      </c>
      <c r="J478" s="240">
        <v>254720000930</v>
      </c>
      <c r="K478" s="82" t="s">
        <v>3505</v>
      </c>
      <c r="L478" s="82" t="s">
        <v>535</v>
      </c>
      <c r="M478" s="84" t="s">
        <v>3506</v>
      </c>
      <c r="N478" s="85">
        <v>0</v>
      </c>
      <c r="O478" s="238">
        <v>0</v>
      </c>
      <c r="P478" s="238">
        <v>0</v>
      </c>
      <c r="Q478" s="238">
        <v>0</v>
      </c>
      <c r="R478" s="238">
        <v>0</v>
      </c>
      <c r="S478" s="238">
        <v>0</v>
      </c>
      <c r="T478" s="238">
        <v>0</v>
      </c>
      <c r="U478" s="238">
        <v>0</v>
      </c>
      <c r="V478" s="238">
        <v>0</v>
      </c>
      <c r="W478" s="238">
        <v>0</v>
      </c>
      <c r="X478" s="238">
        <v>0</v>
      </c>
      <c r="Y478" s="238">
        <v>0</v>
      </c>
      <c r="Z478" s="238">
        <v>0</v>
      </c>
      <c r="AA478" s="238">
        <v>0</v>
      </c>
      <c r="AB478" s="238">
        <v>1</v>
      </c>
      <c r="AC478" s="238">
        <v>1</v>
      </c>
      <c r="AD478" s="238">
        <v>0</v>
      </c>
      <c r="AE478" s="238">
        <v>0</v>
      </c>
      <c r="AF478" s="238">
        <v>0</v>
      </c>
      <c r="AG478" s="238">
        <v>0</v>
      </c>
      <c r="AH478" s="238">
        <v>0</v>
      </c>
      <c r="AI478" s="238">
        <v>0</v>
      </c>
      <c r="AJ478" s="238">
        <v>0</v>
      </c>
      <c r="AK478" s="239">
        <f t="shared" si="8"/>
        <v>2</v>
      </c>
    </row>
    <row r="479" spans="1:37" x14ac:dyDescent="0.3">
      <c r="A479" s="85">
        <v>478</v>
      </c>
      <c r="B479" s="242">
        <v>2</v>
      </c>
      <c r="C479" s="82" t="s">
        <v>9167</v>
      </c>
      <c r="D479" s="82" t="s">
        <v>9167</v>
      </c>
      <c r="E479" s="82">
        <v>54720</v>
      </c>
      <c r="F479" s="82" t="s">
        <v>3499</v>
      </c>
      <c r="G479" s="238" t="s">
        <v>533</v>
      </c>
      <c r="H479" s="83">
        <v>254720001197</v>
      </c>
      <c r="I479" s="82" t="s">
        <v>3507</v>
      </c>
      <c r="J479" s="240">
        <v>254720001197</v>
      </c>
      <c r="K479" s="82" t="s">
        <v>3507</v>
      </c>
      <c r="L479" s="82" t="s">
        <v>535</v>
      </c>
      <c r="M479" s="84" t="s">
        <v>1827</v>
      </c>
      <c r="N479" s="85">
        <v>0</v>
      </c>
      <c r="O479" s="238">
        <v>0</v>
      </c>
      <c r="P479" s="238">
        <v>0</v>
      </c>
      <c r="Q479" s="238">
        <v>0</v>
      </c>
      <c r="R479" s="238">
        <v>0</v>
      </c>
      <c r="S479" s="238">
        <v>0</v>
      </c>
      <c r="T479" s="238">
        <v>0</v>
      </c>
      <c r="U479" s="238">
        <v>0</v>
      </c>
      <c r="V479" s="238">
        <v>0</v>
      </c>
      <c r="W479" s="238">
        <v>0</v>
      </c>
      <c r="X479" s="238">
        <v>0</v>
      </c>
      <c r="Y479" s="238">
        <v>0</v>
      </c>
      <c r="Z479" s="238">
        <v>0</v>
      </c>
      <c r="AA479" s="238">
        <v>0</v>
      </c>
      <c r="AB479" s="238">
        <v>1</v>
      </c>
      <c r="AC479" s="238">
        <v>1</v>
      </c>
      <c r="AD479" s="238">
        <v>0</v>
      </c>
      <c r="AE479" s="238">
        <v>0</v>
      </c>
      <c r="AF479" s="238">
        <v>0</v>
      </c>
      <c r="AG479" s="238">
        <v>0</v>
      </c>
      <c r="AH479" s="238">
        <v>0</v>
      </c>
      <c r="AI479" s="238">
        <v>0</v>
      </c>
      <c r="AJ479" s="238">
        <v>0</v>
      </c>
      <c r="AK479" s="239">
        <f t="shared" si="8"/>
        <v>2</v>
      </c>
    </row>
    <row r="480" spans="1:37" x14ac:dyDescent="0.3">
      <c r="A480" s="85">
        <v>479</v>
      </c>
      <c r="B480" s="242">
        <v>2</v>
      </c>
      <c r="C480" s="82" t="s">
        <v>9167</v>
      </c>
      <c r="D480" s="82" t="s">
        <v>9167</v>
      </c>
      <c r="E480" s="82">
        <v>54720</v>
      </c>
      <c r="F480" s="82" t="s">
        <v>3499</v>
      </c>
      <c r="G480" s="238" t="s">
        <v>533</v>
      </c>
      <c r="H480" s="83">
        <v>254720001197</v>
      </c>
      <c r="I480" s="82" t="s">
        <v>3507</v>
      </c>
      <c r="J480" s="240">
        <v>254720001499</v>
      </c>
      <c r="K480" s="82" t="s">
        <v>3508</v>
      </c>
      <c r="L480" s="82" t="s">
        <v>535</v>
      </c>
      <c r="M480" s="84" t="s">
        <v>3509</v>
      </c>
      <c r="N480" s="85">
        <v>0</v>
      </c>
      <c r="O480" s="238">
        <v>0</v>
      </c>
      <c r="P480" s="238">
        <v>0</v>
      </c>
      <c r="Q480" s="238">
        <v>0</v>
      </c>
      <c r="R480" s="238">
        <v>0</v>
      </c>
      <c r="S480" s="238">
        <v>0</v>
      </c>
      <c r="T480" s="238">
        <v>0</v>
      </c>
      <c r="U480" s="238">
        <v>0</v>
      </c>
      <c r="V480" s="238">
        <v>0</v>
      </c>
      <c r="W480" s="238">
        <v>0</v>
      </c>
      <c r="X480" s="238">
        <v>0</v>
      </c>
      <c r="Y480" s="238">
        <v>0</v>
      </c>
      <c r="Z480" s="238">
        <v>0</v>
      </c>
      <c r="AA480" s="238">
        <v>0</v>
      </c>
      <c r="AB480" s="238">
        <v>1</v>
      </c>
      <c r="AC480" s="238">
        <v>0</v>
      </c>
      <c r="AD480" s="238">
        <v>0</v>
      </c>
      <c r="AE480" s="238">
        <v>0</v>
      </c>
      <c r="AF480" s="238">
        <v>0</v>
      </c>
      <c r="AG480" s="238">
        <v>0</v>
      </c>
      <c r="AH480" s="238">
        <v>0</v>
      </c>
      <c r="AI480" s="238">
        <v>0</v>
      </c>
      <c r="AJ480" s="238">
        <v>0</v>
      </c>
      <c r="AK480" s="239">
        <f t="shared" si="8"/>
        <v>1</v>
      </c>
    </row>
    <row r="481" spans="1:37" x14ac:dyDescent="0.3">
      <c r="A481" s="85">
        <v>480</v>
      </c>
      <c r="B481" s="242">
        <v>2</v>
      </c>
      <c r="C481" s="82" t="s">
        <v>9167</v>
      </c>
      <c r="D481" s="82" t="s">
        <v>9167</v>
      </c>
      <c r="E481" s="82">
        <v>54720</v>
      </c>
      <c r="F481" s="82" t="s">
        <v>3499</v>
      </c>
      <c r="G481" s="238" t="s">
        <v>533</v>
      </c>
      <c r="H481" s="83">
        <v>154720000315</v>
      </c>
      <c r="I481" s="82" t="s">
        <v>5310</v>
      </c>
      <c r="J481" s="240">
        <v>154720000315</v>
      </c>
      <c r="K481" s="82" t="s">
        <v>5310</v>
      </c>
      <c r="L481" s="82" t="s">
        <v>523</v>
      </c>
      <c r="M481" s="84" t="s">
        <v>5311</v>
      </c>
      <c r="N481" s="85">
        <v>0</v>
      </c>
      <c r="O481" s="238">
        <v>1</v>
      </c>
      <c r="P481" s="238">
        <v>0</v>
      </c>
      <c r="Q481" s="238">
        <v>0</v>
      </c>
      <c r="R481" s="238">
        <v>0</v>
      </c>
      <c r="S481" s="238">
        <v>0</v>
      </c>
      <c r="T481" s="238">
        <v>0</v>
      </c>
      <c r="U481" s="238">
        <v>0</v>
      </c>
      <c r="V481" s="238">
        <v>0</v>
      </c>
      <c r="W481" s="238">
        <v>0</v>
      </c>
      <c r="X481" s="238">
        <v>0</v>
      </c>
      <c r="Y481" s="238">
        <v>0</v>
      </c>
      <c r="Z481" s="238">
        <v>0</v>
      </c>
      <c r="AA481" s="238">
        <v>0</v>
      </c>
      <c r="AB481" s="238">
        <v>0</v>
      </c>
      <c r="AC481" s="238">
        <v>0</v>
      </c>
      <c r="AD481" s="238">
        <v>0</v>
      </c>
      <c r="AE481" s="238">
        <v>0</v>
      </c>
      <c r="AF481" s="238">
        <v>0</v>
      </c>
      <c r="AG481" s="238">
        <v>0</v>
      </c>
      <c r="AH481" s="238">
        <v>0</v>
      </c>
      <c r="AI481" s="238">
        <v>0</v>
      </c>
      <c r="AJ481" s="238">
        <v>0</v>
      </c>
      <c r="AK481" s="239">
        <f t="shared" si="8"/>
        <v>1</v>
      </c>
    </row>
    <row r="482" spans="1:37" x14ac:dyDescent="0.3">
      <c r="A482" s="85">
        <v>481</v>
      </c>
      <c r="B482" s="242">
        <v>2</v>
      </c>
      <c r="C482" s="82" t="s">
        <v>9167</v>
      </c>
      <c r="D482" s="82" t="s">
        <v>9167</v>
      </c>
      <c r="E482" s="82">
        <v>54720</v>
      </c>
      <c r="F482" s="82" t="s">
        <v>3499</v>
      </c>
      <c r="G482" s="238" t="s">
        <v>533</v>
      </c>
      <c r="H482" s="83">
        <v>254720000328</v>
      </c>
      <c r="I482" s="82" t="s">
        <v>9321</v>
      </c>
      <c r="J482" s="240">
        <v>254720000328</v>
      </c>
      <c r="K482" s="82" t="s">
        <v>5775</v>
      </c>
      <c r="L482" s="82" t="s">
        <v>535</v>
      </c>
      <c r="M482" s="84" t="s">
        <v>5776</v>
      </c>
      <c r="N482" s="85">
        <v>0</v>
      </c>
      <c r="O482" s="238">
        <v>0</v>
      </c>
      <c r="P482" s="238">
        <v>0</v>
      </c>
      <c r="Q482" s="238">
        <v>0</v>
      </c>
      <c r="R482" s="238">
        <v>0</v>
      </c>
      <c r="S482" s="238">
        <v>1</v>
      </c>
      <c r="T482" s="238">
        <v>0</v>
      </c>
      <c r="U482" s="238">
        <v>0</v>
      </c>
      <c r="V482" s="238">
        <v>0</v>
      </c>
      <c r="W482" s="238">
        <v>0</v>
      </c>
      <c r="X482" s="238">
        <v>0</v>
      </c>
      <c r="Y482" s="238">
        <v>0</v>
      </c>
      <c r="Z482" s="238">
        <v>0</v>
      </c>
      <c r="AA482" s="238">
        <v>0</v>
      </c>
      <c r="AB482" s="238">
        <v>0</v>
      </c>
      <c r="AC482" s="238">
        <v>0</v>
      </c>
      <c r="AD482" s="238">
        <v>0</v>
      </c>
      <c r="AE482" s="238">
        <v>0</v>
      </c>
      <c r="AF482" s="238">
        <v>0</v>
      </c>
      <c r="AG482" s="238">
        <v>0</v>
      </c>
      <c r="AH482" s="238">
        <v>0</v>
      </c>
      <c r="AI482" s="238">
        <v>0</v>
      </c>
      <c r="AJ482" s="238">
        <v>0</v>
      </c>
      <c r="AK482" s="239">
        <f t="shared" si="8"/>
        <v>1</v>
      </c>
    </row>
    <row r="483" spans="1:37" x14ac:dyDescent="0.3">
      <c r="A483" s="85">
        <v>482</v>
      </c>
      <c r="B483" s="242">
        <v>2</v>
      </c>
      <c r="C483" s="82" t="s">
        <v>9167</v>
      </c>
      <c r="D483" s="82" t="s">
        <v>9167</v>
      </c>
      <c r="E483" s="82">
        <v>54800</v>
      </c>
      <c r="F483" s="82" t="s">
        <v>3510</v>
      </c>
      <c r="G483" s="238" t="s">
        <v>533</v>
      </c>
      <c r="H483" s="83">
        <v>254800000108</v>
      </c>
      <c r="I483" s="82" t="s">
        <v>3511</v>
      </c>
      <c r="J483" s="240">
        <v>254800000035</v>
      </c>
      <c r="K483" s="82" t="s">
        <v>3512</v>
      </c>
      <c r="L483" s="82" t="s">
        <v>535</v>
      </c>
      <c r="M483" s="84" t="s">
        <v>3513</v>
      </c>
      <c r="N483" s="85">
        <v>0</v>
      </c>
      <c r="O483" s="238">
        <v>0</v>
      </c>
      <c r="P483" s="238">
        <v>0</v>
      </c>
      <c r="Q483" s="238">
        <v>0</v>
      </c>
      <c r="R483" s="238">
        <v>0</v>
      </c>
      <c r="S483" s="238">
        <v>0</v>
      </c>
      <c r="T483" s="238">
        <v>0</v>
      </c>
      <c r="U483" s="238">
        <v>0</v>
      </c>
      <c r="V483" s="238">
        <v>0</v>
      </c>
      <c r="W483" s="238">
        <v>0</v>
      </c>
      <c r="X483" s="238">
        <v>0</v>
      </c>
      <c r="Y483" s="238">
        <v>0</v>
      </c>
      <c r="Z483" s="238">
        <v>0</v>
      </c>
      <c r="AA483" s="238">
        <v>0</v>
      </c>
      <c r="AB483" s="238">
        <v>1</v>
      </c>
      <c r="AC483" s="238">
        <v>1</v>
      </c>
      <c r="AD483" s="238">
        <v>0</v>
      </c>
      <c r="AE483" s="238">
        <v>0</v>
      </c>
      <c r="AF483" s="238">
        <v>0</v>
      </c>
      <c r="AG483" s="238">
        <v>0</v>
      </c>
      <c r="AH483" s="238">
        <v>0</v>
      </c>
      <c r="AI483" s="238">
        <v>0</v>
      </c>
      <c r="AJ483" s="238">
        <v>0</v>
      </c>
      <c r="AK483" s="239">
        <f t="shared" si="8"/>
        <v>2</v>
      </c>
    </row>
    <row r="484" spans="1:37" x14ac:dyDescent="0.3">
      <c r="A484" s="85">
        <v>483</v>
      </c>
      <c r="B484" s="242">
        <v>2</v>
      </c>
      <c r="C484" s="82" t="s">
        <v>9167</v>
      </c>
      <c r="D484" s="82" t="s">
        <v>9167</v>
      </c>
      <c r="E484" s="82">
        <v>54800</v>
      </c>
      <c r="F484" s="82" t="s">
        <v>3510</v>
      </c>
      <c r="G484" s="238" t="s">
        <v>533</v>
      </c>
      <c r="H484" s="83">
        <v>254800001104</v>
      </c>
      <c r="I484" s="82" t="s">
        <v>3514</v>
      </c>
      <c r="J484" s="240">
        <v>254800000230</v>
      </c>
      <c r="K484" s="82" t="s">
        <v>3515</v>
      </c>
      <c r="L484" s="82" t="s">
        <v>535</v>
      </c>
      <c r="M484" s="84" t="s">
        <v>3516</v>
      </c>
      <c r="N484" s="85">
        <v>0</v>
      </c>
      <c r="O484" s="238">
        <v>0</v>
      </c>
      <c r="P484" s="238">
        <v>0</v>
      </c>
      <c r="Q484" s="238">
        <v>0</v>
      </c>
      <c r="R484" s="238">
        <v>0</v>
      </c>
      <c r="S484" s="238">
        <v>0</v>
      </c>
      <c r="T484" s="238">
        <v>0</v>
      </c>
      <c r="U484" s="238">
        <v>0</v>
      </c>
      <c r="V484" s="238">
        <v>0</v>
      </c>
      <c r="W484" s="238">
        <v>0</v>
      </c>
      <c r="X484" s="238">
        <v>0</v>
      </c>
      <c r="Y484" s="238">
        <v>0</v>
      </c>
      <c r="Z484" s="238">
        <v>0</v>
      </c>
      <c r="AA484" s="238">
        <v>0</v>
      </c>
      <c r="AB484" s="238">
        <v>1</v>
      </c>
      <c r="AC484" s="238">
        <v>0</v>
      </c>
      <c r="AD484" s="238">
        <v>0</v>
      </c>
      <c r="AE484" s="238">
        <v>0</v>
      </c>
      <c r="AF484" s="238">
        <v>0</v>
      </c>
      <c r="AG484" s="238">
        <v>0</v>
      </c>
      <c r="AH484" s="238">
        <v>0</v>
      </c>
      <c r="AI484" s="238">
        <v>0</v>
      </c>
      <c r="AJ484" s="238">
        <v>0</v>
      </c>
      <c r="AK484" s="239">
        <f t="shared" si="8"/>
        <v>1</v>
      </c>
    </row>
    <row r="485" spans="1:37" x14ac:dyDescent="0.3">
      <c r="A485" s="85">
        <v>484</v>
      </c>
      <c r="B485" s="242">
        <v>2</v>
      </c>
      <c r="C485" s="82" t="s">
        <v>9167</v>
      </c>
      <c r="D485" s="82" t="s">
        <v>9167</v>
      </c>
      <c r="E485" s="82">
        <v>54800</v>
      </c>
      <c r="F485" s="82" t="s">
        <v>3510</v>
      </c>
      <c r="G485" s="238" t="s">
        <v>533</v>
      </c>
      <c r="H485" s="83">
        <v>254800000582</v>
      </c>
      <c r="I485" s="82" t="s">
        <v>5646</v>
      </c>
      <c r="J485" s="240">
        <v>254800000621</v>
      </c>
      <c r="K485" s="82" t="s">
        <v>9322</v>
      </c>
      <c r="L485" s="82" t="s">
        <v>535</v>
      </c>
      <c r="M485" s="84" t="s">
        <v>9323</v>
      </c>
      <c r="N485" s="85">
        <v>1</v>
      </c>
      <c r="O485" s="238">
        <v>0</v>
      </c>
      <c r="P485" s="238">
        <v>0</v>
      </c>
      <c r="Q485" s="238">
        <v>0</v>
      </c>
      <c r="R485" s="238">
        <v>0</v>
      </c>
      <c r="S485" s="238">
        <v>0</v>
      </c>
      <c r="T485" s="238">
        <v>0</v>
      </c>
      <c r="U485" s="238">
        <v>0</v>
      </c>
      <c r="V485" s="238">
        <v>0</v>
      </c>
      <c r="W485" s="238">
        <v>0</v>
      </c>
      <c r="X485" s="238">
        <v>0</v>
      </c>
      <c r="Y485" s="238">
        <v>0</v>
      </c>
      <c r="Z485" s="238">
        <v>0</v>
      </c>
      <c r="AA485" s="238">
        <v>0</v>
      </c>
      <c r="AB485" s="238">
        <v>0</v>
      </c>
      <c r="AC485" s="238">
        <v>0</v>
      </c>
      <c r="AD485" s="238">
        <v>0</v>
      </c>
      <c r="AE485" s="238">
        <v>0</v>
      </c>
      <c r="AF485" s="238">
        <v>0</v>
      </c>
      <c r="AG485" s="238">
        <v>0</v>
      </c>
      <c r="AH485" s="238">
        <v>0</v>
      </c>
      <c r="AI485" s="238">
        <v>0</v>
      </c>
      <c r="AJ485" s="238">
        <v>0</v>
      </c>
      <c r="AK485" s="239">
        <f t="shared" si="8"/>
        <v>1</v>
      </c>
    </row>
    <row r="486" spans="1:37" x14ac:dyDescent="0.3">
      <c r="A486" s="85">
        <v>485</v>
      </c>
      <c r="B486" s="242">
        <v>2</v>
      </c>
      <c r="C486" s="82" t="s">
        <v>9167</v>
      </c>
      <c r="D486" s="82" t="s">
        <v>9167</v>
      </c>
      <c r="E486" s="82">
        <v>54800</v>
      </c>
      <c r="F486" s="82" t="s">
        <v>3510</v>
      </c>
      <c r="G486" s="238" t="s">
        <v>533</v>
      </c>
      <c r="H486" s="83">
        <v>254800000736</v>
      </c>
      <c r="I486" s="82" t="s">
        <v>3517</v>
      </c>
      <c r="J486" s="240">
        <v>254800000736</v>
      </c>
      <c r="K486" s="82" t="s">
        <v>3518</v>
      </c>
      <c r="L486" s="82" t="s">
        <v>535</v>
      </c>
      <c r="M486" s="84" t="s">
        <v>3519</v>
      </c>
      <c r="N486" s="85">
        <v>0</v>
      </c>
      <c r="O486" s="238">
        <v>0</v>
      </c>
      <c r="P486" s="238">
        <v>0</v>
      </c>
      <c r="Q486" s="238">
        <v>0</v>
      </c>
      <c r="R486" s="238">
        <v>0</v>
      </c>
      <c r="S486" s="238">
        <v>0</v>
      </c>
      <c r="T486" s="238">
        <v>0</v>
      </c>
      <c r="U486" s="238">
        <v>0</v>
      </c>
      <c r="V486" s="238">
        <v>0</v>
      </c>
      <c r="W486" s="238">
        <v>0</v>
      </c>
      <c r="X486" s="238">
        <v>0</v>
      </c>
      <c r="Y486" s="238">
        <v>0</v>
      </c>
      <c r="Z486" s="238">
        <v>0</v>
      </c>
      <c r="AA486" s="238">
        <v>0</v>
      </c>
      <c r="AB486" s="238">
        <v>1</v>
      </c>
      <c r="AC486" s="238">
        <v>1</v>
      </c>
      <c r="AD486" s="238">
        <v>0</v>
      </c>
      <c r="AE486" s="238">
        <v>0</v>
      </c>
      <c r="AF486" s="238">
        <v>0</v>
      </c>
      <c r="AG486" s="238">
        <v>0</v>
      </c>
      <c r="AH486" s="238">
        <v>0</v>
      </c>
      <c r="AI486" s="238">
        <v>0</v>
      </c>
      <c r="AJ486" s="238">
        <v>0</v>
      </c>
      <c r="AK486" s="239">
        <f t="shared" si="8"/>
        <v>2</v>
      </c>
    </row>
    <row r="487" spans="1:37" x14ac:dyDescent="0.3">
      <c r="A487" s="85">
        <v>486</v>
      </c>
      <c r="B487" s="242">
        <v>2</v>
      </c>
      <c r="C487" s="82" t="s">
        <v>9167</v>
      </c>
      <c r="D487" s="82" t="s">
        <v>9167</v>
      </c>
      <c r="E487" s="82">
        <v>54800</v>
      </c>
      <c r="F487" s="82" t="s">
        <v>3510</v>
      </c>
      <c r="G487" s="238" t="s">
        <v>533</v>
      </c>
      <c r="H487" s="83">
        <v>154800001142</v>
      </c>
      <c r="I487" s="82" t="s">
        <v>5313</v>
      </c>
      <c r="J487" s="240">
        <v>154800001142</v>
      </c>
      <c r="K487" s="82" t="s">
        <v>5313</v>
      </c>
      <c r="L487" s="82" t="s">
        <v>523</v>
      </c>
      <c r="M487" s="84" t="s">
        <v>5314</v>
      </c>
      <c r="N487" s="85">
        <v>0</v>
      </c>
      <c r="O487" s="238">
        <v>1</v>
      </c>
      <c r="P487" s="238">
        <v>0</v>
      </c>
      <c r="Q487" s="238">
        <v>0</v>
      </c>
      <c r="R487" s="238">
        <v>0</v>
      </c>
      <c r="S487" s="238">
        <v>0</v>
      </c>
      <c r="T487" s="238">
        <v>0</v>
      </c>
      <c r="U487" s="238">
        <v>0</v>
      </c>
      <c r="V487" s="238">
        <v>0</v>
      </c>
      <c r="W487" s="238">
        <v>0</v>
      </c>
      <c r="X487" s="238">
        <v>0</v>
      </c>
      <c r="Y487" s="238">
        <v>0</v>
      </c>
      <c r="Z487" s="238">
        <v>0</v>
      </c>
      <c r="AA487" s="238">
        <v>0</v>
      </c>
      <c r="AB487" s="238">
        <v>0</v>
      </c>
      <c r="AC487" s="238">
        <v>0</v>
      </c>
      <c r="AD487" s="238">
        <v>0</v>
      </c>
      <c r="AE487" s="238">
        <v>0</v>
      </c>
      <c r="AF487" s="238">
        <v>0</v>
      </c>
      <c r="AG487" s="238">
        <v>0</v>
      </c>
      <c r="AH487" s="238">
        <v>0</v>
      </c>
      <c r="AI487" s="238">
        <v>0</v>
      </c>
      <c r="AJ487" s="238">
        <v>0</v>
      </c>
      <c r="AK487" s="239">
        <f t="shared" si="8"/>
        <v>1</v>
      </c>
    </row>
    <row r="488" spans="1:37" x14ac:dyDescent="0.3">
      <c r="A488" s="85">
        <v>487</v>
      </c>
      <c r="B488" s="242">
        <v>2</v>
      </c>
      <c r="C488" s="82" t="s">
        <v>9167</v>
      </c>
      <c r="D488" s="82" t="s">
        <v>9167</v>
      </c>
      <c r="E488" s="82">
        <v>54800</v>
      </c>
      <c r="F488" s="82" t="s">
        <v>3510</v>
      </c>
      <c r="G488" s="238" t="s">
        <v>533</v>
      </c>
      <c r="H488" s="83">
        <v>254800001104</v>
      </c>
      <c r="I488" s="82" t="s">
        <v>5321</v>
      </c>
      <c r="J488" s="240">
        <v>254800001104</v>
      </c>
      <c r="K488" s="82" t="s">
        <v>3514</v>
      </c>
      <c r="L488" s="82" t="s">
        <v>535</v>
      </c>
      <c r="M488" s="84" t="s">
        <v>5322</v>
      </c>
      <c r="N488" s="85">
        <v>0</v>
      </c>
      <c r="O488" s="238">
        <v>1</v>
      </c>
      <c r="P488" s="238">
        <v>0</v>
      </c>
      <c r="Q488" s="238">
        <v>0</v>
      </c>
      <c r="R488" s="238">
        <v>0</v>
      </c>
      <c r="S488" s="238">
        <v>0</v>
      </c>
      <c r="T488" s="238">
        <v>0</v>
      </c>
      <c r="U488" s="238">
        <v>0</v>
      </c>
      <c r="V488" s="238">
        <v>0</v>
      </c>
      <c r="W488" s="238">
        <v>0</v>
      </c>
      <c r="X488" s="238">
        <v>0</v>
      </c>
      <c r="Y488" s="238">
        <v>0</v>
      </c>
      <c r="Z488" s="238">
        <v>0</v>
      </c>
      <c r="AA488" s="238">
        <v>0</v>
      </c>
      <c r="AB488" s="238">
        <v>0</v>
      </c>
      <c r="AC488" s="238">
        <v>0</v>
      </c>
      <c r="AD488" s="238">
        <v>0</v>
      </c>
      <c r="AE488" s="238">
        <v>0</v>
      </c>
      <c r="AF488" s="238">
        <v>0</v>
      </c>
      <c r="AG488" s="238">
        <v>0</v>
      </c>
      <c r="AH488" s="238">
        <v>0</v>
      </c>
      <c r="AI488" s="238">
        <v>0</v>
      </c>
      <c r="AJ488" s="238">
        <v>0</v>
      </c>
      <c r="AK488" s="239">
        <f t="shared" si="8"/>
        <v>1</v>
      </c>
    </row>
    <row r="489" spans="1:37" x14ac:dyDescent="0.3">
      <c r="A489" s="85">
        <v>488</v>
      </c>
      <c r="B489" s="242">
        <v>2</v>
      </c>
      <c r="C489" s="82" t="s">
        <v>9167</v>
      </c>
      <c r="D489" s="82" t="s">
        <v>9167</v>
      </c>
      <c r="E489" s="82">
        <v>54810</v>
      </c>
      <c r="F489" s="82" t="s">
        <v>9324</v>
      </c>
      <c r="G489" s="238" t="s">
        <v>533</v>
      </c>
      <c r="H489" s="83">
        <v>154810003020</v>
      </c>
      <c r="I489" s="82" t="s">
        <v>5316</v>
      </c>
      <c r="J489" s="240">
        <v>154810003020</v>
      </c>
      <c r="K489" s="82" t="s">
        <v>5316</v>
      </c>
      <c r="L489" s="82" t="s">
        <v>523</v>
      </c>
      <c r="M489" s="84" t="s">
        <v>5317</v>
      </c>
      <c r="N489" s="85">
        <v>0</v>
      </c>
      <c r="O489" s="238">
        <v>1</v>
      </c>
      <c r="P489" s="238">
        <v>0</v>
      </c>
      <c r="Q489" s="238">
        <v>0</v>
      </c>
      <c r="R489" s="238">
        <v>0</v>
      </c>
      <c r="S489" s="238">
        <v>0</v>
      </c>
      <c r="T489" s="238">
        <v>0</v>
      </c>
      <c r="U489" s="238">
        <v>0</v>
      </c>
      <c r="V489" s="238">
        <v>0</v>
      </c>
      <c r="W489" s="238">
        <v>0</v>
      </c>
      <c r="X489" s="238">
        <v>0</v>
      </c>
      <c r="Y489" s="238">
        <v>0</v>
      </c>
      <c r="Z489" s="238">
        <v>0</v>
      </c>
      <c r="AA489" s="238">
        <v>0</v>
      </c>
      <c r="AB489" s="238">
        <v>0</v>
      </c>
      <c r="AC489" s="238">
        <v>0</v>
      </c>
      <c r="AD489" s="238">
        <v>0</v>
      </c>
      <c r="AE489" s="238">
        <v>0</v>
      </c>
      <c r="AF489" s="238">
        <v>0</v>
      </c>
      <c r="AG489" s="238">
        <v>0</v>
      </c>
      <c r="AH489" s="238">
        <v>0</v>
      </c>
      <c r="AI489" s="238">
        <v>0</v>
      </c>
      <c r="AJ489" s="238">
        <v>0</v>
      </c>
      <c r="AK489" s="239">
        <f t="shared" si="8"/>
        <v>1</v>
      </c>
    </row>
    <row r="490" spans="1:37" x14ac:dyDescent="0.3">
      <c r="A490" s="85">
        <v>489</v>
      </c>
      <c r="B490" s="242">
        <v>2</v>
      </c>
      <c r="C490" s="82" t="s">
        <v>9167</v>
      </c>
      <c r="D490" s="82" t="s">
        <v>9167</v>
      </c>
      <c r="E490" s="82">
        <v>54810</v>
      </c>
      <c r="F490" s="82" t="s">
        <v>9324</v>
      </c>
      <c r="G490" s="238" t="s">
        <v>533</v>
      </c>
      <c r="H490" s="83">
        <v>254810001862</v>
      </c>
      <c r="I490" s="82" t="s">
        <v>5318</v>
      </c>
      <c r="J490" s="240">
        <v>254810001862</v>
      </c>
      <c r="K490" s="82" t="s">
        <v>5319</v>
      </c>
      <c r="L490" s="82" t="s">
        <v>535</v>
      </c>
      <c r="M490" s="84" t="s">
        <v>5320</v>
      </c>
      <c r="N490" s="85">
        <v>4</v>
      </c>
      <c r="O490" s="238">
        <v>1</v>
      </c>
      <c r="P490" s="238">
        <v>0</v>
      </c>
      <c r="Q490" s="238">
        <v>0</v>
      </c>
      <c r="R490" s="238">
        <v>0</v>
      </c>
      <c r="S490" s="238">
        <v>0</v>
      </c>
      <c r="T490" s="238">
        <v>0</v>
      </c>
      <c r="U490" s="238">
        <v>0</v>
      </c>
      <c r="V490" s="238">
        <v>0</v>
      </c>
      <c r="W490" s="238">
        <v>0</v>
      </c>
      <c r="X490" s="238">
        <v>0</v>
      </c>
      <c r="Y490" s="238">
        <v>0</v>
      </c>
      <c r="Z490" s="238">
        <v>0</v>
      </c>
      <c r="AA490" s="238">
        <v>0</v>
      </c>
      <c r="AB490" s="238">
        <v>0</v>
      </c>
      <c r="AC490" s="238">
        <v>0</v>
      </c>
      <c r="AD490" s="238">
        <v>0</v>
      </c>
      <c r="AE490" s="238">
        <v>0</v>
      </c>
      <c r="AF490" s="238">
        <v>0</v>
      </c>
      <c r="AG490" s="238">
        <v>0</v>
      </c>
      <c r="AH490" s="238">
        <v>0</v>
      </c>
      <c r="AI490" s="238">
        <v>0</v>
      </c>
      <c r="AJ490" s="238">
        <v>0</v>
      </c>
      <c r="AK490" s="239">
        <f t="shared" si="8"/>
        <v>5</v>
      </c>
    </row>
    <row r="491" spans="1:37" x14ac:dyDescent="0.3">
      <c r="A491" s="85">
        <v>490</v>
      </c>
      <c r="B491" s="242">
        <v>2</v>
      </c>
      <c r="C491" s="82" t="s">
        <v>9167</v>
      </c>
      <c r="D491" s="82" t="s">
        <v>9167</v>
      </c>
      <c r="E491" s="82">
        <v>54810</v>
      </c>
      <c r="F491" s="82" t="s">
        <v>9324</v>
      </c>
      <c r="G491" s="238" t="s">
        <v>533</v>
      </c>
      <c r="H491" s="83">
        <v>254810000653</v>
      </c>
      <c r="I491" s="82" t="s">
        <v>8621</v>
      </c>
      <c r="J491" s="240">
        <v>254810001102</v>
      </c>
      <c r="K491" s="82" t="s">
        <v>8622</v>
      </c>
      <c r="L491" s="82" t="s">
        <v>535</v>
      </c>
      <c r="M491" s="84" t="s">
        <v>8623</v>
      </c>
      <c r="N491" s="85">
        <v>1</v>
      </c>
      <c r="O491" s="238">
        <v>0</v>
      </c>
      <c r="P491" s="238">
        <v>0</v>
      </c>
      <c r="Q491" s="238">
        <v>0</v>
      </c>
      <c r="R491" s="238">
        <v>0</v>
      </c>
      <c r="S491" s="238">
        <v>0</v>
      </c>
      <c r="T491" s="238">
        <v>0</v>
      </c>
      <c r="U491" s="238">
        <v>0</v>
      </c>
      <c r="V491" s="238">
        <v>0</v>
      </c>
      <c r="W491" s="238">
        <v>0</v>
      </c>
      <c r="X491" s="238">
        <v>0</v>
      </c>
      <c r="Y491" s="238">
        <v>0</v>
      </c>
      <c r="Z491" s="238">
        <v>0</v>
      </c>
      <c r="AA491" s="238">
        <v>0</v>
      </c>
      <c r="AB491" s="238">
        <v>0</v>
      </c>
      <c r="AC491" s="238">
        <v>0</v>
      </c>
      <c r="AD491" s="238">
        <v>0</v>
      </c>
      <c r="AE491" s="238">
        <v>0</v>
      </c>
      <c r="AF491" s="238">
        <v>0</v>
      </c>
      <c r="AG491" s="238">
        <v>0</v>
      </c>
      <c r="AH491" s="238">
        <v>0</v>
      </c>
      <c r="AI491" s="238">
        <v>0</v>
      </c>
      <c r="AJ491" s="238">
        <v>0</v>
      </c>
      <c r="AK491" s="239">
        <f t="shared" si="8"/>
        <v>1</v>
      </c>
    </row>
    <row r="492" spans="1:37" x14ac:dyDescent="0.3">
      <c r="A492" s="85">
        <v>491</v>
      </c>
      <c r="B492" s="242">
        <v>2</v>
      </c>
      <c r="C492" s="82" t="s">
        <v>872</v>
      </c>
      <c r="D492" s="82" t="s">
        <v>872</v>
      </c>
      <c r="E492" s="82">
        <v>68077</v>
      </c>
      <c r="F492" s="82" t="s">
        <v>9325</v>
      </c>
      <c r="G492" s="238" t="s">
        <v>9257</v>
      </c>
      <c r="H492" s="83">
        <v>268077000235</v>
      </c>
      <c r="I492" s="82" t="s">
        <v>9326</v>
      </c>
      <c r="J492" s="240">
        <v>268077000049</v>
      </c>
      <c r="K492" s="82" t="s">
        <v>8716</v>
      </c>
      <c r="L492" s="82" t="s">
        <v>535</v>
      </c>
      <c r="M492" s="84" t="s">
        <v>5459</v>
      </c>
      <c r="N492" s="85">
        <v>1</v>
      </c>
      <c r="O492" s="238">
        <v>0</v>
      </c>
      <c r="P492" s="238">
        <v>0</v>
      </c>
      <c r="Q492" s="238">
        <v>0</v>
      </c>
      <c r="R492" s="238">
        <v>0</v>
      </c>
      <c r="S492" s="238">
        <v>0</v>
      </c>
      <c r="T492" s="238">
        <v>0</v>
      </c>
      <c r="U492" s="238">
        <v>0</v>
      </c>
      <c r="V492" s="238">
        <v>0</v>
      </c>
      <c r="W492" s="238">
        <v>0</v>
      </c>
      <c r="X492" s="238">
        <v>0</v>
      </c>
      <c r="Y492" s="238">
        <v>0</v>
      </c>
      <c r="Z492" s="238">
        <v>0</v>
      </c>
      <c r="AA492" s="238">
        <v>0</v>
      </c>
      <c r="AB492" s="238">
        <v>0</v>
      </c>
      <c r="AC492" s="238">
        <v>0</v>
      </c>
      <c r="AD492" s="238">
        <v>0</v>
      </c>
      <c r="AE492" s="238">
        <v>0</v>
      </c>
      <c r="AF492" s="238">
        <v>0</v>
      </c>
      <c r="AG492" s="238">
        <v>0</v>
      </c>
      <c r="AH492" s="238">
        <v>0</v>
      </c>
      <c r="AI492" s="238">
        <v>0</v>
      </c>
      <c r="AJ492" s="238">
        <v>0</v>
      </c>
      <c r="AK492" s="239">
        <f t="shared" si="8"/>
        <v>1</v>
      </c>
    </row>
    <row r="493" spans="1:37" x14ac:dyDescent="0.3">
      <c r="A493" s="85">
        <v>492</v>
      </c>
      <c r="B493" s="242">
        <v>2</v>
      </c>
      <c r="C493" s="82" t="s">
        <v>872</v>
      </c>
      <c r="D493" s="82" t="s">
        <v>872</v>
      </c>
      <c r="E493" s="82">
        <v>68077</v>
      </c>
      <c r="F493" s="82" t="s">
        <v>9325</v>
      </c>
      <c r="G493" s="238" t="s">
        <v>9257</v>
      </c>
      <c r="H493" s="83">
        <v>168077000150</v>
      </c>
      <c r="I493" s="82" t="s">
        <v>8717</v>
      </c>
      <c r="J493" s="240">
        <v>268077000073</v>
      </c>
      <c r="K493" s="82" t="s">
        <v>8718</v>
      </c>
      <c r="L493" s="82" t="s">
        <v>535</v>
      </c>
      <c r="M493" s="84" t="s">
        <v>3105</v>
      </c>
      <c r="N493" s="85">
        <v>1</v>
      </c>
      <c r="O493" s="238">
        <v>0</v>
      </c>
      <c r="P493" s="238">
        <v>0</v>
      </c>
      <c r="Q493" s="238">
        <v>0</v>
      </c>
      <c r="R493" s="238">
        <v>0</v>
      </c>
      <c r="S493" s="238">
        <v>0</v>
      </c>
      <c r="T493" s="238">
        <v>0</v>
      </c>
      <c r="U493" s="238">
        <v>0</v>
      </c>
      <c r="V493" s="238">
        <v>0</v>
      </c>
      <c r="W493" s="238">
        <v>0</v>
      </c>
      <c r="X493" s="238">
        <v>0</v>
      </c>
      <c r="Y493" s="238">
        <v>0</v>
      </c>
      <c r="Z493" s="238">
        <v>0</v>
      </c>
      <c r="AA493" s="238">
        <v>0</v>
      </c>
      <c r="AB493" s="238">
        <v>0</v>
      </c>
      <c r="AC493" s="238">
        <v>0</v>
      </c>
      <c r="AD493" s="238">
        <v>0</v>
      </c>
      <c r="AE493" s="238">
        <v>0</v>
      </c>
      <c r="AF493" s="238">
        <v>0</v>
      </c>
      <c r="AG493" s="238">
        <v>0</v>
      </c>
      <c r="AH493" s="238">
        <v>0</v>
      </c>
      <c r="AI493" s="238">
        <v>0</v>
      </c>
      <c r="AJ493" s="238">
        <v>0</v>
      </c>
      <c r="AK493" s="239">
        <f t="shared" si="8"/>
        <v>1</v>
      </c>
    </row>
    <row r="494" spans="1:37" x14ac:dyDescent="0.3">
      <c r="A494" s="85">
        <v>493</v>
      </c>
      <c r="B494" s="242">
        <v>2</v>
      </c>
      <c r="C494" s="82" t="s">
        <v>872</v>
      </c>
      <c r="D494" s="82" t="s">
        <v>872</v>
      </c>
      <c r="E494" s="82">
        <v>68077</v>
      </c>
      <c r="F494" s="82" t="s">
        <v>9325</v>
      </c>
      <c r="G494" s="238" t="s">
        <v>9257</v>
      </c>
      <c r="H494" s="83">
        <v>168077000150</v>
      </c>
      <c r="I494" s="82" t="s">
        <v>8717</v>
      </c>
      <c r="J494" s="240">
        <v>268077000014</v>
      </c>
      <c r="K494" s="82" t="s">
        <v>8719</v>
      </c>
      <c r="L494" s="82" t="s">
        <v>535</v>
      </c>
      <c r="M494" s="84" t="s">
        <v>3302</v>
      </c>
      <c r="N494" s="85">
        <v>1</v>
      </c>
      <c r="O494" s="238">
        <v>0</v>
      </c>
      <c r="P494" s="238">
        <v>0</v>
      </c>
      <c r="Q494" s="238">
        <v>0</v>
      </c>
      <c r="R494" s="238">
        <v>0</v>
      </c>
      <c r="S494" s="238">
        <v>0</v>
      </c>
      <c r="T494" s="238">
        <v>0</v>
      </c>
      <c r="U494" s="238">
        <v>0</v>
      </c>
      <c r="V494" s="238">
        <v>0</v>
      </c>
      <c r="W494" s="238">
        <v>0</v>
      </c>
      <c r="X494" s="238">
        <v>0</v>
      </c>
      <c r="Y494" s="238">
        <v>0</v>
      </c>
      <c r="Z494" s="238">
        <v>0</v>
      </c>
      <c r="AA494" s="238">
        <v>0</v>
      </c>
      <c r="AB494" s="238">
        <v>0</v>
      </c>
      <c r="AC494" s="238">
        <v>0</v>
      </c>
      <c r="AD494" s="238">
        <v>0</v>
      </c>
      <c r="AE494" s="238">
        <v>0</v>
      </c>
      <c r="AF494" s="238">
        <v>0</v>
      </c>
      <c r="AG494" s="238">
        <v>0</v>
      </c>
      <c r="AH494" s="238">
        <v>0</v>
      </c>
      <c r="AI494" s="238">
        <v>0</v>
      </c>
      <c r="AJ494" s="238">
        <v>0</v>
      </c>
      <c r="AK494" s="239">
        <f t="shared" si="8"/>
        <v>1</v>
      </c>
    </row>
    <row r="495" spans="1:37" x14ac:dyDescent="0.3">
      <c r="A495" s="85">
        <v>494</v>
      </c>
      <c r="B495" s="242">
        <v>2</v>
      </c>
      <c r="C495" s="82" t="s">
        <v>872</v>
      </c>
      <c r="D495" s="82" t="s">
        <v>872</v>
      </c>
      <c r="E495" s="82">
        <v>68077</v>
      </c>
      <c r="F495" s="82" t="s">
        <v>9325</v>
      </c>
      <c r="G495" s="238" t="s">
        <v>9257</v>
      </c>
      <c r="H495" s="83">
        <v>168077000150</v>
      </c>
      <c r="I495" s="82" t="s">
        <v>8717</v>
      </c>
      <c r="J495" s="240">
        <v>268077000031</v>
      </c>
      <c r="K495" s="82" t="s">
        <v>8721</v>
      </c>
      <c r="L495" s="82" t="s">
        <v>535</v>
      </c>
      <c r="M495" s="84" t="s">
        <v>8720</v>
      </c>
      <c r="N495" s="85">
        <v>1</v>
      </c>
      <c r="O495" s="238">
        <v>0</v>
      </c>
      <c r="P495" s="238">
        <v>0</v>
      </c>
      <c r="Q495" s="238">
        <v>0</v>
      </c>
      <c r="R495" s="238">
        <v>0</v>
      </c>
      <c r="S495" s="238">
        <v>0</v>
      </c>
      <c r="T495" s="238">
        <v>0</v>
      </c>
      <c r="U495" s="238">
        <v>0</v>
      </c>
      <c r="V495" s="238">
        <v>0</v>
      </c>
      <c r="W495" s="238">
        <v>0</v>
      </c>
      <c r="X495" s="238">
        <v>0</v>
      </c>
      <c r="Y495" s="238">
        <v>0</v>
      </c>
      <c r="Z495" s="238">
        <v>0</v>
      </c>
      <c r="AA495" s="238">
        <v>0</v>
      </c>
      <c r="AB495" s="238">
        <v>0</v>
      </c>
      <c r="AC495" s="238">
        <v>0</v>
      </c>
      <c r="AD495" s="238">
        <v>0</v>
      </c>
      <c r="AE495" s="238">
        <v>0</v>
      </c>
      <c r="AF495" s="238">
        <v>0</v>
      </c>
      <c r="AG495" s="238">
        <v>0</v>
      </c>
      <c r="AH495" s="238">
        <v>0</v>
      </c>
      <c r="AI495" s="238">
        <v>0</v>
      </c>
      <c r="AJ495" s="238">
        <v>0</v>
      </c>
      <c r="AK495" s="239">
        <f t="shared" si="8"/>
        <v>1</v>
      </c>
    </row>
    <row r="496" spans="1:37" x14ac:dyDescent="0.3">
      <c r="A496" s="85">
        <v>495</v>
      </c>
      <c r="B496" s="242">
        <v>2</v>
      </c>
      <c r="C496" s="82" t="s">
        <v>872</v>
      </c>
      <c r="D496" s="82" t="s">
        <v>872</v>
      </c>
      <c r="E496" s="82">
        <v>68077</v>
      </c>
      <c r="F496" s="82" t="s">
        <v>9325</v>
      </c>
      <c r="G496" s="238" t="s">
        <v>9257</v>
      </c>
      <c r="H496" s="83">
        <v>168077000150</v>
      </c>
      <c r="I496" s="82" t="s">
        <v>8717</v>
      </c>
      <c r="J496" s="240">
        <v>168077000125</v>
      </c>
      <c r="K496" s="82" t="s">
        <v>8723</v>
      </c>
      <c r="L496" s="82" t="s">
        <v>523</v>
      </c>
      <c r="M496" s="84" t="s">
        <v>8722</v>
      </c>
      <c r="N496" s="85">
        <v>1</v>
      </c>
      <c r="O496" s="238">
        <v>0</v>
      </c>
      <c r="P496" s="238">
        <v>0</v>
      </c>
      <c r="Q496" s="238">
        <v>0</v>
      </c>
      <c r="R496" s="238">
        <v>0</v>
      </c>
      <c r="S496" s="238">
        <v>0</v>
      </c>
      <c r="T496" s="238">
        <v>0</v>
      </c>
      <c r="U496" s="238">
        <v>0</v>
      </c>
      <c r="V496" s="238">
        <v>0</v>
      </c>
      <c r="W496" s="238">
        <v>0</v>
      </c>
      <c r="X496" s="238">
        <v>0</v>
      </c>
      <c r="Y496" s="238">
        <v>0</v>
      </c>
      <c r="Z496" s="238">
        <v>0</v>
      </c>
      <c r="AA496" s="238">
        <v>0</v>
      </c>
      <c r="AB496" s="238">
        <v>0</v>
      </c>
      <c r="AC496" s="238">
        <v>0</v>
      </c>
      <c r="AD496" s="238">
        <v>0</v>
      </c>
      <c r="AE496" s="238">
        <v>0</v>
      </c>
      <c r="AF496" s="238">
        <v>0</v>
      </c>
      <c r="AG496" s="238">
        <v>0</v>
      </c>
      <c r="AH496" s="238">
        <v>0</v>
      </c>
      <c r="AI496" s="238">
        <v>0</v>
      </c>
      <c r="AJ496" s="238">
        <v>0</v>
      </c>
      <c r="AK496" s="239">
        <f t="shared" si="8"/>
        <v>1</v>
      </c>
    </row>
    <row r="497" spans="1:37" x14ac:dyDescent="0.3">
      <c r="A497" s="85">
        <v>496</v>
      </c>
      <c r="B497" s="242">
        <v>2</v>
      </c>
      <c r="C497" s="82" t="s">
        <v>872</v>
      </c>
      <c r="D497" s="82" t="s">
        <v>872</v>
      </c>
      <c r="E497" s="82">
        <v>68077</v>
      </c>
      <c r="F497" s="82" t="s">
        <v>9325</v>
      </c>
      <c r="G497" s="238" t="s">
        <v>9257</v>
      </c>
      <c r="H497" s="83">
        <v>168077000150</v>
      </c>
      <c r="I497" s="82" t="s">
        <v>8717</v>
      </c>
      <c r="J497" s="240">
        <v>168077000117</v>
      </c>
      <c r="K497" s="82" t="s">
        <v>8725</v>
      </c>
      <c r="L497" s="82" t="s">
        <v>523</v>
      </c>
      <c r="M497" s="84" t="s">
        <v>8724</v>
      </c>
      <c r="N497" s="85">
        <v>1</v>
      </c>
      <c r="O497" s="238">
        <v>0</v>
      </c>
      <c r="P497" s="238">
        <v>0</v>
      </c>
      <c r="Q497" s="238">
        <v>0</v>
      </c>
      <c r="R497" s="238">
        <v>0</v>
      </c>
      <c r="S497" s="238">
        <v>0</v>
      </c>
      <c r="T497" s="238">
        <v>0</v>
      </c>
      <c r="U497" s="238">
        <v>0</v>
      </c>
      <c r="V497" s="238">
        <v>0</v>
      </c>
      <c r="W497" s="238">
        <v>0</v>
      </c>
      <c r="X497" s="238">
        <v>0</v>
      </c>
      <c r="Y497" s="238">
        <v>0</v>
      </c>
      <c r="Z497" s="238">
        <v>0</v>
      </c>
      <c r="AA497" s="238">
        <v>0</v>
      </c>
      <c r="AB497" s="238">
        <v>0</v>
      </c>
      <c r="AC497" s="238">
        <v>0</v>
      </c>
      <c r="AD497" s="238">
        <v>0</v>
      </c>
      <c r="AE497" s="238">
        <v>0</v>
      </c>
      <c r="AF497" s="238">
        <v>0</v>
      </c>
      <c r="AG497" s="238">
        <v>0</v>
      </c>
      <c r="AH497" s="238">
        <v>0</v>
      </c>
      <c r="AI497" s="238">
        <v>0</v>
      </c>
      <c r="AJ497" s="238">
        <v>0</v>
      </c>
      <c r="AK497" s="239">
        <f t="shared" si="8"/>
        <v>1</v>
      </c>
    </row>
    <row r="498" spans="1:37" x14ac:dyDescent="0.3">
      <c r="A498" s="85">
        <v>497</v>
      </c>
      <c r="B498" s="242">
        <v>2</v>
      </c>
      <c r="C498" s="82" t="s">
        <v>872</v>
      </c>
      <c r="D498" s="82" t="s">
        <v>877</v>
      </c>
      <c r="E498" s="82">
        <v>68081</v>
      </c>
      <c r="F498" s="82" t="s">
        <v>877</v>
      </c>
      <c r="G498" s="238" t="s">
        <v>9257</v>
      </c>
      <c r="H498" s="83">
        <v>168081000831</v>
      </c>
      <c r="I498" s="82" t="s">
        <v>878</v>
      </c>
      <c r="J498" s="240">
        <v>168081000831</v>
      </c>
      <c r="K498" s="82" t="s">
        <v>879</v>
      </c>
      <c r="L498" s="82" t="s">
        <v>523</v>
      </c>
      <c r="M498" s="84" t="s">
        <v>8726</v>
      </c>
      <c r="N498" s="85">
        <v>0</v>
      </c>
      <c r="O498" s="238">
        <v>0</v>
      </c>
      <c r="P498" s="238">
        <v>0</v>
      </c>
      <c r="Q498" s="238">
        <v>0</v>
      </c>
      <c r="R498" s="238">
        <v>0</v>
      </c>
      <c r="S498" s="238">
        <v>0</v>
      </c>
      <c r="T498" s="238">
        <v>0</v>
      </c>
      <c r="U498" s="238">
        <v>0</v>
      </c>
      <c r="V498" s="238">
        <v>0</v>
      </c>
      <c r="W498" s="238">
        <v>0</v>
      </c>
      <c r="X498" s="238">
        <v>0</v>
      </c>
      <c r="Y498" s="238">
        <v>0</v>
      </c>
      <c r="Z498" s="238">
        <v>0</v>
      </c>
      <c r="AA498" s="238">
        <v>0</v>
      </c>
      <c r="AB498" s="238">
        <v>1</v>
      </c>
      <c r="AC498" s="238">
        <v>0</v>
      </c>
      <c r="AD498" s="238">
        <v>0</v>
      </c>
      <c r="AE498" s="238">
        <v>1</v>
      </c>
      <c r="AF498" s="238">
        <v>1</v>
      </c>
      <c r="AG498" s="238">
        <v>0</v>
      </c>
      <c r="AH498" s="238">
        <v>0</v>
      </c>
      <c r="AI498" s="238">
        <v>0</v>
      </c>
      <c r="AJ498" s="238">
        <v>0</v>
      </c>
      <c r="AK498" s="239">
        <f t="shared" si="8"/>
        <v>3</v>
      </c>
    </row>
    <row r="499" spans="1:37" x14ac:dyDescent="0.3">
      <c r="A499" s="85">
        <v>498</v>
      </c>
      <c r="B499" s="242">
        <v>2</v>
      </c>
      <c r="C499" s="82" t="s">
        <v>872</v>
      </c>
      <c r="D499" s="82" t="s">
        <v>877</v>
      </c>
      <c r="E499" s="82">
        <v>68081</v>
      </c>
      <c r="F499" s="82" t="s">
        <v>877</v>
      </c>
      <c r="G499" s="238" t="s">
        <v>9257</v>
      </c>
      <c r="H499" s="83">
        <v>268081002811</v>
      </c>
      <c r="I499" s="82" t="s">
        <v>4413</v>
      </c>
      <c r="J499" s="240">
        <v>268081002811</v>
      </c>
      <c r="K499" s="82" t="s">
        <v>4414</v>
      </c>
      <c r="L499" s="82" t="s">
        <v>535</v>
      </c>
      <c r="M499" s="84" t="s">
        <v>880</v>
      </c>
      <c r="N499" s="85">
        <v>0</v>
      </c>
      <c r="O499" s="238">
        <v>1</v>
      </c>
      <c r="P499" s="238">
        <v>0</v>
      </c>
      <c r="Q499" s="238">
        <v>0</v>
      </c>
      <c r="R499" s="238">
        <v>0</v>
      </c>
      <c r="S499" s="238">
        <v>0</v>
      </c>
      <c r="T499" s="238">
        <v>0</v>
      </c>
      <c r="U499" s="238">
        <v>0</v>
      </c>
      <c r="V499" s="238">
        <v>0</v>
      </c>
      <c r="W499" s="238">
        <v>0</v>
      </c>
      <c r="X499" s="238">
        <v>0</v>
      </c>
      <c r="Y499" s="238">
        <v>0</v>
      </c>
      <c r="Z499" s="238">
        <v>0</v>
      </c>
      <c r="AA499" s="238">
        <v>0</v>
      </c>
      <c r="AB499" s="238">
        <v>0</v>
      </c>
      <c r="AC499" s="238">
        <v>0</v>
      </c>
      <c r="AD499" s="238">
        <v>0</v>
      </c>
      <c r="AE499" s="238">
        <v>0</v>
      </c>
      <c r="AF499" s="238">
        <v>0</v>
      </c>
      <c r="AG499" s="238">
        <v>0</v>
      </c>
      <c r="AH499" s="238">
        <v>0</v>
      </c>
      <c r="AI499" s="238">
        <v>0</v>
      </c>
      <c r="AJ499" s="238">
        <v>0</v>
      </c>
      <c r="AK499" s="239">
        <f t="shared" si="8"/>
        <v>1</v>
      </c>
    </row>
    <row r="500" spans="1:37" x14ac:dyDescent="0.3">
      <c r="A500" s="85">
        <v>499</v>
      </c>
      <c r="B500" s="242">
        <v>2</v>
      </c>
      <c r="C500" s="82" t="s">
        <v>872</v>
      </c>
      <c r="D500" s="82" t="s">
        <v>872</v>
      </c>
      <c r="E500" s="82">
        <v>68101</v>
      </c>
      <c r="F500" s="82" t="s">
        <v>619</v>
      </c>
      <c r="G500" s="238" t="s">
        <v>9257</v>
      </c>
      <c r="H500" s="83">
        <v>268101000802</v>
      </c>
      <c r="I500" s="82" t="s">
        <v>4279</v>
      </c>
      <c r="J500" s="240">
        <v>268101000802</v>
      </c>
      <c r="K500" s="82" t="s">
        <v>4279</v>
      </c>
      <c r="L500" s="82" t="s">
        <v>535</v>
      </c>
      <c r="M500" s="84" t="s">
        <v>4415</v>
      </c>
      <c r="N500" s="85">
        <v>0</v>
      </c>
      <c r="O500" s="238">
        <v>0</v>
      </c>
      <c r="P500" s="238">
        <v>0</v>
      </c>
      <c r="Q500" s="238">
        <v>0</v>
      </c>
      <c r="R500" s="238">
        <v>1</v>
      </c>
      <c r="S500" s="238">
        <v>0</v>
      </c>
      <c r="T500" s="238">
        <v>0</v>
      </c>
      <c r="U500" s="238">
        <v>0</v>
      </c>
      <c r="V500" s="238">
        <v>0</v>
      </c>
      <c r="W500" s="238">
        <v>1</v>
      </c>
      <c r="X500" s="238">
        <v>0</v>
      </c>
      <c r="Y500" s="238">
        <v>0</v>
      </c>
      <c r="Z500" s="238">
        <v>0</v>
      </c>
      <c r="AA500" s="238">
        <v>0</v>
      </c>
      <c r="AB500" s="238">
        <v>0</v>
      </c>
      <c r="AC500" s="238">
        <v>0</v>
      </c>
      <c r="AD500" s="238">
        <v>0</v>
      </c>
      <c r="AE500" s="238">
        <v>0</v>
      </c>
      <c r="AF500" s="238">
        <v>0</v>
      </c>
      <c r="AG500" s="238">
        <v>0</v>
      </c>
      <c r="AH500" s="238">
        <v>0</v>
      </c>
      <c r="AI500" s="238">
        <v>0</v>
      </c>
      <c r="AJ500" s="238">
        <v>0</v>
      </c>
      <c r="AK500" s="239">
        <f t="shared" si="8"/>
        <v>2</v>
      </c>
    </row>
    <row r="501" spans="1:37" x14ac:dyDescent="0.3">
      <c r="A501" s="85">
        <v>500</v>
      </c>
      <c r="B501" s="242">
        <v>2</v>
      </c>
      <c r="C501" s="82" t="s">
        <v>872</v>
      </c>
      <c r="D501" s="82" t="s">
        <v>872</v>
      </c>
      <c r="E501" s="82">
        <v>68101</v>
      </c>
      <c r="F501" s="82" t="s">
        <v>619</v>
      </c>
      <c r="G501" s="238" t="s">
        <v>9257</v>
      </c>
      <c r="H501" s="83">
        <v>268190000951</v>
      </c>
      <c r="I501" s="82" t="s">
        <v>6460</v>
      </c>
      <c r="J501" s="240">
        <v>268190000951</v>
      </c>
      <c r="K501" s="82" t="s">
        <v>6460</v>
      </c>
      <c r="L501" s="82" t="s">
        <v>535</v>
      </c>
      <c r="M501" s="84" t="s">
        <v>5482</v>
      </c>
      <c r="N501" s="85">
        <v>0</v>
      </c>
      <c r="O501" s="238">
        <v>0</v>
      </c>
      <c r="P501" s="238">
        <v>0</v>
      </c>
      <c r="Q501" s="238">
        <v>0</v>
      </c>
      <c r="R501" s="238">
        <v>0</v>
      </c>
      <c r="S501" s="238">
        <v>0</v>
      </c>
      <c r="T501" s="238">
        <v>0</v>
      </c>
      <c r="U501" s="238">
        <v>0</v>
      </c>
      <c r="V501" s="238">
        <v>0</v>
      </c>
      <c r="W501" s="238">
        <v>1</v>
      </c>
      <c r="X501" s="238">
        <v>0</v>
      </c>
      <c r="Y501" s="238">
        <v>0</v>
      </c>
      <c r="Z501" s="238">
        <v>0</v>
      </c>
      <c r="AA501" s="238">
        <v>0</v>
      </c>
      <c r="AB501" s="238">
        <v>0</v>
      </c>
      <c r="AC501" s="238">
        <v>0</v>
      </c>
      <c r="AD501" s="238">
        <v>0</v>
      </c>
      <c r="AE501" s="238">
        <v>0</v>
      </c>
      <c r="AF501" s="238">
        <v>0</v>
      </c>
      <c r="AG501" s="238">
        <v>0</v>
      </c>
      <c r="AH501" s="238">
        <v>0</v>
      </c>
      <c r="AI501" s="238">
        <v>0</v>
      </c>
      <c r="AJ501" s="238">
        <v>0</v>
      </c>
      <c r="AK501" s="239">
        <f t="shared" si="8"/>
        <v>1</v>
      </c>
    </row>
    <row r="502" spans="1:37" x14ac:dyDescent="0.3">
      <c r="A502" s="85">
        <v>501</v>
      </c>
      <c r="B502" s="242">
        <v>2</v>
      </c>
      <c r="C502" s="82" t="s">
        <v>872</v>
      </c>
      <c r="D502" s="82" t="s">
        <v>873</v>
      </c>
      <c r="E502" s="82">
        <v>68001</v>
      </c>
      <c r="F502" s="82" t="s">
        <v>873</v>
      </c>
      <c r="G502" s="238" t="s">
        <v>9257</v>
      </c>
      <c r="H502" s="83">
        <v>168001000525</v>
      </c>
      <c r="I502" s="82" t="s">
        <v>874</v>
      </c>
      <c r="J502" s="240">
        <v>168001000525</v>
      </c>
      <c r="K502" s="82" t="s">
        <v>875</v>
      </c>
      <c r="L502" s="82" t="s">
        <v>523</v>
      </c>
      <c r="M502" s="84" t="s">
        <v>6461</v>
      </c>
      <c r="N502" s="85">
        <v>0</v>
      </c>
      <c r="O502" s="238">
        <v>0</v>
      </c>
      <c r="P502" s="238">
        <v>0</v>
      </c>
      <c r="Q502" s="238">
        <v>0</v>
      </c>
      <c r="R502" s="238">
        <v>0</v>
      </c>
      <c r="S502" s="238">
        <v>0</v>
      </c>
      <c r="T502" s="238">
        <v>0</v>
      </c>
      <c r="U502" s="238">
        <v>0</v>
      </c>
      <c r="V502" s="238">
        <v>0</v>
      </c>
      <c r="W502" s="238">
        <v>0</v>
      </c>
      <c r="X502" s="238">
        <v>0</v>
      </c>
      <c r="Y502" s="238">
        <v>0</v>
      </c>
      <c r="Z502" s="238">
        <v>0</v>
      </c>
      <c r="AA502" s="238">
        <v>0</v>
      </c>
      <c r="AB502" s="238">
        <v>1</v>
      </c>
      <c r="AC502" s="238">
        <v>0</v>
      </c>
      <c r="AD502" s="238">
        <v>0</v>
      </c>
      <c r="AE502" s="238">
        <v>1</v>
      </c>
      <c r="AF502" s="238">
        <v>1</v>
      </c>
      <c r="AG502" s="238">
        <v>0</v>
      </c>
      <c r="AH502" s="238">
        <v>0</v>
      </c>
      <c r="AI502" s="238">
        <v>0</v>
      </c>
      <c r="AJ502" s="238">
        <v>0</v>
      </c>
      <c r="AK502" s="239">
        <f t="shared" si="8"/>
        <v>3</v>
      </c>
    </row>
    <row r="503" spans="1:37" x14ac:dyDescent="0.3">
      <c r="A503" s="85">
        <v>502</v>
      </c>
      <c r="B503" s="242">
        <v>2</v>
      </c>
      <c r="C503" s="82" t="s">
        <v>872</v>
      </c>
      <c r="D503" s="82" t="s">
        <v>873</v>
      </c>
      <c r="E503" s="82">
        <v>68001</v>
      </c>
      <c r="F503" s="82" t="s">
        <v>873</v>
      </c>
      <c r="G503" s="238" t="s">
        <v>9257</v>
      </c>
      <c r="H503" s="83">
        <v>168001001483</v>
      </c>
      <c r="I503" s="82" t="s">
        <v>8683</v>
      </c>
      <c r="J503" s="240">
        <v>168001001289</v>
      </c>
      <c r="K503" s="82" t="s">
        <v>8684</v>
      </c>
      <c r="L503" s="82" t="s">
        <v>523</v>
      </c>
      <c r="M503" s="84" t="s">
        <v>876</v>
      </c>
      <c r="N503" s="85">
        <v>1</v>
      </c>
      <c r="O503" s="238">
        <v>0</v>
      </c>
      <c r="P503" s="238">
        <v>0</v>
      </c>
      <c r="Q503" s="238">
        <v>0</v>
      </c>
      <c r="R503" s="238">
        <v>0</v>
      </c>
      <c r="S503" s="238">
        <v>0</v>
      </c>
      <c r="T503" s="238">
        <v>0</v>
      </c>
      <c r="U503" s="238">
        <v>0</v>
      </c>
      <c r="V503" s="238">
        <v>0</v>
      </c>
      <c r="W503" s="238">
        <v>0</v>
      </c>
      <c r="X503" s="238">
        <v>0</v>
      </c>
      <c r="Y503" s="238">
        <v>0</v>
      </c>
      <c r="Z503" s="238">
        <v>0</v>
      </c>
      <c r="AA503" s="238">
        <v>0</v>
      </c>
      <c r="AB503" s="238">
        <v>0</v>
      </c>
      <c r="AC503" s="238">
        <v>0</v>
      </c>
      <c r="AD503" s="238">
        <v>0</v>
      </c>
      <c r="AE503" s="238">
        <v>0</v>
      </c>
      <c r="AF503" s="238">
        <v>0</v>
      </c>
      <c r="AG503" s="238">
        <v>0</v>
      </c>
      <c r="AH503" s="238">
        <v>0</v>
      </c>
      <c r="AI503" s="238">
        <v>0</v>
      </c>
      <c r="AJ503" s="238">
        <v>0</v>
      </c>
      <c r="AK503" s="239">
        <f t="shared" si="8"/>
        <v>1</v>
      </c>
    </row>
    <row r="504" spans="1:37" x14ac:dyDescent="0.3">
      <c r="A504" s="85">
        <v>503</v>
      </c>
      <c r="B504" s="242">
        <v>2</v>
      </c>
      <c r="C504" s="82" t="s">
        <v>872</v>
      </c>
      <c r="D504" s="82" t="s">
        <v>873</v>
      </c>
      <c r="E504" s="82">
        <v>68001</v>
      </c>
      <c r="F504" s="82" t="s">
        <v>873</v>
      </c>
      <c r="G504" s="238" t="s">
        <v>9257</v>
      </c>
      <c r="H504" s="83">
        <v>168001006558</v>
      </c>
      <c r="I504" s="82" t="s">
        <v>8686</v>
      </c>
      <c r="J504" s="240">
        <v>168001002081</v>
      </c>
      <c r="K504" s="82" t="s">
        <v>8687</v>
      </c>
      <c r="L504" s="82" t="s">
        <v>523</v>
      </c>
      <c r="M504" s="84" t="s">
        <v>8685</v>
      </c>
      <c r="N504" s="85">
        <v>1</v>
      </c>
      <c r="O504" s="238">
        <v>0</v>
      </c>
      <c r="P504" s="238">
        <v>0</v>
      </c>
      <c r="Q504" s="238">
        <v>0</v>
      </c>
      <c r="R504" s="238">
        <v>0</v>
      </c>
      <c r="S504" s="238">
        <v>0</v>
      </c>
      <c r="T504" s="238">
        <v>0</v>
      </c>
      <c r="U504" s="238">
        <v>0</v>
      </c>
      <c r="V504" s="238">
        <v>0</v>
      </c>
      <c r="W504" s="238">
        <v>0</v>
      </c>
      <c r="X504" s="238">
        <v>0</v>
      </c>
      <c r="Y504" s="238">
        <v>0</v>
      </c>
      <c r="Z504" s="238">
        <v>0</v>
      </c>
      <c r="AA504" s="238">
        <v>0</v>
      </c>
      <c r="AB504" s="238">
        <v>0</v>
      </c>
      <c r="AC504" s="238">
        <v>0</v>
      </c>
      <c r="AD504" s="238">
        <v>0</v>
      </c>
      <c r="AE504" s="238">
        <v>0</v>
      </c>
      <c r="AF504" s="238">
        <v>0</v>
      </c>
      <c r="AG504" s="238">
        <v>0</v>
      </c>
      <c r="AH504" s="238">
        <v>0</v>
      </c>
      <c r="AI504" s="238">
        <v>0</v>
      </c>
      <c r="AJ504" s="238">
        <v>0</v>
      </c>
      <c r="AK504" s="239">
        <f t="shared" si="8"/>
        <v>1</v>
      </c>
    </row>
    <row r="505" spans="1:37" x14ac:dyDescent="0.3">
      <c r="A505" s="85">
        <v>504</v>
      </c>
      <c r="B505" s="242">
        <v>2</v>
      </c>
      <c r="C505" s="82" t="s">
        <v>872</v>
      </c>
      <c r="D505" s="82" t="s">
        <v>873</v>
      </c>
      <c r="E505" s="82">
        <v>68001</v>
      </c>
      <c r="F505" s="82" t="s">
        <v>873</v>
      </c>
      <c r="G505" s="238" t="s">
        <v>9257</v>
      </c>
      <c r="H505" s="83">
        <v>168001001050</v>
      </c>
      <c r="I505" s="82" t="s">
        <v>8689</v>
      </c>
      <c r="J505" s="240">
        <v>168001006311</v>
      </c>
      <c r="K505" s="82" t="s">
        <v>8690</v>
      </c>
      <c r="L505" s="82" t="s">
        <v>523</v>
      </c>
      <c r="M505" s="84" t="s">
        <v>8688</v>
      </c>
      <c r="N505" s="85">
        <v>1</v>
      </c>
      <c r="O505" s="238">
        <v>0</v>
      </c>
      <c r="P505" s="238">
        <v>0</v>
      </c>
      <c r="Q505" s="238">
        <v>0</v>
      </c>
      <c r="R505" s="238">
        <v>0</v>
      </c>
      <c r="S505" s="238">
        <v>0</v>
      </c>
      <c r="T505" s="238">
        <v>0</v>
      </c>
      <c r="U505" s="238">
        <v>0</v>
      </c>
      <c r="V505" s="238">
        <v>0</v>
      </c>
      <c r="W505" s="238">
        <v>0</v>
      </c>
      <c r="X505" s="238">
        <v>0</v>
      </c>
      <c r="Y505" s="238">
        <v>0</v>
      </c>
      <c r="Z505" s="238">
        <v>0</v>
      </c>
      <c r="AA505" s="238">
        <v>0</v>
      </c>
      <c r="AB505" s="238">
        <v>0</v>
      </c>
      <c r="AC505" s="238">
        <v>0</v>
      </c>
      <c r="AD505" s="238">
        <v>0</v>
      </c>
      <c r="AE505" s="238">
        <v>0</v>
      </c>
      <c r="AF505" s="238">
        <v>0</v>
      </c>
      <c r="AG505" s="238">
        <v>0</v>
      </c>
      <c r="AH505" s="238">
        <v>0</v>
      </c>
      <c r="AI505" s="238">
        <v>0</v>
      </c>
      <c r="AJ505" s="238">
        <v>0</v>
      </c>
      <c r="AK505" s="239">
        <f t="shared" si="8"/>
        <v>1</v>
      </c>
    </row>
    <row r="506" spans="1:37" x14ac:dyDescent="0.3">
      <c r="A506" s="85">
        <v>505</v>
      </c>
      <c r="B506" s="242">
        <v>2</v>
      </c>
      <c r="C506" s="82" t="s">
        <v>872</v>
      </c>
      <c r="D506" s="82" t="s">
        <v>873</v>
      </c>
      <c r="E506" s="82">
        <v>68001</v>
      </c>
      <c r="F506" s="82" t="s">
        <v>873</v>
      </c>
      <c r="G506" s="238" t="s">
        <v>9257</v>
      </c>
      <c r="H506" s="83">
        <v>168001001050</v>
      </c>
      <c r="I506" s="82" t="s">
        <v>8689</v>
      </c>
      <c r="J506" s="240">
        <v>168001002552</v>
      </c>
      <c r="K506" s="82" t="s">
        <v>8692</v>
      </c>
      <c r="L506" s="82" t="s">
        <v>523</v>
      </c>
      <c r="M506" s="84" t="s">
        <v>8691</v>
      </c>
      <c r="N506" s="85">
        <v>1</v>
      </c>
      <c r="O506" s="238">
        <v>0</v>
      </c>
      <c r="P506" s="238">
        <v>0</v>
      </c>
      <c r="Q506" s="238">
        <v>0</v>
      </c>
      <c r="R506" s="238">
        <v>0</v>
      </c>
      <c r="S506" s="238">
        <v>0</v>
      </c>
      <c r="T506" s="238">
        <v>0</v>
      </c>
      <c r="U506" s="238">
        <v>0</v>
      </c>
      <c r="V506" s="238">
        <v>0</v>
      </c>
      <c r="W506" s="238">
        <v>0</v>
      </c>
      <c r="X506" s="238">
        <v>0</v>
      </c>
      <c r="Y506" s="238">
        <v>0</v>
      </c>
      <c r="Z506" s="238">
        <v>0</v>
      </c>
      <c r="AA506" s="238">
        <v>0</v>
      </c>
      <c r="AB506" s="238">
        <v>0</v>
      </c>
      <c r="AC506" s="238">
        <v>0</v>
      </c>
      <c r="AD506" s="238">
        <v>0</v>
      </c>
      <c r="AE506" s="238">
        <v>0</v>
      </c>
      <c r="AF506" s="238">
        <v>0</v>
      </c>
      <c r="AG506" s="238">
        <v>0</v>
      </c>
      <c r="AH506" s="238">
        <v>0</v>
      </c>
      <c r="AI506" s="238">
        <v>0</v>
      </c>
      <c r="AJ506" s="238">
        <v>0</v>
      </c>
      <c r="AK506" s="239">
        <f t="shared" si="8"/>
        <v>1</v>
      </c>
    </row>
    <row r="507" spans="1:37" x14ac:dyDescent="0.3">
      <c r="A507" s="85">
        <v>506</v>
      </c>
      <c r="B507" s="242">
        <v>2</v>
      </c>
      <c r="C507" s="82" t="s">
        <v>872</v>
      </c>
      <c r="D507" s="82" t="s">
        <v>873</v>
      </c>
      <c r="E507" s="82">
        <v>68001</v>
      </c>
      <c r="F507" s="82" t="s">
        <v>873</v>
      </c>
      <c r="G507" s="238" t="s">
        <v>9257</v>
      </c>
      <c r="H507" s="83">
        <v>168001006205</v>
      </c>
      <c r="I507" s="82" t="s">
        <v>8694</v>
      </c>
      <c r="J507" s="240">
        <v>168001006205</v>
      </c>
      <c r="K507" s="82" t="s">
        <v>8695</v>
      </c>
      <c r="L507" s="82" t="s">
        <v>523</v>
      </c>
      <c r="M507" s="84" t="s">
        <v>8693</v>
      </c>
      <c r="N507" s="85">
        <v>2</v>
      </c>
      <c r="O507" s="238">
        <v>0</v>
      </c>
      <c r="P507" s="238">
        <v>0</v>
      </c>
      <c r="Q507" s="238">
        <v>0</v>
      </c>
      <c r="R507" s="238">
        <v>0</v>
      </c>
      <c r="S507" s="238">
        <v>0</v>
      </c>
      <c r="T507" s="238">
        <v>0</v>
      </c>
      <c r="U507" s="238">
        <v>0</v>
      </c>
      <c r="V507" s="238">
        <v>0</v>
      </c>
      <c r="W507" s="238">
        <v>0</v>
      </c>
      <c r="X507" s="238">
        <v>0</v>
      </c>
      <c r="Y507" s="238">
        <v>0</v>
      </c>
      <c r="Z507" s="238">
        <v>0</v>
      </c>
      <c r="AA507" s="238">
        <v>0</v>
      </c>
      <c r="AB507" s="238">
        <v>0</v>
      </c>
      <c r="AC507" s="238">
        <v>0</v>
      </c>
      <c r="AD507" s="238">
        <v>0</v>
      </c>
      <c r="AE507" s="238">
        <v>0</v>
      </c>
      <c r="AF507" s="238">
        <v>0</v>
      </c>
      <c r="AG507" s="238">
        <v>0</v>
      </c>
      <c r="AH507" s="238">
        <v>0</v>
      </c>
      <c r="AI507" s="238">
        <v>0</v>
      </c>
      <c r="AJ507" s="238">
        <v>0</v>
      </c>
      <c r="AK507" s="239">
        <f t="shared" si="8"/>
        <v>2</v>
      </c>
    </row>
    <row r="508" spans="1:37" x14ac:dyDescent="0.3">
      <c r="A508" s="85">
        <v>507</v>
      </c>
      <c r="B508" s="242">
        <v>2</v>
      </c>
      <c r="C508" s="82" t="s">
        <v>872</v>
      </c>
      <c r="D508" s="82" t="s">
        <v>873</v>
      </c>
      <c r="E508" s="82">
        <v>68001</v>
      </c>
      <c r="F508" s="82" t="s">
        <v>873</v>
      </c>
      <c r="G508" s="238" t="s">
        <v>9257</v>
      </c>
      <c r="H508" s="83">
        <v>168001006205</v>
      </c>
      <c r="I508" s="82" t="s">
        <v>8694</v>
      </c>
      <c r="J508" s="240">
        <v>268001004509</v>
      </c>
      <c r="K508" s="82" t="s">
        <v>8697</v>
      </c>
      <c r="L508" s="82" t="s">
        <v>523</v>
      </c>
      <c r="M508" s="84" t="s">
        <v>8696</v>
      </c>
      <c r="N508" s="85">
        <v>1</v>
      </c>
      <c r="O508" s="238">
        <v>0</v>
      </c>
      <c r="P508" s="238">
        <v>0</v>
      </c>
      <c r="Q508" s="238">
        <v>0</v>
      </c>
      <c r="R508" s="238">
        <v>0</v>
      </c>
      <c r="S508" s="238">
        <v>0</v>
      </c>
      <c r="T508" s="238">
        <v>0</v>
      </c>
      <c r="U508" s="238">
        <v>0</v>
      </c>
      <c r="V508" s="238">
        <v>0</v>
      </c>
      <c r="W508" s="238">
        <v>0</v>
      </c>
      <c r="X508" s="238">
        <v>0</v>
      </c>
      <c r="Y508" s="238">
        <v>0</v>
      </c>
      <c r="Z508" s="238">
        <v>0</v>
      </c>
      <c r="AA508" s="238">
        <v>0</v>
      </c>
      <c r="AB508" s="238">
        <v>0</v>
      </c>
      <c r="AC508" s="238">
        <v>0</v>
      </c>
      <c r="AD508" s="238">
        <v>0</v>
      </c>
      <c r="AE508" s="238">
        <v>0</v>
      </c>
      <c r="AF508" s="238">
        <v>0</v>
      </c>
      <c r="AG508" s="238">
        <v>0</v>
      </c>
      <c r="AH508" s="238">
        <v>0</v>
      </c>
      <c r="AI508" s="238">
        <v>0</v>
      </c>
      <c r="AJ508" s="238">
        <v>0</v>
      </c>
      <c r="AK508" s="239">
        <f t="shared" si="8"/>
        <v>1</v>
      </c>
    </row>
    <row r="509" spans="1:37" x14ac:dyDescent="0.3">
      <c r="A509" s="85">
        <v>508</v>
      </c>
      <c r="B509" s="242">
        <v>2</v>
      </c>
      <c r="C509" s="82" t="s">
        <v>872</v>
      </c>
      <c r="D509" s="82" t="s">
        <v>873</v>
      </c>
      <c r="E509" s="82">
        <v>68001</v>
      </c>
      <c r="F509" s="82" t="s">
        <v>873</v>
      </c>
      <c r="G509" s="238" t="s">
        <v>9257</v>
      </c>
      <c r="H509" s="83">
        <v>168001006205</v>
      </c>
      <c r="I509" s="82" t="s">
        <v>8694</v>
      </c>
      <c r="J509" s="240">
        <v>268001001542</v>
      </c>
      <c r="K509" s="82" t="s">
        <v>8699</v>
      </c>
      <c r="L509" s="82" t="s">
        <v>523</v>
      </c>
      <c r="M509" s="84" t="s">
        <v>8698</v>
      </c>
      <c r="N509" s="85">
        <v>1</v>
      </c>
      <c r="O509" s="238">
        <v>0</v>
      </c>
      <c r="P509" s="238">
        <v>0</v>
      </c>
      <c r="Q509" s="238">
        <v>0</v>
      </c>
      <c r="R509" s="238">
        <v>0</v>
      </c>
      <c r="S509" s="238">
        <v>0</v>
      </c>
      <c r="T509" s="238">
        <v>0</v>
      </c>
      <c r="U509" s="238">
        <v>0</v>
      </c>
      <c r="V509" s="238">
        <v>0</v>
      </c>
      <c r="W509" s="238">
        <v>0</v>
      </c>
      <c r="X509" s="238">
        <v>0</v>
      </c>
      <c r="Y509" s="238">
        <v>0</v>
      </c>
      <c r="Z509" s="238">
        <v>0</v>
      </c>
      <c r="AA509" s="238">
        <v>0</v>
      </c>
      <c r="AB509" s="238">
        <v>0</v>
      </c>
      <c r="AC509" s="238">
        <v>0</v>
      </c>
      <c r="AD509" s="238">
        <v>0</v>
      </c>
      <c r="AE509" s="238">
        <v>0</v>
      </c>
      <c r="AF509" s="238">
        <v>0</v>
      </c>
      <c r="AG509" s="238">
        <v>0</v>
      </c>
      <c r="AH509" s="238">
        <v>0</v>
      </c>
      <c r="AI509" s="238">
        <v>0</v>
      </c>
      <c r="AJ509" s="238">
        <v>0</v>
      </c>
      <c r="AK509" s="239">
        <f t="shared" si="8"/>
        <v>1</v>
      </c>
    </row>
    <row r="510" spans="1:37" x14ac:dyDescent="0.3">
      <c r="A510" s="85">
        <v>509</v>
      </c>
      <c r="B510" s="242">
        <v>2</v>
      </c>
      <c r="C510" s="82" t="s">
        <v>872</v>
      </c>
      <c r="D510" s="82" t="s">
        <v>873</v>
      </c>
      <c r="E510" s="82">
        <v>68001</v>
      </c>
      <c r="F510" s="82" t="s">
        <v>873</v>
      </c>
      <c r="G510" s="238" t="s">
        <v>9257</v>
      </c>
      <c r="H510" s="83">
        <v>168001004962</v>
      </c>
      <c r="I510" s="82" t="s">
        <v>8701</v>
      </c>
      <c r="J510" s="240">
        <v>168001004059</v>
      </c>
      <c r="K510" s="82" t="s">
        <v>8702</v>
      </c>
      <c r="L510" s="82" t="s">
        <v>523</v>
      </c>
      <c r="M510" s="84" t="s">
        <v>8700</v>
      </c>
      <c r="N510" s="85">
        <v>1</v>
      </c>
      <c r="O510" s="238">
        <v>0</v>
      </c>
      <c r="P510" s="238">
        <v>0</v>
      </c>
      <c r="Q510" s="238">
        <v>0</v>
      </c>
      <c r="R510" s="238">
        <v>0</v>
      </c>
      <c r="S510" s="238">
        <v>0</v>
      </c>
      <c r="T510" s="238">
        <v>0</v>
      </c>
      <c r="U510" s="238">
        <v>0</v>
      </c>
      <c r="V510" s="238">
        <v>0</v>
      </c>
      <c r="W510" s="238">
        <v>0</v>
      </c>
      <c r="X510" s="238">
        <v>0</v>
      </c>
      <c r="Y510" s="238">
        <v>0</v>
      </c>
      <c r="Z510" s="238">
        <v>0</v>
      </c>
      <c r="AA510" s="238">
        <v>0</v>
      </c>
      <c r="AB510" s="238">
        <v>0</v>
      </c>
      <c r="AC510" s="238">
        <v>0</v>
      </c>
      <c r="AD510" s="238">
        <v>0</v>
      </c>
      <c r="AE510" s="238">
        <v>0</v>
      </c>
      <c r="AF510" s="238">
        <v>0</v>
      </c>
      <c r="AG510" s="238">
        <v>0</v>
      </c>
      <c r="AH510" s="238">
        <v>0</v>
      </c>
      <c r="AI510" s="238">
        <v>0</v>
      </c>
      <c r="AJ510" s="238">
        <v>0</v>
      </c>
      <c r="AK510" s="239">
        <f t="shared" si="8"/>
        <v>1</v>
      </c>
    </row>
    <row r="511" spans="1:37" x14ac:dyDescent="0.3">
      <c r="A511" s="85">
        <v>510</v>
      </c>
      <c r="B511" s="242">
        <v>2</v>
      </c>
      <c r="C511" s="82" t="s">
        <v>872</v>
      </c>
      <c r="D511" s="82" t="s">
        <v>873</v>
      </c>
      <c r="E511" s="82">
        <v>68001</v>
      </c>
      <c r="F511" s="82" t="s">
        <v>873</v>
      </c>
      <c r="G511" s="238" t="s">
        <v>9257</v>
      </c>
      <c r="H511" s="83">
        <v>268001003022</v>
      </c>
      <c r="I511" s="82" t="s">
        <v>8704</v>
      </c>
      <c r="J511" s="240">
        <v>268001006838</v>
      </c>
      <c r="K511" s="82" t="s">
        <v>8705</v>
      </c>
      <c r="L511" s="82" t="s">
        <v>535</v>
      </c>
      <c r="M511" s="84" t="s">
        <v>8703</v>
      </c>
      <c r="N511" s="85">
        <v>1</v>
      </c>
      <c r="O511" s="238">
        <v>0</v>
      </c>
      <c r="P511" s="238">
        <v>0</v>
      </c>
      <c r="Q511" s="238">
        <v>0</v>
      </c>
      <c r="R511" s="238">
        <v>0</v>
      </c>
      <c r="S511" s="238">
        <v>0</v>
      </c>
      <c r="T511" s="238">
        <v>0</v>
      </c>
      <c r="U511" s="238">
        <v>0</v>
      </c>
      <c r="V511" s="238">
        <v>0</v>
      </c>
      <c r="W511" s="238">
        <v>0</v>
      </c>
      <c r="X511" s="238">
        <v>0</v>
      </c>
      <c r="Y511" s="238">
        <v>0</v>
      </c>
      <c r="Z511" s="238">
        <v>0</v>
      </c>
      <c r="AA511" s="238">
        <v>0</v>
      </c>
      <c r="AB511" s="238">
        <v>0</v>
      </c>
      <c r="AC511" s="238">
        <v>0</v>
      </c>
      <c r="AD511" s="238">
        <v>0</v>
      </c>
      <c r="AE511" s="238">
        <v>0</v>
      </c>
      <c r="AF511" s="238">
        <v>0</v>
      </c>
      <c r="AG511" s="238">
        <v>0</v>
      </c>
      <c r="AH511" s="238">
        <v>0</v>
      </c>
      <c r="AI511" s="238">
        <v>0</v>
      </c>
      <c r="AJ511" s="238">
        <v>0</v>
      </c>
      <c r="AK511" s="239">
        <f t="shared" ref="AK511:AK574" si="9">SUM(N511:AJ511)</f>
        <v>1</v>
      </c>
    </row>
    <row r="512" spans="1:37" x14ac:dyDescent="0.3">
      <c r="A512" s="85">
        <v>511</v>
      </c>
      <c r="B512" s="242">
        <v>2</v>
      </c>
      <c r="C512" s="82" t="s">
        <v>872</v>
      </c>
      <c r="D512" s="82" t="s">
        <v>872</v>
      </c>
      <c r="E512" s="82">
        <v>68162</v>
      </c>
      <c r="F512" s="82" t="s">
        <v>881</v>
      </c>
      <c r="G512" s="238" t="s">
        <v>9257</v>
      </c>
      <c r="H512" s="83">
        <v>168162000339</v>
      </c>
      <c r="I512" s="82" t="s">
        <v>882</v>
      </c>
      <c r="J512" s="240">
        <v>168162000339</v>
      </c>
      <c r="K512" s="82" t="s">
        <v>882</v>
      </c>
      <c r="L512" s="82" t="s">
        <v>523</v>
      </c>
      <c r="M512" s="84" t="s">
        <v>8706</v>
      </c>
      <c r="N512" s="85">
        <v>0</v>
      </c>
      <c r="O512" s="238">
        <v>0</v>
      </c>
      <c r="P512" s="238">
        <v>0</v>
      </c>
      <c r="Q512" s="238">
        <v>0</v>
      </c>
      <c r="R512" s="238">
        <v>0</v>
      </c>
      <c r="S512" s="238">
        <v>0</v>
      </c>
      <c r="T512" s="238">
        <v>0</v>
      </c>
      <c r="U512" s="238">
        <v>0</v>
      </c>
      <c r="V512" s="238">
        <v>0</v>
      </c>
      <c r="W512" s="238">
        <v>0</v>
      </c>
      <c r="X512" s="238">
        <v>0</v>
      </c>
      <c r="Y512" s="238">
        <v>0</v>
      </c>
      <c r="Z512" s="238">
        <v>0</v>
      </c>
      <c r="AA512" s="238">
        <v>0</v>
      </c>
      <c r="AB512" s="238">
        <v>1</v>
      </c>
      <c r="AC512" s="238">
        <v>0</v>
      </c>
      <c r="AD512" s="238">
        <v>0</v>
      </c>
      <c r="AE512" s="238">
        <v>1</v>
      </c>
      <c r="AF512" s="238">
        <v>1</v>
      </c>
      <c r="AG512" s="238">
        <v>0</v>
      </c>
      <c r="AH512" s="238">
        <v>0</v>
      </c>
      <c r="AI512" s="238">
        <v>0</v>
      </c>
      <c r="AJ512" s="238">
        <v>0</v>
      </c>
      <c r="AK512" s="239">
        <f t="shared" si="9"/>
        <v>3</v>
      </c>
    </row>
    <row r="513" spans="1:37" x14ac:dyDescent="0.3">
      <c r="A513" s="85">
        <v>512</v>
      </c>
      <c r="B513" s="242">
        <v>2</v>
      </c>
      <c r="C513" s="82" t="s">
        <v>872</v>
      </c>
      <c r="D513" s="82" t="s">
        <v>872</v>
      </c>
      <c r="E513" s="82">
        <v>68167</v>
      </c>
      <c r="F513" s="82" t="s">
        <v>884</v>
      </c>
      <c r="G513" s="238" t="s">
        <v>9257</v>
      </c>
      <c r="H513" s="83">
        <v>168167000019</v>
      </c>
      <c r="I513" s="82" t="s">
        <v>794</v>
      </c>
      <c r="J513" s="240">
        <v>168167000019</v>
      </c>
      <c r="K513" s="82" t="s">
        <v>794</v>
      </c>
      <c r="L513" s="82" t="s">
        <v>523</v>
      </c>
      <c r="M513" s="84" t="s">
        <v>883</v>
      </c>
      <c r="N513" s="85">
        <v>3</v>
      </c>
      <c r="O513" s="238">
        <v>0</v>
      </c>
      <c r="P513" s="238">
        <v>0</v>
      </c>
      <c r="Q513" s="238">
        <v>0</v>
      </c>
      <c r="R513" s="238">
        <v>0</v>
      </c>
      <c r="S513" s="238">
        <v>0</v>
      </c>
      <c r="T513" s="238">
        <v>0</v>
      </c>
      <c r="U513" s="238">
        <v>0</v>
      </c>
      <c r="V513" s="238">
        <v>0</v>
      </c>
      <c r="W513" s="238">
        <v>0</v>
      </c>
      <c r="X513" s="238">
        <v>0</v>
      </c>
      <c r="Y513" s="238">
        <v>0</v>
      </c>
      <c r="Z513" s="238">
        <v>0</v>
      </c>
      <c r="AA513" s="238">
        <v>0</v>
      </c>
      <c r="AB513" s="238">
        <v>1</v>
      </c>
      <c r="AC513" s="238">
        <v>0</v>
      </c>
      <c r="AD513" s="238">
        <v>0</v>
      </c>
      <c r="AE513" s="238">
        <v>1</v>
      </c>
      <c r="AF513" s="238">
        <v>1</v>
      </c>
      <c r="AG513" s="238">
        <v>0</v>
      </c>
      <c r="AH513" s="238">
        <v>0</v>
      </c>
      <c r="AI513" s="238">
        <v>0</v>
      </c>
      <c r="AJ513" s="238">
        <v>0</v>
      </c>
      <c r="AK513" s="239">
        <f t="shared" si="9"/>
        <v>6</v>
      </c>
    </row>
    <row r="514" spans="1:37" x14ac:dyDescent="0.3">
      <c r="A514" s="85">
        <v>513</v>
      </c>
      <c r="B514" s="242">
        <v>2</v>
      </c>
      <c r="C514" s="82" t="s">
        <v>872</v>
      </c>
      <c r="D514" s="82" t="s">
        <v>872</v>
      </c>
      <c r="E514" s="82">
        <v>68167</v>
      </c>
      <c r="F514" s="82" t="s">
        <v>884</v>
      </c>
      <c r="G514" s="238" t="s">
        <v>9257</v>
      </c>
      <c r="H514" s="83">
        <v>268167000595</v>
      </c>
      <c r="I514" s="82" t="s">
        <v>6463</v>
      </c>
      <c r="J514" s="240">
        <v>268167000595</v>
      </c>
      <c r="K514" s="82" t="s">
        <v>6463</v>
      </c>
      <c r="L514" s="82" t="s">
        <v>535</v>
      </c>
      <c r="M514" s="84" t="s">
        <v>885</v>
      </c>
      <c r="N514" s="85">
        <v>0</v>
      </c>
      <c r="O514" s="238">
        <v>0</v>
      </c>
      <c r="P514" s="238">
        <v>0</v>
      </c>
      <c r="Q514" s="238">
        <v>0</v>
      </c>
      <c r="R514" s="238">
        <v>0</v>
      </c>
      <c r="S514" s="238">
        <v>0</v>
      </c>
      <c r="T514" s="238">
        <v>0</v>
      </c>
      <c r="U514" s="238">
        <v>0</v>
      </c>
      <c r="V514" s="238">
        <v>0</v>
      </c>
      <c r="W514" s="238">
        <v>1</v>
      </c>
      <c r="X514" s="238">
        <v>0</v>
      </c>
      <c r="Y514" s="238">
        <v>0</v>
      </c>
      <c r="Z514" s="238">
        <v>0</v>
      </c>
      <c r="AA514" s="238">
        <v>0</v>
      </c>
      <c r="AB514" s="238">
        <v>0</v>
      </c>
      <c r="AC514" s="238">
        <v>0</v>
      </c>
      <c r="AD514" s="238">
        <v>0</v>
      </c>
      <c r="AE514" s="238">
        <v>0</v>
      </c>
      <c r="AF514" s="238">
        <v>0</v>
      </c>
      <c r="AG514" s="238">
        <v>0</v>
      </c>
      <c r="AH514" s="238">
        <v>0</v>
      </c>
      <c r="AI514" s="238">
        <v>0</v>
      </c>
      <c r="AJ514" s="238">
        <v>0</v>
      </c>
      <c r="AK514" s="239">
        <f t="shared" si="9"/>
        <v>1</v>
      </c>
    </row>
    <row r="515" spans="1:37" x14ac:dyDescent="0.3">
      <c r="A515" s="85">
        <v>514</v>
      </c>
      <c r="B515" s="242">
        <v>2</v>
      </c>
      <c r="C515" s="82" t="s">
        <v>872</v>
      </c>
      <c r="D515" s="82" t="s">
        <v>872</v>
      </c>
      <c r="E515" s="82">
        <v>68167</v>
      </c>
      <c r="F515" s="82" t="s">
        <v>884</v>
      </c>
      <c r="G515" s="238" t="s">
        <v>9257</v>
      </c>
      <c r="H515" s="83">
        <v>168167000388</v>
      </c>
      <c r="I515" s="82" t="s">
        <v>8728</v>
      </c>
      <c r="J515" s="240">
        <v>168167000388</v>
      </c>
      <c r="K515" s="82" t="s">
        <v>8728</v>
      </c>
      <c r="L515" s="82" t="s">
        <v>523</v>
      </c>
      <c r="M515" s="84" t="s">
        <v>6465</v>
      </c>
      <c r="N515" s="85">
        <v>2</v>
      </c>
      <c r="O515" s="238">
        <v>0</v>
      </c>
      <c r="P515" s="238">
        <v>0</v>
      </c>
      <c r="Q515" s="238">
        <v>0</v>
      </c>
      <c r="R515" s="238">
        <v>0</v>
      </c>
      <c r="S515" s="238">
        <v>0</v>
      </c>
      <c r="T515" s="238">
        <v>0</v>
      </c>
      <c r="U515" s="238">
        <v>0</v>
      </c>
      <c r="V515" s="238">
        <v>0</v>
      </c>
      <c r="W515" s="238">
        <v>0</v>
      </c>
      <c r="X515" s="238">
        <v>0</v>
      </c>
      <c r="Y515" s="238">
        <v>0</v>
      </c>
      <c r="Z515" s="238">
        <v>0</v>
      </c>
      <c r="AA515" s="238">
        <v>0</v>
      </c>
      <c r="AB515" s="238">
        <v>0</v>
      </c>
      <c r="AC515" s="238">
        <v>0</v>
      </c>
      <c r="AD515" s="238">
        <v>0</v>
      </c>
      <c r="AE515" s="238">
        <v>0</v>
      </c>
      <c r="AF515" s="238">
        <v>0</v>
      </c>
      <c r="AG515" s="238">
        <v>0</v>
      </c>
      <c r="AH515" s="238">
        <v>0</v>
      </c>
      <c r="AI515" s="238">
        <v>0</v>
      </c>
      <c r="AJ515" s="238">
        <v>0</v>
      </c>
      <c r="AK515" s="239">
        <f t="shared" si="9"/>
        <v>2</v>
      </c>
    </row>
    <row r="516" spans="1:37" x14ac:dyDescent="0.3">
      <c r="A516" s="85">
        <v>515</v>
      </c>
      <c r="B516" s="242">
        <v>2</v>
      </c>
      <c r="C516" s="82" t="s">
        <v>872</v>
      </c>
      <c r="D516" s="82" t="s">
        <v>872</v>
      </c>
      <c r="E516" s="82">
        <v>68167</v>
      </c>
      <c r="F516" s="82" t="s">
        <v>884</v>
      </c>
      <c r="G516" s="238" t="s">
        <v>9257</v>
      </c>
      <c r="H516" s="83">
        <v>268167000633</v>
      </c>
      <c r="I516" s="82" t="s">
        <v>8730</v>
      </c>
      <c r="J516" s="240">
        <v>268167000021</v>
      </c>
      <c r="K516" s="82" t="s">
        <v>8731</v>
      </c>
      <c r="L516" s="82" t="s">
        <v>535</v>
      </c>
      <c r="M516" s="84" t="s">
        <v>8729</v>
      </c>
      <c r="N516" s="85">
        <v>1</v>
      </c>
      <c r="O516" s="238">
        <v>0</v>
      </c>
      <c r="P516" s="238">
        <v>0</v>
      </c>
      <c r="Q516" s="238">
        <v>0</v>
      </c>
      <c r="R516" s="238">
        <v>0</v>
      </c>
      <c r="S516" s="238">
        <v>0</v>
      </c>
      <c r="T516" s="238">
        <v>0</v>
      </c>
      <c r="U516" s="238">
        <v>0</v>
      </c>
      <c r="V516" s="238">
        <v>0</v>
      </c>
      <c r="W516" s="238">
        <v>0</v>
      </c>
      <c r="X516" s="238">
        <v>0</v>
      </c>
      <c r="Y516" s="238">
        <v>0</v>
      </c>
      <c r="Z516" s="238">
        <v>0</v>
      </c>
      <c r="AA516" s="238">
        <v>0</v>
      </c>
      <c r="AB516" s="238">
        <v>0</v>
      </c>
      <c r="AC516" s="238">
        <v>0</v>
      </c>
      <c r="AD516" s="238">
        <v>0</v>
      </c>
      <c r="AE516" s="238">
        <v>0</v>
      </c>
      <c r="AF516" s="238">
        <v>0</v>
      </c>
      <c r="AG516" s="238">
        <v>0</v>
      </c>
      <c r="AH516" s="238">
        <v>0</v>
      </c>
      <c r="AI516" s="238">
        <v>0</v>
      </c>
      <c r="AJ516" s="238">
        <v>0</v>
      </c>
      <c r="AK516" s="239">
        <f t="shared" si="9"/>
        <v>1</v>
      </c>
    </row>
    <row r="517" spans="1:37" x14ac:dyDescent="0.3">
      <c r="A517" s="85">
        <v>516</v>
      </c>
      <c r="B517" s="242">
        <v>2</v>
      </c>
      <c r="C517" s="82" t="s">
        <v>872</v>
      </c>
      <c r="D517" s="82" t="s">
        <v>872</v>
      </c>
      <c r="E517" s="82">
        <v>68190</v>
      </c>
      <c r="F517" s="82" t="s">
        <v>9327</v>
      </c>
      <c r="G517" s="238" t="s">
        <v>9257</v>
      </c>
      <c r="H517" s="83">
        <v>268190000292</v>
      </c>
      <c r="I517" s="82" t="s">
        <v>9328</v>
      </c>
      <c r="J517" s="240">
        <v>268190001736</v>
      </c>
      <c r="K517" s="82" t="s">
        <v>9329</v>
      </c>
      <c r="L517" s="82" t="s">
        <v>535</v>
      </c>
      <c r="M517" s="84" t="s">
        <v>8732</v>
      </c>
      <c r="N517" s="85">
        <v>1</v>
      </c>
      <c r="O517" s="238">
        <v>0</v>
      </c>
      <c r="P517" s="238">
        <v>0</v>
      </c>
      <c r="Q517" s="238">
        <v>0</v>
      </c>
      <c r="R517" s="238">
        <v>0</v>
      </c>
      <c r="S517" s="238">
        <v>0</v>
      </c>
      <c r="T517" s="238">
        <v>0</v>
      </c>
      <c r="U517" s="238">
        <v>0</v>
      </c>
      <c r="V517" s="238">
        <v>0</v>
      </c>
      <c r="W517" s="238">
        <v>0</v>
      </c>
      <c r="X517" s="238">
        <v>0</v>
      </c>
      <c r="Y517" s="238">
        <v>0</v>
      </c>
      <c r="Z517" s="238">
        <v>0</v>
      </c>
      <c r="AA517" s="238">
        <v>0</v>
      </c>
      <c r="AB517" s="238">
        <v>0</v>
      </c>
      <c r="AC517" s="238">
        <v>0</v>
      </c>
      <c r="AD517" s="238">
        <v>0</v>
      </c>
      <c r="AE517" s="238">
        <v>0</v>
      </c>
      <c r="AF517" s="238">
        <v>0</v>
      </c>
      <c r="AG517" s="238">
        <v>0</v>
      </c>
      <c r="AH517" s="238">
        <v>0</v>
      </c>
      <c r="AI517" s="238">
        <v>0</v>
      </c>
      <c r="AJ517" s="238">
        <v>0</v>
      </c>
      <c r="AK517" s="239">
        <f t="shared" si="9"/>
        <v>1</v>
      </c>
    </row>
    <row r="518" spans="1:37" x14ac:dyDescent="0.3">
      <c r="A518" s="85">
        <v>517</v>
      </c>
      <c r="B518" s="242">
        <v>2</v>
      </c>
      <c r="C518" s="82" t="s">
        <v>872</v>
      </c>
      <c r="D518" s="82" t="s">
        <v>872</v>
      </c>
      <c r="E518" s="82">
        <v>68190</v>
      </c>
      <c r="F518" s="82" t="s">
        <v>9327</v>
      </c>
      <c r="G518" s="238" t="s">
        <v>9257</v>
      </c>
      <c r="H518" s="83">
        <v>168190000271</v>
      </c>
      <c r="I518" s="82" t="s">
        <v>8737</v>
      </c>
      <c r="J518" s="240">
        <v>168190000271</v>
      </c>
      <c r="K518" s="82" t="s">
        <v>8738</v>
      </c>
      <c r="L518" s="82" t="s">
        <v>523</v>
      </c>
      <c r="M518" s="84" t="s">
        <v>8736</v>
      </c>
      <c r="N518" s="85">
        <v>4</v>
      </c>
      <c r="O518" s="238">
        <v>0</v>
      </c>
      <c r="P518" s="238">
        <v>0</v>
      </c>
      <c r="Q518" s="238">
        <v>0</v>
      </c>
      <c r="R518" s="238">
        <v>0</v>
      </c>
      <c r="S518" s="238">
        <v>0</v>
      </c>
      <c r="T518" s="238">
        <v>0</v>
      </c>
      <c r="U518" s="238">
        <v>0</v>
      </c>
      <c r="V518" s="238">
        <v>0</v>
      </c>
      <c r="W518" s="238">
        <v>0</v>
      </c>
      <c r="X518" s="238">
        <v>0</v>
      </c>
      <c r="Y518" s="238">
        <v>0</v>
      </c>
      <c r="Z518" s="238">
        <v>0</v>
      </c>
      <c r="AA518" s="238">
        <v>0</v>
      </c>
      <c r="AB518" s="238">
        <v>0</v>
      </c>
      <c r="AC518" s="238">
        <v>0</v>
      </c>
      <c r="AD518" s="238">
        <v>0</v>
      </c>
      <c r="AE518" s="238">
        <v>0</v>
      </c>
      <c r="AF518" s="238">
        <v>0</v>
      </c>
      <c r="AG518" s="238">
        <v>0</v>
      </c>
      <c r="AH518" s="238">
        <v>0</v>
      </c>
      <c r="AI518" s="238">
        <v>0</v>
      </c>
      <c r="AJ518" s="238">
        <v>0</v>
      </c>
      <c r="AK518" s="239">
        <f t="shared" si="9"/>
        <v>4</v>
      </c>
    </row>
    <row r="519" spans="1:37" x14ac:dyDescent="0.3">
      <c r="A519" s="85">
        <v>518</v>
      </c>
      <c r="B519" s="242">
        <v>2</v>
      </c>
      <c r="C519" s="82" t="s">
        <v>872</v>
      </c>
      <c r="D519" s="82" t="s">
        <v>872</v>
      </c>
      <c r="E519" s="82">
        <v>68190</v>
      </c>
      <c r="F519" s="82" t="s">
        <v>9327</v>
      </c>
      <c r="G519" s="238" t="s">
        <v>9257</v>
      </c>
      <c r="H519" s="83">
        <v>268190001574</v>
      </c>
      <c r="I519" s="82" t="s">
        <v>9330</v>
      </c>
      <c r="J519" s="240">
        <v>268190000110</v>
      </c>
      <c r="K519" s="82" t="s">
        <v>8741</v>
      </c>
      <c r="L519" s="82" t="s">
        <v>535</v>
      </c>
      <c r="M519" s="84" t="s">
        <v>8739</v>
      </c>
      <c r="N519" s="85">
        <v>1</v>
      </c>
      <c r="O519" s="238">
        <v>0</v>
      </c>
      <c r="P519" s="238">
        <v>0</v>
      </c>
      <c r="Q519" s="238">
        <v>0</v>
      </c>
      <c r="R519" s="238">
        <v>0</v>
      </c>
      <c r="S519" s="238">
        <v>0</v>
      </c>
      <c r="T519" s="238">
        <v>0</v>
      </c>
      <c r="U519" s="238">
        <v>0</v>
      </c>
      <c r="V519" s="238">
        <v>0</v>
      </c>
      <c r="W519" s="238">
        <v>0</v>
      </c>
      <c r="X519" s="238">
        <v>0</v>
      </c>
      <c r="Y519" s="238">
        <v>0</v>
      </c>
      <c r="Z519" s="238">
        <v>0</v>
      </c>
      <c r="AA519" s="238">
        <v>0</v>
      </c>
      <c r="AB519" s="238">
        <v>0</v>
      </c>
      <c r="AC519" s="238">
        <v>0</v>
      </c>
      <c r="AD519" s="238">
        <v>0</v>
      </c>
      <c r="AE519" s="238">
        <v>0</v>
      </c>
      <c r="AF519" s="238">
        <v>0</v>
      </c>
      <c r="AG519" s="238">
        <v>0</v>
      </c>
      <c r="AH519" s="238">
        <v>0</v>
      </c>
      <c r="AI519" s="238">
        <v>0</v>
      </c>
      <c r="AJ519" s="238">
        <v>0</v>
      </c>
      <c r="AK519" s="239">
        <f t="shared" si="9"/>
        <v>1</v>
      </c>
    </row>
    <row r="520" spans="1:37" x14ac:dyDescent="0.3">
      <c r="A520" s="85">
        <v>519</v>
      </c>
      <c r="B520" s="242">
        <v>2</v>
      </c>
      <c r="C520" s="82" t="s">
        <v>872</v>
      </c>
      <c r="D520" s="82" t="s">
        <v>872</v>
      </c>
      <c r="E520" s="82">
        <v>68190</v>
      </c>
      <c r="F520" s="82" t="s">
        <v>9327</v>
      </c>
      <c r="G520" s="238" t="s">
        <v>9257</v>
      </c>
      <c r="H520" s="83">
        <v>268190001574</v>
      </c>
      <c r="I520" s="82" t="s">
        <v>9330</v>
      </c>
      <c r="J520" s="240">
        <v>268190000641</v>
      </c>
      <c r="K520" s="82" t="s">
        <v>8743</v>
      </c>
      <c r="L520" s="82" t="s">
        <v>535</v>
      </c>
      <c r="M520" s="84" t="s">
        <v>8742</v>
      </c>
      <c r="N520" s="85">
        <v>1</v>
      </c>
      <c r="O520" s="238">
        <v>0</v>
      </c>
      <c r="P520" s="238">
        <v>0</v>
      </c>
      <c r="Q520" s="238">
        <v>0</v>
      </c>
      <c r="R520" s="238">
        <v>0</v>
      </c>
      <c r="S520" s="238">
        <v>0</v>
      </c>
      <c r="T520" s="238">
        <v>0</v>
      </c>
      <c r="U520" s="238">
        <v>0</v>
      </c>
      <c r="V520" s="238">
        <v>0</v>
      </c>
      <c r="W520" s="238">
        <v>0</v>
      </c>
      <c r="X520" s="238">
        <v>0</v>
      </c>
      <c r="Y520" s="238">
        <v>0</v>
      </c>
      <c r="Z520" s="238">
        <v>0</v>
      </c>
      <c r="AA520" s="238">
        <v>0</v>
      </c>
      <c r="AB520" s="238">
        <v>0</v>
      </c>
      <c r="AC520" s="238">
        <v>0</v>
      </c>
      <c r="AD520" s="238">
        <v>0</v>
      </c>
      <c r="AE520" s="238">
        <v>0</v>
      </c>
      <c r="AF520" s="238">
        <v>0</v>
      </c>
      <c r="AG520" s="238">
        <v>0</v>
      </c>
      <c r="AH520" s="238">
        <v>0</v>
      </c>
      <c r="AI520" s="238">
        <v>0</v>
      </c>
      <c r="AJ520" s="238">
        <v>0</v>
      </c>
      <c r="AK520" s="239">
        <f t="shared" si="9"/>
        <v>1</v>
      </c>
    </row>
    <row r="521" spans="1:37" x14ac:dyDescent="0.3">
      <c r="A521" s="85">
        <v>520</v>
      </c>
      <c r="B521" s="242">
        <v>2</v>
      </c>
      <c r="C521" s="82" t="s">
        <v>872</v>
      </c>
      <c r="D521" s="82" t="s">
        <v>872</v>
      </c>
      <c r="E521" s="82">
        <v>68190</v>
      </c>
      <c r="F521" s="82" t="s">
        <v>9327</v>
      </c>
      <c r="G521" s="238" t="s">
        <v>9257</v>
      </c>
      <c r="H521" s="83">
        <v>268190000381</v>
      </c>
      <c r="I521" s="82" t="s">
        <v>9331</v>
      </c>
      <c r="J521" s="240">
        <v>268190001931</v>
      </c>
      <c r="K521" s="82" t="s">
        <v>8746</v>
      </c>
      <c r="L521" s="82" t="s">
        <v>535</v>
      </c>
      <c r="M521" s="84" t="s">
        <v>8744</v>
      </c>
      <c r="N521" s="85">
        <v>1</v>
      </c>
      <c r="O521" s="238">
        <v>0</v>
      </c>
      <c r="P521" s="238">
        <v>0</v>
      </c>
      <c r="Q521" s="238">
        <v>0</v>
      </c>
      <c r="R521" s="238">
        <v>0</v>
      </c>
      <c r="S521" s="238">
        <v>0</v>
      </c>
      <c r="T521" s="238">
        <v>0</v>
      </c>
      <c r="U521" s="238">
        <v>0</v>
      </c>
      <c r="V521" s="238">
        <v>0</v>
      </c>
      <c r="W521" s="238">
        <v>0</v>
      </c>
      <c r="X521" s="238">
        <v>0</v>
      </c>
      <c r="Y521" s="238">
        <v>0</v>
      </c>
      <c r="Z521" s="238">
        <v>0</v>
      </c>
      <c r="AA521" s="238">
        <v>0</v>
      </c>
      <c r="AB521" s="238">
        <v>0</v>
      </c>
      <c r="AC521" s="238">
        <v>0</v>
      </c>
      <c r="AD521" s="238">
        <v>0</v>
      </c>
      <c r="AE521" s="238">
        <v>0</v>
      </c>
      <c r="AF521" s="238">
        <v>0</v>
      </c>
      <c r="AG521" s="238">
        <v>0</v>
      </c>
      <c r="AH521" s="238">
        <v>0</v>
      </c>
      <c r="AI521" s="238">
        <v>0</v>
      </c>
      <c r="AJ521" s="238">
        <v>0</v>
      </c>
      <c r="AK521" s="239">
        <f t="shared" si="9"/>
        <v>1</v>
      </c>
    </row>
    <row r="522" spans="1:37" x14ac:dyDescent="0.3">
      <c r="A522" s="85">
        <v>521</v>
      </c>
      <c r="B522" s="242">
        <v>2</v>
      </c>
      <c r="C522" s="82" t="s">
        <v>872</v>
      </c>
      <c r="D522" s="82" t="s">
        <v>872</v>
      </c>
      <c r="E522" s="82">
        <v>68190</v>
      </c>
      <c r="F522" s="82" t="s">
        <v>9327</v>
      </c>
      <c r="G522" s="238" t="s">
        <v>9257</v>
      </c>
      <c r="H522" s="83">
        <v>268190000713</v>
      </c>
      <c r="I522" s="82" t="s">
        <v>9332</v>
      </c>
      <c r="J522" s="240">
        <v>268190000144</v>
      </c>
      <c r="K522" s="82" t="s">
        <v>8749</v>
      </c>
      <c r="L522" s="82" t="s">
        <v>535</v>
      </c>
      <c r="M522" s="84" t="s">
        <v>8747</v>
      </c>
      <c r="N522" s="85">
        <v>1</v>
      </c>
      <c r="O522" s="238">
        <v>0</v>
      </c>
      <c r="P522" s="238">
        <v>0</v>
      </c>
      <c r="Q522" s="238">
        <v>0</v>
      </c>
      <c r="R522" s="238">
        <v>0</v>
      </c>
      <c r="S522" s="238">
        <v>0</v>
      </c>
      <c r="T522" s="238">
        <v>0</v>
      </c>
      <c r="U522" s="238">
        <v>0</v>
      </c>
      <c r="V522" s="238">
        <v>0</v>
      </c>
      <c r="W522" s="238">
        <v>0</v>
      </c>
      <c r="X522" s="238">
        <v>0</v>
      </c>
      <c r="Y522" s="238">
        <v>0</v>
      </c>
      <c r="Z522" s="238">
        <v>0</v>
      </c>
      <c r="AA522" s="238">
        <v>0</v>
      </c>
      <c r="AB522" s="238">
        <v>0</v>
      </c>
      <c r="AC522" s="238">
        <v>0</v>
      </c>
      <c r="AD522" s="238">
        <v>0</v>
      </c>
      <c r="AE522" s="238">
        <v>0</v>
      </c>
      <c r="AF522" s="238">
        <v>0</v>
      </c>
      <c r="AG522" s="238">
        <v>0</v>
      </c>
      <c r="AH522" s="238">
        <v>0</v>
      </c>
      <c r="AI522" s="238">
        <v>0</v>
      </c>
      <c r="AJ522" s="238">
        <v>0</v>
      </c>
      <c r="AK522" s="239">
        <f t="shared" si="9"/>
        <v>1</v>
      </c>
    </row>
    <row r="523" spans="1:37" x14ac:dyDescent="0.3">
      <c r="A523" s="85">
        <v>522</v>
      </c>
      <c r="B523" s="242">
        <v>2</v>
      </c>
      <c r="C523" s="82" t="s">
        <v>872</v>
      </c>
      <c r="D523" s="82" t="s">
        <v>872</v>
      </c>
      <c r="E523" s="82">
        <v>68190</v>
      </c>
      <c r="F523" s="82" t="s">
        <v>9327</v>
      </c>
      <c r="G523" s="238" t="s">
        <v>9257</v>
      </c>
      <c r="H523" s="83">
        <v>268190000594</v>
      </c>
      <c r="I523" s="82" t="s">
        <v>3124</v>
      </c>
      <c r="J523" s="240">
        <v>268190000217</v>
      </c>
      <c r="K523" s="82" t="s">
        <v>9333</v>
      </c>
      <c r="L523" s="82" t="s">
        <v>535</v>
      </c>
      <c r="M523" s="84" t="s">
        <v>2778</v>
      </c>
      <c r="N523" s="85">
        <v>1</v>
      </c>
      <c r="O523" s="238">
        <v>0</v>
      </c>
      <c r="P523" s="238">
        <v>0</v>
      </c>
      <c r="Q523" s="238">
        <v>0</v>
      </c>
      <c r="R523" s="238">
        <v>0</v>
      </c>
      <c r="S523" s="238">
        <v>0</v>
      </c>
      <c r="T523" s="238">
        <v>0</v>
      </c>
      <c r="U523" s="238">
        <v>0</v>
      </c>
      <c r="V523" s="238">
        <v>0</v>
      </c>
      <c r="W523" s="238">
        <v>0</v>
      </c>
      <c r="X523" s="238">
        <v>0</v>
      </c>
      <c r="Y523" s="238">
        <v>0</v>
      </c>
      <c r="Z523" s="238">
        <v>0</v>
      </c>
      <c r="AA523" s="238">
        <v>0</v>
      </c>
      <c r="AB523" s="238">
        <v>0</v>
      </c>
      <c r="AC523" s="238">
        <v>0</v>
      </c>
      <c r="AD523" s="238">
        <v>0</v>
      </c>
      <c r="AE523" s="238">
        <v>0</v>
      </c>
      <c r="AF523" s="238">
        <v>0</v>
      </c>
      <c r="AG523" s="238">
        <v>0</v>
      </c>
      <c r="AH523" s="238">
        <v>0</v>
      </c>
      <c r="AI523" s="238">
        <v>0</v>
      </c>
      <c r="AJ523" s="238">
        <v>0</v>
      </c>
      <c r="AK523" s="239">
        <f t="shared" si="9"/>
        <v>1</v>
      </c>
    </row>
    <row r="524" spans="1:37" x14ac:dyDescent="0.3">
      <c r="A524" s="85">
        <v>523</v>
      </c>
      <c r="B524" s="242">
        <v>2</v>
      </c>
      <c r="C524" s="82" t="s">
        <v>872</v>
      </c>
      <c r="D524" s="82" t="s">
        <v>872</v>
      </c>
      <c r="E524" s="82">
        <v>68217</v>
      </c>
      <c r="F524" s="82" t="s">
        <v>9334</v>
      </c>
      <c r="G524" s="238" t="s">
        <v>9257</v>
      </c>
      <c r="H524" s="83">
        <v>268217000079</v>
      </c>
      <c r="I524" s="82" t="s">
        <v>6274</v>
      </c>
      <c r="J524" s="240">
        <v>268217000079</v>
      </c>
      <c r="K524" s="82" t="s">
        <v>6275</v>
      </c>
      <c r="L524" s="82" t="s">
        <v>535</v>
      </c>
      <c r="M524" s="84" t="s">
        <v>1227</v>
      </c>
      <c r="N524" s="85">
        <v>0</v>
      </c>
      <c r="O524" s="238">
        <v>0</v>
      </c>
      <c r="P524" s="238">
        <v>0</v>
      </c>
      <c r="Q524" s="238">
        <v>0</v>
      </c>
      <c r="R524" s="238">
        <v>0</v>
      </c>
      <c r="S524" s="238">
        <v>0</v>
      </c>
      <c r="T524" s="238">
        <v>1</v>
      </c>
      <c r="U524" s="238">
        <v>0</v>
      </c>
      <c r="V524" s="238">
        <v>0</v>
      </c>
      <c r="W524" s="238">
        <v>0</v>
      </c>
      <c r="X524" s="238">
        <v>0</v>
      </c>
      <c r="Y524" s="238">
        <v>0</v>
      </c>
      <c r="Z524" s="238">
        <v>0</v>
      </c>
      <c r="AA524" s="238">
        <v>0</v>
      </c>
      <c r="AB524" s="238">
        <v>0</v>
      </c>
      <c r="AC524" s="238">
        <v>0</v>
      </c>
      <c r="AD524" s="238">
        <v>0</v>
      </c>
      <c r="AE524" s="238">
        <v>0</v>
      </c>
      <c r="AF524" s="238">
        <v>0</v>
      </c>
      <c r="AG524" s="238">
        <v>0</v>
      </c>
      <c r="AH524" s="238">
        <v>0</v>
      </c>
      <c r="AI524" s="238">
        <v>0</v>
      </c>
      <c r="AJ524" s="238">
        <v>0</v>
      </c>
      <c r="AK524" s="239">
        <f t="shared" si="9"/>
        <v>1</v>
      </c>
    </row>
    <row r="525" spans="1:37" x14ac:dyDescent="0.3">
      <c r="A525" s="85">
        <v>524</v>
      </c>
      <c r="B525" s="242">
        <v>2</v>
      </c>
      <c r="C525" s="82" t="s">
        <v>872</v>
      </c>
      <c r="D525" s="82" t="s">
        <v>872</v>
      </c>
      <c r="E525" s="82">
        <v>68235</v>
      </c>
      <c r="F525" s="82" t="s">
        <v>9335</v>
      </c>
      <c r="G525" s="238" t="s">
        <v>9257</v>
      </c>
      <c r="H525" s="83">
        <v>268235000621</v>
      </c>
      <c r="I525" s="82" t="s">
        <v>4712</v>
      </c>
      <c r="J525" s="240">
        <v>268235000621</v>
      </c>
      <c r="K525" s="82" t="s">
        <v>4712</v>
      </c>
      <c r="L525" s="82" t="s">
        <v>535</v>
      </c>
      <c r="M525" s="84" t="s">
        <v>6276</v>
      </c>
      <c r="N525" s="85">
        <v>0</v>
      </c>
      <c r="O525" s="238">
        <v>1</v>
      </c>
      <c r="P525" s="238">
        <v>0</v>
      </c>
      <c r="Q525" s="238">
        <v>0</v>
      </c>
      <c r="R525" s="238">
        <v>0</v>
      </c>
      <c r="S525" s="238">
        <v>0</v>
      </c>
      <c r="T525" s="238">
        <v>0</v>
      </c>
      <c r="U525" s="238">
        <v>0</v>
      </c>
      <c r="V525" s="238">
        <v>0</v>
      </c>
      <c r="W525" s="238">
        <v>0</v>
      </c>
      <c r="X525" s="238">
        <v>0</v>
      </c>
      <c r="Y525" s="238">
        <v>0</v>
      </c>
      <c r="Z525" s="238">
        <v>0</v>
      </c>
      <c r="AA525" s="238">
        <v>0</v>
      </c>
      <c r="AB525" s="238">
        <v>0</v>
      </c>
      <c r="AC525" s="238">
        <v>0</v>
      </c>
      <c r="AD525" s="238">
        <v>0</v>
      </c>
      <c r="AE525" s="238">
        <v>0</v>
      </c>
      <c r="AF525" s="238">
        <v>0</v>
      </c>
      <c r="AG525" s="238">
        <v>0</v>
      </c>
      <c r="AH525" s="238">
        <v>0</v>
      </c>
      <c r="AI525" s="238">
        <v>0</v>
      </c>
      <c r="AJ525" s="238">
        <v>0</v>
      </c>
      <c r="AK525" s="239">
        <f t="shared" si="9"/>
        <v>1</v>
      </c>
    </row>
    <row r="526" spans="1:37" x14ac:dyDescent="0.3">
      <c r="A526" s="85">
        <v>525</v>
      </c>
      <c r="B526" s="242">
        <v>2</v>
      </c>
      <c r="C526" s="82" t="s">
        <v>872</v>
      </c>
      <c r="D526" s="82" t="s">
        <v>872</v>
      </c>
      <c r="E526" s="82">
        <v>68235</v>
      </c>
      <c r="F526" s="82" t="s">
        <v>9335</v>
      </c>
      <c r="G526" s="238" t="s">
        <v>9257</v>
      </c>
      <c r="H526" s="83">
        <v>168235000022</v>
      </c>
      <c r="I526" s="82" t="s">
        <v>9336</v>
      </c>
      <c r="J526" s="240">
        <v>268235000116</v>
      </c>
      <c r="K526" s="82" t="s">
        <v>8754</v>
      </c>
      <c r="L526" s="82" t="s">
        <v>535</v>
      </c>
      <c r="M526" s="84" t="s">
        <v>4714</v>
      </c>
      <c r="N526" s="85">
        <v>1</v>
      </c>
      <c r="O526" s="238">
        <v>0</v>
      </c>
      <c r="P526" s="238">
        <v>0</v>
      </c>
      <c r="Q526" s="238">
        <v>0</v>
      </c>
      <c r="R526" s="238">
        <v>0</v>
      </c>
      <c r="S526" s="238">
        <v>0</v>
      </c>
      <c r="T526" s="238">
        <v>0</v>
      </c>
      <c r="U526" s="238">
        <v>0</v>
      </c>
      <c r="V526" s="238">
        <v>0</v>
      </c>
      <c r="W526" s="238">
        <v>0</v>
      </c>
      <c r="X526" s="238">
        <v>0</v>
      </c>
      <c r="Y526" s="238">
        <v>0</v>
      </c>
      <c r="Z526" s="238">
        <v>0</v>
      </c>
      <c r="AA526" s="238">
        <v>0</v>
      </c>
      <c r="AB526" s="238">
        <v>0</v>
      </c>
      <c r="AC526" s="238">
        <v>0</v>
      </c>
      <c r="AD526" s="238">
        <v>0</v>
      </c>
      <c r="AE526" s="238">
        <v>0</v>
      </c>
      <c r="AF526" s="238">
        <v>0</v>
      </c>
      <c r="AG526" s="238">
        <v>0</v>
      </c>
      <c r="AH526" s="238">
        <v>0</v>
      </c>
      <c r="AI526" s="238">
        <v>0</v>
      </c>
      <c r="AJ526" s="238">
        <v>0</v>
      </c>
      <c r="AK526" s="239">
        <f t="shared" si="9"/>
        <v>1</v>
      </c>
    </row>
    <row r="527" spans="1:37" x14ac:dyDescent="0.3">
      <c r="A527" s="85">
        <v>526</v>
      </c>
      <c r="B527" s="242">
        <v>2</v>
      </c>
      <c r="C527" s="82" t="s">
        <v>872</v>
      </c>
      <c r="D527" s="82" t="s">
        <v>872</v>
      </c>
      <c r="E527" s="82">
        <v>68235</v>
      </c>
      <c r="F527" s="82" t="s">
        <v>9335</v>
      </c>
      <c r="G527" s="238" t="s">
        <v>9257</v>
      </c>
      <c r="H527" s="83">
        <v>168235000022</v>
      </c>
      <c r="I527" s="82" t="s">
        <v>9336</v>
      </c>
      <c r="J527" s="240">
        <v>268235000515</v>
      </c>
      <c r="K527" s="82" t="s">
        <v>8756</v>
      </c>
      <c r="L527" s="82" t="s">
        <v>535</v>
      </c>
      <c r="M527" s="84" t="s">
        <v>8755</v>
      </c>
      <c r="N527" s="85">
        <v>1</v>
      </c>
      <c r="O527" s="238">
        <v>0</v>
      </c>
      <c r="P527" s="238">
        <v>0</v>
      </c>
      <c r="Q527" s="238">
        <v>0</v>
      </c>
      <c r="R527" s="238">
        <v>0</v>
      </c>
      <c r="S527" s="238">
        <v>0</v>
      </c>
      <c r="T527" s="238">
        <v>0</v>
      </c>
      <c r="U527" s="238">
        <v>0</v>
      </c>
      <c r="V527" s="238">
        <v>0</v>
      </c>
      <c r="W527" s="238">
        <v>0</v>
      </c>
      <c r="X527" s="238">
        <v>0</v>
      </c>
      <c r="Y527" s="238">
        <v>0</v>
      </c>
      <c r="Z527" s="238">
        <v>0</v>
      </c>
      <c r="AA527" s="238">
        <v>0</v>
      </c>
      <c r="AB527" s="238">
        <v>0</v>
      </c>
      <c r="AC527" s="238">
        <v>0</v>
      </c>
      <c r="AD527" s="238">
        <v>0</v>
      </c>
      <c r="AE527" s="238">
        <v>0</v>
      </c>
      <c r="AF527" s="238">
        <v>0</v>
      </c>
      <c r="AG527" s="238">
        <v>0</v>
      </c>
      <c r="AH527" s="238">
        <v>0</v>
      </c>
      <c r="AI527" s="238">
        <v>0</v>
      </c>
      <c r="AJ527" s="238">
        <v>0</v>
      </c>
      <c r="AK527" s="239">
        <f t="shared" si="9"/>
        <v>1</v>
      </c>
    </row>
    <row r="528" spans="1:37" x14ac:dyDescent="0.3">
      <c r="A528" s="85">
        <v>527</v>
      </c>
      <c r="B528" s="242">
        <v>2</v>
      </c>
      <c r="C528" s="82" t="s">
        <v>872</v>
      </c>
      <c r="D528" s="82" t="s">
        <v>872</v>
      </c>
      <c r="E528" s="82">
        <v>68235</v>
      </c>
      <c r="F528" s="82" t="s">
        <v>9335</v>
      </c>
      <c r="G528" s="238" t="s">
        <v>9257</v>
      </c>
      <c r="H528" s="83">
        <v>268235000086</v>
      </c>
      <c r="I528" s="82" t="s">
        <v>9337</v>
      </c>
      <c r="J528" s="240">
        <v>268235000086</v>
      </c>
      <c r="K528" s="82" t="s">
        <v>9337</v>
      </c>
      <c r="L528" s="82" t="s">
        <v>535</v>
      </c>
      <c r="M528" s="84" t="s">
        <v>8757</v>
      </c>
      <c r="N528" s="85">
        <v>1</v>
      </c>
      <c r="O528" s="238">
        <v>0</v>
      </c>
      <c r="P528" s="238">
        <v>0</v>
      </c>
      <c r="Q528" s="238">
        <v>0</v>
      </c>
      <c r="R528" s="238">
        <v>0</v>
      </c>
      <c r="S528" s="238">
        <v>0</v>
      </c>
      <c r="T528" s="238">
        <v>0</v>
      </c>
      <c r="U528" s="238">
        <v>0</v>
      </c>
      <c r="V528" s="238">
        <v>0</v>
      </c>
      <c r="W528" s="238">
        <v>0</v>
      </c>
      <c r="X528" s="238">
        <v>0</v>
      </c>
      <c r="Y528" s="238">
        <v>0</v>
      </c>
      <c r="Z528" s="238">
        <v>0</v>
      </c>
      <c r="AA528" s="238">
        <v>0</v>
      </c>
      <c r="AB528" s="238">
        <v>0</v>
      </c>
      <c r="AC528" s="238">
        <v>0</v>
      </c>
      <c r="AD528" s="238">
        <v>0</v>
      </c>
      <c r="AE528" s="238">
        <v>0</v>
      </c>
      <c r="AF528" s="238">
        <v>0</v>
      </c>
      <c r="AG528" s="238">
        <v>0</v>
      </c>
      <c r="AH528" s="238">
        <v>0</v>
      </c>
      <c r="AI528" s="238">
        <v>0</v>
      </c>
      <c r="AJ528" s="238">
        <v>0</v>
      </c>
      <c r="AK528" s="239">
        <f t="shared" si="9"/>
        <v>1</v>
      </c>
    </row>
    <row r="529" spans="1:37" x14ac:dyDescent="0.3">
      <c r="A529" s="85">
        <v>528</v>
      </c>
      <c r="B529" s="242">
        <v>2</v>
      </c>
      <c r="C529" s="82" t="s">
        <v>872</v>
      </c>
      <c r="D529" s="82" t="s">
        <v>872</v>
      </c>
      <c r="E529" s="82">
        <v>68235</v>
      </c>
      <c r="F529" s="82" t="s">
        <v>9335</v>
      </c>
      <c r="G529" s="238" t="s">
        <v>9257</v>
      </c>
      <c r="H529" s="83">
        <v>268235000639</v>
      </c>
      <c r="I529" s="82" t="s">
        <v>9338</v>
      </c>
      <c r="J529" s="240">
        <v>268235000639</v>
      </c>
      <c r="K529" s="82" t="s">
        <v>9338</v>
      </c>
      <c r="L529" s="82" t="s">
        <v>535</v>
      </c>
      <c r="M529" s="84" t="s">
        <v>8759</v>
      </c>
      <c r="N529" s="85">
        <v>1</v>
      </c>
      <c r="O529" s="238">
        <v>0</v>
      </c>
      <c r="P529" s="238">
        <v>0</v>
      </c>
      <c r="Q529" s="238">
        <v>0</v>
      </c>
      <c r="R529" s="238">
        <v>0</v>
      </c>
      <c r="S529" s="238">
        <v>0</v>
      </c>
      <c r="T529" s="238">
        <v>0</v>
      </c>
      <c r="U529" s="238">
        <v>0</v>
      </c>
      <c r="V529" s="238">
        <v>0</v>
      </c>
      <c r="W529" s="238">
        <v>0</v>
      </c>
      <c r="X529" s="238">
        <v>0</v>
      </c>
      <c r="Y529" s="238">
        <v>0</v>
      </c>
      <c r="Z529" s="238">
        <v>0</v>
      </c>
      <c r="AA529" s="238">
        <v>0</v>
      </c>
      <c r="AB529" s="238">
        <v>0</v>
      </c>
      <c r="AC529" s="238">
        <v>0</v>
      </c>
      <c r="AD529" s="238">
        <v>0</v>
      </c>
      <c r="AE529" s="238">
        <v>0</v>
      </c>
      <c r="AF529" s="238">
        <v>0</v>
      </c>
      <c r="AG529" s="238">
        <v>0</v>
      </c>
      <c r="AH529" s="238">
        <v>0</v>
      </c>
      <c r="AI529" s="238">
        <v>0</v>
      </c>
      <c r="AJ529" s="238">
        <v>0</v>
      </c>
      <c r="AK529" s="239">
        <f t="shared" si="9"/>
        <v>1</v>
      </c>
    </row>
    <row r="530" spans="1:37" x14ac:dyDescent="0.3">
      <c r="A530" s="85">
        <v>529</v>
      </c>
      <c r="B530" s="242">
        <v>2</v>
      </c>
      <c r="C530" s="82" t="s">
        <v>872</v>
      </c>
      <c r="D530" s="82" t="s">
        <v>9339</v>
      </c>
      <c r="E530" s="82">
        <v>68276</v>
      </c>
      <c r="F530" s="82" t="s">
        <v>9339</v>
      </c>
      <c r="G530" s="238" t="s">
        <v>9257</v>
      </c>
      <c r="H530" s="83">
        <v>168276000720</v>
      </c>
      <c r="I530" s="82" t="s">
        <v>8708</v>
      </c>
      <c r="J530" s="240">
        <v>268276000333</v>
      </c>
      <c r="K530" s="82" t="s">
        <v>8709</v>
      </c>
      <c r="L530" s="82" t="s">
        <v>523</v>
      </c>
      <c r="M530" s="84" t="s">
        <v>8761</v>
      </c>
      <c r="N530" s="85">
        <v>1</v>
      </c>
      <c r="O530" s="238">
        <v>0</v>
      </c>
      <c r="P530" s="238">
        <v>0</v>
      </c>
      <c r="Q530" s="238">
        <v>0</v>
      </c>
      <c r="R530" s="238">
        <v>0</v>
      </c>
      <c r="S530" s="238">
        <v>0</v>
      </c>
      <c r="T530" s="238">
        <v>0</v>
      </c>
      <c r="U530" s="238">
        <v>0</v>
      </c>
      <c r="V530" s="238">
        <v>0</v>
      </c>
      <c r="W530" s="238">
        <v>0</v>
      </c>
      <c r="X530" s="238">
        <v>0</v>
      </c>
      <c r="Y530" s="238">
        <v>0</v>
      </c>
      <c r="Z530" s="238">
        <v>0</v>
      </c>
      <c r="AA530" s="238">
        <v>0</v>
      </c>
      <c r="AB530" s="238">
        <v>0</v>
      </c>
      <c r="AC530" s="238">
        <v>0</v>
      </c>
      <c r="AD530" s="238">
        <v>0</v>
      </c>
      <c r="AE530" s="238">
        <v>0</v>
      </c>
      <c r="AF530" s="238">
        <v>0</v>
      </c>
      <c r="AG530" s="238">
        <v>0</v>
      </c>
      <c r="AH530" s="238">
        <v>0</v>
      </c>
      <c r="AI530" s="238">
        <v>0</v>
      </c>
      <c r="AJ530" s="238">
        <v>0</v>
      </c>
      <c r="AK530" s="239">
        <f t="shared" si="9"/>
        <v>1</v>
      </c>
    </row>
    <row r="531" spans="1:37" x14ac:dyDescent="0.3">
      <c r="A531" s="85">
        <v>530</v>
      </c>
      <c r="B531" s="242">
        <v>2</v>
      </c>
      <c r="C531" s="82" t="s">
        <v>872</v>
      </c>
      <c r="D531" s="82" t="s">
        <v>9339</v>
      </c>
      <c r="E531" s="82">
        <v>68276</v>
      </c>
      <c r="F531" s="82" t="s">
        <v>9339</v>
      </c>
      <c r="G531" s="238" t="s">
        <v>9257</v>
      </c>
      <c r="H531" s="83">
        <v>168276000070</v>
      </c>
      <c r="I531" s="82" t="s">
        <v>8711</v>
      </c>
      <c r="J531" s="240">
        <v>268276001771</v>
      </c>
      <c r="K531" s="82" t="s">
        <v>8712</v>
      </c>
      <c r="L531" s="82" t="s">
        <v>523</v>
      </c>
      <c r="M531" s="84" t="s">
        <v>8710</v>
      </c>
      <c r="N531" s="85">
        <v>1</v>
      </c>
      <c r="O531" s="238">
        <v>0</v>
      </c>
      <c r="P531" s="238">
        <v>0</v>
      </c>
      <c r="Q531" s="238">
        <v>0</v>
      </c>
      <c r="R531" s="238">
        <v>0</v>
      </c>
      <c r="S531" s="238">
        <v>0</v>
      </c>
      <c r="T531" s="238">
        <v>0</v>
      </c>
      <c r="U531" s="238">
        <v>0</v>
      </c>
      <c r="V531" s="238">
        <v>0</v>
      </c>
      <c r="W531" s="238">
        <v>0</v>
      </c>
      <c r="X531" s="238">
        <v>0</v>
      </c>
      <c r="Y531" s="238">
        <v>0</v>
      </c>
      <c r="Z531" s="238">
        <v>0</v>
      </c>
      <c r="AA531" s="238">
        <v>0</v>
      </c>
      <c r="AB531" s="238">
        <v>0</v>
      </c>
      <c r="AC531" s="238">
        <v>0</v>
      </c>
      <c r="AD531" s="238">
        <v>0</v>
      </c>
      <c r="AE531" s="238">
        <v>0</v>
      </c>
      <c r="AF531" s="238">
        <v>0</v>
      </c>
      <c r="AG531" s="238">
        <v>0</v>
      </c>
      <c r="AH531" s="238">
        <v>0</v>
      </c>
      <c r="AI531" s="238">
        <v>0</v>
      </c>
      <c r="AJ531" s="238">
        <v>0</v>
      </c>
      <c r="AK531" s="239">
        <f t="shared" si="9"/>
        <v>1</v>
      </c>
    </row>
    <row r="532" spans="1:37" x14ac:dyDescent="0.3">
      <c r="A532" s="85">
        <v>531</v>
      </c>
      <c r="B532" s="242">
        <v>2</v>
      </c>
      <c r="C532" s="82" t="s">
        <v>872</v>
      </c>
      <c r="D532" s="82" t="s">
        <v>9340</v>
      </c>
      <c r="E532" s="82">
        <v>68307</v>
      </c>
      <c r="F532" s="82" t="s">
        <v>9340</v>
      </c>
      <c r="G532" s="238" t="s">
        <v>9257</v>
      </c>
      <c r="H532" s="83">
        <v>268307000230</v>
      </c>
      <c r="I532" s="82" t="s">
        <v>4993</v>
      </c>
      <c r="J532" s="240">
        <v>268307000230</v>
      </c>
      <c r="K532" s="82" t="s">
        <v>4994</v>
      </c>
      <c r="L532" s="82" t="s">
        <v>535</v>
      </c>
      <c r="M532" s="84" t="s">
        <v>8713</v>
      </c>
      <c r="N532" s="85">
        <v>0</v>
      </c>
      <c r="O532" s="238">
        <v>0</v>
      </c>
      <c r="P532" s="238">
        <v>0</v>
      </c>
      <c r="Q532" s="238">
        <v>1</v>
      </c>
      <c r="R532" s="238">
        <v>0</v>
      </c>
      <c r="S532" s="238">
        <v>0</v>
      </c>
      <c r="T532" s="238">
        <v>0</v>
      </c>
      <c r="U532" s="238">
        <v>0</v>
      </c>
      <c r="V532" s="238">
        <v>0</v>
      </c>
      <c r="W532" s="238">
        <v>0</v>
      </c>
      <c r="X532" s="238">
        <v>0</v>
      </c>
      <c r="Y532" s="238">
        <v>0</v>
      </c>
      <c r="Z532" s="238">
        <v>0</v>
      </c>
      <c r="AA532" s="238">
        <v>0</v>
      </c>
      <c r="AB532" s="238">
        <v>0</v>
      </c>
      <c r="AC532" s="238">
        <v>0</v>
      </c>
      <c r="AD532" s="238">
        <v>0</v>
      </c>
      <c r="AE532" s="238">
        <v>0</v>
      </c>
      <c r="AF532" s="238">
        <v>0</v>
      </c>
      <c r="AG532" s="238">
        <v>0</v>
      </c>
      <c r="AH532" s="238">
        <v>0</v>
      </c>
      <c r="AI532" s="238">
        <v>0</v>
      </c>
      <c r="AJ532" s="238">
        <v>0</v>
      </c>
      <c r="AK532" s="239">
        <f t="shared" si="9"/>
        <v>1</v>
      </c>
    </row>
    <row r="533" spans="1:37" x14ac:dyDescent="0.3">
      <c r="A533" s="85">
        <v>532</v>
      </c>
      <c r="B533" s="242">
        <v>2</v>
      </c>
      <c r="C533" s="82" t="s">
        <v>872</v>
      </c>
      <c r="D533" s="82" t="s">
        <v>9340</v>
      </c>
      <c r="E533" s="82">
        <v>68307</v>
      </c>
      <c r="F533" s="82" t="s">
        <v>9340</v>
      </c>
      <c r="G533" s="238" t="s">
        <v>9257</v>
      </c>
      <c r="H533" s="83">
        <v>268307000540</v>
      </c>
      <c r="I533" s="82" t="s">
        <v>4996</v>
      </c>
      <c r="J533" s="240">
        <v>268307000540</v>
      </c>
      <c r="K533" s="82" t="s">
        <v>4996</v>
      </c>
      <c r="L533" s="82" t="s">
        <v>535</v>
      </c>
      <c r="M533" s="84" t="s">
        <v>4995</v>
      </c>
      <c r="N533" s="85">
        <v>0</v>
      </c>
      <c r="O533" s="238">
        <v>0</v>
      </c>
      <c r="P533" s="238">
        <v>0</v>
      </c>
      <c r="Q533" s="238">
        <v>0</v>
      </c>
      <c r="R533" s="238">
        <v>1</v>
      </c>
      <c r="S533" s="238">
        <v>0</v>
      </c>
      <c r="T533" s="238">
        <v>0</v>
      </c>
      <c r="U533" s="238">
        <v>0</v>
      </c>
      <c r="V533" s="238">
        <v>0</v>
      </c>
      <c r="W533" s="238">
        <v>0</v>
      </c>
      <c r="X533" s="238">
        <v>0</v>
      </c>
      <c r="Y533" s="238">
        <v>0</v>
      </c>
      <c r="Z533" s="238">
        <v>0</v>
      </c>
      <c r="AA533" s="238">
        <v>0</v>
      </c>
      <c r="AB533" s="238">
        <v>0</v>
      </c>
      <c r="AC533" s="238">
        <v>0</v>
      </c>
      <c r="AD533" s="238">
        <v>0</v>
      </c>
      <c r="AE533" s="238">
        <v>0</v>
      </c>
      <c r="AF533" s="238">
        <v>0</v>
      </c>
      <c r="AG533" s="238">
        <v>0</v>
      </c>
      <c r="AH533" s="238">
        <v>0</v>
      </c>
      <c r="AI533" s="238">
        <v>0</v>
      </c>
      <c r="AJ533" s="238">
        <v>0</v>
      </c>
      <c r="AK533" s="239">
        <f t="shared" si="9"/>
        <v>1</v>
      </c>
    </row>
    <row r="534" spans="1:37" x14ac:dyDescent="0.3">
      <c r="A534" s="85">
        <v>533</v>
      </c>
      <c r="B534" s="242">
        <v>2</v>
      </c>
      <c r="C534" s="82" t="s">
        <v>872</v>
      </c>
      <c r="D534" s="82" t="s">
        <v>9340</v>
      </c>
      <c r="E534" s="82">
        <v>68307</v>
      </c>
      <c r="F534" s="82" t="s">
        <v>9340</v>
      </c>
      <c r="G534" s="238" t="s">
        <v>9257</v>
      </c>
      <c r="H534" s="83">
        <v>268307000035</v>
      </c>
      <c r="I534" s="82" t="s">
        <v>4998</v>
      </c>
      <c r="J534" s="240">
        <v>268307000035</v>
      </c>
      <c r="K534" s="82" t="s">
        <v>4998</v>
      </c>
      <c r="L534" s="82" t="s">
        <v>535</v>
      </c>
      <c r="M534" s="84" t="s">
        <v>4997</v>
      </c>
      <c r="N534" s="85">
        <v>0</v>
      </c>
      <c r="O534" s="238">
        <v>0</v>
      </c>
      <c r="P534" s="238">
        <v>1</v>
      </c>
      <c r="Q534" s="238">
        <v>0</v>
      </c>
      <c r="R534" s="238">
        <v>0</v>
      </c>
      <c r="S534" s="238">
        <v>0</v>
      </c>
      <c r="T534" s="238">
        <v>0</v>
      </c>
      <c r="U534" s="238">
        <v>0</v>
      </c>
      <c r="V534" s="238">
        <v>0</v>
      </c>
      <c r="W534" s="238">
        <v>0</v>
      </c>
      <c r="X534" s="238">
        <v>0</v>
      </c>
      <c r="Y534" s="238">
        <v>0</v>
      </c>
      <c r="Z534" s="238">
        <v>0</v>
      </c>
      <c r="AA534" s="238">
        <v>0</v>
      </c>
      <c r="AB534" s="238">
        <v>0</v>
      </c>
      <c r="AC534" s="238">
        <v>0</v>
      </c>
      <c r="AD534" s="238">
        <v>0</v>
      </c>
      <c r="AE534" s="238">
        <v>0</v>
      </c>
      <c r="AF534" s="238">
        <v>0</v>
      </c>
      <c r="AG534" s="238">
        <v>0</v>
      </c>
      <c r="AH534" s="238">
        <v>0</v>
      </c>
      <c r="AI534" s="238">
        <v>0</v>
      </c>
      <c r="AJ534" s="238">
        <v>0</v>
      </c>
      <c r="AK534" s="239">
        <f t="shared" si="9"/>
        <v>1</v>
      </c>
    </row>
    <row r="535" spans="1:37" x14ac:dyDescent="0.3">
      <c r="A535" s="85">
        <v>534</v>
      </c>
      <c r="B535" s="242">
        <v>2</v>
      </c>
      <c r="C535" s="82" t="s">
        <v>872</v>
      </c>
      <c r="D535" s="82" t="s">
        <v>872</v>
      </c>
      <c r="E535" s="82">
        <v>68320</v>
      </c>
      <c r="F535" s="82" t="s">
        <v>886</v>
      </c>
      <c r="G535" s="238" t="s">
        <v>9257</v>
      </c>
      <c r="H535" s="83">
        <v>168320000015</v>
      </c>
      <c r="I535" s="82" t="s">
        <v>887</v>
      </c>
      <c r="J535" s="240">
        <v>168320000015</v>
      </c>
      <c r="K535" s="82" t="s">
        <v>888</v>
      </c>
      <c r="L535" s="82" t="s">
        <v>523</v>
      </c>
      <c r="M535" s="84" t="s">
        <v>4999</v>
      </c>
      <c r="N535" s="85">
        <v>0</v>
      </c>
      <c r="O535" s="238">
        <v>0</v>
      </c>
      <c r="P535" s="238">
        <v>0</v>
      </c>
      <c r="Q535" s="238">
        <v>0</v>
      </c>
      <c r="R535" s="238">
        <v>0</v>
      </c>
      <c r="S535" s="238">
        <v>0</v>
      </c>
      <c r="T535" s="238">
        <v>0</v>
      </c>
      <c r="U535" s="238">
        <v>1</v>
      </c>
      <c r="V535" s="238">
        <v>0</v>
      </c>
      <c r="W535" s="238">
        <v>0</v>
      </c>
      <c r="X535" s="238">
        <v>0</v>
      </c>
      <c r="Y535" s="238">
        <v>0</v>
      </c>
      <c r="Z535" s="238">
        <v>0</v>
      </c>
      <c r="AA535" s="238">
        <v>0</v>
      </c>
      <c r="AB535" s="238">
        <v>1</v>
      </c>
      <c r="AC535" s="238">
        <v>0</v>
      </c>
      <c r="AD535" s="238">
        <v>0</v>
      </c>
      <c r="AE535" s="238">
        <v>1</v>
      </c>
      <c r="AF535" s="238">
        <v>1</v>
      </c>
      <c r="AG535" s="238">
        <v>0</v>
      </c>
      <c r="AH535" s="238">
        <v>0</v>
      </c>
      <c r="AI535" s="238">
        <v>0</v>
      </c>
      <c r="AJ535" s="238">
        <v>0</v>
      </c>
      <c r="AK535" s="239">
        <f t="shared" si="9"/>
        <v>4</v>
      </c>
    </row>
    <row r="536" spans="1:37" x14ac:dyDescent="0.3">
      <c r="A536" s="85">
        <v>535</v>
      </c>
      <c r="B536" s="242">
        <v>2</v>
      </c>
      <c r="C536" s="82" t="s">
        <v>872</v>
      </c>
      <c r="D536" s="82" t="s">
        <v>872</v>
      </c>
      <c r="E536" s="82">
        <v>68385</v>
      </c>
      <c r="F536" s="82" t="s">
        <v>9341</v>
      </c>
      <c r="G536" s="238" t="s">
        <v>9257</v>
      </c>
      <c r="H536" s="83">
        <v>268385000327</v>
      </c>
      <c r="I536" s="82" t="s">
        <v>5487</v>
      </c>
      <c r="J536" s="240">
        <v>268385000327</v>
      </c>
      <c r="K536" s="82" t="s">
        <v>5487</v>
      </c>
      <c r="L536" s="82" t="s">
        <v>535</v>
      </c>
      <c r="M536" s="84" t="s">
        <v>889</v>
      </c>
      <c r="N536" s="85">
        <v>0</v>
      </c>
      <c r="O536" s="238">
        <v>0</v>
      </c>
      <c r="P536" s="238">
        <v>0</v>
      </c>
      <c r="Q536" s="238">
        <v>1</v>
      </c>
      <c r="R536" s="238">
        <v>0</v>
      </c>
      <c r="S536" s="238">
        <v>0</v>
      </c>
      <c r="T536" s="238">
        <v>0</v>
      </c>
      <c r="U536" s="238">
        <v>1</v>
      </c>
      <c r="V536" s="238">
        <v>0</v>
      </c>
      <c r="W536" s="238">
        <v>0</v>
      </c>
      <c r="X536" s="238">
        <v>0</v>
      </c>
      <c r="Y536" s="238">
        <v>0</v>
      </c>
      <c r="Z536" s="238">
        <v>0</v>
      </c>
      <c r="AA536" s="238">
        <v>0</v>
      </c>
      <c r="AB536" s="238">
        <v>0</v>
      </c>
      <c r="AC536" s="238">
        <v>0</v>
      </c>
      <c r="AD536" s="238">
        <v>0</v>
      </c>
      <c r="AE536" s="238">
        <v>0</v>
      </c>
      <c r="AF536" s="238">
        <v>0</v>
      </c>
      <c r="AG536" s="238">
        <v>0</v>
      </c>
      <c r="AH536" s="238">
        <v>0</v>
      </c>
      <c r="AI536" s="238">
        <v>0</v>
      </c>
      <c r="AJ536" s="238">
        <v>0</v>
      </c>
      <c r="AK536" s="239">
        <f t="shared" si="9"/>
        <v>2</v>
      </c>
    </row>
    <row r="537" spans="1:37" x14ac:dyDescent="0.3">
      <c r="A537" s="85">
        <v>536</v>
      </c>
      <c r="B537" s="242">
        <v>2</v>
      </c>
      <c r="C537" s="82" t="s">
        <v>872</v>
      </c>
      <c r="D537" s="82" t="s">
        <v>872</v>
      </c>
      <c r="E537" s="82">
        <v>68406</v>
      </c>
      <c r="F537" s="82" t="s">
        <v>9342</v>
      </c>
      <c r="G537" s="238" t="s">
        <v>9257</v>
      </c>
      <c r="H537" s="83">
        <v>268406000594</v>
      </c>
      <c r="I537" s="82" t="s">
        <v>4756</v>
      </c>
      <c r="J537" s="240">
        <v>268406000322</v>
      </c>
      <c r="K537" s="82" t="s">
        <v>9343</v>
      </c>
      <c r="L537" s="82" t="s">
        <v>535</v>
      </c>
      <c r="M537" s="84" t="s">
        <v>5488</v>
      </c>
      <c r="N537" s="85">
        <v>0</v>
      </c>
      <c r="O537" s="238">
        <v>1</v>
      </c>
      <c r="P537" s="238">
        <v>0</v>
      </c>
      <c r="Q537" s="238">
        <v>0</v>
      </c>
      <c r="R537" s="238">
        <v>0</v>
      </c>
      <c r="S537" s="238">
        <v>0</v>
      </c>
      <c r="T537" s="238">
        <v>0</v>
      </c>
      <c r="U537" s="238">
        <v>0</v>
      </c>
      <c r="V537" s="238">
        <v>0</v>
      </c>
      <c r="W537" s="238">
        <v>0</v>
      </c>
      <c r="X537" s="238">
        <v>0</v>
      </c>
      <c r="Y537" s="238">
        <v>0</v>
      </c>
      <c r="Z537" s="238">
        <v>0</v>
      </c>
      <c r="AA537" s="238">
        <v>0</v>
      </c>
      <c r="AB537" s="238">
        <v>0</v>
      </c>
      <c r="AC537" s="238">
        <v>0</v>
      </c>
      <c r="AD537" s="238">
        <v>0</v>
      </c>
      <c r="AE537" s="238">
        <v>0</v>
      </c>
      <c r="AF537" s="238">
        <v>0</v>
      </c>
      <c r="AG537" s="238">
        <v>0</v>
      </c>
      <c r="AH537" s="238">
        <v>0</v>
      </c>
      <c r="AI537" s="238">
        <v>0</v>
      </c>
      <c r="AJ537" s="238">
        <v>0</v>
      </c>
      <c r="AK537" s="239">
        <f t="shared" si="9"/>
        <v>1</v>
      </c>
    </row>
    <row r="538" spans="1:37" x14ac:dyDescent="0.3">
      <c r="A538" s="85">
        <v>537</v>
      </c>
      <c r="B538" s="242">
        <v>2</v>
      </c>
      <c r="C538" s="82" t="s">
        <v>872</v>
      </c>
      <c r="D538" s="82" t="s">
        <v>872</v>
      </c>
      <c r="E538" s="82">
        <v>68406</v>
      </c>
      <c r="F538" s="82" t="s">
        <v>9342</v>
      </c>
      <c r="G538" s="238" t="s">
        <v>9257</v>
      </c>
      <c r="H538" s="83">
        <v>268406000250</v>
      </c>
      <c r="I538" s="82" t="s">
        <v>5489</v>
      </c>
      <c r="J538" s="240">
        <v>268406000250</v>
      </c>
      <c r="K538" s="82" t="s">
        <v>5489</v>
      </c>
      <c r="L538" s="82" t="s">
        <v>535</v>
      </c>
      <c r="M538" s="84" t="s">
        <v>4758</v>
      </c>
      <c r="N538" s="85">
        <v>0</v>
      </c>
      <c r="O538" s="238">
        <v>0</v>
      </c>
      <c r="P538" s="238">
        <v>0</v>
      </c>
      <c r="Q538" s="238">
        <v>0</v>
      </c>
      <c r="R538" s="238">
        <v>1</v>
      </c>
      <c r="S538" s="238">
        <v>0</v>
      </c>
      <c r="T538" s="238">
        <v>0</v>
      </c>
      <c r="U538" s="238">
        <v>0</v>
      </c>
      <c r="V538" s="238">
        <v>0</v>
      </c>
      <c r="W538" s="238">
        <v>0</v>
      </c>
      <c r="X538" s="238">
        <v>0</v>
      </c>
      <c r="Y538" s="238">
        <v>0</v>
      </c>
      <c r="Z538" s="238">
        <v>0</v>
      </c>
      <c r="AA538" s="238">
        <v>0</v>
      </c>
      <c r="AB538" s="238">
        <v>0</v>
      </c>
      <c r="AC538" s="238">
        <v>0</v>
      </c>
      <c r="AD538" s="238">
        <v>0</v>
      </c>
      <c r="AE538" s="238">
        <v>0</v>
      </c>
      <c r="AF538" s="238">
        <v>0</v>
      </c>
      <c r="AG538" s="238">
        <v>0</v>
      </c>
      <c r="AH538" s="238">
        <v>0</v>
      </c>
      <c r="AI538" s="238">
        <v>0</v>
      </c>
      <c r="AJ538" s="238">
        <v>0</v>
      </c>
      <c r="AK538" s="239">
        <f t="shared" si="9"/>
        <v>1</v>
      </c>
    </row>
    <row r="539" spans="1:37" x14ac:dyDescent="0.3">
      <c r="A539" s="85">
        <v>538</v>
      </c>
      <c r="B539" s="242">
        <v>2</v>
      </c>
      <c r="C539" s="82" t="s">
        <v>872</v>
      </c>
      <c r="D539" s="82" t="s">
        <v>872</v>
      </c>
      <c r="E539" s="82">
        <v>68406</v>
      </c>
      <c r="F539" s="82" t="s">
        <v>9342</v>
      </c>
      <c r="G539" s="238" t="s">
        <v>9257</v>
      </c>
      <c r="H539" s="83">
        <v>268406000161</v>
      </c>
      <c r="I539" s="82" t="s">
        <v>9344</v>
      </c>
      <c r="J539" s="240">
        <v>268406000713</v>
      </c>
      <c r="K539" s="82" t="s">
        <v>8763</v>
      </c>
      <c r="L539" s="82" t="s">
        <v>535</v>
      </c>
      <c r="M539" s="84" t="s">
        <v>5490</v>
      </c>
      <c r="N539" s="85">
        <v>1</v>
      </c>
      <c r="O539" s="238">
        <v>0</v>
      </c>
      <c r="P539" s="238">
        <v>0</v>
      </c>
      <c r="Q539" s="238">
        <v>0</v>
      </c>
      <c r="R539" s="238">
        <v>0</v>
      </c>
      <c r="S539" s="238">
        <v>0</v>
      </c>
      <c r="T539" s="238">
        <v>0</v>
      </c>
      <c r="U539" s="238">
        <v>0</v>
      </c>
      <c r="V539" s="238">
        <v>0</v>
      </c>
      <c r="W539" s="238">
        <v>0</v>
      </c>
      <c r="X539" s="238">
        <v>0</v>
      </c>
      <c r="Y539" s="238">
        <v>0</v>
      </c>
      <c r="Z539" s="238">
        <v>0</v>
      </c>
      <c r="AA539" s="238">
        <v>0</v>
      </c>
      <c r="AB539" s="238">
        <v>0</v>
      </c>
      <c r="AC539" s="238">
        <v>0</v>
      </c>
      <c r="AD539" s="238">
        <v>0</v>
      </c>
      <c r="AE539" s="238">
        <v>0</v>
      </c>
      <c r="AF539" s="238">
        <v>0</v>
      </c>
      <c r="AG539" s="238">
        <v>0</v>
      </c>
      <c r="AH539" s="238">
        <v>0</v>
      </c>
      <c r="AI539" s="238">
        <v>0</v>
      </c>
      <c r="AJ539" s="238">
        <v>0</v>
      </c>
      <c r="AK539" s="239">
        <f t="shared" si="9"/>
        <v>1</v>
      </c>
    </row>
    <row r="540" spans="1:37" x14ac:dyDescent="0.3">
      <c r="A540" s="85">
        <v>539</v>
      </c>
      <c r="B540" s="242">
        <v>2</v>
      </c>
      <c r="C540" s="82" t="s">
        <v>872</v>
      </c>
      <c r="D540" s="82" t="s">
        <v>872</v>
      </c>
      <c r="E540" s="82">
        <v>68406</v>
      </c>
      <c r="F540" s="82" t="s">
        <v>9342</v>
      </c>
      <c r="G540" s="238" t="s">
        <v>9257</v>
      </c>
      <c r="H540" s="83">
        <v>168406000336</v>
      </c>
      <c r="I540" s="82" t="s">
        <v>9345</v>
      </c>
      <c r="J540" s="240">
        <v>268406000021</v>
      </c>
      <c r="K540" s="82" t="s">
        <v>8766</v>
      </c>
      <c r="L540" s="82" t="s">
        <v>535</v>
      </c>
      <c r="M540" s="84" t="s">
        <v>8764</v>
      </c>
      <c r="N540" s="85">
        <v>1</v>
      </c>
      <c r="O540" s="238">
        <v>0</v>
      </c>
      <c r="P540" s="238">
        <v>0</v>
      </c>
      <c r="Q540" s="238">
        <v>0</v>
      </c>
      <c r="R540" s="238">
        <v>0</v>
      </c>
      <c r="S540" s="238">
        <v>0</v>
      </c>
      <c r="T540" s="238">
        <v>0</v>
      </c>
      <c r="U540" s="238">
        <v>0</v>
      </c>
      <c r="V540" s="238">
        <v>0</v>
      </c>
      <c r="W540" s="238">
        <v>0</v>
      </c>
      <c r="X540" s="238">
        <v>0</v>
      </c>
      <c r="Y540" s="238">
        <v>0</v>
      </c>
      <c r="Z540" s="238">
        <v>0</v>
      </c>
      <c r="AA540" s="238">
        <v>0</v>
      </c>
      <c r="AB540" s="238">
        <v>0</v>
      </c>
      <c r="AC540" s="238">
        <v>0</v>
      </c>
      <c r="AD540" s="238">
        <v>0</v>
      </c>
      <c r="AE540" s="238">
        <v>0</v>
      </c>
      <c r="AF540" s="238">
        <v>0</v>
      </c>
      <c r="AG540" s="238">
        <v>0</v>
      </c>
      <c r="AH540" s="238">
        <v>0</v>
      </c>
      <c r="AI540" s="238">
        <v>0</v>
      </c>
      <c r="AJ540" s="238">
        <v>0</v>
      </c>
      <c r="AK540" s="239">
        <f t="shared" si="9"/>
        <v>1</v>
      </c>
    </row>
    <row r="541" spans="1:37" x14ac:dyDescent="0.3">
      <c r="A541" s="85">
        <v>540</v>
      </c>
      <c r="B541" s="242">
        <v>2</v>
      </c>
      <c r="C541" s="82" t="s">
        <v>872</v>
      </c>
      <c r="D541" s="82" t="s">
        <v>872</v>
      </c>
      <c r="E541" s="82">
        <v>68406</v>
      </c>
      <c r="F541" s="82" t="s">
        <v>9342</v>
      </c>
      <c r="G541" s="238" t="s">
        <v>9257</v>
      </c>
      <c r="H541" s="83">
        <v>168406000336</v>
      </c>
      <c r="I541" s="82" t="s">
        <v>9346</v>
      </c>
      <c r="J541" s="240">
        <v>268406000063</v>
      </c>
      <c r="K541" s="82" t="s">
        <v>8768</v>
      </c>
      <c r="L541" s="82" t="s">
        <v>535</v>
      </c>
      <c r="M541" s="84" t="s">
        <v>8767</v>
      </c>
      <c r="N541" s="85">
        <v>1</v>
      </c>
      <c r="O541" s="238">
        <v>0</v>
      </c>
      <c r="P541" s="238">
        <v>0</v>
      </c>
      <c r="Q541" s="238">
        <v>0</v>
      </c>
      <c r="R541" s="238">
        <v>0</v>
      </c>
      <c r="S541" s="238">
        <v>0</v>
      </c>
      <c r="T541" s="238">
        <v>0</v>
      </c>
      <c r="U541" s="238">
        <v>0</v>
      </c>
      <c r="V541" s="238">
        <v>0</v>
      </c>
      <c r="W541" s="238">
        <v>0</v>
      </c>
      <c r="X541" s="238">
        <v>0</v>
      </c>
      <c r="Y541" s="238">
        <v>0</v>
      </c>
      <c r="Z541" s="238">
        <v>0</v>
      </c>
      <c r="AA541" s="238">
        <v>0</v>
      </c>
      <c r="AB541" s="238">
        <v>0</v>
      </c>
      <c r="AC541" s="238">
        <v>0</v>
      </c>
      <c r="AD541" s="238">
        <v>0</v>
      </c>
      <c r="AE541" s="238">
        <v>0</v>
      </c>
      <c r="AF541" s="238">
        <v>0</v>
      </c>
      <c r="AG541" s="238">
        <v>0</v>
      </c>
      <c r="AH541" s="238">
        <v>0</v>
      </c>
      <c r="AI541" s="238">
        <v>0</v>
      </c>
      <c r="AJ541" s="238">
        <v>0</v>
      </c>
      <c r="AK541" s="239">
        <f t="shared" si="9"/>
        <v>1</v>
      </c>
    </row>
    <row r="542" spans="1:37" x14ac:dyDescent="0.3">
      <c r="A542" s="85">
        <v>541</v>
      </c>
      <c r="B542" s="242">
        <v>2</v>
      </c>
      <c r="C542" s="82" t="s">
        <v>872</v>
      </c>
      <c r="D542" s="82" t="s">
        <v>872</v>
      </c>
      <c r="E542" s="82">
        <v>68406</v>
      </c>
      <c r="F542" s="82" t="s">
        <v>9342</v>
      </c>
      <c r="G542" s="238" t="s">
        <v>9257</v>
      </c>
      <c r="H542" s="83">
        <v>268406000098</v>
      </c>
      <c r="I542" s="82" t="s">
        <v>8769</v>
      </c>
      <c r="J542" s="240">
        <v>268406000489</v>
      </c>
      <c r="K542" s="82" t="s">
        <v>8770</v>
      </c>
      <c r="L542" s="82" t="s">
        <v>535</v>
      </c>
      <c r="M542" s="84" t="s">
        <v>1472</v>
      </c>
      <c r="N542" s="85">
        <v>1</v>
      </c>
      <c r="O542" s="238">
        <v>0</v>
      </c>
      <c r="P542" s="238">
        <v>0</v>
      </c>
      <c r="Q542" s="238">
        <v>0</v>
      </c>
      <c r="R542" s="238">
        <v>0</v>
      </c>
      <c r="S542" s="238">
        <v>0</v>
      </c>
      <c r="T542" s="238">
        <v>0</v>
      </c>
      <c r="U542" s="238">
        <v>0</v>
      </c>
      <c r="V542" s="238">
        <v>0</v>
      </c>
      <c r="W542" s="238">
        <v>0</v>
      </c>
      <c r="X542" s="238">
        <v>0</v>
      </c>
      <c r="Y542" s="238">
        <v>0</v>
      </c>
      <c r="Z542" s="238">
        <v>0</v>
      </c>
      <c r="AA542" s="238">
        <v>0</v>
      </c>
      <c r="AB542" s="238">
        <v>0</v>
      </c>
      <c r="AC542" s="238">
        <v>0</v>
      </c>
      <c r="AD542" s="238">
        <v>0</v>
      </c>
      <c r="AE542" s="238">
        <v>0</v>
      </c>
      <c r="AF542" s="238">
        <v>0</v>
      </c>
      <c r="AG542" s="238">
        <v>0</v>
      </c>
      <c r="AH542" s="238">
        <v>0</v>
      </c>
      <c r="AI542" s="238">
        <v>0</v>
      </c>
      <c r="AJ542" s="238">
        <v>0</v>
      </c>
      <c r="AK542" s="239">
        <f t="shared" si="9"/>
        <v>1</v>
      </c>
    </row>
    <row r="543" spans="1:37" x14ac:dyDescent="0.3">
      <c r="A543" s="85">
        <v>542</v>
      </c>
      <c r="B543" s="242">
        <v>2</v>
      </c>
      <c r="C543" s="82" t="s">
        <v>872</v>
      </c>
      <c r="D543" s="82" t="s">
        <v>872</v>
      </c>
      <c r="E543" s="82">
        <v>68406</v>
      </c>
      <c r="F543" s="82" t="s">
        <v>9342</v>
      </c>
      <c r="G543" s="238" t="s">
        <v>9257</v>
      </c>
      <c r="H543" s="83">
        <v>268406000098</v>
      </c>
      <c r="I543" s="82" t="s">
        <v>8769</v>
      </c>
      <c r="J543" s="240">
        <v>268406001124</v>
      </c>
      <c r="K543" s="82" t="s">
        <v>8772</v>
      </c>
      <c r="L543" s="82" t="s">
        <v>535</v>
      </c>
      <c r="M543" s="84" t="s">
        <v>8771</v>
      </c>
      <c r="N543" s="85">
        <v>1</v>
      </c>
      <c r="O543" s="238">
        <v>0</v>
      </c>
      <c r="P543" s="238">
        <v>0</v>
      </c>
      <c r="Q543" s="238">
        <v>0</v>
      </c>
      <c r="R543" s="238">
        <v>0</v>
      </c>
      <c r="S543" s="238">
        <v>0</v>
      </c>
      <c r="T543" s="238">
        <v>0</v>
      </c>
      <c r="U543" s="238">
        <v>0</v>
      </c>
      <c r="V543" s="238">
        <v>0</v>
      </c>
      <c r="W543" s="238">
        <v>0</v>
      </c>
      <c r="X543" s="238">
        <v>0</v>
      </c>
      <c r="Y543" s="238">
        <v>0</v>
      </c>
      <c r="Z543" s="238">
        <v>0</v>
      </c>
      <c r="AA543" s="238">
        <v>0</v>
      </c>
      <c r="AB543" s="238">
        <v>0</v>
      </c>
      <c r="AC543" s="238">
        <v>0</v>
      </c>
      <c r="AD543" s="238">
        <v>0</v>
      </c>
      <c r="AE543" s="238">
        <v>0</v>
      </c>
      <c r="AF543" s="238">
        <v>0</v>
      </c>
      <c r="AG543" s="238">
        <v>0</v>
      </c>
      <c r="AH543" s="238">
        <v>0</v>
      </c>
      <c r="AI543" s="238">
        <v>0</v>
      </c>
      <c r="AJ543" s="238">
        <v>0</v>
      </c>
      <c r="AK543" s="239">
        <f t="shared" si="9"/>
        <v>1</v>
      </c>
    </row>
    <row r="544" spans="1:37" x14ac:dyDescent="0.3">
      <c r="A544" s="85">
        <v>543</v>
      </c>
      <c r="B544" s="242">
        <v>2</v>
      </c>
      <c r="C544" s="82" t="s">
        <v>872</v>
      </c>
      <c r="D544" s="82" t="s">
        <v>872</v>
      </c>
      <c r="E544" s="82">
        <v>68406</v>
      </c>
      <c r="F544" s="82" t="s">
        <v>9342</v>
      </c>
      <c r="G544" s="238" t="s">
        <v>9257</v>
      </c>
      <c r="H544" s="83">
        <v>268406000098</v>
      </c>
      <c r="I544" s="82" t="s">
        <v>8769</v>
      </c>
      <c r="J544" s="240">
        <v>268406000128</v>
      </c>
      <c r="K544" s="82" t="s">
        <v>8774</v>
      </c>
      <c r="L544" s="82" t="s">
        <v>535</v>
      </c>
      <c r="M544" s="84" t="s">
        <v>8773</v>
      </c>
      <c r="N544" s="85">
        <v>1</v>
      </c>
      <c r="O544" s="238">
        <v>0</v>
      </c>
      <c r="P544" s="238">
        <v>0</v>
      </c>
      <c r="Q544" s="238">
        <v>0</v>
      </c>
      <c r="R544" s="238">
        <v>0</v>
      </c>
      <c r="S544" s="238">
        <v>0</v>
      </c>
      <c r="T544" s="238">
        <v>0</v>
      </c>
      <c r="U544" s="238">
        <v>0</v>
      </c>
      <c r="V544" s="238">
        <v>0</v>
      </c>
      <c r="W544" s="238">
        <v>0</v>
      </c>
      <c r="X544" s="238">
        <v>0</v>
      </c>
      <c r="Y544" s="238">
        <v>0</v>
      </c>
      <c r="Z544" s="238">
        <v>0</v>
      </c>
      <c r="AA544" s="238">
        <v>0</v>
      </c>
      <c r="AB544" s="238">
        <v>0</v>
      </c>
      <c r="AC544" s="238">
        <v>0</v>
      </c>
      <c r="AD544" s="238">
        <v>0</v>
      </c>
      <c r="AE544" s="238">
        <v>0</v>
      </c>
      <c r="AF544" s="238">
        <v>0</v>
      </c>
      <c r="AG544" s="238">
        <v>0</v>
      </c>
      <c r="AH544" s="238">
        <v>0</v>
      </c>
      <c r="AI544" s="238">
        <v>0</v>
      </c>
      <c r="AJ544" s="238">
        <v>0</v>
      </c>
      <c r="AK544" s="239">
        <f t="shared" si="9"/>
        <v>1</v>
      </c>
    </row>
    <row r="545" spans="1:37" x14ac:dyDescent="0.3">
      <c r="A545" s="85">
        <v>544</v>
      </c>
      <c r="B545" s="242">
        <v>2</v>
      </c>
      <c r="C545" s="82" t="s">
        <v>872</v>
      </c>
      <c r="D545" s="82" t="s">
        <v>872</v>
      </c>
      <c r="E545" s="82">
        <v>68432</v>
      </c>
      <c r="F545" s="82" t="s">
        <v>890</v>
      </c>
      <c r="G545" s="238" t="s">
        <v>9257</v>
      </c>
      <c r="H545" s="83">
        <v>168432000361</v>
      </c>
      <c r="I545" s="82" t="s">
        <v>891</v>
      </c>
      <c r="J545" s="240">
        <v>168432000361</v>
      </c>
      <c r="K545" s="82" t="s">
        <v>892</v>
      </c>
      <c r="L545" s="82" t="s">
        <v>523</v>
      </c>
      <c r="M545" s="84" t="s">
        <v>8775</v>
      </c>
      <c r="N545" s="85">
        <v>0</v>
      </c>
      <c r="O545" s="238">
        <v>0</v>
      </c>
      <c r="P545" s="238">
        <v>0</v>
      </c>
      <c r="Q545" s="238">
        <v>0</v>
      </c>
      <c r="R545" s="238">
        <v>0</v>
      </c>
      <c r="S545" s="238">
        <v>0</v>
      </c>
      <c r="T545" s="238">
        <v>0</v>
      </c>
      <c r="U545" s="238">
        <v>1</v>
      </c>
      <c r="V545" s="238">
        <v>0</v>
      </c>
      <c r="W545" s="238">
        <v>0</v>
      </c>
      <c r="X545" s="238">
        <v>0</v>
      </c>
      <c r="Y545" s="238">
        <v>0</v>
      </c>
      <c r="Z545" s="238">
        <v>0</v>
      </c>
      <c r="AA545" s="238">
        <v>0</v>
      </c>
      <c r="AB545" s="238">
        <v>1</v>
      </c>
      <c r="AC545" s="238">
        <v>0</v>
      </c>
      <c r="AD545" s="238">
        <v>0</v>
      </c>
      <c r="AE545" s="238">
        <v>1</v>
      </c>
      <c r="AF545" s="238">
        <v>1</v>
      </c>
      <c r="AG545" s="238">
        <v>0</v>
      </c>
      <c r="AH545" s="238">
        <v>0</v>
      </c>
      <c r="AI545" s="238">
        <v>0</v>
      </c>
      <c r="AJ545" s="238">
        <v>0</v>
      </c>
      <c r="AK545" s="239">
        <f t="shared" si="9"/>
        <v>4</v>
      </c>
    </row>
    <row r="546" spans="1:37" x14ac:dyDescent="0.3">
      <c r="A546" s="85">
        <v>545</v>
      </c>
      <c r="B546" s="242">
        <v>2</v>
      </c>
      <c r="C546" s="82" t="s">
        <v>872</v>
      </c>
      <c r="D546" s="82" t="s">
        <v>872</v>
      </c>
      <c r="E546" s="82">
        <v>68498</v>
      </c>
      <c r="F546" s="82" t="s">
        <v>9347</v>
      </c>
      <c r="G546" s="238" t="s">
        <v>9257</v>
      </c>
      <c r="H546" s="83">
        <v>268498000161</v>
      </c>
      <c r="I546" s="82" t="s">
        <v>4725</v>
      </c>
      <c r="J546" s="240">
        <v>268498000234</v>
      </c>
      <c r="K546" s="82" t="s">
        <v>4726</v>
      </c>
      <c r="L546" s="82" t="s">
        <v>535</v>
      </c>
      <c r="M546" s="84" t="s">
        <v>893</v>
      </c>
      <c r="N546" s="85">
        <v>0</v>
      </c>
      <c r="O546" s="238">
        <v>1</v>
      </c>
      <c r="P546" s="238">
        <v>0</v>
      </c>
      <c r="Q546" s="238">
        <v>0</v>
      </c>
      <c r="R546" s="238">
        <v>0</v>
      </c>
      <c r="S546" s="238">
        <v>0</v>
      </c>
      <c r="T546" s="238">
        <v>0</v>
      </c>
      <c r="U546" s="238">
        <v>0</v>
      </c>
      <c r="V546" s="238">
        <v>0</v>
      </c>
      <c r="W546" s="238">
        <v>0</v>
      </c>
      <c r="X546" s="238">
        <v>0</v>
      </c>
      <c r="Y546" s="238">
        <v>0</v>
      </c>
      <c r="Z546" s="238">
        <v>0</v>
      </c>
      <c r="AA546" s="238">
        <v>0</v>
      </c>
      <c r="AB546" s="238">
        <v>0</v>
      </c>
      <c r="AC546" s="238">
        <v>0</v>
      </c>
      <c r="AD546" s="238">
        <v>0</v>
      </c>
      <c r="AE546" s="238">
        <v>0</v>
      </c>
      <c r="AF546" s="238">
        <v>0</v>
      </c>
      <c r="AG546" s="238">
        <v>0</v>
      </c>
      <c r="AH546" s="238">
        <v>0</v>
      </c>
      <c r="AI546" s="238">
        <v>0</v>
      </c>
      <c r="AJ546" s="238">
        <v>0</v>
      </c>
      <c r="AK546" s="239">
        <f t="shared" si="9"/>
        <v>1</v>
      </c>
    </row>
    <row r="547" spans="1:37" x14ac:dyDescent="0.3">
      <c r="A547" s="85">
        <v>546</v>
      </c>
      <c r="B547" s="242">
        <v>2</v>
      </c>
      <c r="C547" s="82" t="s">
        <v>872</v>
      </c>
      <c r="D547" s="82" t="s">
        <v>872</v>
      </c>
      <c r="E547" s="82">
        <v>68500</v>
      </c>
      <c r="F547" s="82" t="s">
        <v>894</v>
      </c>
      <c r="G547" s="238" t="s">
        <v>9257</v>
      </c>
      <c r="H547" s="83">
        <v>168500000218</v>
      </c>
      <c r="I547" s="82" t="s">
        <v>794</v>
      </c>
      <c r="J547" s="240">
        <v>168500000218</v>
      </c>
      <c r="K547" s="82" t="s">
        <v>794</v>
      </c>
      <c r="L547" s="82" t="s">
        <v>523</v>
      </c>
      <c r="M547" s="84" t="s">
        <v>4727</v>
      </c>
      <c r="N547" s="85">
        <v>0</v>
      </c>
      <c r="O547" s="238">
        <v>0</v>
      </c>
      <c r="P547" s="238">
        <v>0</v>
      </c>
      <c r="Q547" s="238">
        <v>0</v>
      </c>
      <c r="R547" s="238">
        <v>0</v>
      </c>
      <c r="S547" s="238">
        <v>0</v>
      </c>
      <c r="T547" s="238">
        <v>0</v>
      </c>
      <c r="U547" s="238">
        <v>0</v>
      </c>
      <c r="V547" s="238">
        <v>0</v>
      </c>
      <c r="W547" s="238">
        <v>0</v>
      </c>
      <c r="X547" s="238">
        <v>0</v>
      </c>
      <c r="Y547" s="238">
        <v>0</v>
      </c>
      <c r="Z547" s="238">
        <v>0</v>
      </c>
      <c r="AA547" s="238">
        <v>0</v>
      </c>
      <c r="AB547" s="238">
        <v>1</v>
      </c>
      <c r="AC547" s="238">
        <v>0</v>
      </c>
      <c r="AD547" s="238">
        <v>0</v>
      </c>
      <c r="AE547" s="238">
        <v>1</v>
      </c>
      <c r="AF547" s="238">
        <v>1</v>
      </c>
      <c r="AG547" s="238">
        <v>0</v>
      </c>
      <c r="AH547" s="238">
        <v>0</v>
      </c>
      <c r="AI547" s="238">
        <v>0</v>
      </c>
      <c r="AJ547" s="238">
        <v>0</v>
      </c>
      <c r="AK547" s="239">
        <f t="shared" si="9"/>
        <v>3</v>
      </c>
    </row>
    <row r="548" spans="1:37" x14ac:dyDescent="0.3">
      <c r="A548" s="85">
        <v>547</v>
      </c>
      <c r="B548" s="242">
        <v>2</v>
      </c>
      <c r="C548" s="82" t="s">
        <v>872</v>
      </c>
      <c r="D548" s="82" t="s">
        <v>872</v>
      </c>
      <c r="E548" s="82">
        <v>68500</v>
      </c>
      <c r="F548" s="82" t="s">
        <v>894</v>
      </c>
      <c r="G548" s="238" t="s">
        <v>9257</v>
      </c>
      <c r="H548" s="83">
        <v>268500000255</v>
      </c>
      <c r="I548" s="82" t="s">
        <v>5205</v>
      </c>
      <c r="J548" s="240">
        <v>268500000255</v>
      </c>
      <c r="K548" s="82" t="s">
        <v>5205</v>
      </c>
      <c r="L548" s="82" t="s">
        <v>535</v>
      </c>
      <c r="M548" s="84" t="s">
        <v>895</v>
      </c>
      <c r="N548" s="85">
        <v>0</v>
      </c>
      <c r="O548" s="238">
        <v>1</v>
      </c>
      <c r="P548" s="238">
        <v>0</v>
      </c>
      <c r="Q548" s="238">
        <v>0</v>
      </c>
      <c r="R548" s="238">
        <v>0</v>
      </c>
      <c r="S548" s="238">
        <v>0</v>
      </c>
      <c r="T548" s="238">
        <v>0</v>
      </c>
      <c r="U548" s="238">
        <v>0</v>
      </c>
      <c r="V548" s="238">
        <v>0</v>
      </c>
      <c r="W548" s="238">
        <v>0</v>
      </c>
      <c r="X548" s="238">
        <v>0</v>
      </c>
      <c r="Y548" s="238">
        <v>0</v>
      </c>
      <c r="Z548" s="238">
        <v>0</v>
      </c>
      <c r="AA548" s="238">
        <v>0</v>
      </c>
      <c r="AB548" s="238">
        <v>0</v>
      </c>
      <c r="AC548" s="238">
        <v>0</v>
      </c>
      <c r="AD548" s="238">
        <v>0</v>
      </c>
      <c r="AE548" s="238">
        <v>0</v>
      </c>
      <c r="AF548" s="238">
        <v>0</v>
      </c>
      <c r="AG548" s="238">
        <v>0</v>
      </c>
      <c r="AH548" s="238">
        <v>0</v>
      </c>
      <c r="AI548" s="238">
        <v>0</v>
      </c>
      <c r="AJ548" s="238">
        <v>0</v>
      </c>
      <c r="AK548" s="239">
        <f t="shared" si="9"/>
        <v>1</v>
      </c>
    </row>
    <row r="549" spans="1:37" x14ac:dyDescent="0.3">
      <c r="A549" s="85">
        <v>548</v>
      </c>
      <c r="B549" s="242">
        <v>2</v>
      </c>
      <c r="C549" s="82" t="s">
        <v>872</v>
      </c>
      <c r="D549" s="82" t="s">
        <v>872</v>
      </c>
      <c r="E549" s="82">
        <v>68522</v>
      </c>
      <c r="F549" s="82" t="s">
        <v>9348</v>
      </c>
      <c r="G549" s="238" t="s">
        <v>9257</v>
      </c>
      <c r="H549" s="83">
        <v>168522000050</v>
      </c>
      <c r="I549" s="82" t="s">
        <v>4708</v>
      </c>
      <c r="J549" s="240">
        <v>268522000046</v>
      </c>
      <c r="K549" s="82" t="s">
        <v>4709</v>
      </c>
      <c r="L549" s="82" t="s">
        <v>535</v>
      </c>
      <c r="M549" s="84" t="s">
        <v>5206</v>
      </c>
      <c r="N549" s="85">
        <v>0</v>
      </c>
      <c r="O549" s="238">
        <v>1</v>
      </c>
      <c r="P549" s="238">
        <v>0</v>
      </c>
      <c r="Q549" s="238">
        <v>0</v>
      </c>
      <c r="R549" s="238">
        <v>0</v>
      </c>
      <c r="S549" s="238">
        <v>0</v>
      </c>
      <c r="T549" s="238">
        <v>0</v>
      </c>
      <c r="U549" s="238">
        <v>0</v>
      </c>
      <c r="V549" s="238">
        <v>0</v>
      </c>
      <c r="W549" s="238">
        <v>0</v>
      </c>
      <c r="X549" s="238">
        <v>0</v>
      </c>
      <c r="Y549" s="238">
        <v>0</v>
      </c>
      <c r="Z549" s="238">
        <v>0</v>
      </c>
      <c r="AA549" s="238">
        <v>0</v>
      </c>
      <c r="AB549" s="238">
        <v>0</v>
      </c>
      <c r="AC549" s="238">
        <v>0</v>
      </c>
      <c r="AD549" s="238">
        <v>0</v>
      </c>
      <c r="AE549" s="238">
        <v>0</v>
      </c>
      <c r="AF549" s="238">
        <v>0</v>
      </c>
      <c r="AG549" s="238">
        <v>0</v>
      </c>
      <c r="AH549" s="238">
        <v>0</v>
      </c>
      <c r="AI549" s="238">
        <v>0</v>
      </c>
      <c r="AJ549" s="238">
        <v>0</v>
      </c>
      <c r="AK549" s="239">
        <f t="shared" si="9"/>
        <v>1</v>
      </c>
    </row>
    <row r="550" spans="1:37" x14ac:dyDescent="0.3">
      <c r="A550" s="85">
        <v>549</v>
      </c>
      <c r="B550" s="242">
        <v>2</v>
      </c>
      <c r="C550" s="82" t="s">
        <v>872</v>
      </c>
      <c r="D550" s="82" t="s">
        <v>872</v>
      </c>
      <c r="E550" s="82">
        <v>68524</v>
      </c>
      <c r="F550" s="82" t="s">
        <v>9349</v>
      </c>
      <c r="G550" s="238" t="s">
        <v>9257</v>
      </c>
      <c r="H550" s="83">
        <v>268524000094</v>
      </c>
      <c r="I550" s="82" t="s">
        <v>4662</v>
      </c>
      <c r="J550" s="240">
        <v>268524000043</v>
      </c>
      <c r="K550" s="82" t="s">
        <v>4663</v>
      </c>
      <c r="L550" s="82" t="s">
        <v>535</v>
      </c>
      <c r="M550" s="84" t="s">
        <v>4710</v>
      </c>
      <c r="N550" s="85">
        <v>0</v>
      </c>
      <c r="O550" s="238">
        <v>1</v>
      </c>
      <c r="P550" s="238">
        <v>0</v>
      </c>
      <c r="Q550" s="238">
        <v>0</v>
      </c>
      <c r="R550" s="238">
        <v>0</v>
      </c>
      <c r="S550" s="238">
        <v>0</v>
      </c>
      <c r="T550" s="238">
        <v>0</v>
      </c>
      <c r="U550" s="238">
        <v>0</v>
      </c>
      <c r="V550" s="238">
        <v>0</v>
      </c>
      <c r="W550" s="238">
        <v>0</v>
      </c>
      <c r="X550" s="238">
        <v>0</v>
      </c>
      <c r="Y550" s="238">
        <v>0</v>
      </c>
      <c r="Z550" s="238">
        <v>0</v>
      </c>
      <c r="AA550" s="238">
        <v>0</v>
      </c>
      <c r="AB550" s="238">
        <v>0</v>
      </c>
      <c r="AC550" s="238">
        <v>0</v>
      </c>
      <c r="AD550" s="238">
        <v>0</v>
      </c>
      <c r="AE550" s="238">
        <v>0</v>
      </c>
      <c r="AF550" s="238">
        <v>0</v>
      </c>
      <c r="AG550" s="238">
        <v>0</v>
      </c>
      <c r="AH550" s="238">
        <v>0</v>
      </c>
      <c r="AI550" s="238">
        <v>0</v>
      </c>
      <c r="AJ550" s="238">
        <v>0</v>
      </c>
      <c r="AK550" s="239">
        <f t="shared" si="9"/>
        <v>1</v>
      </c>
    </row>
    <row r="551" spans="1:37" x14ac:dyDescent="0.3">
      <c r="A551" s="85">
        <v>550</v>
      </c>
      <c r="B551" s="242">
        <v>2</v>
      </c>
      <c r="C551" s="82" t="s">
        <v>872</v>
      </c>
      <c r="D551" s="82" t="s">
        <v>896</v>
      </c>
      <c r="E551" s="82">
        <v>68547</v>
      </c>
      <c r="F551" s="82" t="s">
        <v>896</v>
      </c>
      <c r="G551" s="238" t="s">
        <v>9257</v>
      </c>
      <c r="H551" s="83">
        <v>168547000020</v>
      </c>
      <c r="I551" s="82" t="s">
        <v>897</v>
      </c>
      <c r="J551" s="240">
        <v>168547000020</v>
      </c>
      <c r="K551" s="82" t="s">
        <v>897</v>
      </c>
      <c r="L551" s="82" t="s">
        <v>523</v>
      </c>
      <c r="M551" s="84" t="s">
        <v>4664</v>
      </c>
      <c r="N551" s="85">
        <v>0</v>
      </c>
      <c r="O551" s="238">
        <v>0</v>
      </c>
      <c r="P551" s="238">
        <v>0</v>
      </c>
      <c r="Q551" s="238">
        <v>0</v>
      </c>
      <c r="R551" s="238">
        <v>0</v>
      </c>
      <c r="S551" s="238">
        <v>0</v>
      </c>
      <c r="T551" s="238">
        <v>0</v>
      </c>
      <c r="U551" s="238">
        <v>0</v>
      </c>
      <c r="V551" s="238">
        <v>0</v>
      </c>
      <c r="W551" s="238">
        <v>0</v>
      </c>
      <c r="X551" s="238">
        <v>0</v>
      </c>
      <c r="Y551" s="238">
        <v>0</v>
      </c>
      <c r="Z551" s="238">
        <v>0</v>
      </c>
      <c r="AA551" s="238">
        <v>0</v>
      </c>
      <c r="AB551" s="238">
        <v>1</v>
      </c>
      <c r="AC551" s="238">
        <v>0</v>
      </c>
      <c r="AD551" s="238">
        <v>0</v>
      </c>
      <c r="AE551" s="238">
        <v>1</v>
      </c>
      <c r="AF551" s="238">
        <v>1</v>
      </c>
      <c r="AG551" s="238">
        <v>0</v>
      </c>
      <c r="AH551" s="238">
        <v>0</v>
      </c>
      <c r="AI551" s="238">
        <v>0</v>
      </c>
      <c r="AJ551" s="238">
        <v>0</v>
      </c>
      <c r="AK551" s="239">
        <f t="shared" si="9"/>
        <v>3</v>
      </c>
    </row>
    <row r="552" spans="1:37" x14ac:dyDescent="0.3">
      <c r="A552" s="85">
        <v>551</v>
      </c>
      <c r="B552" s="242">
        <v>2</v>
      </c>
      <c r="C552" s="82" t="s">
        <v>872</v>
      </c>
      <c r="D552" s="82" t="s">
        <v>896</v>
      </c>
      <c r="E552" s="82">
        <v>68547</v>
      </c>
      <c r="F552" s="82" t="s">
        <v>896</v>
      </c>
      <c r="G552" s="238" t="s">
        <v>9257</v>
      </c>
      <c r="H552" s="83">
        <v>268547000334</v>
      </c>
      <c r="I552" s="82" t="s">
        <v>5339</v>
      </c>
      <c r="J552" s="240">
        <v>268547000491</v>
      </c>
      <c r="K552" s="82" t="s">
        <v>5340</v>
      </c>
      <c r="L552" s="82" t="s">
        <v>535</v>
      </c>
      <c r="M552" s="84" t="s">
        <v>898</v>
      </c>
      <c r="N552" s="85">
        <v>0</v>
      </c>
      <c r="O552" s="238">
        <v>0</v>
      </c>
      <c r="P552" s="238">
        <v>0</v>
      </c>
      <c r="Q552" s="238">
        <v>1</v>
      </c>
      <c r="R552" s="238">
        <v>0</v>
      </c>
      <c r="S552" s="238">
        <v>0</v>
      </c>
      <c r="T552" s="238">
        <v>0</v>
      </c>
      <c r="U552" s="238">
        <v>0</v>
      </c>
      <c r="V552" s="238">
        <v>0</v>
      </c>
      <c r="W552" s="238">
        <v>0</v>
      </c>
      <c r="X552" s="238">
        <v>0</v>
      </c>
      <c r="Y552" s="238">
        <v>0</v>
      </c>
      <c r="Z552" s="238">
        <v>0</v>
      </c>
      <c r="AA552" s="238">
        <v>0</v>
      </c>
      <c r="AB552" s="238">
        <v>0</v>
      </c>
      <c r="AC552" s="238">
        <v>0</v>
      </c>
      <c r="AD552" s="238">
        <v>0</v>
      </c>
      <c r="AE552" s="238">
        <v>0</v>
      </c>
      <c r="AF552" s="238">
        <v>0</v>
      </c>
      <c r="AG552" s="238">
        <v>0</v>
      </c>
      <c r="AH552" s="238">
        <v>0</v>
      </c>
      <c r="AI552" s="238">
        <v>0</v>
      </c>
      <c r="AJ552" s="238">
        <v>0</v>
      </c>
      <c r="AK552" s="239">
        <f t="shared" si="9"/>
        <v>1</v>
      </c>
    </row>
    <row r="553" spans="1:37" x14ac:dyDescent="0.3">
      <c r="A553" s="85">
        <v>552</v>
      </c>
      <c r="B553" s="242">
        <v>2</v>
      </c>
      <c r="C553" s="82" t="s">
        <v>872</v>
      </c>
      <c r="D553" s="82" t="s">
        <v>896</v>
      </c>
      <c r="E553" s="82">
        <v>68547</v>
      </c>
      <c r="F553" s="82" t="s">
        <v>896</v>
      </c>
      <c r="G553" s="238" t="s">
        <v>9257</v>
      </c>
      <c r="H553" s="83">
        <v>268547000334</v>
      </c>
      <c r="I553" s="82" t="s">
        <v>5339</v>
      </c>
      <c r="J553" s="240">
        <v>268547000474</v>
      </c>
      <c r="K553" s="82" t="s">
        <v>5341</v>
      </c>
      <c r="L553" s="82" t="s">
        <v>535</v>
      </c>
      <c r="M553" s="84" t="s">
        <v>2620</v>
      </c>
      <c r="N553" s="85">
        <v>0</v>
      </c>
      <c r="O553" s="238">
        <v>0</v>
      </c>
      <c r="P553" s="238">
        <v>1</v>
      </c>
      <c r="Q553" s="238">
        <v>0</v>
      </c>
      <c r="R553" s="238">
        <v>0</v>
      </c>
      <c r="S553" s="238">
        <v>0</v>
      </c>
      <c r="T553" s="238">
        <v>0</v>
      </c>
      <c r="U553" s="238">
        <v>0</v>
      </c>
      <c r="V553" s="238">
        <v>0</v>
      </c>
      <c r="W553" s="238">
        <v>0</v>
      </c>
      <c r="X553" s="238">
        <v>0</v>
      </c>
      <c r="Y553" s="238">
        <v>0</v>
      </c>
      <c r="Z553" s="238">
        <v>0</v>
      </c>
      <c r="AA553" s="238">
        <v>0</v>
      </c>
      <c r="AB553" s="238">
        <v>0</v>
      </c>
      <c r="AC553" s="238">
        <v>0</v>
      </c>
      <c r="AD553" s="238">
        <v>0</v>
      </c>
      <c r="AE553" s="238">
        <v>0</v>
      </c>
      <c r="AF553" s="238">
        <v>0</v>
      </c>
      <c r="AG553" s="238">
        <v>0</v>
      </c>
      <c r="AH553" s="238">
        <v>0</v>
      </c>
      <c r="AI553" s="238">
        <v>0</v>
      </c>
      <c r="AJ553" s="238">
        <v>0</v>
      </c>
      <c r="AK553" s="239">
        <f t="shared" si="9"/>
        <v>1</v>
      </c>
    </row>
    <row r="554" spans="1:37" x14ac:dyDescent="0.3">
      <c r="A554" s="85">
        <v>553</v>
      </c>
      <c r="B554" s="242">
        <v>2</v>
      </c>
      <c r="C554" s="82" t="s">
        <v>872</v>
      </c>
      <c r="D554" s="82" t="s">
        <v>896</v>
      </c>
      <c r="E554" s="82">
        <v>68547</v>
      </c>
      <c r="F554" s="82" t="s">
        <v>896</v>
      </c>
      <c r="G554" s="238" t="s">
        <v>9257</v>
      </c>
      <c r="H554" s="83">
        <v>268547000334</v>
      </c>
      <c r="I554" s="82" t="s">
        <v>5339</v>
      </c>
      <c r="J554" s="240">
        <v>268547000334</v>
      </c>
      <c r="K554" s="82" t="s">
        <v>9350</v>
      </c>
      <c r="L554" s="82" t="s">
        <v>535</v>
      </c>
      <c r="M554" s="84" t="s">
        <v>5342</v>
      </c>
      <c r="N554" s="85">
        <v>0</v>
      </c>
      <c r="O554" s="238">
        <v>0</v>
      </c>
      <c r="P554" s="238">
        <v>0</v>
      </c>
      <c r="Q554" s="238">
        <v>0</v>
      </c>
      <c r="R554" s="238">
        <v>1</v>
      </c>
      <c r="S554" s="238">
        <v>0</v>
      </c>
      <c r="T554" s="238">
        <v>0</v>
      </c>
      <c r="U554" s="238">
        <v>0</v>
      </c>
      <c r="V554" s="238">
        <v>0</v>
      </c>
      <c r="W554" s="238">
        <v>0</v>
      </c>
      <c r="X554" s="238">
        <v>0</v>
      </c>
      <c r="Y554" s="238">
        <v>0</v>
      </c>
      <c r="Z554" s="238">
        <v>0</v>
      </c>
      <c r="AA554" s="238">
        <v>0</v>
      </c>
      <c r="AB554" s="238">
        <v>0</v>
      </c>
      <c r="AC554" s="238">
        <v>0</v>
      </c>
      <c r="AD554" s="238">
        <v>0</v>
      </c>
      <c r="AE554" s="238">
        <v>0</v>
      </c>
      <c r="AF554" s="238">
        <v>0</v>
      </c>
      <c r="AG554" s="238">
        <v>0</v>
      </c>
      <c r="AH554" s="238">
        <v>0</v>
      </c>
      <c r="AI554" s="238">
        <v>0</v>
      </c>
      <c r="AJ554" s="238">
        <v>0</v>
      </c>
      <c r="AK554" s="239">
        <f t="shared" si="9"/>
        <v>1</v>
      </c>
    </row>
    <row r="555" spans="1:37" x14ac:dyDescent="0.3">
      <c r="A555" s="85">
        <v>554</v>
      </c>
      <c r="B555" s="242">
        <v>2</v>
      </c>
      <c r="C555" s="82" t="s">
        <v>872</v>
      </c>
      <c r="D555" s="82" t="s">
        <v>872</v>
      </c>
      <c r="E555" s="82">
        <v>68572</v>
      </c>
      <c r="F555" s="82" t="s">
        <v>899</v>
      </c>
      <c r="G555" s="238" t="s">
        <v>9257</v>
      </c>
      <c r="H555" s="83">
        <v>168572000417</v>
      </c>
      <c r="I555" s="82" t="s">
        <v>9351</v>
      </c>
      <c r="J555" s="240">
        <v>168572000417</v>
      </c>
      <c r="K555" s="82" t="s">
        <v>9351</v>
      </c>
      <c r="L555" s="82" t="s">
        <v>523</v>
      </c>
      <c r="M555" s="84" t="s">
        <v>5344</v>
      </c>
      <c r="N555" s="85">
        <v>0</v>
      </c>
      <c r="O555" s="238">
        <v>0</v>
      </c>
      <c r="P555" s="238">
        <v>0</v>
      </c>
      <c r="Q555" s="238">
        <v>0</v>
      </c>
      <c r="R555" s="238">
        <v>0</v>
      </c>
      <c r="S555" s="238">
        <v>0</v>
      </c>
      <c r="T555" s="238">
        <v>0</v>
      </c>
      <c r="U555" s="238">
        <v>1</v>
      </c>
      <c r="V555" s="238">
        <v>0</v>
      </c>
      <c r="W555" s="238">
        <v>0</v>
      </c>
      <c r="X555" s="238">
        <v>0</v>
      </c>
      <c r="Y555" s="238">
        <v>0</v>
      </c>
      <c r="Z555" s="238">
        <v>0</v>
      </c>
      <c r="AA555" s="238">
        <v>0</v>
      </c>
      <c r="AB555" s="238">
        <v>1</v>
      </c>
      <c r="AC555" s="238">
        <v>0</v>
      </c>
      <c r="AD555" s="238">
        <v>0</v>
      </c>
      <c r="AE555" s="238">
        <v>1</v>
      </c>
      <c r="AF555" s="238">
        <v>1</v>
      </c>
      <c r="AG555" s="238">
        <v>0</v>
      </c>
      <c r="AH555" s="238">
        <v>0</v>
      </c>
      <c r="AI555" s="238">
        <v>0</v>
      </c>
      <c r="AJ555" s="238">
        <v>0</v>
      </c>
      <c r="AK555" s="239">
        <f t="shared" si="9"/>
        <v>4</v>
      </c>
    </row>
    <row r="556" spans="1:37" x14ac:dyDescent="0.3">
      <c r="A556" s="85">
        <v>555</v>
      </c>
      <c r="B556" s="242">
        <v>2</v>
      </c>
      <c r="C556" s="82" t="s">
        <v>872</v>
      </c>
      <c r="D556" s="82" t="s">
        <v>872</v>
      </c>
      <c r="E556" s="82">
        <v>68575</v>
      </c>
      <c r="F556" s="82" t="s">
        <v>9352</v>
      </c>
      <c r="G556" s="238" t="s">
        <v>9257</v>
      </c>
      <c r="H556" s="83">
        <v>168575000329</v>
      </c>
      <c r="I556" s="82" t="s">
        <v>4701</v>
      </c>
      <c r="J556" s="240">
        <v>268575000048</v>
      </c>
      <c r="K556" s="82" t="s">
        <v>4702</v>
      </c>
      <c r="L556" s="82" t="s">
        <v>535</v>
      </c>
      <c r="M556" s="84" t="s">
        <v>901</v>
      </c>
      <c r="N556" s="85">
        <v>0</v>
      </c>
      <c r="O556" s="238">
        <v>1</v>
      </c>
      <c r="P556" s="238">
        <v>0</v>
      </c>
      <c r="Q556" s="238">
        <v>0</v>
      </c>
      <c r="R556" s="238">
        <v>0</v>
      </c>
      <c r="S556" s="238">
        <v>0</v>
      </c>
      <c r="T556" s="238">
        <v>0</v>
      </c>
      <c r="U556" s="238">
        <v>0</v>
      </c>
      <c r="V556" s="238">
        <v>0</v>
      </c>
      <c r="W556" s="238">
        <v>0</v>
      </c>
      <c r="X556" s="238">
        <v>0</v>
      </c>
      <c r="Y556" s="238">
        <v>0</v>
      </c>
      <c r="Z556" s="238">
        <v>0</v>
      </c>
      <c r="AA556" s="238">
        <v>0</v>
      </c>
      <c r="AB556" s="238">
        <v>0</v>
      </c>
      <c r="AC556" s="238">
        <v>0</v>
      </c>
      <c r="AD556" s="238">
        <v>0</v>
      </c>
      <c r="AE556" s="238">
        <v>0</v>
      </c>
      <c r="AF556" s="238">
        <v>0</v>
      </c>
      <c r="AG556" s="238">
        <v>0</v>
      </c>
      <c r="AH556" s="238">
        <v>0</v>
      </c>
      <c r="AI556" s="238">
        <v>0</v>
      </c>
      <c r="AJ556" s="238">
        <v>0</v>
      </c>
      <c r="AK556" s="239">
        <f t="shared" si="9"/>
        <v>1</v>
      </c>
    </row>
    <row r="557" spans="1:37" x14ac:dyDescent="0.3">
      <c r="A557" s="85">
        <v>556</v>
      </c>
      <c r="B557" s="242">
        <v>2</v>
      </c>
      <c r="C557" s="82" t="s">
        <v>872</v>
      </c>
      <c r="D557" s="82" t="s">
        <v>872</v>
      </c>
      <c r="E557" s="82">
        <v>68575</v>
      </c>
      <c r="F557" s="82" t="s">
        <v>9352</v>
      </c>
      <c r="G557" s="238" t="s">
        <v>9257</v>
      </c>
      <c r="H557" s="83">
        <v>168575000329</v>
      </c>
      <c r="I557" s="82" t="s">
        <v>4701</v>
      </c>
      <c r="J557" s="240">
        <v>168575000493</v>
      </c>
      <c r="K557" s="82" t="s">
        <v>8776</v>
      </c>
      <c r="L557" s="82" t="s">
        <v>523</v>
      </c>
      <c r="M557" s="84" t="s">
        <v>4703</v>
      </c>
      <c r="N557" s="85">
        <v>2</v>
      </c>
      <c r="O557" s="238">
        <v>0</v>
      </c>
      <c r="P557" s="238">
        <v>0</v>
      </c>
      <c r="Q557" s="238">
        <v>0</v>
      </c>
      <c r="R557" s="238">
        <v>0</v>
      </c>
      <c r="S557" s="238">
        <v>0</v>
      </c>
      <c r="T557" s="238">
        <v>0</v>
      </c>
      <c r="U557" s="238">
        <v>0</v>
      </c>
      <c r="V557" s="238">
        <v>0</v>
      </c>
      <c r="W557" s="238">
        <v>0</v>
      </c>
      <c r="X557" s="238">
        <v>0</v>
      </c>
      <c r="Y557" s="238">
        <v>0</v>
      </c>
      <c r="Z557" s="238">
        <v>0</v>
      </c>
      <c r="AA557" s="238">
        <v>0</v>
      </c>
      <c r="AB557" s="238">
        <v>0</v>
      </c>
      <c r="AC557" s="238">
        <v>0</v>
      </c>
      <c r="AD557" s="238">
        <v>0</v>
      </c>
      <c r="AE557" s="238">
        <v>0</v>
      </c>
      <c r="AF557" s="238">
        <v>0</v>
      </c>
      <c r="AG557" s="238">
        <v>0</v>
      </c>
      <c r="AH557" s="238">
        <v>0</v>
      </c>
      <c r="AI557" s="238">
        <v>0</v>
      </c>
      <c r="AJ557" s="238">
        <v>0</v>
      </c>
      <c r="AK557" s="239">
        <f t="shared" si="9"/>
        <v>2</v>
      </c>
    </row>
    <row r="558" spans="1:37" x14ac:dyDescent="0.3">
      <c r="A558" s="85">
        <v>557</v>
      </c>
      <c r="B558" s="242">
        <v>2</v>
      </c>
      <c r="C558" s="82" t="s">
        <v>872</v>
      </c>
      <c r="D558" s="82" t="s">
        <v>872</v>
      </c>
      <c r="E558" s="82">
        <v>68575</v>
      </c>
      <c r="F558" s="82" t="s">
        <v>9352</v>
      </c>
      <c r="G558" s="238" t="s">
        <v>9257</v>
      </c>
      <c r="H558" s="83">
        <v>168575000329</v>
      </c>
      <c r="I558" s="82" t="s">
        <v>4701</v>
      </c>
      <c r="J558" s="240">
        <v>268575000528</v>
      </c>
      <c r="K558" s="82" t="s">
        <v>8778</v>
      </c>
      <c r="L558" s="82" t="s">
        <v>535</v>
      </c>
      <c r="M558" s="84" t="s">
        <v>8777</v>
      </c>
      <c r="N558" s="85">
        <v>1</v>
      </c>
      <c r="O558" s="238">
        <v>0</v>
      </c>
      <c r="P558" s="238">
        <v>0</v>
      </c>
      <c r="Q558" s="238">
        <v>0</v>
      </c>
      <c r="R558" s="238">
        <v>0</v>
      </c>
      <c r="S558" s="238">
        <v>0</v>
      </c>
      <c r="T558" s="238">
        <v>0</v>
      </c>
      <c r="U558" s="238">
        <v>0</v>
      </c>
      <c r="V558" s="238">
        <v>0</v>
      </c>
      <c r="W558" s="238">
        <v>0</v>
      </c>
      <c r="X558" s="238">
        <v>0</v>
      </c>
      <c r="Y558" s="238">
        <v>0</v>
      </c>
      <c r="Z558" s="238">
        <v>0</v>
      </c>
      <c r="AA558" s="238">
        <v>0</v>
      </c>
      <c r="AB558" s="238">
        <v>0</v>
      </c>
      <c r="AC558" s="238">
        <v>0</v>
      </c>
      <c r="AD558" s="238">
        <v>0</v>
      </c>
      <c r="AE558" s="238">
        <v>0</v>
      </c>
      <c r="AF558" s="238">
        <v>0</v>
      </c>
      <c r="AG558" s="238">
        <v>0</v>
      </c>
      <c r="AH558" s="238">
        <v>0</v>
      </c>
      <c r="AI558" s="238">
        <v>0</v>
      </c>
      <c r="AJ558" s="238">
        <v>0</v>
      </c>
      <c r="AK558" s="239">
        <f t="shared" si="9"/>
        <v>1</v>
      </c>
    </row>
    <row r="559" spans="1:37" x14ac:dyDescent="0.3">
      <c r="A559" s="85">
        <v>558</v>
      </c>
      <c r="B559" s="242">
        <v>2</v>
      </c>
      <c r="C559" s="82" t="s">
        <v>872</v>
      </c>
      <c r="D559" s="82" t="s">
        <v>872</v>
      </c>
      <c r="E559" s="82">
        <v>68575</v>
      </c>
      <c r="F559" s="82" t="s">
        <v>9352</v>
      </c>
      <c r="G559" s="238" t="s">
        <v>9257</v>
      </c>
      <c r="H559" s="83">
        <v>268575000056</v>
      </c>
      <c r="I559" s="82" t="s">
        <v>8780</v>
      </c>
      <c r="J559" s="240">
        <v>268575000137</v>
      </c>
      <c r="K559" s="82" t="s">
        <v>8781</v>
      </c>
      <c r="L559" s="82" t="s">
        <v>535</v>
      </c>
      <c r="M559" s="84" t="s">
        <v>8779</v>
      </c>
      <c r="N559" s="85">
        <v>1</v>
      </c>
      <c r="O559" s="238">
        <v>0</v>
      </c>
      <c r="P559" s="238">
        <v>0</v>
      </c>
      <c r="Q559" s="238">
        <v>0</v>
      </c>
      <c r="R559" s="238">
        <v>0</v>
      </c>
      <c r="S559" s="238">
        <v>0</v>
      </c>
      <c r="T559" s="238">
        <v>0</v>
      </c>
      <c r="U559" s="238">
        <v>0</v>
      </c>
      <c r="V559" s="238">
        <v>0</v>
      </c>
      <c r="W559" s="238">
        <v>0</v>
      </c>
      <c r="X559" s="238">
        <v>0</v>
      </c>
      <c r="Y559" s="238">
        <v>0</v>
      </c>
      <c r="Z559" s="238">
        <v>0</v>
      </c>
      <c r="AA559" s="238">
        <v>0</v>
      </c>
      <c r="AB559" s="238">
        <v>0</v>
      </c>
      <c r="AC559" s="238">
        <v>0</v>
      </c>
      <c r="AD559" s="238">
        <v>0</v>
      </c>
      <c r="AE559" s="238">
        <v>0</v>
      </c>
      <c r="AF559" s="238">
        <v>0</v>
      </c>
      <c r="AG559" s="238">
        <v>0</v>
      </c>
      <c r="AH559" s="238">
        <v>0</v>
      </c>
      <c r="AI559" s="238">
        <v>0</v>
      </c>
      <c r="AJ559" s="238">
        <v>0</v>
      </c>
      <c r="AK559" s="239">
        <f t="shared" si="9"/>
        <v>1</v>
      </c>
    </row>
    <row r="560" spans="1:37" x14ac:dyDescent="0.3">
      <c r="A560" s="85">
        <v>559</v>
      </c>
      <c r="B560" s="242">
        <v>2</v>
      </c>
      <c r="C560" s="82" t="s">
        <v>872</v>
      </c>
      <c r="D560" s="82" t="s">
        <v>872</v>
      </c>
      <c r="E560" s="82">
        <v>68575</v>
      </c>
      <c r="F560" s="82" t="s">
        <v>9352</v>
      </c>
      <c r="G560" s="238" t="s">
        <v>9257</v>
      </c>
      <c r="H560" s="83">
        <v>268575000056</v>
      </c>
      <c r="I560" s="82" t="s">
        <v>8780</v>
      </c>
      <c r="J560" s="240">
        <v>268575000421</v>
      </c>
      <c r="K560" s="82" t="s">
        <v>8783</v>
      </c>
      <c r="L560" s="82" t="s">
        <v>535</v>
      </c>
      <c r="M560" s="84" t="s">
        <v>8782</v>
      </c>
      <c r="N560" s="85">
        <v>1</v>
      </c>
      <c r="O560" s="238">
        <v>0</v>
      </c>
      <c r="P560" s="238">
        <v>0</v>
      </c>
      <c r="Q560" s="238">
        <v>0</v>
      </c>
      <c r="R560" s="238">
        <v>0</v>
      </c>
      <c r="S560" s="238">
        <v>0</v>
      </c>
      <c r="T560" s="238">
        <v>0</v>
      </c>
      <c r="U560" s="238">
        <v>0</v>
      </c>
      <c r="V560" s="238">
        <v>0</v>
      </c>
      <c r="W560" s="238">
        <v>0</v>
      </c>
      <c r="X560" s="238">
        <v>0</v>
      </c>
      <c r="Y560" s="238">
        <v>0</v>
      </c>
      <c r="Z560" s="238">
        <v>0</v>
      </c>
      <c r="AA560" s="238">
        <v>0</v>
      </c>
      <c r="AB560" s="238">
        <v>0</v>
      </c>
      <c r="AC560" s="238">
        <v>0</v>
      </c>
      <c r="AD560" s="238">
        <v>0</v>
      </c>
      <c r="AE560" s="238">
        <v>0</v>
      </c>
      <c r="AF560" s="238">
        <v>0</v>
      </c>
      <c r="AG560" s="238">
        <v>0</v>
      </c>
      <c r="AH560" s="238">
        <v>0</v>
      </c>
      <c r="AI560" s="238">
        <v>0</v>
      </c>
      <c r="AJ560" s="238">
        <v>0</v>
      </c>
      <c r="AK560" s="239">
        <f t="shared" si="9"/>
        <v>1</v>
      </c>
    </row>
    <row r="561" spans="1:37" x14ac:dyDescent="0.3">
      <c r="A561" s="85">
        <v>560</v>
      </c>
      <c r="B561" s="242">
        <v>2</v>
      </c>
      <c r="C561" s="82" t="s">
        <v>872</v>
      </c>
      <c r="D561" s="82" t="s">
        <v>872</v>
      </c>
      <c r="E561" s="82">
        <v>68575</v>
      </c>
      <c r="F561" s="82" t="s">
        <v>9352</v>
      </c>
      <c r="G561" s="238" t="s">
        <v>9257</v>
      </c>
      <c r="H561" s="83">
        <v>268575000056</v>
      </c>
      <c r="I561" s="82" t="s">
        <v>8780</v>
      </c>
      <c r="J561" s="240">
        <v>268575000307</v>
      </c>
      <c r="K561" s="82" t="s">
        <v>8785</v>
      </c>
      <c r="L561" s="82" t="s">
        <v>535</v>
      </c>
      <c r="M561" s="84" t="s">
        <v>8784</v>
      </c>
      <c r="N561" s="85">
        <v>1</v>
      </c>
      <c r="O561" s="238">
        <v>0</v>
      </c>
      <c r="P561" s="238">
        <v>0</v>
      </c>
      <c r="Q561" s="238">
        <v>0</v>
      </c>
      <c r="R561" s="238">
        <v>0</v>
      </c>
      <c r="S561" s="238">
        <v>0</v>
      </c>
      <c r="T561" s="238">
        <v>0</v>
      </c>
      <c r="U561" s="238">
        <v>0</v>
      </c>
      <c r="V561" s="238">
        <v>0</v>
      </c>
      <c r="W561" s="238">
        <v>0</v>
      </c>
      <c r="X561" s="238">
        <v>0</v>
      </c>
      <c r="Y561" s="238">
        <v>0</v>
      </c>
      <c r="Z561" s="238">
        <v>0</v>
      </c>
      <c r="AA561" s="238">
        <v>0</v>
      </c>
      <c r="AB561" s="238">
        <v>0</v>
      </c>
      <c r="AC561" s="238">
        <v>0</v>
      </c>
      <c r="AD561" s="238">
        <v>0</v>
      </c>
      <c r="AE561" s="238">
        <v>0</v>
      </c>
      <c r="AF561" s="238">
        <v>0</v>
      </c>
      <c r="AG561" s="238">
        <v>0</v>
      </c>
      <c r="AH561" s="238">
        <v>0</v>
      </c>
      <c r="AI561" s="238">
        <v>0</v>
      </c>
      <c r="AJ561" s="238">
        <v>0</v>
      </c>
      <c r="AK561" s="239">
        <f t="shared" si="9"/>
        <v>1</v>
      </c>
    </row>
    <row r="562" spans="1:37" x14ac:dyDescent="0.3">
      <c r="A562" s="85">
        <v>561</v>
      </c>
      <c r="B562" s="242">
        <v>2</v>
      </c>
      <c r="C562" s="82" t="s">
        <v>872</v>
      </c>
      <c r="D562" s="82" t="s">
        <v>872</v>
      </c>
      <c r="E562" s="82">
        <v>68575</v>
      </c>
      <c r="F562" s="82" t="s">
        <v>9352</v>
      </c>
      <c r="G562" s="238" t="s">
        <v>9257</v>
      </c>
      <c r="H562" s="83">
        <v>268575000064</v>
      </c>
      <c r="I562" s="82" t="s">
        <v>9353</v>
      </c>
      <c r="J562" s="240">
        <v>268575000064</v>
      </c>
      <c r="K562" s="82" t="s">
        <v>9353</v>
      </c>
      <c r="L562" s="82" t="s">
        <v>535</v>
      </c>
      <c r="M562" s="84" t="s">
        <v>5506</v>
      </c>
      <c r="N562" s="85">
        <v>1</v>
      </c>
      <c r="O562" s="238">
        <v>0</v>
      </c>
      <c r="P562" s="238">
        <v>0</v>
      </c>
      <c r="Q562" s="238">
        <v>0</v>
      </c>
      <c r="R562" s="238">
        <v>0</v>
      </c>
      <c r="S562" s="238">
        <v>0</v>
      </c>
      <c r="T562" s="238">
        <v>0</v>
      </c>
      <c r="U562" s="238">
        <v>0</v>
      </c>
      <c r="V562" s="238">
        <v>0</v>
      </c>
      <c r="W562" s="238">
        <v>0</v>
      </c>
      <c r="X562" s="238">
        <v>0</v>
      </c>
      <c r="Y562" s="238">
        <v>0</v>
      </c>
      <c r="Z562" s="238">
        <v>0</v>
      </c>
      <c r="AA562" s="238">
        <v>0</v>
      </c>
      <c r="AB562" s="238">
        <v>0</v>
      </c>
      <c r="AC562" s="238">
        <v>0</v>
      </c>
      <c r="AD562" s="238">
        <v>0</v>
      </c>
      <c r="AE562" s="238">
        <v>0</v>
      </c>
      <c r="AF562" s="238">
        <v>0</v>
      </c>
      <c r="AG562" s="238">
        <v>0</v>
      </c>
      <c r="AH562" s="238">
        <v>0</v>
      </c>
      <c r="AI562" s="238">
        <v>0</v>
      </c>
      <c r="AJ562" s="238">
        <v>0</v>
      </c>
      <c r="AK562" s="239">
        <f t="shared" si="9"/>
        <v>1</v>
      </c>
    </row>
    <row r="563" spans="1:37" x14ac:dyDescent="0.3">
      <c r="A563" s="85">
        <v>562</v>
      </c>
      <c r="B563" s="242">
        <v>2</v>
      </c>
      <c r="C563" s="82" t="s">
        <v>872</v>
      </c>
      <c r="D563" s="82" t="s">
        <v>872</v>
      </c>
      <c r="E563" s="82">
        <v>68615</v>
      </c>
      <c r="F563" s="82" t="s">
        <v>562</v>
      </c>
      <c r="G563" s="238" t="s">
        <v>9257</v>
      </c>
      <c r="H563" s="83">
        <v>268615000046</v>
      </c>
      <c r="I563" s="82" t="s">
        <v>5496</v>
      </c>
      <c r="J563" s="240">
        <v>268615000046</v>
      </c>
      <c r="K563" s="82" t="s">
        <v>5496</v>
      </c>
      <c r="L563" s="82" t="s">
        <v>535</v>
      </c>
      <c r="M563" s="84" t="s">
        <v>8787</v>
      </c>
      <c r="N563" s="85">
        <v>0</v>
      </c>
      <c r="O563" s="238">
        <v>0</v>
      </c>
      <c r="P563" s="238">
        <v>1</v>
      </c>
      <c r="Q563" s="238">
        <v>0</v>
      </c>
      <c r="R563" s="238">
        <v>0</v>
      </c>
      <c r="S563" s="238">
        <v>0</v>
      </c>
      <c r="T563" s="238">
        <v>0</v>
      </c>
      <c r="U563" s="238">
        <v>0</v>
      </c>
      <c r="V563" s="238">
        <v>0</v>
      </c>
      <c r="W563" s="238">
        <v>0</v>
      </c>
      <c r="X563" s="238">
        <v>0</v>
      </c>
      <c r="Y563" s="238">
        <v>0</v>
      </c>
      <c r="Z563" s="238">
        <v>0</v>
      </c>
      <c r="AA563" s="238">
        <v>0</v>
      </c>
      <c r="AB563" s="238">
        <v>0</v>
      </c>
      <c r="AC563" s="238">
        <v>0</v>
      </c>
      <c r="AD563" s="238">
        <v>0</v>
      </c>
      <c r="AE563" s="238">
        <v>0</v>
      </c>
      <c r="AF563" s="238">
        <v>0</v>
      </c>
      <c r="AG563" s="238">
        <v>0</v>
      </c>
      <c r="AH563" s="238">
        <v>0</v>
      </c>
      <c r="AI563" s="238">
        <v>0</v>
      </c>
      <c r="AJ563" s="238">
        <v>0</v>
      </c>
      <c r="AK563" s="239">
        <f t="shared" si="9"/>
        <v>1</v>
      </c>
    </row>
    <row r="564" spans="1:37" x14ac:dyDescent="0.3">
      <c r="A564" s="85">
        <v>563</v>
      </c>
      <c r="B564" s="242">
        <v>2</v>
      </c>
      <c r="C564" s="82" t="s">
        <v>872</v>
      </c>
      <c r="D564" s="82" t="s">
        <v>872</v>
      </c>
      <c r="E564" s="82">
        <v>68669</v>
      </c>
      <c r="F564" s="82" t="s">
        <v>902</v>
      </c>
      <c r="G564" s="238" t="s">
        <v>9257</v>
      </c>
      <c r="H564" s="83">
        <v>168669000616</v>
      </c>
      <c r="I564" s="82" t="s">
        <v>887</v>
      </c>
      <c r="J564" s="240">
        <v>168669000616</v>
      </c>
      <c r="K564" s="82" t="s">
        <v>887</v>
      </c>
      <c r="L564" s="82" t="s">
        <v>523</v>
      </c>
      <c r="M564" s="84" t="s">
        <v>5497</v>
      </c>
      <c r="N564" s="85">
        <v>0</v>
      </c>
      <c r="O564" s="238">
        <v>0</v>
      </c>
      <c r="P564" s="238">
        <v>0</v>
      </c>
      <c r="Q564" s="238">
        <v>0</v>
      </c>
      <c r="R564" s="238">
        <v>0</v>
      </c>
      <c r="S564" s="238">
        <v>0</v>
      </c>
      <c r="T564" s="238">
        <v>0</v>
      </c>
      <c r="U564" s="238">
        <v>0</v>
      </c>
      <c r="V564" s="238">
        <v>0</v>
      </c>
      <c r="W564" s="238">
        <v>0</v>
      </c>
      <c r="X564" s="238">
        <v>0</v>
      </c>
      <c r="Y564" s="238">
        <v>0</v>
      </c>
      <c r="Z564" s="238">
        <v>0</v>
      </c>
      <c r="AA564" s="238">
        <v>0</v>
      </c>
      <c r="AB564" s="238">
        <v>1</v>
      </c>
      <c r="AC564" s="238">
        <v>0</v>
      </c>
      <c r="AD564" s="238">
        <v>0</v>
      </c>
      <c r="AE564" s="238">
        <v>1</v>
      </c>
      <c r="AF564" s="238">
        <v>1</v>
      </c>
      <c r="AG564" s="238">
        <v>0</v>
      </c>
      <c r="AH564" s="238">
        <v>0</v>
      </c>
      <c r="AI564" s="238">
        <v>0</v>
      </c>
      <c r="AJ564" s="238">
        <v>0</v>
      </c>
      <c r="AK564" s="239">
        <f t="shared" si="9"/>
        <v>3</v>
      </c>
    </row>
    <row r="565" spans="1:37" x14ac:dyDescent="0.3">
      <c r="A565" s="85">
        <v>564</v>
      </c>
      <c r="B565" s="242">
        <v>2</v>
      </c>
      <c r="C565" s="82" t="s">
        <v>872</v>
      </c>
      <c r="D565" s="82" t="s">
        <v>872</v>
      </c>
      <c r="E565" s="82">
        <v>68669</v>
      </c>
      <c r="F565" s="82" t="s">
        <v>902</v>
      </c>
      <c r="G565" s="238" t="s">
        <v>9257</v>
      </c>
      <c r="H565" s="83">
        <v>168669000438</v>
      </c>
      <c r="I565" s="82" t="s">
        <v>6466</v>
      </c>
      <c r="J565" s="240">
        <v>268669000724</v>
      </c>
      <c r="K565" s="82" t="s">
        <v>4279</v>
      </c>
      <c r="L565" s="82" t="s">
        <v>535</v>
      </c>
      <c r="M565" s="84" t="s">
        <v>903</v>
      </c>
      <c r="N565" s="85">
        <v>0</v>
      </c>
      <c r="O565" s="238">
        <v>0</v>
      </c>
      <c r="P565" s="238">
        <v>0</v>
      </c>
      <c r="Q565" s="238">
        <v>0</v>
      </c>
      <c r="R565" s="238">
        <v>0</v>
      </c>
      <c r="S565" s="238">
        <v>0</v>
      </c>
      <c r="T565" s="238">
        <v>1</v>
      </c>
      <c r="U565" s="238">
        <v>0</v>
      </c>
      <c r="V565" s="238">
        <v>0</v>
      </c>
      <c r="W565" s="238">
        <v>0</v>
      </c>
      <c r="X565" s="238">
        <v>0</v>
      </c>
      <c r="Y565" s="238">
        <v>0</v>
      </c>
      <c r="Z565" s="238">
        <v>0</v>
      </c>
      <c r="AA565" s="238">
        <v>0</v>
      </c>
      <c r="AB565" s="238">
        <v>0</v>
      </c>
      <c r="AC565" s="238">
        <v>0</v>
      </c>
      <c r="AD565" s="238">
        <v>0</v>
      </c>
      <c r="AE565" s="238">
        <v>0</v>
      </c>
      <c r="AF565" s="238">
        <v>0</v>
      </c>
      <c r="AG565" s="238">
        <v>0</v>
      </c>
      <c r="AH565" s="238">
        <v>0</v>
      </c>
      <c r="AI565" s="238">
        <v>0</v>
      </c>
      <c r="AJ565" s="238">
        <v>0</v>
      </c>
      <c r="AK565" s="239">
        <f t="shared" si="9"/>
        <v>1</v>
      </c>
    </row>
    <row r="566" spans="1:37" x14ac:dyDescent="0.3">
      <c r="A566" s="85">
        <v>565</v>
      </c>
      <c r="B566" s="242">
        <v>2</v>
      </c>
      <c r="C566" s="82" t="s">
        <v>872</v>
      </c>
      <c r="D566" s="82" t="s">
        <v>872</v>
      </c>
      <c r="E566" s="82">
        <v>68679</v>
      </c>
      <c r="F566" s="82" t="s">
        <v>9354</v>
      </c>
      <c r="G566" s="238" t="s">
        <v>9257</v>
      </c>
      <c r="H566" s="83">
        <v>168679000550</v>
      </c>
      <c r="I566" s="82" t="s">
        <v>8789</v>
      </c>
      <c r="J566" s="240">
        <v>168679000100</v>
      </c>
      <c r="K566" s="82" t="s">
        <v>8790</v>
      </c>
      <c r="L566" s="82" t="s">
        <v>523</v>
      </c>
      <c r="M566" s="84" t="s">
        <v>6467</v>
      </c>
      <c r="N566" s="85">
        <v>1</v>
      </c>
      <c r="O566" s="238">
        <v>0</v>
      </c>
      <c r="P566" s="238">
        <v>0</v>
      </c>
      <c r="Q566" s="238">
        <v>0</v>
      </c>
      <c r="R566" s="238">
        <v>0</v>
      </c>
      <c r="S566" s="238">
        <v>0</v>
      </c>
      <c r="T566" s="238">
        <v>0</v>
      </c>
      <c r="U566" s="238">
        <v>0</v>
      </c>
      <c r="V566" s="238">
        <v>0</v>
      </c>
      <c r="W566" s="238">
        <v>0</v>
      </c>
      <c r="X566" s="238">
        <v>0</v>
      </c>
      <c r="Y566" s="238">
        <v>0</v>
      </c>
      <c r="Z566" s="238">
        <v>0</v>
      </c>
      <c r="AA566" s="238">
        <v>0</v>
      </c>
      <c r="AB566" s="238">
        <v>0</v>
      </c>
      <c r="AC566" s="238">
        <v>0</v>
      </c>
      <c r="AD566" s="238">
        <v>0</v>
      </c>
      <c r="AE566" s="238">
        <v>0</v>
      </c>
      <c r="AF566" s="238">
        <v>0</v>
      </c>
      <c r="AG566" s="238">
        <v>0</v>
      </c>
      <c r="AH566" s="238">
        <v>0</v>
      </c>
      <c r="AI566" s="238">
        <v>0</v>
      </c>
      <c r="AJ566" s="238">
        <v>0</v>
      </c>
      <c r="AK566" s="239">
        <f t="shared" si="9"/>
        <v>1</v>
      </c>
    </row>
    <row r="567" spans="1:37" x14ac:dyDescent="0.3">
      <c r="A567" s="85">
        <v>566</v>
      </c>
      <c r="B567" s="242">
        <v>2</v>
      </c>
      <c r="C567" s="82" t="s">
        <v>872</v>
      </c>
      <c r="D567" s="82" t="s">
        <v>872</v>
      </c>
      <c r="E567" s="82">
        <v>68679</v>
      </c>
      <c r="F567" s="82" t="s">
        <v>9354</v>
      </c>
      <c r="G567" s="238" t="s">
        <v>9257</v>
      </c>
      <c r="H567" s="83">
        <v>168679000461</v>
      </c>
      <c r="I567" s="82" t="s">
        <v>8792</v>
      </c>
      <c r="J567" s="240">
        <v>168679000151</v>
      </c>
      <c r="K567" s="82" t="s">
        <v>8793</v>
      </c>
      <c r="L567" s="82" t="s">
        <v>523</v>
      </c>
      <c r="M567" s="84" t="s">
        <v>8791</v>
      </c>
      <c r="N567" s="85">
        <v>1</v>
      </c>
      <c r="O567" s="238">
        <v>0</v>
      </c>
      <c r="P567" s="238">
        <v>0</v>
      </c>
      <c r="Q567" s="238">
        <v>0</v>
      </c>
      <c r="R567" s="238">
        <v>0</v>
      </c>
      <c r="S567" s="238">
        <v>0</v>
      </c>
      <c r="T567" s="238">
        <v>0</v>
      </c>
      <c r="U567" s="238">
        <v>0</v>
      </c>
      <c r="V567" s="238">
        <v>0</v>
      </c>
      <c r="W567" s="238">
        <v>0</v>
      </c>
      <c r="X567" s="238">
        <v>0</v>
      </c>
      <c r="Y567" s="238">
        <v>0</v>
      </c>
      <c r="Z567" s="238">
        <v>0</v>
      </c>
      <c r="AA567" s="238">
        <v>0</v>
      </c>
      <c r="AB567" s="238">
        <v>0</v>
      </c>
      <c r="AC567" s="238">
        <v>0</v>
      </c>
      <c r="AD567" s="238">
        <v>0</v>
      </c>
      <c r="AE567" s="238">
        <v>0</v>
      </c>
      <c r="AF567" s="238">
        <v>0</v>
      </c>
      <c r="AG567" s="238">
        <v>0</v>
      </c>
      <c r="AH567" s="238">
        <v>0</v>
      </c>
      <c r="AI567" s="238">
        <v>0</v>
      </c>
      <c r="AJ567" s="238">
        <v>0</v>
      </c>
      <c r="AK567" s="239">
        <f t="shared" si="9"/>
        <v>1</v>
      </c>
    </row>
    <row r="568" spans="1:37" x14ac:dyDescent="0.3">
      <c r="A568" s="85">
        <v>567</v>
      </c>
      <c r="B568" s="242">
        <v>2</v>
      </c>
      <c r="C568" s="82" t="s">
        <v>872</v>
      </c>
      <c r="D568" s="82" t="s">
        <v>872</v>
      </c>
      <c r="E568" s="82">
        <v>68689</v>
      </c>
      <c r="F568" s="82" t="s">
        <v>9355</v>
      </c>
      <c r="G568" s="238" t="s">
        <v>9257</v>
      </c>
      <c r="H568" s="83">
        <v>268689000722</v>
      </c>
      <c r="I568" s="82" t="s">
        <v>5499</v>
      </c>
      <c r="J568" s="240">
        <v>268689000722</v>
      </c>
      <c r="K568" s="82" t="s">
        <v>5499</v>
      </c>
      <c r="L568" s="82" t="s">
        <v>535</v>
      </c>
      <c r="M568" s="84" t="s">
        <v>8794</v>
      </c>
      <c r="N568" s="85">
        <v>0</v>
      </c>
      <c r="O568" s="238">
        <v>0</v>
      </c>
      <c r="P568" s="238">
        <v>0</v>
      </c>
      <c r="Q568" s="238">
        <v>0</v>
      </c>
      <c r="R568" s="238">
        <v>1</v>
      </c>
      <c r="S568" s="238">
        <v>0</v>
      </c>
      <c r="T568" s="238">
        <v>0</v>
      </c>
      <c r="U568" s="238">
        <v>0</v>
      </c>
      <c r="V568" s="238">
        <v>0</v>
      </c>
      <c r="W568" s="238">
        <v>0</v>
      </c>
      <c r="X568" s="238">
        <v>0</v>
      </c>
      <c r="Y568" s="238">
        <v>0</v>
      </c>
      <c r="Z568" s="238">
        <v>0</v>
      </c>
      <c r="AA568" s="238">
        <v>0</v>
      </c>
      <c r="AB568" s="238">
        <v>0</v>
      </c>
      <c r="AC568" s="238">
        <v>0</v>
      </c>
      <c r="AD568" s="238">
        <v>0</v>
      </c>
      <c r="AE568" s="238">
        <v>0</v>
      </c>
      <c r="AF568" s="238">
        <v>0</v>
      </c>
      <c r="AG568" s="238">
        <v>0</v>
      </c>
      <c r="AH568" s="238">
        <v>0</v>
      </c>
      <c r="AI568" s="238">
        <v>0</v>
      </c>
      <c r="AJ568" s="238">
        <v>0</v>
      </c>
      <c r="AK568" s="239">
        <f t="shared" si="9"/>
        <v>1</v>
      </c>
    </row>
    <row r="569" spans="1:37" x14ac:dyDescent="0.3">
      <c r="A569" s="85">
        <v>568</v>
      </c>
      <c r="B569" s="242">
        <v>2</v>
      </c>
      <c r="C569" s="82" t="s">
        <v>872</v>
      </c>
      <c r="D569" s="82" t="s">
        <v>872</v>
      </c>
      <c r="E569" s="82">
        <v>68689</v>
      </c>
      <c r="F569" s="82" t="s">
        <v>9355</v>
      </c>
      <c r="G569" s="238" t="s">
        <v>9257</v>
      </c>
      <c r="H569" s="83">
        <v>268689002971</v>
      </c>
      <c r="I569" s="82" t="s">
        <v>5502</v>
      </c>
      <c r="J569" s="240">
        <v>268689002971</v>
      </c>
      <c r="K569" s="82" t="s">
        <v>5502</v>
      </c>
      <c r="L569" s="82" t="s">
        <v>535</v>
      </c>
      <c r="M569" s="84" t="s">
        <v>5501</v>
      </c>
      <c r="N569" s="85">
        <v>0</v>
      </c>
      <c r="O569" s="238">
        <v>0</v>
      </c>
      <c r="P569" s="238">
        <v>0</v>
      </c>
      <c r="Q569" s="238">
        <v>1</v>
      </c>
      <c r="R569" s="238">
        <v>0</v>
      </c>
      <c r="S569" s="238">
        <v>0</v>
      </c>
      <c r="T569" s="238">
        <v>1</v>
      </c>
      <c r="U569" s="238">
        <v>0</v>
      </c>
      <c r="V569" s="238">
        <v>0</v>
      </c>
      <c r="W569" s="238">
        <v>0</v>
      </c>
      <c r="X569" s="238">
        <v>0</v>
      </c>
      <c r="Y569" s="238">
        <v>0</v>
      </c>
      <c r="Z569" s="238">
        <v>0</v>
      </c>
      <c r="AA569" s="238">
        <v>0</v>
      </c>
      <c r="AB569" s="238">
        <v>0</v>
      </c>
      <c r="AC569" s="238">
        <v>0</v>
      </c>
      <c r="AD569" s="238">
        <v>0</v>
      </c>
      <c r="AE569" s="238">
        <v>0</v>
      </c>
      <c r="AF569" s="238">
        <v>0</v>
      </c>
      <c r="AG569" s="238">
        <v>0</v>
      </c>
      <c r="AH569" s="238">
        <v>0</v>
      </c>
      <c r="AI569" s="238">
        <v>0</v>
      </c>
      <c r="AJ569" s="238">
        <v>0</v>
      </c>
      <c r="AK569" s="239">
        <f t="shared" si="9"/>
        <v>2</v>
      </c>
    </row>
    <row r="570" spans="1:37" ht="15" customHeight="1" x14ac:dyDescent="0.3">
      <c r="A570" s="85">
        <v>569</v>
      </c>
      <c r="B570" s="242">
        <v>2</v>
      </c>
      <c r="C570" s="82" t="s">
        <v>872</v>
      </c>
      <c r="D570" s="82" t="s">
        <v>872</v>
      </c>
      <c r="E570" s="82">
        <v>68689</v>
      </c>
      <c r="F570" s="82" t="s">
        <v>9355</v>
      </c>
      <c r="G570" s="238" t="s">
        <v>9257</v>
      </c>
      <c r="H570" s="83">
        <v>268689000862</v>
      </c>
      <c r="I570" s="82" t="s">
        <v>5504</v>
      </c>
      <c r="J570" s="240">
        <v>268689000862</v>
      </c>
      <c r="K570" s="82" t="s">
        <v>5504</v>
      </c>
      <c r="L570" s="82" t="s">
        <v>535</v>
      </c>
      <c r="M570" s="84" t="s">
        <v>5503</v>
      </c>
      <c r="N570" s="85">
        <v>0</v>
      </c>
      <c r="O570" s="238">
        <v>0</v>
      </c>
      <c r="P570" s="238">
        <v>1</v>
      </c>
      <c r="Q570" s="238">
        <v>0</v>
      </c>
      <c r="R570" s="238">
        <v>0</v>
      </c>
      <c r="S570" s="238">
        <v>0</v>
      </c>
      <c r="T570" s="238">
        <v>0</v>
      </c>
      <c r="U570" s="238">
        <v>0</v>
      </c>
      <c r="V570" s="238">
        <v>0</v>
      </c>
      <c r="W570" s="238">
        <v>0</v>
      </c>
      <c r="X570" s="238">
        <v>0</v>
      </c>
      <c r="Y570" s="238">
        <v>0</v>
      </c>
      <c r="Z570" s="238">
        <v>0</v>
      </c>
      <c r="AA570" s="238">
        <v>0</v>
      </c>
      <c r="AB570" s="238">
        <v>0</v>
      </c>
      <c r="AC570" s="238">
        <v>0</v>
      </c>
      <c r="AD570" s="238">
        <v>0</v>
      </c>
      <c r="AE570" s="238">
        <v>0</v>
      </c>
      <c r="AF570" s="238">
        <v>0</v>
      </c>
      <c r="AG570" s="238">
        <v>0</v>
      </c>
      <c r="AH570" s="238">
        <v>0</v>
      </c>
      <c r="AI570" s="238">
        <v>0</v>
      </c>
      <c r="AJ570" s="238">
        <v>0</v>
      </c>
      <c r="AK570" s="239">
        <f t="shared" si="9"/>
        <v>1</v>
      </c>
    </row>
    <row r="571" spans="1:37" ht="15" customHeight="1" x14ac:dyDescent="0.3">
      <c r="A571" s="85">
        <v>570</v>
      </c>
      <c r="B571" s="242">
        <v>2</v>
      </c>
      <c r="C571" s="82" t="s">
        <v>872</v>
      </c>
      <c r="D571" s="82" t="s">
        <v>872</v>
      </c>
      <c r="E571" s="82">
        <v>68689</v>
      </c>
      <c r="F571" s="82" t="s">
        <v>9355</v>
      </c>
      <c r="G571" s="238" t="s">
        <v>9257</v>
      </c>
      <c r="H571" s="83">
        <v>168689001511</v>
      </c>
      <c r="I571" s="82" t="s">
        <v>8796</v>
      </c>
      <c r="J571" s="240">
        <v>168689000507</v>
      </c>
      <c r="K571" s="82" t="s">
        <v>8797</v>
      </c>
      <c r="L571" s="82" t="s">
        <v>523</v>
      </c>
      <c r="M571" s="84" t="s">
        <v>5506</v>
      </c>
      <c r="N571" s="85">
        <v>1</v>
      </c>
      <c r="O571" s="238">
        <v>0</v>
      </c>
      <c r="P571" s="238">
        <v>0</v>
      </c>
      <c r="Q571" s="238">
        <v>0</v>
      </c>
      <c r="R571" s="238">
        <v>0</v>
      </c>
      <c r="S571" s="238">
        <v>0</v>
      </c>
      <c r="T571" s="238">
        <v>0</v>
      </c>
      <c r="U571" s="238">
        <v>0</v>
      </c>
      <c r="V571" s="238">
        <v>0</v>
      </c>
      <c r="W571" s="238">
        <v>0</v>
      </c>
      <c r="X571" s="238">
        <v>0</v>
      </c>
      <c r="Y571" s="238">
        <v>0</v>
      </c>
      <c r="Z571" s="238">
        <v>0</v>
      </c>
      <c r="AA571" s="238">
        <v>0</v>
      </c>
      <c r="AB571" s="238">
        <v>0</v>
      </c>
      <c r="AC571" s="238">
        <v>0</v>
      </c>
      <c r="AD571" s="238">
        <v>0</v>
      </c>
      <c r="AE571" s="238">
        <v>0</v>
      </c>
      <c r="AF571" s="238">
        <v>0</v>
      </c>
      <c r="AG571" s="238">
        <v>0</v>
      </c>
      <c r="AH571" s="238">
        <v>0</v>
      </c>
      <c r="AI571" s="238">
        <v>0</v>
      </c>
      <c r="AJ571" s="238">
        <v>0</v>
      </c>
      <c r="AK571" s="239">
        <f t="shared" si="9"/>
        <v>1</v>
      </c>
    </row>
    <row r="572" spans="1:37" ht="15" customHeight="1" x14ac:dyDescent="0.3">
      <c r="A572" s="85">
        <v>571</v>
      </c>
      <c r="B572" s="242">
        <v>2</v>
      </c>
      <c r="C572" s="82" t="s">
        <v>872</v>
      </c>
      <c r="D572" s="82" t="s">
        <v>872</v>
      </c>
      <c r="E572" s="82">
        <v>68689</v>
      </c>
      <c r="F572" s="82" t="s">
        <v>9355</v>
      </c>
      <c r="G572" s="238" t="s">
        <v>9257</v>
      </c>
      <c r="H572" s="83">
        <v>168689001511</v>
      </c>
      <c r="I572" s="82" t="s">
        <v>8796</v>
      </c>
      <c r="J572" s="240">
        <v>168689001198</v>
      </c>
      <c r="K572" s="82" t="s">
        <v>8799</v>
      </c>
      <c r="L572" s="82" t="s">
        <v>523</v>
      </c>
      <c r="M572" s="84" t="s">
        <v>8798</v>
      </c>
      <c r="N572" s="85">
        <v>1</v>
      </c>
      <c r="O572" s="238">
        <v>0</v>
      </c>
      <c r="P572" s="238">
        <v>0</v>
      </c>
      <c r="Q572" s="238">
        <v>0</v>
      </c>
      <c r="R572" s="238">
        <v>0</v>
      </c>
      <c r="S572" s="238">
        <v>0</v>
      </c>
      <c r="T572" s="238">
        <v>0</v>
      </c>
      <c r="U572" s="238">
        <v>0</v>
      </c>
      <c r="V572" s="238">
        <v>0</v>
      </c>
      <c r="W572" s="238">
        <v>0</v>
      </c>
      <c r="X572" s="238">
        <v>0</v>
      </c>
      <c r="Y572" s="238">
        <v>0</v>
      </c>
      <c r="Z572" s="238">
        <v>0</v>
      </c>
      <c r="AA572" s="238">
        <v>0</v>
      </c>
      <c r="AB572" s="238">
        <v>0</v>
      </c>
      <c r="AC572" s="238">
        <v>0</v>
      </c>
      <c r="AD572" s="238">
        <v>0</v>
      </c>
      <c r="AE572" s="238">
        <v>0</v>
      </c>
      <c r="AF572" s="238">
        <v>0</v>
      </c>
      <c r="AG572" s="238">
        <v>0</v>
      </c>
      <c r="AH572" s="238">
        <v>0</v>
      </c>
      <c r="AI572" s="238">
        <v>0</v>
      </c>
      <c r="AJ572" s="238">
        <v>0</v>
      </c>
      <c r="AK572" s="239">
        <f t="shared" si="9"/>
        <v>1</v>
      </c>
    </row>
    <row r="573" spans="1:37" ht="15" customHeight="1" x14ac:dyDescent="0.3">
      <c r="A573" s="85">
        <v>572</v>
      </c>
      <c r="B573" s="242">
        <v>2</v>
      </c>
      <c r="C573" s="82" t="s">
        <v>872</v>
      </c>
      <c r="D573" s="82" t="s">
        <v>872</v>
      </c>
      <c r="E573" s="82">
        <v>68689</v>
      </c>
      <c r="F573" s="82" t="s">
        <v>9355</v>
      </c>
      <c r="G573" s="238" t="s">
        <v>9257</v>
      </c>
      <c r="H573" s="83">
        <v>168689002968</v>
      </c>
      <c r="I573" s="82" t="s">
        <v>8801</v>
      </c>
      <c r="J573" s="240">
        <v>168689002968</v>
      </c>
      <c r="K573" s="82" t="s">
        <v>8801</v>
      </c>
      <c r="L573" s="82" t="s">
        <v>523</v>
      </c>
      <c r="M573" s="84" t="s">
        <v>8800</v>
      </c>
      <c r="N573" s="85">
        <v>1</v>
      </c>
      <c r="O573" s="238">
        <v>0</v>
      </c>
      <c r="P573" s="238">
        <v>0</v>
      </c>
      <c r="Q573" s="238">
        <v>0</v>
      </c>
      <c r="R573" s="238">
        <v>0</v>
      </c>
      <c r="S573" s="238">
        <v>0</v>
      </c>
      <c r="T573" s="238">
        <v>0</v>
      </c>
      <c r="U573" s="238">
        <v>0</v>
      </c>
      <c r="V573" s="238">
        <v>0</v>
      </c>
      <c r="W573" s="238">
        <v>0</v>
      </c>
      <c r="X573" s="238">
        <v>0</v>
      </c>
      <c r="Y573" s="238">
        <v>0</v>
      </c>
      <c r="Z573" s="238">
        <v>0</v>
      </c>
      <c r="AA573" s="238">
        <v>0</v>
      </c>
      <c r="AB573" s="238">
        <v>0</v>
      </c>
      <c r="AC573" s="238">
        <v>0</v>
      </c>
      <c r="AD573" s="238">
        <v>0</v>
      </c>
      <c r="AE573" s="238">
        <v>0</v>
      </c>
      <c r="AF573" s="238">
        <v>0</v>
      </c>
      <c r="AG573" s="238">
        <v>0</v>
      </c>
      <c r="AH573" s="238">
        <v>0</v>
      </c>
      <c r="AI573" s="238">
        <v>0</v>
      </c>
      <c r="AJ573" s="238">
        <v>0</v>
      </c>
      <c r="AK573" s="239">
        <f t="shared" si="9"/>
        <v>1</v>
      </c>
    </row>
    <row r="574" spans="1:37" ht="15" customHeight="1" x14ac:dyDescent="0.3">
      <c r="A574" s="85">
        <v>573</v>
      </c>
      <c r="B574" s="242">
        <v>2</v>
      </c>
      <c r="C574" s="82" t="s">
        <v>872</v>
      </c>
      <c r="D574" s="82" t="s">
        <v>872</v>
      </c>
      <c r="E574" s="82">
        <v>68689</v>
      </c>
      <c r="F574" s="82" t="s">
        <v>9355</v>
      </c>
      <c r="G574" s="238" t="s">
        <v>9257</v>
      </c>
      <c r="H574" s="83">
        <v>268689000714</v>
      </c>
      <c r="I574" s="82" t="s">
        <v>3706</v>
      </c>
      <c r="J574" s="240">
        <v>268689000714</v>
      </c>
      <c r="K574" s="82" t="s">
        <v>3706</v>
      </c>
      <c r="L574" s="82" t="s">
        <v>535</v>
      </c>
      <c r="M574" s="84" t="s">
        <v>8802</v>
      </c>
      <c r="N574" s="85">
        <v>1</v>
      </c>
      <c r="O574" s="238">
        <v>0</v>
      </c>
      <c r="P574" s="238">
        <v>0</v>
      </c>
      <c r="Q574" s="238">
        <v>0</v>
      </c>
      <c r="R574" s="238">
        <v>0</v>
      </c>
      <c r="S574" s="238">
        <v>0</v>
      </c>
      <c r="T574" s="238">
        <v>0</v>
      </c>
      <c r="U574" s="238">
        <v>0</v>
      </c>
      <c r="V574" s="238">
        <v>0</v>
      </c>
      <c r="W574" s="238">
        <v>0</v>
      </c>
      <c r="X574" s="238">
        <v>0</v>
      </c>
      <c r="Y574" s="238">
        <v>0</v>
      </c>
      <c r="Z574" s="238">
        <v>0</v>
      </c>
      <c r="AA574" s="238">
        <v>0</v>
      </c>
      <c r="AB574" s="238">
        <v>0</v>
      </c>
      <c r="AC574" s="238">
        <v>0</v>
      </c>
      <c r="AD574" s="238">
        <v>0</v>
      </c>
      <c r="AE574" s="238">
        <v>0</v>
      </c>
      <c r="AF574" s="238">
        <v>0</v>
      </c>
      <c r="AG574" s="238">
        <v>0</v>
      </c>
      <c r="AH574" s="238">
        <v>0</v>
      </c>
      <c r="AI574" s="238">
        <v>0</v>
      </c>
      <c r="AJ574" s="238">
        <v>0</v>
      </c>
      <c r="AK574" s="239">
        <f t="shared" si="9"/>
        <v>1</v>
      </c>
    </row>
    <row r="575" spans="1:37" ht="15" customHeight="1" x14ac:dyDescent="0.3">
      <c r="A575" s="85">
        <v>574</v>
      </c>
      <c r="B575" s="242">
        <v>2</v>
      </c>
      <c r="C575" s="82" t="s">
        <v>872</v>
      </c>
      <c r="D575" s="82" t="s">
        <v>872</v>
      </c>
      <c r="E575" s="82">
        <v>68689</v>
      </c>
      <c r="F575" s="82" t="s">
        <v>9355</v>
      </c>
      <c r="G575" s="238" t="s">
        <v>9257</v>
      </c>
      <c r="H575" s="83">
        <v>268689000277</v>
      </c>
      <c r="I575" s="82" t="s">
        <v>9356</v>
      </c>
      <c r="J575" s="240">
        <v>268689002342</v>
      </c>
      <c r="K575" s="82" t="s">
        <v>8806</v>
      </c>
      <c r="L575" s="82" t="s">
        <v>535</v>
      </c>
      <c r="M575" s="84" t="s">
        <v>8804</v>
      </c>
      <c r="N575" s="85">
        <v>1</v>
      </c>
      <c r="O575" s="238">
        <v>0</v>
      </c>
      <c r="P575" s="238">
        <v>0</v>
      </c>
      <c r="Q575" s="238">
        <v>0</v>
      </c>
      <c r="R575" s="238">
        <v>0</v>
      </c>
      <c r="S575" s="238">
        <v>0</v>
      </c>
      <c r="T575" s="238">
        <v>0</v>
      </c>
      <c r="U575" s="238">
        <v>0</v>
      </c>
      <c r="V575" s="238">
        <v>0</v>
      </c>
      <c r="W575" s="238">
        <v>0</v>
      </c>
      <c r="X575" s="238">
        <v>0</v>
      </c>
      <c r="Y575" s="238">
        <v>0</v>
      </c>
      <c r="Z575" s="238">
        <v>0</v>
      </c>
      <c r="AA575" s="238">
        <v>0</v>
      </c>
      <c r="AB575" s="238">
        <v>0</v>
      </c>
      <c r="AC575" s="238">
        <v>0</v>
      </c>
      <c r="AD575" s="238">
        <v>0</v>
      </c>
      <c r="AE575" s="238">
        <v>0</v>
      </c>
      <c r="AF575" s="238">
        <v>0</v>
      </c>
      <c r="AG575" s="238">
        <v>0</v>
      </c>
      <c r="AH575" s="238">
        <v>0</v>
      </c>
      <c r="AI575" s="238">
        <v>0</v>
      </c>
      <c r="AJ575" s="238">
        <v>0</v>
      </c>
      <c r="AK575" s="239">
        <f t="shared" ref="AK575:AK590" si="10">SUM(N575:AJ575)</f>
        <v>1</v>
      </c>
    </row>
    <row r="576" spans="1:37" ht="15" customHeight="1" x14ac:dyDescent="0.3">
      <c r="A576" s="85">
        <v>575</v>
      </c>
      <c r="B576" s="242">
        <v>2</v>
      </c>
      <c r="C576" s="82" t="s">
        <v>872</v>
      </c>
      <c r="D576" s="82" t="s">
        <v>872</v>
      </c>
      <c r="E576" s="82">
        <v>68705</v>
      </c>
      <c r="F576" s="82" t="s">
        <v>9357</v>
      </c>
      <c r="G576" s="238" t="s">
        <v>9257</v>
      </c>
      <c r="H576" s="83">
        <v>168705000016</v>
      </c>
      <c r="I576" s="82" t="s">
        <v>6469</v>
      </c>
      <c r="J576" s="240">
        <v>168705000016</v>
      </c>
      <c r="K576" s="82" t="s">
        <v>6469</v>
      </c>
      <c r="L576" s="82" t="s">
        <v>523</v>
      </c>
      <c r="M576" s="84" t="s">
        <v>8807</v>
      </c>
      <c r="N576" s="85">
        <v>0</v>
      </c>
      <c r="O576" s="238">
        <v>0</v>
      </c>
      <c r="P576" s="238">
        <v>0</v>
      </c>
      <c r="Q576" s="238">
        <v>0</v>
      </c>
      <c r="R576" s="238">
        <v>0</v>
      </c>
      <c r="S576" s="238">
        <v>0</v>
      </c>
      <c r="T576" s="238">
        <v>0</v>
      </c>
      <c r="U576" s="238">
        <v>1</v>
      </c>
      <c r="V576" s="238">
        <v>0</v>
      </c>
      <c r="W576" s="238">
        <v>0</v>
      </c>
      <c r="X576" s="238">
        <v>0</v>
      </c>
      <c r="Y576" s="238">
        <v>0</v>
      </c>
      <c r="Z576" s="238">
        <v>0</v>
      </c>
      <c r="AA576" s="238">
        <v>0</v>
      </c>
      <c r="AB576" s="238">
        <v>0</v>
      </c>
      <c r="AC576" s="238">
        <v>0</v>
      </c>
      <c r="AD576" s="238">
        <v>0</v>
      </c>
      <c r="AE576" s="238">
        <v>0</v>
      </c>
      <c r="AF576" s="238">
        <v>0</v>
      </c>
      <c r="AG576" s="238">
        <v>0</v>
      </c>
      <c r="AH576" s="238">
        <v>0</v>
      </c>
      <c r="AI576" s="238">
        <v>0</v>
      </c>
      <c r="AJ576" s="238">
        <v>0</v>
      </c>
      <c r="AK576" s="239">
        <f t="shared" si="10"/>
        <v>1</v>
      </c>
    </row>
    <row r="577" spans="1:37" ht="15" customHeight="1" x14ac:dyDescent="0.3">
      <c r="A577" s="85">
        <v>576</v>
      </c>
      <c r="B577" s="242">
        <v>2</v>
      </c>
      <c r="C577" s="82" t="s">
        <v>872</v>
      </c>
      <c r="D577" s="82" t="s">
        <v>872</v>
      </c>
      <c r="E577" s="82">
        <v>68745</v>
      </c>
      <c r="F577" s="82" t="s">
        <v>9358</v>
      </c>
      <c r="G577" s="238" t="s">
        <v>9257</v>
      </c>
      <c r="H577" s="83">
        <v>268745000129</v>
      </c>
      <c r="I577" s="82" t="s">
        <v>4760</v>
      </c>
      <c r="J577" s="240">
        <v>268745000501</v>
      </c>
      <c r="K577" s="82" t="s">
        <v>4761</v>
      </c>
      <c r="L577" s="82" t="s">
        <v>535</v>
      </c>
      <c r="M577" s="84" t="s">
        <v>6470</v>
      </c>
      <c r="N577" s="85">
        <v>0</v>
      </c>
      <c r="O577" s="238">
        <v>1</v>
      </c>
      <c r="P577" s="238">
        <v>0</v>
      </c>
      <c r="Q577" s="238">
        <v>0</v>
      </c>
      <c r="R577" s="238">
        <v>0</v>
      </c>
      <c r="S577" s="238">
        <v>0</v>
      </c>
      <c r="T577" s="238">
        <v>0</v>
      </c>
      <c r="U577" s="238">
        <v>0</v>
      </c>
      <c r="V577" s="238">
        <v>0</v>
      </c>
      <c r="W577" s="238">
        <v>0</v>
      </c>
      <c r="X577" s="238">
        <v>0</v>
      </c>
      <c r="Y577" s="238">
        <v>0</v>
      </c>
      <c r="Z577" s="238">
        <v>0</v>
      </c>
      <c r="AA577" s="238">
        <v>0</v>
      </c>
      <c r="AB577" s="238">
        <v>0</v>
      </c>
      <c r="AC577" s="238">
        <v>0</v>
      </c>
      <c r="AD577" s="238">
        <v>0</v>
      </c>
      <c r="AE577" s="238">
        <v>0</v>
      </c>
      <c r="AF577" s="238">
        <v>0</v>
      </c>
      <c r="AG577" s="238">
        <v>0</v>
      </c>
      <c r="AH577" s="238">
        <v>0</v>
      </c>
      <c r="AI577" s="238">
        <v>0</v>
      </c>
      <c r="AJ577" s="238">
        <v>0</v>
      </c>
      <c r="AK577" s="239">
        <f t="shared" si="10"/>
        <v>1</v>
      </c>
    </row>
    <row r="578" spans="1:37" ht="15" customHeight="1" x14ac:dyDescent="0.3">
      <c r="A578" s="85">
        <v>577</v>
      </c>
      <c r="B578" s="242">
        <v>2</v>
      </c>
      <c r="C578" s="82" t="s">
        <v>872</v>
      </c>
      <c r="D578" s="82" t="s">
        <v>872</v>
      </c>
      <c r="E578" s="82">
        <v>68745</v>
      </c>
      <c r="F578" s="82" t="s">
        <v>9358</v>
      </c>
      <c r="G578" s="238" t="s">
        <v>9257</v>
      </c>
      <c r="H578" s="83">
        <v>268745000331</v>
      </c>
      <c r="I578" s="82" t="s">
        <v>5493</v>
      </c>
      <c r="J578" s="240">
        <v>268745000331</v>
      </c>
      <c r="K578" s="82" t="s">
        <v>5493</v>
      </c>
      <c r="L578" s="82" t="s">
        <v>535</v>
      </c>
      <c r="M578" s="84" t="s">
        <v>4762</v>
      </c>
      <c r="N578" s="85">
        <v>0</v>
      </c>
      <c r="O578" s="238">
        <v>0</v>
      </c>
      <c r="P578" s="238">
        <v>1</v>
      </c>
      <c r="Q578" s="238">
        <v>0</v>
      </c>
      <c r="R578" s="238">
        <v>0</v>
      </c>
      <c r="S578" s="238">
        <v>0</v>
      </c>
      <c r="T578" s="238">
        <v>0</v>
      </c>
      <c r="U578" s="238">
        <v>0</v>
      </c>
      <c r="V578" s="238">
        <v>0</v>
      </c>
      <c r="W578" s="238">
        <v>0</v>
      </c>
      <c r="X578" s="238">
        <v>0</v>
      </c>
      <c r="Y578" s="238">
        <v>0</v>
      </c>
      <c r="Z578" s="238">
        <v>0</v>
      </c>
      <c r="AA578" s="238">
        <v>0</v>
      </c>
      <c r="AB578" s="238">
        <v>0</v>
      </c>
      <c r="AC578" s="238">
        <v>0</v>
      </c>
      <c r="AD578" s="238">
        <v>0</v>
      </c>
      <c r="AE578" s="238">
        <v>0</v>
      </c>
      <c r="AF578" s="238">
        <v>0</v>
      </c>
      <c r="AG578" s="238">
        <v>0</v>
      </c>
      <c r="AH578" s="238">
        <v>0</v>
      </c>
      <c r="AI578" s="238">
        <v>0</v>
      </c>
      <c r="AJ578" s="238">
        <v>0</v>
      </c>
      <c r="AK578" s="239">
        <f t="shared" si="10"/>
        <v>1</v>
      </c>
    </row>
    <row r="579" spans="1:37" ht="15" customHeight="1" x14ac:dyDescent="0.3">
      <c r="A579" s="85">
        <v>578</v>
      </c>
      <c r="B579" s="242">
        <v>2</v>
      </c>
      <c r="C579" s="82" t="s">
        <v>872</v>
      </c>
      <c r="D579" s="82" t="s">
        <v>872</v>
      </c>
      <c r="E579" s="82">
        <v>68745</v>
      </c>
      <c r="F579" s="82" t="s">
        <v>9358</v>
      </c>
      <c r="G579" s="238" t="s">
        <v>9257</v>
      </c>
      <c r="H579" s="83">
        <v>268745000129</v>
      </c>
      <c r="I579" s="82" t="s">
        <v>4760</v>
      </c>
      <c r="J579" s="240">
        <v>268745000129</v>
      </c>
      <c r="K579" s="82" t="s">
        <v>5507</v>
      </c>
      <c r="L579" s="82" t="s">
        <v>535</v>
      </c>
      <c r="M579" s="84" t="s">
        <v>5494</v>
      </c>
      <c r="N579" s="85">
        <v>0</v>
      </c>
      <c r="O579" s="238">
        <v>0</v>
      </c>
      <c r="P579" s="238">
        <v>1</v>
      </c>
      <c r="Q579" s="238">
        <v>0</v>
      </c>
      <c r="R579" s="238">
        <v>0</v>
      </c>
      <c r="S579" s="238">
        <v>0</v>
      </c>
      <c r="T579" s="238">
        <v>0</v>
      </c>
      <c r="U579" s="238">
        <v>0</v>
      </c>
      <c r="V579" s="238">
        <v>1</v>
      </c>
      <c r="W579" s="238">
        <v>0</v>
      </c>
      <c r="X579" s="238">
        <v>0</v>
      </c>
      <c r="Y579" s="238">
        <v>0</v>
      </c>
      <c r="Z579" s="238">
        <v>0</v>
      </c>
      <c r="AA579" s="238">
        <v>0</v>
      </c>
      <c r="AB579" s="238">
        <v>0</v>
      </c>
      <c r="AC579" s="238">
        <v>0</v>
      </c>
      <c r="AD579" s="238">
        <v>0</v>
      </c>
      <c r="AE579" s="238">
        <v>0</v>
      </c>
      <c r="AF579" s="238">
        <v>0</v>
      </c>
      <c r="AG579" s="238">
        <v>0</v>
      </c>
      <c r="AH579" s="238">
        <v>0</v>
      </c>
      <c r="AI579" s="238">
        <v>0</v>
      </c>
      <c r="AJ579" s="238">
        <v>0</v>
      </c>
      <c r="AK579" s="239">
        <f t="shared" si="10"/>
        <v>2</v>
      </c>
    </row>
    <row r="580" spans="1:37" ht="15" customHeight="1" x14ac:dyDescent="0.3">
      <c r="A580" s="85">
        <v>579</v>
      </c>
      <c r="B580" s="242">
        <v>2</v>
      </c>
      <c r="C580" s="82" t="s">
        <v>872</v>
      </c>
      <c r="D580" s="82" t="s">
        <v>872</v>
      </c>
      <c r="E580" s="82">
        <v>68745</v>
      </c>
      <c r="F580" s="82" t="s">
        <v>9358</v>
      </c>
      <c r="G580" s="238" t="s">
        <v>9257</v>
      </c>
      <c r="H580" s="83">
        <v>268745000161</v>
      </c>
      <c r="I580" s="82" t="s">
        <v>9359</v>
      </c>
      <c r="J580" s="240">
        <v>268745000161</v>
      </c>
      <c r="K580" s="82" t="s">
        <v>9359</v>
      </c>
      <c r="L580" s="82" t="s">
        <v>535</v>
      </c>
      <c r="M580" s="84" t="s">
        <v>4461</v>
      </c>
      <c r="N580" s="85">
        <v>1</v>
      </c>
      <c r="O580" s="238">
        <v>0</v>
      </c>
      <c r="P580" s="238">
        <v>0</v>
      </c>
      <c r="Q580" s="238">
        <v>0</v>
      </c>
      <c r="R580" s="238">
        <v>0</v>
      </c>
      <c r="S580" s="238">
        <v>0</v>
      </c>
      <c r="T580" s="238">
        <v>0</v>
      </c>
      <c r="U580" s="238">
        <v>0</v>
      </c>
      <c r="V580" s="238">
        <v>0</v>
      </c>
      <c r="W580" s="238">
        <v>0</v>
      </c>
      <c r="X580" s="238">
        <v>0</v>
      </c>
      <c r="Y580" s="238">
        <v>0</v>
      </c>
      <c r="Z580" s="238">
        <v>0</v>
      </c>
      <c r="AA580" s="238">
        <v>0</v>
      </c>
      <c r="AB580" s="238">
        <v>0</v>
      </c>
      <c r="AC580" s="238">
        <v>0</v>
      </c>
      <c r="AD580" s="238">
        <v>0</v>
      </c>
      <c r="AE580" s="238">
        <v>0</v>
      </c>
      <c r="AF580" s="238">
        <v>0</v>
      </c>
      <c r="AG580" s="238">
        <v>0</v>
      </c>
      <c r="AH580" s="238">
        <v>0</v>
      </c>
      <c r="AI580" s="238">
        <v>0</v>
      </c>
      <c r="AJ580" s="238">
        <v>0</v>
      </c>
      <c r="AK580" s="239">
        <f t="shared" si="10"/>
        <v>1</v>
      </c>
    </row>
    <row r="581" spans="1:37" ht="15" customHeight="1" x14ac:dyDescent="0.3">
      <c r="A581" s="85">
        <v>580</v>
      </c>
      <c r="B581" s="242">
        <v>2</v>
      </c>
      <c r="C581" s="82" t="s">
        <v>872</v>
      </c>
      <c r="D581" s="82" t="s">
        <v>872</v>
      </c>
      <c r="E581" s="82">
        <v>68745</v>
      </c>
      <c r="F581" s="82" t="s">
        <v>9358</v>
      </c>
      <c r="G581" s="238" t="s">
        <v>9257</v>
      </c>
      <c r="H581" s="83">
        <v>268745000048</v>
      </c>
      <c r="I581" s="82" t="s">
        <v>9360</v>
      </c>
      <c r="J581" s="240">
        <v>268745000048</v>
      </c>
      <c r="K581" s="82" t="s">
        <v>9360</v>
      </c>
      <c r="L581" s="82" t="s">
        <v>535</v>
      </c>
      <c r="M581" s="84" t="s">
        <v>8809</v>
      </c>
      <c r="N581" s="85">
        <v>1</v>
      </c>
      <c r="O581" s="238">
        <v>0</v>
      </c>
      <c r="P581" s="238">
        <v>0</v>
      </c>
      <c r="Q581" s="238">
        <v>0</v>
      </c>
      <c r="R581" s="238">
        <v>0</v>
      </c>
      <c r="S581" s="238">
        <v>0</v>
      </c>
      <c r="T581" s="238">
        <v>0</v>
      </c>
      <c r="U581" s="238">
        <v>0</v>
      </c>
      <c r="V581" s="238">
        <v>0</v>
      </c>
      <c r="W581" s="238">
        <v>0</v>
      </c>
      <c r="X581" s="238">
        <v>0</v>
      </c>
      <c r="Y581" s="238">
        <v>0</v>
      </c>
      <c r="Z581" s="238">
        <v>0</v>
      </c>
      <c r="AA581" s="238">
        <v>0</v>
      </c>
      <c r="AB581" s="238">
        <v>0</v>
      </c>
      <c r="AC581" s="238">
        <v>0</v>
      </c>
      <c r="AD581" s="238">
        <v>0</v>
      </c>
      <c r="AE581" s="238">
        <v>0</v>
      </c>
      <c r="AF581" s="238">
        <v>0</v>
      </c>
      <c r="AG581" s="238">
        <v>0</v>
      </c>
      <c r="AH581" s="238">
        <v>0</v>
      </c>
      <c r="AI581" s="238">
        <v>0</v>
      </c>
      <c r="AJ581" s="238">
        <v>0</v>
      </c>
      <c r="AK581" s="239">
        <f t="shared" si="10"/>
        <v>1</v>
      </c>
    </row>
    <row r="582" spans="1:37" ht="15" customHeight="1" x14ac:dyDescent="0.3">
      <c r="A582" s="85">
        <v>581</v>
      </c>
      <c r="B582" s="242">
        <v>2</v>
      </c>
      <c r="C582" s="82" t="s">
        <v>872</v>
      </c>
      <c r="D582" s="82" t="s">
        <v>872</v>
      </c>
      <c r="E582" s="82">
        <v>68745</v>
      </c>
      <c r="F582" s="82" t="s">
        <v>9358</v>
      </c>
      <c r="G582" s="238" t="s">
        <v>9257</v>
      </c>
      <c r="H582" s="83">
        <v>268745000781</v>
      </c>
      <c r="I582" s="82" t="s">
        <v>8812</v>
      </c>
      <c r="J582" s="240">
        <v>268745000595</v>
      </c>
      <c r="K582" s="82" t="s">
        <v>8813</v>
      </c>
      <c r="L582" s="82" t="s">
        <v>535</v>
      </c>
      <c r="M582" s="84" t="s">
        <v>8811</v>
      </c>
      <c r="N582" s="85">
        <v>1</v>
      </c>
      <c r="O582" s="238">
        <v>0</v>
      </c>
      <c r="P582" s="238">
        <v>0</v>
      </c>
      <c r="Q582" s="238">
        <v>0</v>
      </c>
      <c r="R582" s="238">
        <v>0</v>
      </c>
      <c r="S582" s="238">
        <v>0</v>
      </c>
      <c r="T582" s="238">
        <v>0</v>
      </c>
      <c r="U582" s="238">
        <v>0</v>
      </c>
      <c r="V582" s="238">
        <v>0</v>
      </c>
      <c r="W582" s="238">
        <v>0</v>
      </c>
      <c r="X582" s="238">
        <v>0</v>
      </c>
      <c r="Y582" s="238">
        <v>0</v>
      </c>
      <c r="Z582" s="238">
        <v>0</v>
      </c>
      <c r="AA582" s="238">
        <v>0</v>
      </c>
      <c r="AB582" s="238">
        <v>0</v>
      </c>
      <c r="AC582" s="238">
        <v>0</v>
      </c>
      <c r="AD582" s="238">
        <v>0</v>
      </c>
      <c r="AE582" s="238">
        <v>0</v>
      </c>
      <c r="AF582" s="238">
        <v>0</v>
      </c>
      <c r="AG582" s="238">
        <v>0</v>
      </c>
      <c r="AH582" s="238">
        <v>0</v>
      </c>
      <c r="AI582" s="238">
        <v>0</v>
      </c>
      <c r="AJ582" s="238">
        <v>0</v>
      </c>
      <c r="AK582" s="239">
        <f t="shared" si="10"/>
        <v>1</v>
      </c>
    </row>
    <row r="583" spans="1:37" ht="15" customHeight="1" x14ac:dyDescent="0.3">
      <c r="A583" s="85">
        <v>582</v>
      </c>
      <c r="B583" s="242">
        <v>2</v>
      </c>
      <c r="C583" s="82" t="s">
        <v>872</v>
      </c>
      <c r="D583" s="82" t="s">
        <v>872</v>
      </c>
      <c r="E583" s="82">
        <v>68745</v>
      </c>
      <c r="F583" s="82" t="s">
        <v>9358</v>
      </c>
      <c r="G583" s="238" t="s">
        <v>9257</v>
      </c>
      <c r="H583" s="83">
        <v>168745000141</v>
      </c>
      <c r="I583" s="82" t="s">
        <v>8814</v>
      </c>
      <c r="J583" s="240">
        <v>168745000141</v>
      </c>
      <c r="K583" s="82" t="s">
        <v>8814</v>
      </c>
      <c r="L583" s="82" t="s">
        <v>523</v>
      </c>
      <c r="M583" s="84" t="s">
        <v>8812</v>
      </c>
      <c r="N583" s="85">
        <v>1</v>
      </c>
      <c r="O583" s="238">
        <v>0</v>
      </c>
      <c r="P583" s="238">
        <v>0</v>
      </c>
      <c r="Q583" s="238">
        <v>0</v>
      </c>
      <c r="R583" s="238">
        <v>0</v>
      </c>
      <c r="S583" s="238">
        <v>0</v>
      </c>
      <c r="T583" s="238">
        <v>0</v>
      </c>
      <c r="U583" s="238">
        <v>0</v>
      </c>
      <c r="V583" s="238">
        <v>0</v>
      </c>
      <c r="W583" s="238">
        <v>0</v>
      </c>
      <c r="X583" s="238">
        <v>0</v>
      </c>
      <c r="Y583" s="238">
        <v>0</v>
      </c>
      <c r="Z583" s="238">
        <v>0</v>
      </c>
      <c r="AA583" s="238">
        <v>0</v>
      </c>
      <c r="AB583" s="238">
        <v>0</v>
      </c>
      <c r="AC583" s="238">
        <v>0</v>
      </c>
      <c r="AD583" s="238">
        <v>0</v>
      </c>
      <c r="AE583" s="238">
        <v>0</v>
      </c>
      <c r="AF583" s="238">
        <v>0</v>
      </c>
      <c r="AG583" s="238">
        <v>0</v>
      </c>
      <c r="AH583" s="238">
        <v>0</v>
      </c>
      <c r="AI583" s="238">
        <v>0</v>
      </c>
      <c r="AJ583" s="238">
        <v>0</v>
      </c>
      <c r="AK583" s="239">
        <f t="shared" si="10"/>
        <v>1</v>
      </c>
    </row>
    <row r="584" spans="1:37" ht="15" customHeight="1" x14ac:dyDescent="0.3">
      <c r="A584" s="85">
        <v>583</v>
      </c>
      <c r="B584" s="242">
        <v>2</v>
      </c>
      <c r="C584" s="82" t="s">
        <v>872</v>
      </c>
      <c r="D584" s="82" t="s">
        <v>872</v>
      </c>
      <c r="E584" s="82">
        <v>68755</v>
      </c>
      <c r="F584" s="82" t="s">
        <v>9361</v>
      </c>
      <c r="G584" s="238" t="s">
        <v>9257</v>
      </c>
      <c r="H584" s="83">
        <v>268755000046</v>
      </c>
      <c r="I584" s="82" t="s">
        <v>8817</v>
      </c>
      <c r="J584" s="240">
        <v>268755000046</v>
      </c>
      <c r="K584" s="82" t="s">
        <v>8818</v>
      </c>
      <c r="L584" s="82" t="s">
        <v>535</v>
      </c>
      <c r="M584" s="84" t="s">
        <v>8815</v>
      </c>
      <c r="N584" s="85">
        <v>1</v>
      </c>
      <c r="O584" s="238">
        <v>0</v>
      </c>
      <c r="P584" s="238">
        <v>0</v>
      </c>
      <c r="Q584" s="238">
        <v>0</v>
      </c>
      <c r="R584" s="238">
        <v>0</v>
      </c>
      <c r="S584" s="238">
        <v>0</v>
      </c>
      <c r="T584" s="238">
        <v>0</v>
      </c>
      <c r="U584" s="238">
        <v>0</v>
      </c>
      <c r="V584" s="238">
        <v>0</v>
      </c>
      <c r="W584" s="238">
        <v>0</v>
      </c>
      <c r="X584" s="238">
        <v>0</v>
      </c>
      <c r="Y584" s="238">
        <v>0</v>
      </c>
      <c r="Z584" s="238">
        <v>0</v>
      </c>
      <c r="AA584" s="238">
        <v>0</v>
      </c>
      <c r="AB584" s="238">
        <v>0</v>
      </c>
      <c r="AC584" s="238">
        <v>0</v>
      </c>
      <c r="AD584" s="238">
        <v>0</v>
      </c>
      <c r="AE584" s="238">
        <v>0</v>
      </c>
      <c r="AF584" s="238">
        <v>0</v>
      </c>
      <c r="AG584" s="238">
        <v>0</v>
      </c>
      <c r="AH584" s="238">
        <v>0</v>
      </c>
      <c r="AI584" s="238">
        <v>0</v>
      </c>
      <c r="AJ584" s="238">
        <v>0</v>
      </c>
      <c r="AK584" s="239">
        <f t="shared" si="10"/>
        <v>1</v>
      </c>
    </row>
    <row r="585" spans="1:37" ht="15" customHeight="1" x14ac:dyDescent="0.3">
      <c r="A585" s="85">
        <v>584</v>
      </c>
      <c r="B585" s="242">
        <v>2</v>
      </c>
      <c r="C585" s="82" t="s">
        <v>872</v>
      </c>
      <c r="D585" s="82" t="s">
        <v>872</v>
      </c>
      <c r="E585" s="82">
        <v>68755</v>
      </c>
      <c r="F585" s="82" t="s">
        <v>9361</v>
      </c>
      <c r="G585" s="238" t="s">
        <v>9257</v>
      </c>
      <c r="H585" s="83">
        <v>168755000360</v>
      </c>
      <c r="I585" s="82" t="s">
        <v>8820</v>
      </c>
      <c r="J585" s="240">
        <v>168755000238</v>
      </c>
      <c r="K585" s="82" t="s">
        <v>8821</v>
      </c>
      <c r="L585" s="82" t="s">
        <v>523</v>
      </c>
      <c r="M585" s="84" t="s">
        <v>8819</v>
      </c>
      <c r="N585" s="85">
        <v>1</v>
      </c>
      <c r="O585" s="238">
        <v>0</v>
      </c>
      <c r="P585" s="238">
        <v>0</v>
      </c>
      <c r="Q585" s="238">
        <v>0</v>
      </c>
      <c r="R585" s="238">
        <v>0</v>
      </c>
      <c r="S585" s="238">
        <v>0</v>
      </c>
      <c r="T585" s="238">
        <v>0</v>
      </c>
      <c r="U585" s="238">
        <v>0</v>
      </c>
      <c r="V585" s="238">
        <v>0</v>
      </c>
      <c r="W585" s="238">
        <v>0</v>
      </c>
      <c r="X585" s="238">
        <v>0</v>
      </c>
      <c r="Y585" s="238">
        <v>0</v>
      </c>
      <c r="Z585" s="238">
        <v>0</v>
      </c>
      <c r="AA585" s="238">
        <v>0</v>
      </c>
      <c r="AB585" s="238">
        <v>0</v>
      </c>
      <c r="AC585" s="238">
        <v>0</v>
      </c>
      <c r="AD585" s="238">
        <v>0</v>
      </c>
      <c r="AE585" s="238">
        <v>0</v>
      </c>
      <c r="AF585" s="238">
        <v>0</v>
      </c>
      <c r="AG585" s="238">
        <v>0</v>
      </c>
      <c r="AH585" s="238">
        <v>0</v>
      </c>
      <c r="AI585" s="238">
        <v>0</v>
      </c>
      <c r="AJ585" s="238">
        <v>0</v>
      </c>
      <c r="AK585" s="239">
        <f t="shared" si="10"/>
        <v>1</v>
      </c>
    </row>
    <row r="586" spans="1:37" ht="15" customHeight="1" x14ac:dyDescent="0.3">
      <c r="A586" s="85">
        <v>585</v>
      </c>
      <c r="B586" s="242">
        <v>2</v>
      </c>
      <c r="C586" s="82" t="s">
        <v>872</v>
      </c>
      <c r="D586" s="82" t="s">
        <v>872</v>
      </c>
      <c r="E586" s="82">
        <v>68755</v>
      </c>
      <c r="F586" s="82" t="s">
        <v>9361</v>
      </c>
      <c r="G586" s="238" t="s">
        <v>9257</v>
      </c>
      <c r="H586" s="83">
        <v>168755000246</v>
      </c>
      <c r="I586" s="82" t="s">
        <v>8823</v>
      </c>
      <c r="J586" s="240">
        <v>168755000271</v>
      </c>
      <c r="K586" s="82" t="s">
        <v>8824</v>
      </c>
      <c r="L586" s="82" t="s">
        <v>523</v>
      </c>
      <c r="M586" s="84" t="s">
        <v>8822</v>
      </c>
      <c r="N586" s="85">
        <v>2</v>
      </c>
      <c r="O586" s="238">
        <v>0</v>
      </c>
      <c r="P586" s="238">
        <v>0</v>
      </c>
      <c r="Q586" s="238">
        <v>0</v>
      </c>
      <c r="R586" s="238">
        <v>0</v>
      </c>
      <c r="S586" s="238">
        <v>0</v>
      </c>
      <c r="T586" s="238">
        <v>0</v>
      </c>
      <c r="U586" s="238">
        <v>0</v>
      </c>
      <c r="V586" s="238">
        <v>0</v>
      </c>
      <c r="W586" s="238">
        <v>0</v>
      </c>
      <c r="X586" s="238">
        <v>0</v>
      </c>
      <c r="Y586" s="238">
        <v>0</v>
      </c>
      <c r="Z586" s="238">
        <v>0</v>
      </c>
      <c r="AA586" s="238">
        <v>0</v>
      </c>
      <c r="AB586" s="238">
        <v>0</v>
      </c>
      <c r="AC586" s="238">
        <v>0</v>
      </c>
      <c r="AD586" s="238">
        <v>0</v>
      </c>
      <c r="AE586" s="238">
        <v>0</v>
      </c>
      <c r="AF586" s="238">
        <v>0</v>
      </c>
      <c r="AG586" s="238">
        <v>0</v>
      </c>
      <c r="AH586" s="238">
        <v>0</v>
      </c>
      <c r="AI586" s="238">
        <v>0</v>
      </c>
      <c r="AJ586" s="238">
        <v>0</v>
      </c>
      <c r="AK586" s="239">
        <f t="shared" si="10"/>
        <v>2</v>
      </c>
    </row>
    <row r="587" spans="1:37" ht="15" customHeight="1" x14ac:dyDescent="0.3">
      <c r="A587" s="85">
        <v>586</v>
      </c>
      <c r="B587" s="242">
        <v>2</v>
      </c>
      <c r="C587" s="82" t="s">
        <v>872</v>
      </c>
      <c r="D587" s="82" t="s">
        <v>872</v>
      </c>
      <c r="E587" s="82">
        <v>68770</v>
      </c>
      <c r="F587" s="82" t="s">
        <v>9362</v>
      </c>
      <c r="G587" s="238" t="s">
        <v>9257</v>
      </c>
      <c r="H587" s="83">
        <v>268770000010</v>
      </c>
      <c r="I587" s="82" t="s">
        <v>5512</v>
      </c>
      <c r="J587" s="240">
        <v>268770000010</v>
      </c>
      <c r="K587" s="82" t="s">
        <v>5513</v>
      </c>
      <c r="L587" s="82" t="s">
        <v>535</v>
      </c>
      <c r="M587" s="84" t="s">
        <v>8825</v>
      </c>
      <c r="N587" s="85">
        <v>0</v>
      </c>
      <c r="O587" s="238">
        <v>0</v>
      </c>
      <c r="P587" s="238">
        <v>0</v>
      </c>
      <c r="Q587" s="238">
        <v>1</v>
      </c>
      <c r="R587" s="238">
        <v>0</v>
      </c>
      <c r="S587" s="238">
        <v>0</v>
      </c>
      <c r="T587" s="238">
        <v>0</v>
      </c>
      <c r="U587" s="238">
        <v>0</v>
      </c>
      <c r="V587" s="238">
        <v>0</v>
      </c>
      <c r="W587" s="238">
        <v>0</v>
      </c>
      <c r="X587" s="238">
        <v>0</v>
      </c>
      <c r="Y587" s="238">
        <v>0</v>
      </c>
      <c r="Z587" s="238">
        <v>0</v>
      </c>
      <c r="AA587" s="238">
        <v>0</v>
      </c>
      <c r="AB587" s="238">
        <v>0</v>
      </c>
      <c r="AC587" s="238">
        <v>0</v>
      </c>
      <c r="AD587" s="238">
        <v>0</v>
      </c>
      <c r="AE587" s="238">
        <v>0</v>
      </c>
      <c r="AF587" s="238">
        <v>0</v>
      </c>
      <c r="AG587" s="238">
        <v>0</v>
      </c>
      <c r="AH587" s="238">
        <v>0</v>
      </c>
      <c r="AI587" s="238">
        <v>0</v>
      </c>
      <c r="AJ587" s="238">
        <v>0</v>
      </c>
      <c r="AK587" s="239">
        <f t="shared" si="10"/>
        <v>1</v>
      </c>
    </row>
    <row r="588" spans="1:37" x14ac:dyDescent="0.3">
      <c r="A588" s="85">
        <v>587</v>
      </c>
      <c r="B588" s="242">
        <v>2</v>
      </c>
      <c r="C588" s="82" t="s">
        <v>872</v>
      </c>
      <c r="D588" s="82" t="s">
        <v>872</v>
      </c>
      <c r="E588" s="82">
        <v>68861</v>
      </c>
      <c r="F588" s="82" t="s">
        <v>9363</v>
      </c>
      <c r="G588" s="238" t="s">
        <v>9257</v>
      </c>
      <c r="H588" s="83">
        <v>368861000025</v>
      </c>
      <c r="I588" s="82" t="s">
        <v>8827</v>
      </c>
      <c r="J588" s="240">
        <v>168861000549</v>
      </c>
      <c r="K588" s="82" t="s">
        <v>8828</v>
      </c>
      <c r="L588" s="82" t="s">
        <v>523</v>
      </c>
      <c r="M588" s="84" t="s">
        <v>5514</v>
      </c>
      <c r="N588" s="85">
        <v>3</v>
      </c>
      <c r="O588" s="238">
        <v>0</v>
      </c>
      <c r="P588" s="238">
        <v>0</v>
      </c>
      <c r="Q588" s="238">
        <v>0</v>
      </c>
      <c r="R588" s="238">
        <v>0</v>
      </c>
      <c r="S588" s="238">
        <v>0</v>
      </c>
      <c r="T588" s="238">
        <v>0</v>
      </c>
      <c r="U588" s="238">
        <v>0</v>
      </c>
      <c r="V588" s="238">
        <v>0</v>
      </c>
      <c r="W588" s="238">
        <v>0</v>
      </c>
      <c r="X588" s="238">
        <v>0</v>
      </c>
      <c r="Y588" s="238">
        <v>0</v>
      </c>
      <c r="Z588" s="238">
        <v>0</v>
      </c>
      <c r="AA588" s="238">
        <v>0</v>
      </c>
      <c r="AB588" s="238">
        <v>0</v>
      </c>
      <c r="AC588" s="238">
        <v>0</v>
      </c>
      <c r="AD588" s="238">
        <v>0</v>
      </c>
      <c r="AE588" s="238">
        <v>0</v>
      </c>
      <c r="AF588" s="238">
        <v>0</v>
      </c>
      <c r="AG588" s="238">
        <v>0</v>
      </c>
      <c r="AH588" s="238">
        <v>0</v>
      </c>
      <c r="AI588" s="238">
        <v>0</v>
      </c>
      <c r="AJ588" s="238">
        <v>0</v>
      </c>
      <c r="AK588" s="239">
        <f t="shared" si="10"/>
        <v>3</v>
      </c>
    </row>
    <row r="589" spans="1:37" x14ac:dyDescent="0.3">
      <c r="A589" s="85">
        <v>588</v>
      </c>
      <c r="B589" s="242">
        <v>2</v>
      </c>
      <c r="C589" s="82" t="s">
        <v>872</v>
      </c>
      <c r="D589" s="82" t="s">
        <v>872</v>
      </c>
      <c r="E589" s="82">
        <v>68861</v>
      </c>
      <c r="F589" s="82" t="s">
        <v>9363</v>
      </c>
      <c r="G589" s="238" t="s">
        <v>9257</v>
      </c>
      <c r="H589" s="83">
        <v>168861000794</v>
      </c>
      <c r="I589" s="82" t="s">
        <v>8820</v>
      </c>
      <c r="J589" s="240">
        <v>168861000531</v>
      </c>
      <c r="K589" s="82" t="s">
        <v>9364</v>
      </c>
      <c r="L589" s="82" t="s">
        <v>523</v>
      </c>
      <c r="M589" s="84" t="s">
        <v>8829</v>
      </c>
      <c r="N589" s="85">
        <v>1</v>
      </c>
      <c r="O589" s="238">
        <v>0</v>
      </c>
      <c r="P589" s="238">
        <v>0</v>
      </c>
      <c r="Q589" s="238">
        <v>0</v>
      </c>
      <c r="R589" s="238">
        <v>0</v>
      </c>
      <c r="S589" s="238">
        <v>0</v>
      </c>
      <c r="T589" s="238">
        <v>0</v>
      </c>
      <c r="U589" s="238">
        <v>0</v>
      </c>
      <c r="V589" s="238">
        <v>0</v>
      </c>
      <c r="W589" s="238">
        <v>0</v>
      </c>
      <c r="X589" s="238">
        <v>0</v>
      </c>
      <c r="Y589" s="238">
        <v>0</v>
      </c>
      <c r="Z589" s="238">
        <v>0</v>
      </c>
      <c r="AA589" s="238">
        <v>0</v>
      </c>
      <c r="AB589" s="238">
        <v>0</v>
      </c>
      <c r="AC589" s="238">
        <v>0</v>
      </c>
      <c r="AD589" s="238">
        <v>0</v>
      </c>
      <c r="AE589" s="238">
        <v>0</v>
      </c>
      <c r="AF589" s="238">
        <v>0</v>
      </c>
      <c r="AG589" s="238">
        <v>0</v>
      </c>
      <c r="AH589" s="238">
        <v>0</v>
      </c>
      <c r="AI589" s="238">
        <v>0</v>
      </c>
      <c r="AJ589" s="238">
        <v>0</v>
      </c>
      <c r="AK589" s="239">
        <f t="shared" si="10"/>
        <v>1</v>
      </c>
    </row>
    <row r="590" spans="1:37" x14ac:dyDescent="0.3">
      <c r="A590" s="85">
        <v>589</v>
      </c>
      <c r="B590" s="242">
        <v>2</v>
      </c>
      <c r="C590" s="82" t="s">
        <v>872</v>
      </c>
      <c r="D590" s="82" t="s">
        <v>872</v>
      </c>
      <c r="E590" s="82">
        <v>68861</v>
      </c>
      <c r="F590" s="82" t="s">
        <v>9363</v>
      </c>
      <c r="G590" s="238" t="s">
        <v>9257</v>
      </c>
      <c r="H590" s="83">
        <v>168861000794</v>
      </c>
      <c r="I590" s="82" t="s">
        <v>8820</v>
      </c>
      <c r="J590" s="240">
        <v>168861000557</v>
      </c>
      <c r="K590" s="82" t="s">
        <v>8832</v>
      </c>
      <c r="L590" s="82" t="s">
        <v>523</v>
      </c>
      <c r="M590" s="84" t="s">
        <v>8831</v>
      </c>
      <c r="N590" s="85">
        <v>1</v>
      </c>
      <c r="O590" s="238">
        <v>0</v>
      </c>
      <c r="P590" s="238">
        <v>0</v>
      </c>
      <c r="Q590" s="238">
        <v>0</v>
      </c>
      <c r="R590" s="238">
        <v>0</v>
      </c>
      <c r="S590" s="238">
        <v>0</v>
      </c>
      <c r="T590" s="238">
        <v>0</v>
      </c>
      <c r="U590" s="238">
        <v>0</v>
      </c>
      <c r="V590" s="238">
        <v>0</v>
      </c>
      <c r="W590" s="238">
        <v>0</v>
      </c>
      <c r="X590" s="238">
        <v>0</v>
      </c>
      <c r="Y590" s="238">
        <v>0</v>
      </c>
      <c r="Z590" s="238">
        <v>0</v>
      </c>
      <c r="AA590" s="238">
        <v>0</v>
      </c>
      <c r="AB590" s="238">
        <v>0</v>
      </c>
      <c r="AC590" s="238">
        <v>0</v>
      </c>
      <c r="AD590" s="238">
        <v>0</v>
      </c>
      <c r="AE590" s="238">
        <v>0</v>
      </c>
      <c r="AF590" s="238">
        <v>0</v>
      </c>
      <c r="AG590" s="238">
        <v>0</v>
      </c>
      <c r="AH590" s="238">
        <v>0</v>
      </c>
      <c r="AI590" s="238">
        <v>0</v>
      </c>
      <c r="AJ590" s="238">
        <v>0</v>
      </c>
      <c r="AK590" s="239">
        <f t="shared" si="10"/>
        <v>1</v>
      </c>
    </row>
    <row r="591" spans="1:37" ht="14.5" thickBot="1" x14ac:dyDescent="0.35">
      <c r="A591" s="262" t="s">
        <v>214</v>
      </c>
      <c r="B591" s="263"/>
      <c r="C591" s="264"/>
      <c r="D591" s="264"/>
      <c r="E591" s="264"/>
      <c r="F591" s="264"/>
      <c r="G591" s="264"/>
      <c r="H591" s="264"/>
      <c r="I591" s="264"/>
      <c r="J591" s="264"/>
      <c r="K591" s="264"/>
      <c r="L591" s="264"/>
      <c r="M591" s="265"/>
      <c r="N591" s="241">
        <f t="shared" ref="N591:AK591" si="11">SUM(N$2:N$590)</f>
        <v>583</v>
      </c>
      <c r="O591" s="246">
        <f t="shared" si="11"/>
        <v>51</v>
      </c>
      <c r="P591" s="246">
        <f t="shared" si="11"/>
        <v>13</v>
      </c>
      <c r="Q591" s="246">
        <f t="shared" si="11"/>
        <v>9</v>
      </c>
      <c r="R591" s="246">
        <f t="shared" si="11"/>
        <v>6</v>
      </c>
      <c r="S591" s="246">
        <f t="shared" si="11"/>
        <v>2</v>
      </c>
      <c r="T591" s="246">
        <f t="shared" si="11"/>
        <v>3</v>
      </c>
      <c r="U591" s="246">
        <f t="shared" si="11"/>
        <v>5</v>
      </c>
      <c r="V591" s="246">
        <f t="shared" si="11"/>
        <v>1</v>
      </c>
      <c r="W591" s="246">
        <f t="shared" si="11"/>
        <v>3</v>
      </c>
      <c r="X591" s="246">
        <f t="shared" si="11"/>
        <v>1</v>
      </c>
      <c r="Y591" s="246">
        <f t="shared" si="11"/>
        <v>0</v>
      </c>
      <c r="Z591" s="246">
        <f t="shared" si="11"/>
        <v>0</v>
      </c>
      <c r="AA591" s="246">
        <f t="shared" si="11"/>
        <v>0</v>
      </c>
      <c r="AB591" s="246">
        <f t="shared" si="11"/>
        <v>43</v>
      </c>
      <c r="AC591" s="246">
        <f t="shared" si="11"/>
        <v>19</v>
      </c>
      <c r="AD591" s="246">
        <f t="shared" si="11"/>
        <v>3</v>
      </c>
      <c r="AE591" s="246">
        <f t="shared" si="11"/>
        <v>16</v>
      </c>
      <c r="AF591" s="246">
        <f t="shared" si="11"/>
        <v>16</v>
      </c>
      <c r="AG591" s="246">
        <f t="shared" si="11"/>
        <v>0</v>
      </c>
      <c r="AH591" s="246">
        <f t="shared" si="11"/>
        <v>1</v>
      </c>
      <c r="AI591" s="246">
        <f t="shared" si="11"/>
        <v>1</v>
      </c>
      <c r="AJ591" s="246">
        <f t="shared" si="11"/>
        <v>0</v>
      </c>
      <c r="AK591" s="247">
        <f t="shared" si="11"/>
        <v>776</v>
      </c>
    </row>
  </sheetData>
  <mergeCells count="1">
    <mergeCell ref="A591:M591"/>
  </mergeCells>
  <conditionalFormatting sqref="J1:J1048576">
    <cfRule type="duplicateValues" dxfId="5" priority="1"/>
  </conditionalFormatting>
  <conditionalFormatting sqref="J1">
    <cfRule type="duplicateValues" dxfId="4" priority="2"/>
  </conditionalFormatting>
  <conditionalFormatting sqref="J2:J590">
    <cfRule type="duplicateValues" dxfId="3" priority="4"/>
    <cfRule type="duplicateValues" dxfId="2" priority="5"/>
  </conditionalFormatting>
  <conditionalFormatting sqref="J591:J1048576">
    <cfRule type="duplicateValues" dxfId="1" priority="3"/>
  </conditionalFormatting>
  <pageMargins left="0.7" right="0.7" top="0.75" bottom="0.75" header="0.3" footer="0.3"/>
  <pageSetup orientation="portrait" r:id="rId1"/>
  <headerFooter>
    <oddHeader>&amp;C&amp;G</oddHead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286CB-FDD9-45DA-8B3B-D358CEB5BF82}">
  <sheetPr>
    <pageSetUpPr fitToPage="1"/>
  </sheetPr>
  <dimension ref="A1:J730"/>
  <sheetViews>
    <sheetView tabSelected="1" zoomScale="85" zoomScaleNormal="85" workbookViewId="0">
      <pane ySplit="1" topLeftCell="A2" activePane="bottomLeft" state="frozen"/>
      <selection pane="bottomLeft"/>
    </sheetView>
  </sheetViews>
  <sheetFormatPr baseColWidth="10" defaultColWidth="11.453125" defaultRowHeight="15.5" x14ac:dyDescent="0.35"/>
  <cols>
    <col min="1" max="1" width="18.7265625" style="357" customWidth="1"/>
    <col min="2" max="2" width="16.453125" style="358" customWidth="1"/>
    <col min="3" max="3" width="41.26953125" style="95" customWidth="1"/>
    <col min="4" max="4" width="11.453125" style="359" customWidth="1"/>
    <col min="5" max="5" width="38.54296875" style="95" customWidth="1"/>
    <col min="6" max="6" width="14.453125" style="359" customWidth="1"/>
    <col min="7" max="7" width="14" style="355" customWidth="1"/>
    <col min="8" max="8" width="16.26953125" style="360" customWidth="1"/>
    <col min="9" max="9" width="17.81640625" style="95" bestFit="1" customWidth="1"/>
    <col min="10" max="16384" width="11.453125" style="95"/>
  </cols>
  <sheetData>
    <row r="1" spans="1:10" ht="31" x14ac:dyDescent="0.35">
      <c r="A1" s="93" t="s">
        <v>9186</v>
      </c>
      <c r="B1" s="93" t="s">
        <v>9187</v>
      </c>
      <c r="C1" s="93" t="s">
        <v>2</v>
      </c>
      <c r="D1" s="93" t="s">
        <v>3</v>
      </c>
      <c r="E1" s="93" t="s">
        <v>217</v>
      </c>
      <c r="F1" s="93" t="s">
        <v>9188</v>
      </c>
      <c r="G1" s="94" t="s">
        <v>9197</v>
      </c>
      <c r="H1" s="94" t="s">
        <v>9198</v>
      </c>
    </row>
    <row r="2" spans="1:10" ht="15" customHeight="1" x14ac:dyDescent="0.35">
      <c r="A2" s="274" t="s">
        <v>9199</v>
      </c>
      <c r="B2" s="275" t="s">
        <v>498</v>
      </c>
      <c r="C2" s="96" t="s">
        <v>66</v>
      </c>
      <c r="D2" s="97">
        <v>1</v>
      </c>
      <c r="E2" s="96" t="s">
        <v>224</v>
      </c>
      <c r="F2" s="98">
        <v>1</v>
      </c>
      <c r="G2" s="276">
        <v>583</v>
      </c>
      <c r="H2" s="99">
        <f t="shared" ref="H2:H36" si="0">F2*G$2</f>
        <v>583</v>
      </c>
      <c r="J2" s="349"/>
    </row>
    <row r="3" spans="1:10" ht="14.5" x14ac:dyDescent="0.35">
      <c r="A3" s="274"/>
      <c r="B3" s="275"/>
      <c r="C3" s="96" t="s">
        <v>179</v>
      </c>
      <c r="D3" s="97">
        <v>20</v>
      </c>
      <c r="E3" s="96" t="s">
        <v>248</v>
      </c>
      <c r="F3" s="98">
        <v>1</v>
      </c>
      <c r="G3" s="276"/>
      <c r="H3" s="99">
        <f t="shared" si="0"/>
        <v>583</v>
      </c>
      <c r="J3" s="349"/>
    </row>
    <row r="4" spans="1:10" ht="14.5" x14ac:dyDescent="0.35">
      <c r="A4" s="274"/>
      <c r="B4" s="275"/>
      <c r="C4" s="96" t="s">
        <v>39</v>
      </c>
      <c r="D4" s="97">
        <v>27</v>
      </c>
      <c r="E4" s="96" t="s">
        <v>243</v>
      </c>
      <c r="F4" s="98">
        <v>2</v>
      </c>
      <c r="G4" s="276"/>
      <c r="H4" s="99">
        <f t="shared" si="0"/>
        <v>1166</v>
      </c>
      <c r="J4" s="349"/>
    </row>
    <row r="5" spans="1:10" ht="14.5" x14ac:dyDescent="0.35">
      <c r="A5" s="274"/>
      <c r="B5" s="275"/>
      <c r="C5" s="96" t="s">
        <v>120</v>
      </c>
      <c r="D5" s="97">
        <v>36</v>
      </c>
      <c r="E5" s="96" t="s">
        <v>224</v>
      </c>
      <c r="F5" s="98">
        <v>1</v>
      </c>
      <c r="G5" s="276"/>
      <c r="H5" s="99">
        <f t="shared" si="0"/>
        <v>583</v>
      </c>
      <c r="J5" s="349"/>
    </row>
    <row r="6" spans="1:10" ht="14.5" x14ac:dyDescent="0.35">
      <c r="A6" s="274"/>
      <c r="B6" s="275"/>
      <c r="C6" s="96" t="s">
        <v>181</v>
      </c>
      <c r="D6" s="97">
        <v>31</v>
      </c>
      <c r="E6" s="96" t="s">
        <v>9189</v>
      </c>
      <c r="F6" s="98">
        <v>1</v>
      </c>
      <c r="G6" s="276"/>
      <c r="H6" s="99">
        <f t="shared" si="0"/>
        <v>583</v>
      </c>
      <c r="J6" s="349"/>
    </row>
    <row r="7" spans="1:10" ht="14.5" x14ac:dyDescent="0.35">
      <c r="A7" s="274"/>
      <c r="B7" s="275"/>
      <c r="C7" s="96" t="s">
        <v>186</v>
      </c>
      <c r="D7" s="97">
        <v>8</v>
      </c>
      <c r="E7" s="96" t="s">
        <v>9190</v>
      </c>
      <c r="F7" s="98">
        <v>2</v>
      </c>
      <c r="G7" s="276"/>
      <c r="H7" s="99">
        <f t="shared" si="0"/>
        <v>1166</v>
      </c>
      <c r="J7" s="349"/>
    </row>
    <row r="8" spans="1:10" ht="14.5" x14ac:dyDescent="0.35">
      <c r="A8" s="274"/>
      <c r="B8" s="275"/>
      <c r="C8" s="96" t="s">
        <v>98</v>
      </c>
      <c r="D8" s="97">
        <v>17</v>
      </c>
      <c r="E8" s="96" t="s">
        <v>9191</v>
      </c>
      <c r="F8" s="98">
        <v>1</v>
      </c>
      <c r="G8" s="276"/>
      <c r="H8" s="99">
        <f t="shared" si="0"/>
        <v>583</v>
      </c>
      <c r="J8" s="349"/>
    </row>
    <row r="9" spans="1:10" ht="14.5" x14ac:dyDescent="0.35">
      <c r="A9" s="274"/>
      <c r="B9" s="275"/>
      <c r="C9" s="96" t="s">
        <v>18</v>
      </c>
      <c r="D9" s="97">
        <v>26</v>
      </c>
      <c r="E9" s="96" t="s">
        <v>265</v>
      </c>
      <c r="F9" s="98">
        <v>1</v>
      </c>
      <c r="G9" s="276"/>
      <c r="H9" s="99">
        <f t="shared" si="0"/>
        <v>583</v>
      </c>
      <c r="J9" s="349"/>
    </row>
    <row r="10" spans="1:10" ht="14.5" x14ac:dyDescent="0.35">
      <c r="A10" s="274"/>
      <c r="B10" s="275"/>
      <c r="C10" s="96" t="s">
        <v>177</v>
      </c>
      <c r="D10" s="97">
        <v>13</v>
      </c>
      <c r="E10" s="96" t="s">
        <v>241</v>
      </c>
      <c r="F10" s="98">
        <v>1</v>
      </c>
      <c r="G10" s="276"/>
      <c r="H10" s="99">
        <f t="shared" si="0"/>
        <v>583</v>
      </c>
      <c r="J10" s="349"/>
    </row>
    <row r="11" spans="1:10" ht="14.5" x14ac:dyDescent="0.35">
      <c r="A11" s="274"/>
      <c r="B11" s="275"/>
      <c r="C11" s="96" t="s">
        <v>23</v>
      </c>
      <c r="D11" s="97">
        <v>16</v>
      </c>
      <c r="E11" s="96" t="s">
        <v>224</v>
      </c>
      <c r="F11" s="98">
        <v>3</v>
      </c>
      <c r="G11" s="276"/>
      <c r="H11" s="99">
        <f t="shared" si="0"/>
        <v>1749</v>
      </c>
      <c r="J11" s="349"/>
    </row>
    <row r="12" spans="1:10" ht="14.5" x14ac:dyDescent="0.35">
      <c r="A12" s="274"/>
      <c r="B12" s="275"/>
      <c r="C12" s="96" t="s">
        <v>32</v>
      </c>
      <c r="D12" s="97">
        <v>11</v>
      </c>
      <c r="E12" s="96" t="s">
        <v>9200</v>
      </c>
      <c r="F12" s="98">
        <v>1</v>
      </c>
      <c r="G12" s="276"/>
      <c r="H12" s="99">
        <f t="shared" si="0"/>
        <v>583</v>
      </c>
      <c r="J12" s="349"/>
    </row>
    <row r="13" spans="1:10" ht="14.5" x14ac:dyDescent="0.35">
      <c r="A13" s="274"/>
      <c r="B13" s="275"/>
      <c r="C13" s="96" t="s">
        <v>33</v>
      </c>
      <c r="D13" s="97">
        <v>35</v>
      </c>
      <c r="E13" s="96" t="s">
        <v>9192</v>
      </c>
      <c r="F13" s="98">
        <v>1</v>
      </c>
      <c r="G13" s="276"/>
      <c r="H13" s="99">
        <f t="shared" si="0"/>
        <v>583</v>
      </c>
      <c r="J13" s="349"/>
    </row>
    <row r="14" spans="1:10" ht="14.5" x14ac:dyDescent="0.35">
      <c r="A14" s="274"/>
      <c r="B14" s="275"/>
      <c r="C14" s="96" t="s">
        <v>47</v>
      </c>
      <c r="D14" s="97">
        <v>33</v>
      </c>
      <c r="E14" s="100" t="s">
        <v>260</v>
      </c>
      <c r="F14" s="98">
        <v>1</v>
      </c>
      <c r="G14" s="276"/>
      <c r="H14" s="99">
        <f t="shared" si="0"/>
        <v>583</v>
      </c>
      <c r="J14" s="349"/>
    </row>
    <row r="15" spans="1:10" ht="14.5" x14ac:dyDescent="0.35">
      <c r="A15" s="274"/>
      <c r="B15" s="275"/>
      <c r="C15" s="96" t="s">
        <v>64</v>
      </c>
      <c r="D15" s="97">
        <v>10</v>
      </c>
      <c r="E15" s="100" t="s">
        <v>224</v>
      </c>
      <c r="F15" s="98">
        <v>5</v>
      </c>
      <c r="G15" s="276"/>
      <c r="H15" s="99">
        <f t="shared" si="0"/>
        <v>2915</v>
      </c>
      <c r="J15" s="349"/>
    </row>
    <row r="16" spans="1:10" ht="14.5" x14ac:dyDescent="0.35">
      <c r="A16" s="274"/>
      <c r="B16" s="275"/>
      <c r="C16" s="96" t="s">
        <v>69</v>
      </c>
      <c r="D16" s="97">
        <v>28</v>
      </c>
      <c r="E16" s="101" t="s">
        <v>224</v>
      </c>
      <c r="F16" s="98">
        <v>3</v>
      </c>
      <c r="G16" s="276"/>
      <c r="H16" s="99">
        <f t="shared" si="0"/>
        <v>1749</v>
      </c>
      <c r="J16" s="349"/>
    </row>
    <row r="17" spans="1:10" ht="14.5" x14ac:dyDescent="0.35">
      <c r="A17" s="274"/>
      <c r="B17" s="275"/>
      <c r="C17" s="96" t="s">
        <v>88</v>
      </c>
      <c r="D17" s="97">
        <v>25</v>
      </c>
      <c r="E17" s="101" t="s">
        <v>224</v>
      </c>
      <c r="F17" s="98">
        <v>2</v>
      </c>
      <c r="G17" s="276"/>
      <c r="H17" s="99">
        <f t="shared" si="0"/>
        <v>1166</v>
      </c>
      <c r="J17" s="349"/>
    </row>
    <row r="18" spans="1:10" ht="14.5" x14ac:dyDescent="0.35">
      <c r="A18" s="274"/>
      <c r="B18" s="275"/>
      <c r="C18" s="96" t="s">
        <v>89</v>
      </c>
      <c r="D18" s="97">
        <v>22</v>
      </c>
      <c r="E18" s="101" t="s">
        <v>230</v>
      </c>
      <c r="F18" s="98">
        <v>2</v>
      </c>
      <c r="G18" s="276"/>
      <c r="H18" s="99">
        <f t="shared" si="0"/>
        <v>1166</v>
      </c>
      <c r="J18" s="349"/>
    </row>
    <row r="19" spans="1:10" ht="29" x14ac:dyDescent="0.35">
      <c r="A19" s="274"/>
      <c r="B19" s="275"/>
      <c r="C19" s="96" t="s">
        <v>93</v>
      </c>
      <c r="D19" s="97">
        <v>29</v>
      </c>
      <c r="E19" s="101" t="s">
        <v>9193</v>
      </c>
      <c r="F19" s="98">
        <v>1</v>
      </c>
      <c r="G19" s="276"/>
      <c r="H19" s="99">
        <f t="shared" si="0"/>
        <v>583</v>
      </c>
      <c r="J19" s="349"/>
    </row>
    <row r="20" spans="1:10" ht="14.5" x14ac:dyDescent="0.35">
      <c r="A20" s="274"/>
      <c r="B20" s="275"/>
      <c r="C20" s="96" t="s">
        <v>180</v>
      </c>
      <c r="D20" s="97">
        <v>7</v>
      </c>
      <c r="E20" s="101" t="s">
        <v>230</v>
      </c>
      <c r="F20" s="98">
        <v>1</v>
      </c>
      <c r="G20" s="276"/>
      <c r="H20" s="99">
        <f t="shared" si="0"/>
        <v>583</v>
      </c>
      <c r="J20" s="349"/>
    </row>
    <row r="21" spans="1:10" ht="14.5" x14ac:dyDescent="0.35">
      <c r="A21" s="274"/>
      <c r="B21" s="275"/>
      <c r="C21" s="96" t="s">
        <v>110</v>
      </c>
      <c r="D21" s="97">
        <v>3</v>
      </c>
      <c r="E21" s="101" t="s">
        <v>224</v>
      </c>
      <c r="F21" s="98">
        <v>5</v>
      </c>
      <c r="G21" s="276"/>
      <c r="H21" s="99">
        <f t="shared" si="0"/>
        <v>2915</v>
      </c>
      <c r="J21" s="349"/>
    </row>
    <row r="22" spans="1:10" ht="14.5" x14ac:dyDescent="0.35">
      <c r="A22" s="274"/>
      <c r="B22" s="275"/>
      <c r="C22" s="96" t="s">
        <v>114</v>
      </c>
      <c r="D22" s="97">
        <v>23</v>
      </c>
      <c r="E22" s="101" t="s">
        <v>224</v>
      </c>
      <c r="F22" s="98">
        <v>1</v>
      </c>
      <c r="G22" s="276"/>
      <c r="H22" s="99">
        <f t="shared" si="0"/>
        <v>583</v>
      </c>
      <c r="J22" s="349"/>
    </row>
    <row r="23" spans="1:10" ht="14.5" x14ac:dyDescent="0.35">
      <c r="A23" s="274"/>
      <c r="B23" s="275"/>
      <c r="C23" s="96" t="s">
        <v>115</v>
      </c>
      <c r="D23" s="97">
        <v>9</v>
      </c>
      <c r="E23" s="100" t="s">
        <v>225</v>
      </c>
      <c r="F23" s="98">
        <v>5</v>
      </c>
      <c r="G23" s="276"/>
      <c r="H23" s="99">
        <f t="shared" si="0"/>
        <v>2915</v>
      </c>
      <c r="J23" s="349"/>
    </row>
    <row r="24" spans="1:10" ht="14.5" x14ac:dyDescent="0.35">
      <c r="A24" s="274"/>
      <c r="B24" s="275"/>
      <c r="C24" s="96" t="s">
        <v>129</v>
      </c>
      <c r="D24" s="97">
        <v>30</v>
      </c>
      <c r="E24" s="100" t="s">
        <v>241</v>
      </c>
      <c r="F24" s="98">
        <v>1</v>
      </c>
      <c r="G24" s="276"/>
      <c r="H24" s="99">
        <f t="shared" si="0"/>
        <v>583</v>
      </c>
      <c r="J24" s="349"/>
    </row>
    <row r="25" spans="1:10" ht="14.5" x14ac:dyDescent="0.35">
      <c r="A25" s="274"/>
      <c r="B25" s="275"/>
      <c r="C25" s="96" t="s">
        <v>136</v>
      </c>
      <c r="D25" s="97">
        <v>19</v>
      </c>
      <c r="E25" s="101" t="s">
        <v>224</v>
      </c>
      <c r="F25" s="98">
        <v>5</v>
      </c>
      <c r="G25" s="276"/>
      <c r="H25" s="99">
        <f t="shared" si="0"/>
        <v>2915</v>
      </c>
      <c r="J25" s="349"/>
    </row>
    <row r="26" spans="1:10" ht="14.5" x14ac:dyDescent="0.35">
      <c r="A26" s="274"/>
      <c r="B26" s="275"/>
      <c r="C26" s="96" t="s">
        <v>152</v>
      </c>
      <c r="D26" s="97">
        <v>15</v>
      </c>
      <c r="E26" s="101" t="s">
        <v>224</v>
      </c>
      <c r="F26" s="98">
        <v>6</v>
      </c>
      <c r="G26" s="276"/>
      <c r="H26" s="99">
        <f t="shared" si="0"/>
        <v>3498</v>
      </c>
      <c r="J26" s="349"/>
    </row>
    <row r="27" spans="1:10" ht="14.5" x14ac:dyDescent="0.35">
      <c r="A27" s="274"/>
      <c r="B27" s="275"/>
      <c r="C27" s="96" t="s">
        <v>184</v>
      </c>
      <c r="D27" s="97">
        <v>12</v>
      </c>
      <c r="E27" s="101" t="s">
        <v>243</v>
      </c>
      <c r="F27" s="98">
        <v>2</v>
      </c>
      <c r="G27" s="276"/>
      <c r="H27" s="99">
        <f t="shared" si="0"/>
        <v>1166</v>
      </c>
      <c r="J27" s="349"/>
    </row>
    <row r="28" spans="1:10" ht="14.5" x14ac:dyDescent="0.35">
      <c r="A28" s="274"/>
      <c r="B28" s="275"/>
      <c r="C28" s="96" t="s">
        <v>172</v>
      </c>
      <c r="D28" s="97">
        <v>21</v>
      </c>
      <c r="E28" s="101" t="s">
        <v>9194</v>
      </c>
      <c r="F28" s="98">
        <v>1</v>
      </c>
      <c r="G28" s="276"/>
      <c r="H28" s="99">
        <f t="shared" si="0"/>
        <v>583</v>
      </c>
      <c r="J28" s="349"/>
    </row>
    <row r="29" spans="1:10" ht="14.5" x14ac:dyDescent="0.35">
      <c r="A29" s="274"/>
      <c r="B29" s="275"/>
      <c r="C29" s="96" t="s">
        <v>173</v>
      </c>
      <c r="D29" s="97">
        <v>2</v>
      </c>
      <c r="E29" s="101" t="s">
        <v>9195</v>
      </c>
      <c r="F29" s="98">
        <v>1</v>
      </c>
      <c r="G29" s="276"/>
      <c r="H29" s="99">
        <f t="shared" si="0"/>
        <v>583</v>
      </c>
      <c r="J29" s="349"/>
    </row>
    <row r="30" spans="1:10" ht="14.5" x14ac:dyDescent="0.35">
      <c r="A30" s="274"/>
      <c r="B30" s="275"/>
      <c r="C30" s="96" t="s">
        <v>182</v>
      </c>
      <c r="D30" s="97">
        <v>18</v>
      </c>
      <c r="E30" s="101" t="s">
        <v>232</v>
      </c>
      <c r="F30" s="98">
        <v>1</v>
      </c>
      <c r="G30" s="276"/>
      <c r="H30" s="99">
        <f t="shared" si="0"/>
        <v>583</v>
      </c>
      <c r="J30" s="349"/>
    </row>
    <row r="31" spans="1:10" ht="14.5" x14ac:dyDescent="0.35">
      <c r="A31" s="274"/>
      <c r="B31" s="275"/>
      <c r="C31" s="96" t="s">
        <v>183</v>
      </c>
      <c r="D31" s="97">
        <v>24</v>
      </c>
      <c r="E31" s="101" t="s">
        <v>224</v>
      </c>
      <c r="F31" s="98">
        <v>2</v>
      </c>
      <c r="G31" s="276"/>
      <c r="H31" s="99">
        <f t="shared" si="0"/>
        <v>1166</v>
      </c>
      <c r="J31" s="349"/>
    </row>
    <row r="32" spans="1:10" ht="14.5" x14ac:dyDescent="0.35">
      <c r="A32" s="274"/>
      <c r="B32" s="275"/>
      <c r="C32" s="96" t="s">
        <v>189</v>
      </c>
      <c r="D32" s="97">
        <v>32</v>
      </c>
      <c r="E32" s="101" t="s">
        <v>228</v>
      </c>
      <c r="F32" s="98">
        <v>1</v>
      </c>
      <c r="G32" s="276"/>
      <c r="H32" s="99">
        <f t="shared" si="0"/>
        <v>583</v>
      </c>
      <c r="J32" s="349"/>
    </row>
    <row r="33" spans="1:10" ht="14.5" x14ac:dyDescent="0.35">
      <c r="A33" s="274"/>
      <c r="B33" s="275"/>
      <c r="C33" s="96" t="s">
        <v>191</v>
      </c>
      <c r="D33" s="97">
        <v>5</v>
      </c>
      <c r="E33" s="101" t="s">
        <v>224</v>
      </c>
      <c r="F33" s="98">
        <v>2</v>
      </c>
      <c r="G33" s="276"/>
      <c r="H33" s="99">
        <f t="shared" si="0"/>
        <v>1166</v>
      </c>
      <c r="J33" s="349"/>
    </row>
    <row r="34" spans="1:10" ht="14.5" x14ac:dyDescent="0.35">
      <c r="A34" s="274"/>
      <c r="B34" s="275"/>
      <c r="C34" s="96" t="s">
        <v>199</v>
      </c>
      <c r="D34" s="97">
        <v>14</v>
      </c>
      <c r="E34" s="101" t="s">
        <v>241</v>
      </c>
      <c r="F34" s="98">
        <v>1</v>
      </c>
      <c r="G34" s="276"/>
      <c r="H34" s="99">
        <f t="shared" si="0"/>
        <v>583</v>
      </c>
      <c r="J34" s="349"/>
    </row>
    <row r="35" spans="1:10" ht="14.5" x14ac:dyDescent="0.35">
      <c r="A35" s="274"/>
      <c r="B35" s="275"/>
      <c r="C35" s="96" t="s">
        <v>204</v>
      </c>
      <c r="D35" s="97">
        <v>6</v>
      </c>
      <c r="E35" s="101" t="s">
        <v>224</v>
      </c>
      <c r="F35" s="98">
        <v>2</v>
      </c>
      <c r="G35" s="276"/>
      <c r="H35" s="99">
        <f t="shared" si="0"/>
        <v>1166</v>
      </c>
      <c r="J35" s="349"/>
    </row>
    <row r="36" spans="1:10" ht="14.5" x14ac:dyDescent="0.35">
      <c r="A36" s="274"/>
      <c r="B36" s="275"/>
      <c r="C36" s="96" t="s">
        <v>212</v>
      </c>
      <c r="D36" s="97">
        <v>4</v>
      </c>
      <c r="E36" s="101" t="s">
        <v>224</v>
      </c>
      <c r="F36" s="98">
        <v>2</v>
      </c>
      <c r="G36" s="276"/>
      <c r="H36" s="99">
        <f t="shared" si="0"/>
        <v>1166</v>
      </c>
      <c r="J36" s="349"/>
    </row>
    <row r="37" spans="1:10" ht="15" customHeight="1" x14ac:dyDescent="0.35">
      <c r="A37" s="277" t="s">
        <v>9201</v>
      </c>
      <c r="B37" s="278" t="s">
        <v>499</v>
      </c>
      <c r="C37" s="102" t="s">
        <v>66</v>
      </c>
      <c r="D37" s="103">
        <v>1</v>
      </c>
      <c r="E37" s="102" t="s">
        <v>224</v>
      </c>
      <c r="F37" s="103">
        <v>2</v>
      </c>
      <c r="G37" s="279">
        <v>51</v>
      </c>
      <c r="H37" s="104">
        <f t="shared" ref="H37:H59" si="1">F37*G$37</f>
        <v>102</v>
      </c>
    </row>
    <row r="38" spans="1:10" ht="14.5" x14ac:dyDescent="0.35">
      <c r="A38" s="277"/>
      <c r="B38" s="278"/>
      <c r="C38" s="102" t="s">
        <v>174</v>
      </c>
      <c r="D38" s="103">
        <v>70</v>
      </c>
      <c r="E38" s="102" t="s">
        <v>224</v>
      </c>
      <c r="F38" s="103">
        <v>3</v>
      </c>
      <c r="G38" s="280"/>
      <c r="H38" s="104">
        <f t="shared" si="1"/>
        <v>153</v>
      </c>
    </row>
    <row r="39" spans="1:10" ht="14.5" x14ac:dyDescent="0.35">
      <c r="A39" s="277"/>
      <c r="B39" s="278"/>
      <c r="C39" s="102" t="s">
        <v>97</v>
      </c>
      <c r="D39" s="103">
        <v>71</v>
      </c>
      <c r="E39" s="102" t="s">
        <v>224</v>
      </c>
      <c r="F39" s="103">
        <v>10</v>
      </c>
      <c r="G39" s="280"/>
      <c r="H39" s="104">
        <f t="shared" si="1"/>
        <v>510</v>
      </c>
    </row>
    <row r="40" spans="1:10" ht="14.5" x14ac:dyDescent="0.35">
      <c r="A40" s="277"/>
      <c r="B40" s="278"/>
      <c r="C40" s="102" t="s">
        <v>179</v>
      </c>
      <c r="D40" s="103">
        <v>20</v>
      </c>
      <c r="E40" s="102" t="s">
        <v>248</v>
      </c>
      <c r="F40" s="103">
        <v>3</v>
      </c>
      <c r="G40" s="280"/>
      <c r="H40" s="104">
        <f t="shared" si="1"/>
        <v>153</v>
      </c>
    </row>
    <row r="41" spans="1:10" ht="14.5" x14ac:dyDescent="0.35">
      <c r="A41" s="277"/>
      <c r="B41" s="278"/>
      <c r="C41" s="102" t="s">
        <v>45</v>
      </c>
      <c r="D41" s="103">
        <v>74</v>
      </c>
      <c r="E41" s="102" t="s">
        <v>224</v>
      </c>
      <c r="F41" s="103">
        <v>2</v>
      </c>
      <c r="G41" s="280"/>
      <c r="H41" s="104">
        <f t="shared" si="1"/>
        <v>102</v>
      </c>
    </row>
    <row r="42" spans="1:10" ht="14.5" x14ac:dyDescent="0.35">
      <c r="A42" s="277"/>
      <c r="B42" s="278"/>
      <c r="C42" s="102" t="s">
        <v>205</v>
      </c>
      <c r="D42" s="103">
        <v>72</v>
      </c>
      <c r="E42" s="102" t="s">
        <v>224</v>
      </c>
      <c r="F42" s="103">
        <v>5</v>
      </c>
      <c r="G42" s="280"/>
      <c r="H42" s="104">
        <f t="shared" si="1"/>
        <v>255</v>
      </c>
    </row>
    <row r="43" spans="1:10" ht="14.5" x14ac:dyDescent="0.35">
      <c r="A43" s="277"/>
      <c r="B43" s="278"/>
      <c r="C43" s="102" t="s">
        <v>162</v>
      </c>
      <c r="D43" s="103">
        <v>76</v>
      </c>
      <c r="E43" s="102" t="s">
        <v>224</v>
      </c>
      <c r="F43" s="103">
        <v>3</v>
      </c>
      <c r="G43" s="280"/>
      <c r="H43" s="104">
        <f t="shared" si="1"/>
        <v>153</v>
      </c>
    </row>
    <row r="44" spans="1:10" ht="14.5" x14ac:dyDescent="0.35">
      <c r="A44" s="277"/>
      <c r="B44" s="278"/>
      <c r="C44" s="102" t="s">
        <v>92</v>
      </c>
      <c r="D44" s="103">
        <v>53</v>
      </c>
      <c r="E44" s="105" t="s">
        <v>224</v>
      </c>
      <c r="F44" s="103">
        <v>3</v>
      </c>
      <c r="G44" s="280"/>
      <c r="H44" s="104">
        <f t="shared" si="1"/>
        <v>153</v>
      </c>
    </row>
    <row r="45" spans="1:10" ht="14.5" x14ac:dyDescent="0.35">
      <c r="A45" s="277"/>
      <c r="B45" s="278"/>
      <c r="C45" s="102" t="s">
        <v>68</v>
      </c>
      <c r="D45" s="103">
        <v>54</v>
      </c>
      <c r="E45" s="102" t="s">
        <v>224</v>
      </c>
      <c r="F45" s="103">
        <v>2</v>
      </c>
      <c r="G45" s="280"/>
      <c r="H45" s="104">
        <f t="shared" si="1"/>
        <v>102</v>
      </c>
    </row>
    <row r="46" spans="1:10" ht="14.5" x14ac:dyDescent="0.35">
      <c r="A46" s="277"/>
      <c r="B46" s="278"/>
      <c r="C46" s="102" t="s">
        <v>90</v>
      </c>
      <c r="D46" s="103">
        <v>73</v>
      </c>
      <c r="E46" s="102" t="s">
        <v>224</v>
      </c>
      <c r="F46" s="103">
        <v>10</v>
      </c>
      <c r="G46" s="280"/>
      <c r="H46" s="104">
        <f t="shared" si="1"/>
        <v>510</v>
      </c>
    </row>
    <row r="47" spans="1:10" ht="14.5" x14ac:dyDescent="0.35">
      <c r="A47" s="277"/>
      <c r="B47" s="278"/>
      <c r="C47" s="102" t="s">
        <v>60</v>
      </c>
      <c r="D47" s="103">
        <v>60</v>
      </c>
      <c r="E47" s="106" t="s">
        <v>224</v>
      </c>
      <c r="F47" s="103">
        <v>1</v>
      </c>
      <c r="G47" s="280"/>
      <c r="H47" s="104">
        <f t="shared" si="1"/>
        <v>51</v>
      </c>
    </row>
    <row r="48" spans="1:10" ht="14.5" x14ac:dyDescent="0.35">
      <c r="A48" s="277"/>
      <c r="B48" s="278"/>
      <c r="C48" s="102" t="s">
        <v>180</v>
      </c>
      <c r="D48" s="103">
        <v>7</v>
      </c>
      <c r="E48" s="102" t="s">
        <v>230</v>
      </c>
      <c r="F48" s="103">
        <v>3</v>
      </c>
      <c r="G48" s="280"/>
      <c r="H48" s="104">
        <f t="shared" si="1"/>
        <v>153</v>
      </c>
    </row>
    <row r="49" spans="1:8" ht="14.5" x14ac:dyDescent="0.35">
      <c r="A49" s="277"/>
      <c r="B49" s="278"/>
      <c r="C49" s="102" t="s">
        <v>124</v>
      </c>
      <c r="D49" s="103">
        <v>63</v>
      </c>
      <c r="E49" s="102" t="s">
        <v>224</v>
      </c>
      <c r="F49" s="103">
        <v>1</v>
      </c>
      <c r="G49" s="280"/>
      <c r="H49" s="104">
        <f t="shared" si="1"/>
        <v>51</v>
      </c>
    </row>
    <row r="50" spans="1:8" ht="14.5" x14ac:dyDescent="0.35">
      <c r="A50" s="277"/>
      <c r="B50" s="278"/>
      <c r="C50" s="102" t="s">
        <v>178</v>
      </c>
      <c r="D50" s="103">
        <v>64</v>
      </c>
      <c r="E50" s="102" t="s">
        <v>224</v>
      </c>
      <c r="F50" s="103">
        <v>5</v>
      </c>
      <c r="G50" s="280"/>
      <c r="H50" s="104">
        <f t="shared" si="1"/>
        <v>255</v>
      </c>
    </row>
    <row r="51" spans="1:8" ht="14.5" x14ac:dyDescent="0.35">
      <c r="A51" s="277"/>
      <c r="B51" s="278"/>
      <c r="C51" s="102" t="s">
        <v>67</v>
      </c>
      <c r="D51" s="103">
        <v>65</v>
      </c>
      <c r="E51" s="102" t="s">
        <v>224</v>
      </c>
      <c r="F51" s="103">
        <v>2</v>
      </c>
      <c r="G51" s="280"/>
      <c r="H51" s="104">
        <f t="shared" si="1"/>
        <v>102</v>
      </c>
    </row>
    <row r="52" spans="1:8" ht="14.5" x14ac:dyDescent="0.35">
      <c r="A52" s="277"/>
      <c r="B52" s="278"/>
      <c r="C52" s="102" t="s">
        <v>185</v>
      </c>
      <c r="D52" s="103">
        <v>67</v>
      </c>
      <c r="E52" s="102" t="s">
        <v>224</v>
      </c>
      <c r="F52" s="103">
        <v>1</v>
      </c>
      <c r="G52" s="280"/>
      <c r="H52" s="104">
        <f t="shared" si="1"/>
        <v>51</v>
      </c>
    </row>
    <row r="53" spans="1:8" ht="14.5" x14ac:dyDescent="0.35">
      <c r="A53" s="277"/>
      <c r="B53" s="278"/>
      <c r="C53" s="102" t="s">
        <v>192</v>
      </c>
      <c r="D53" s="103">
        <v>38</v>
      </c>
      <c r="E53" s="102" t="s">
        <v>224</v>
      </c>
      <c r="F53" s="103">
        <v>5</v>
      </c>
      <c r="G53" s="280"/>
      <c r="H53" s="104">
        <f t="shared" si="1"/>
        <v>255</v>
      </c>
    </row>
    <row r="54" spans="1:8" ht="14.5" x14ac:dyDescent="0.35">
      <c r="A54" s="277"/>
      <c r="B54" s="278"/>
      <c r="C54" s="102" t="s">
        <v>172</v>
      </c>
      <c r="D54" s="103">
        <v>21</v>
      </c>
      <c r="E54" s="105" t="s">
        <v>9194</v>
      </c>
      <c r="F54" s="103">
        <v>2</v>
      </c>
      <c r="G54" s="280"/>
      <c r="H54" s="104">
        <f t="shared" si="1"/>
        <v>102</v>
      </c>
    </row>
    <row r="55" spans="1:8" ht="14.5" x14ac:dyDescent="0.35">
      <c r="A55" s="277"/>
      <c r="B55" s="278"/>
      <c r="C55" s="102" t="s">
        <v>209</v>
      </c>
      <c r="D55" s="103">
        <v>59</v>
      </c>
      <c r="E55" s="105" t="s">
        <v>224</v>
      </c>
      <c r="F55" s="103">
        <v>1</v>
      </c>
      <c r="G55" s="280"/>
      <c r="H55" s="104">
        <f>F55*G$37</f>
        <v>51</v>
      </c>
    </row>
    <row r="56" spans="1:8" ht="14.5" x14ac:dyDescent="0.35">
      <c r="A56" s="277"/>
      <c r="B56" s="278"/>
      <c r="C56" s="102" t="s">
        <v>186</v>
      </c>
      <c r="D56" s="103">
        <v>8</v>
      </c>
      <c r="E56" s="102" t="s">
        <v>9190</v>
      </c>
      <c r="F56" s="103">
        <v>3</v>
      </c>
      <c r="G56" s="280"/>
      <c r="H56" s="104">
        <f t="shared" si="1"/>
        <v>153</v>
      </c>
    </row>
    <row r="57" spans="1:8" ht="14.5" x14ac:dyDescent="0.35">
      <c r="A57" s="277"/>
      <c r="B57" s="278"/>
      <c r="C57" s="102" t="s">
        <v>94</v>
      </c>
      <c r="D57" s="103">
        <v>69</v>
      </c>
      <c r="E57" s="102" t="s">
        <v>224</v>
      </c>
      <c r="F57" s="103">
        <v>1</v>
      </c>
      <c r="G57" s="280"/>
      <c r="H57" s="104">
        <f t="shared" si="1"/>
        <v>51</v>
      </c>
    </row>
    <row r="58" spans="1:8" ht="14.5" x14ac:dyDescent="0.35">
      <c r="A58" s="277"/>
      <c r="B58" s="278"/>
      <c r="C58" s="102" t="s">
        <v>98</v>
      </c>
      <c r="D58" s="103">
        <v>17</v>
      </c>
      <c r="E58" s="102" t="s">
        <v>9191</v>
      </c>
      <c r="F58" s="103">
        <v>1</v>
      </c>
      <c r="G58" s="280"/>
      <c r="H58" s="104">
        <f t="shared" si="1"/>
        <v>51</v>
      </c>
    </row>
    <row r="59" spans="1:8" ht="14.5" x14ac:dyDescent="0.35">
      <c r="A59" s="277"/>
      <c r="B59" s="278"/>
      <c r="C59" s="102" t="s">
        <v>25</v>
      </c>
      <c r="D59" s="103">
        <v>40</v>
      </c>
      <c r="E59" s="105" t="s">
        <v>224</v>
      </c>
      <c r="F59" s="103">
        <v>5</v>
      </c>
      <c r="G59" s="281"/>
      <c r="H59" s="104">
        <f t="shared" si="1"/>
        <v>255</v>
      </c>
    </row>
    <row r="60" spans="1:8" ht="15" customHeight="1" x14ac:dyDescent="0.35">
      <c r="A60" s="277"/>
      <c r="B60" s="282" t="s">
        <v>500</v>
      </c>
      <c r="C60" s="114" t="s">
        <v>65</v>
      </c>
      <c r="D60" s="115">
        <v>42</v>
      </c>
      <c r="E60" s="116" t="s">
        <v>224</v>
      </c>
      <c r="F60" s="115">
        <v>5</v>
      </c>
      <c r="G60" s="283">
        <v>13</v>
      </c>
      <c r="H60" s="117">
        <f t="shared" ref="H60:H70" si="2">F60*G$60</f>
        <v>65</v>
      </c>
    </row>
    <row r="61" spans="1:8" ht="14.5" x14ac:dyDescent="0.35">
      <c r="A61" s="277"/>
      <c r="B61" s="282"/>
      <c r="C61" s="114" t="s">
        <v>211</v>
      </c>
      <c r="D61" s="115">
        <v>112</v>
      </c>
      <c r="E61" s="116" t="s">
        <v>224</v>
      </c>
      <c r="F61" s="115">
        <v>30</v>
      </c>
      <c r="G61" s="284"/>
      <c r="H61" s="117">
        <f t="shared" si="2"/>
        <v>390</v>
      </c>
    </row>
    <row r="62" spans="1:8" ht="14.5" x14ac:dyDescent="0.35">
      <c r="A62" s="277"/>
      <c r="B62" s="282"/>
      <c r="C62" s="114" t="s">
        <v>174</v>
      </c>
      <c r="D62" s="115">
        <v>70</v>
      </c>
      <c r="E62" s="116" t="s">
        <v>224</v>
      </c>
      <c r="F62" s="115">
        <v>3</v>
      </c>
      <c r="G62" s="284"/>
      <c r="H62" s="117">
        <f t="shared" si="2"/>
        <v>39</v>
      </c>
    </row>
    <row r="63" spans="1:8" ht="14.5" x14ac:dyDescent="0.35">
      <c r="A63" s="277"/>
      <c r="B63" s="282"/>
      <c r="C63" s="114" t="s">
        <v>97</v>
      </c>
      <c r="D63" s="115">
        <v>71</v>
      </c>
      <c r="E63" s="116" t="s">
        <v>224</v>
      </c>
      <c r="F63" s="115">
        <v>10</v>
      </c>
      <c r="G63" s="284"/>
      <c r="H63" s="117">
        <f t="shared" si="2"/>
        <v>130</v>
      </c>
    </row>
    <row r="64" spans="1:8" ht="14.5" x14ac:dyDescent="0.35">
      <c r="A64" s="277"/>
      <c r="B64" s="282"/>
      <c r="C64" s="114" t="s">
        <v>45</v>
      </c>
      <c r="D64" s="115">
        <v>74</v>
      </c>
      <c r="E64" s="116" t="s">
        <v>224</v>
      </c>
      <c r="F64" s="115">
        <v>3</v>
      </c>
      <c r="G64" s="284"/>
      <c r="H64" s="117">
        <f t="shared" si="2"/>
        <v>39</v>
      </c>
    </row>
    <row r="65" spans="1:8" ht="14.5" x14ac:dyDescent="0.35">
      <c r="A65" s="277"/>
      <c r="B65" s="282"/>
      <c r="C65" s="114" t="s">
        <v>203</v>
      </c>
      <c r="D65" s="115">
        <v>225</v>
      </c>
      <c r="E65" s="116" t="s">
        <v>224</v>
      </c>
      <c r="F65" s="115">
        <v>2</v>
      </c>
      <c r="G65" s="284"/>
      <c r="H65" s="117">
        <f t="shared" si="2"/>
        <v>26</v>
      </c>
    </row>
    <row r="66" spans="1:8" ht="14.5" x14ac:dyDescent="0.35">
      <c r="A66" s="277"/>
      <c r="B66" s="282"/>
      <c r="C66" s="114" t="s">
        <v>8</v>
      </c>
      <c r="D66" s="115">
        <v>75</v>
      </c>
      <c r="E66" s="116" t="s">
        <v>224</v>
      </c>
      <c r="F66" s="115">
        <v>2</v>
      </c>
      <c r="G66" s="284"/>
      <c r="H66" s="117">
        <f t="shared" si="2"/>
        <v>26</v>
      </c>
    </row>
    <row r="67" spans="1:8" ht="14.5" x14ac:dyDescent="0.35">
      <c r="A67" s="277"/>
      <c r="B67" s="282"/>
      <c r="C67" s="114" t="s">
        <v>39</v>
      </c>
      <c r="D67" s="115">
        <v>27</v>
      </c>
      <c r="E67" s="114" t="s">
        <v>243</v>
      </c>
      <c r="F67" s="115">
        <v>10</v>
      </c>
      <c r="G67" s="284"/>
      <c r="H67" s="117">
        <f t="shared" si="2"/>
        <v>130</v>
      </c>
    </row>
    <row r="68" spans="1:8" ht="14.5" x14ac:dyDescent="0.35">
      <c r="A68" s="277"/>
      <c r="B68" s="282"/>
      <c r="C68" s="114" t="s">
        <v>162</v>
      </c>
      <c r="D68" s="115">
        <v>76</v>
      </c>
      <c r="E68" s="116" t="s">
        <v>224</v>
      </c>
      <c r="F68" s="115">
        <v>5</v>
      </c>
      <c r="G68" s="284"/>
      <c r="H68" s="117">
        <f t="shared" si="2"/>
        <v>65</v>
      </c>
    </row>
    <row r="69" spans="1:8" ht="14.5" x14ac:dyDescent="0.35">
      <c r="A69" s="277"/>
      <c r="B69" s="282"/>
      <c r="C69" s="114" t="s">
        <v>92</v>
      </c>
      <c r="D69" s="115">
        <v>53</v>
      </c>
      <c r="E69" s="116" t="s">
        <v>224</v>
      </c>
      <c r="F69" s="115">
        <v>3</v>
      </c>
      <c r="G69" s="284"/>
      <c r="H69" s="117">
        <f t="shared" si="2"/>
        <v>39</v>
      </c>
    </row>
    <row r="70" spans="1:8" ht="14.5" x14ac:dyDescent="0.35">
      <c r="A70" s="277"/>
      <c r="B70" s="282"/>
      <c r="C70" s="114" t="s">
        <v>186</v>
      </c>
      <c r="D70" s="115">
        <v>8</v>
      </c>
      <c r="E70" s="116" t="s">
        <v>9190</v>
      </c>
      <c r="F70" s="115">
        <v>5</v>
      </c>
      <c r="G70" s="285"/>
      <c r="H70" s="117">
        <f t="shared" si="2"/>
        <v>65</v>
      </c>
    </row>
    <row r="71" spans="1:8" ht="15" customHeight="1" x14ac:dyDescent="0.35">
      <c r="A71" s="277"/>
      <c r="B71" s="286" t="s">
        <v>501</v>
      </c>
      <c r="C71" s="107" t="s">
        <v>65</v>
      </c>
      <c r="D71" s="108">
        <v>42</v>
      </c>
      <c r="E71" s="109" t="s">
        <v>224</v>
      </c>
      <c r="F71" s="108">
        <v>5</v>
      </c>
      <c r="G71" s="287">
        <v>9</v>
      </c>
      <c r="H71" s="110">
        <f t="shared" ref="H71:H83" si="3">F71*G$71</f>
        <v>45</v>
      </c>
    </row>
    <row r="72" spans="1:8" ht="14.5" x14ac:dyDescent="0.35">
      <c r="A72" s="277"/>
      <c r="B72" s="286"/>
      <c r="C72" s="107" t="s">
        <v>11</v>
      </c>
      <c r="D72" s="108">
        <v>48</v>
      </c>
      <c r="E72" s="109" t="s">
        <v>224</v>
      </c>
      <c r="F72" s="108">
        <v>5</v>
      </c>
      <c r="G72" s="287"/>
      <c r="H72" s="110">
        <f t="shared" si="3"/>
        <v>45</v>
      </c>
    </row>
    <row r="73" spans="1:8" ht="14.5" x14ac:dyDescent="0.35">
      <c r="A73" s="277"/>
      <c r="B73" s="286"/>
      <c r="C73" s="107" t="s">
        <v>91</v>
      </c>
      <c r="D73" s="108">
        <v>37</v>
      </c>
      <c r="E73" s="109" t="s">
        <v>224</v>
      </c>
      <c r="F73" s="108">
        <v>10</v>
      </c>
      <c r="G73" s="287"/>
      <c r="H73" s="110">
        <f t="shared" si="3"/>
        <v>90</v>
      </c>
    </row>
    <row r="74" spans="1:8" ht="14.5" x14ac:dyDescent="0.35">
      <c r="A74" s="277"/>
      <c r="B74" s="286"/>
      <c r="C74" s="107" t="s">
        <v>68</v>
      </c>
      <c r="D74" s="108">
        <v>54</v>
      </c>
      <c r="E74" s="109" t="s">
        <v>224</v>
      </c>
      <c r="F74" s="108">
        <v>2</v>
      </c>
      <c r="G74" s="287"/>
      <c r="H74" s="110">
        <f t="shared" si="3"/>
        <v>18</v>
      </c>
    </row>
    <row r="75" spans="1:8" ht="14.5" x14ac:dyDescent="0.35">
      <c r="A75" s="277"/>
      <c r="B75" s="286"/>
      <c r="C75" s="107" t="s">
        <v>164</v>
      </c>
      <c r="D75" s="108">
        <v>55</v>
      </c>
      <c r="E75" s="109" t="s">
        <v>224</v>
      </c>
      <c r="F75" s="108">
        <v>20</v>
      </c>
      <c r="G75" s="287"/>
      <c r="H75" s="110">
        <f t="shared" si="3"/>
        <v>180</v>
      </c>
    </row>
    <row r="76" spans="1:8" ht="14.5" x14ac:dyDescent="0.35">
      <c r="A76" s="277"/>
      <c r="B76" s="286"/>
      <c r="C76" s="107" t="s">
        <v>28</v>
      </c>
      <c r="D76" s="108">
        <v>56</v>
      </c>
      <c r="E76" s="109" t="s">
        <v>224</v>
      </c>
      <c r="F76" s="108">
        <v>5</v>
      </c>
      <c r="G76" s="287"/>
      <c r="H76" s="110">
        <f t="shared" si="3"/>
        <v>45</v>
      </c>
    </row>
    <row r="77" spans="1:8" ht="14.5" x14ac:dyDescent="0.35">
      <c r="A77" s="277"/>
      <c r="B77" s="286"/>
      <c r="C77" s="107" t="s">
        <v>59</v>
      </c>
      <c r="D77" s="108">
        <v>57</v>
      </c>
      <c r="E77" s="109" t="s">
        <v>224</v>
      </c>
      <c r="F77" s="108">
        <v>1</v>
      </c>
      <c r="G77" s="287"/>
      <c r="H77" s="110">
        <f t="shared" si="3"/>
        <v>9</v>
      </c>
    </row>
    <row r="78" spans="1:8" ht="14.5" x14ac:dyDescent="0.35">
      <c r="A78" s="277"/>
      <c r="B78" s="286"/>
      <c r="C78" s="107" t="s">
        <v>71</v>
      </c>
      <c r="D78" s="108">
        <v>58</v>
      </c>
      <c r="E78" s="111" t="s">
        <v>224</v>
      </c>
      <c r="F78" s="108">
        <v>5</v>
      </c>
      <c r="G78" s="287"/>
      <c r="H78" s="110">
        <f t="shared" si="3"/>
        <v>45</v>
      </c>
    </row>
    <row r="79" spans="1:8" ht="14.5" x14ac:dyDescent="0.35">
      <c r="A79" s="277"/>
      <c r="B79" s="286"/>
      <c r="C79" s="107" t="s">
        <v>209</v>
      </c>
      <c r="D79" s="108">
        <v>59</v>
      </c>
      <c r="E79" s="109" t="s">
        <v>224</v>
      </c>
      <c r="F79" s="108">
        <v>3</v>
      </c>
      <c r="G79" s="287"/>
      <c r="H79" s="110">
        <f t="shared" si="3"/>
        <v>27</v>
      </c>
    </row>
    <row r="80" spans="1:8" ht="14.5" x14ac:dyDescent="0.35">
      <c r="A80" s="277"/>
      <c r="B80" s="286"/>
      <c r="C80" s="107" t="s">
        <v>60</v>
      </c>
      <c r="D80" s="108">
        <v>60</v>
      </c>
      <c r="E80" s="109" t="s">
        <v>224</v>
      </c>
      <c r="F80" s="108">
        <v>1</v>
      </c>
      <c r="G80" s="287"/>
      <c r="H80" s="110">
        <f t="shared" si="3"/>
        <v>9</v>
      </c>
    </row>
    <row r="81" spans="1:9" ht="14.5" x14ac:dyDescent="0.35">
      <c r="A81" s="277"/>
      <c r="B81" s="286"/>
      <c r="C81" s="107" t="s">
        <v>24</v>
      </c>
      <c r="D81" s="108">
        <v>214</v>
      </c>
      <c r="E81" s="109" t="s">
        <v>224</v>
      </c>
      <c r="F81" s="108">
        <v>5</v>
      </c>
      <c r="G81" s="287"/>
      <c r="H81" s="110">
        <f t="shared" si="3"/>
        <v>45</v>
      </c>
    </row>
    <row r="82" spans="1:9" ht="14.5" x14ac:dyDescent="0.35">
      <c r="A82" s="277"/>
      <c r="B82" s="286"/>
      <c r="C82" s="107" t="s">
        <v>25</v>
      </c>
      <c r="D82" s="108">
        <v>40</v>
      </c>
      <c r="E82" s="109" t="s">
        <v>224</v>
      </c>
      <c r="F82" s="108">
        <v>5</v>
      </c>
      <c r="G82" s="287"/>
      <c r="H82" s="110">
        <f t="shared" si="3"/>
        <v>45</v>
      </c>
    </row>
    <row r="83" spans="1:9" ht="14.5" x14ac:dyDescent="0.35">
      <c r="A83" s="277"/>
      <c r="B83" s="286"/>
      <c r="C83" s="107" t="s">
        <v>27</v>
      </c>
      <c r="D83" s="108">
        <v>41</v>
      </c>
      <c r="E83" s="109" t="s">
        <v>224</v>
      </c>
      <c r="F83" s="108">
        <v>5</v>
      </c>
      <c r="G83" s="287"/>
      <c r="H83" s="110">
        <f t="shared" si="3"/>
        <v>45</v>
      </c>
    </row>
    <row r="84" spans="1:9" ht="15.4" customHeight="1" x14ac:dyDescent="0.35">
      <c r="A84" s="277"/>
      <c r="B84" s="288" t="s">
        <v>502</v>
      </c>
      <c r="C84" s="118" t="s">
        <v>195</v>
      </c>
      <c r="D84" s="119">
        <v>136</v>
      </c>
      <c r="E84" s="120" t="s">
        <v>224</v>
      </c>
      <c r="F84" s="119">
        <v>5</v>
      </c>
      <c r="G84" s="289">
        <v>6</v>
      </c>
      <c r="H84" s="121">
        <f t="shared" ref="H84:H95" si="4">F84*G$84</f>
        <v>30</v>
      </c>
    </row>
    <row r="85" spans="1:9" ht="15.4" customHeight="1" x14ac:dyDescent="0.35">
      <c r="A85" s="277"/>
      <c r="B85" s="288"/>
      <c r="C85" s="118" t="s">
        <v>71</v>
      </c>
      <c r="D85" s="119">
        <v>58</v>
      </c>
      <c r="E85" s="120" t="s">
        <v>224</v>
      </c>
      <c r="F85" s="119">
        <v>5</v>
      </c>
      <c r="G85" s="290"/>
      <c r="H85" s="121">
        <f t="shared" si="4"/>
        <v>30</v>
      </c>
    </row>
    <row r="86" spans="1:9" ht="15.4" customHeight="1" x14ac:dyDescent="0.35">
      <c r="A86" s="277"/>
      <c r="B86" s="288"/>
      <c r="C86" s="118" t="s">
        <v>180</v>
      </c>
      <c r="D86" s="119">
        <v>7</v>
      </c>
      <c r="E86" s="120" t="s">
        <v>230</v>
      </c>
      <c r="F86" s="119">
        <v>5</v>
      </c>
      <c r="G86" s="290"/>
      <c r="H86" s="121">
        <f t="shared" si="4"/>
        <v>30</v>
      </c>
    </row>
    <row r="87" spans="1:9" ht="15.4" customHeight="1" x14ac:dyDescent="0.35">
      <c r="A87" s="277"/>
      <c r="B87" s="288"/>
      <c r="C87" s="118" t="s">
        <v>123</v>
      </c>
      <c r="D87" s="119">
        <v>61</v>
      </c>
      <c r="E87" s="120" t="s">
        <v>224</v>
      </c>
      <c r="F87" s="119">
        <v>2</v>
      </c>
      <c r="G87" s="290"/>
      <c r="H87" s="121">
        <f t="shared" si="4"/>
        <v>12</v>
      </c>
    </row>
    <row r="88" spans="1:9" ht="15.4" customHeight="1" x14ac:dyDescent="0.35">
      <c r="A88" s="277"/>
      <c r="B88" s="288"/>
      <c r="C88" s="118" t="s">
        <v>146</v>
      </c>
      <c r="D88" s="119">
        <v>62</v>
      </c>
      <c r="E88" s="120" t="s">
        <v>224</v>
      </c>
      <c r="F88" s="119">
        <v>3</v>
      </c>
      <c r="G88" s="290"/>
      <c r="H88" s="121">
        <f t="shared" si="4"/>
        <v>18</v>
      </c>
    </row>
    <row r="89" spans="1:9" ht="15.4" customHeight="1" x14ac:dyDescent="0.35">
      <c r="A89" s="277"/>
      <c r="B89" s="288"/>
      <c r="C89" s="118" t="s">
        <v>101</v>
      </c>
      <c r="D89" s="119">
        <v>226</v>
      </c>
      <c r="E89" s="120" t="s">
        <v>224</v>
      </c>
      <c r="F89" s="119">
        <v>5</v>
      </c>
      <c r="G89" s="290"/>
      <c r="H89" s="121">
        <f t="shared" si="4"/>
        <v>30</v>
      </c>
    </row>
    <row r="90" spans="1:9" ht="15.4" customHeight="1" x14ac:dyDescent="0.35">
      <c r="A90" s="277"/>
      <c r="B90" s="288"/>
      <c r="C90" s="118" t="s">
        <v>120</v>
      </c>
      <c r="D90" s="119">
        <v>36</v>
      </c>
      <c r="E90" s="120" t="s">
        <v>224</v>
      </c>
      <c r="F90" s="119">
        <v>2</v>
      </c>
      <c r="G90" s="290"/>
      <c r="H90" s="121">
        <f t="shared" si="4"/>
        <v>12</v>
      </c>
    </row>
    <row r="91" spans="1:9" ht="15.4" customHeight="1" x14ac:dyDescent="0.35">
      <c r="A91" s="277"/>
      <c r="B91" s="288"/>
      <c r="C91" s="118" t="s">
        <v>67</v>
      </c>
      <c r="D91" s="119">
        <v>65</v>
      </c>
      <c r="E91" s="120" t="s">
        <v>224</v>
      </c>
      <c r="F91" s="119">
        <v>2</v>
      </c>
      <c r="G91" s="290"/>
      <c r="H91" s="121">
        <f t="shared" si="4"/>
        <v>12</v>
      </c>
    </row>
    <row r="92" spans="1:9" ht="15.4" customHeight="1" x14ac:dyDescent="0.35">
      <c r="A92" s="277"/>
      <c r="B92" s="288"/>
      <c r="C92" s="118" t="s">
        <v>147</v>
      </c>
      <c r="D92" s="119">
        <v>66</v>
      </c>
      <c r="E92" s="120" t="s">
        <v>224</v>
      </c>
      <c r="F92" s="119">
        <v>3</v>
      </c>
      <c r="G92" s="290"/>
      <c r="H92" s="121">
        <f t="shared" si="4"/>
        <v>18</v>
      </c>
    </row>
    <row r="93" spans="1:9" ht="15.4" customHeight="1" x14ac:dyDescent="0.35">
      <c r="A93" s="277"/>
      <c r="B93" s="288"/>
      <c r="C93" s="118" t="s">
        <v>185</v>
      </c>
      <c r="D93" s="119">
        <v>67</v>
      </c>
      <c r="E93" s="120" t="s">
        <v>224</v>
      </c>
      <c r="F93" s="119">
        <v>1</v>
      </c>
      <c r="G93" s="290"/>
      <c r="H93" s="121">
        <f t="shared" si="4"/>
        <v>6</v>
      </c>
    </row>
    <row r="94" spans="1:9" ht="15.4" customHeight="1" x14ac:dyDescent="0.35">
      <c r="A94" s="277"/>
      <c r="B94" s="288"/>
      <c r="C94" s="118" t="s">
        <v>104</v>
      </c>
      <c r="D94" s="119">
        <v>68</v>
      </c>
      <c r="E94" s="120" t="s">
        <v>224</v>
      </c>
      <c r="F94" s="119">
        <v>3</v>
      </c>
      <c r="G94" s="290"/>
      <c r="H94" s="121">
        <f t="shared" si="4"/>
        <v>18</v>
      </c>
    </row>
    <row r="95" spans="1:9" ht="15.4" customHeight="1" x14ac:dyDescent="0.35">
      <c r="A95" s="277"/>
      <c r="B95" s="288"/>
      <c r="C95" s="118" t="s">
        <v>172</v>
      </c>
      <c r="D95" s="119">
        <v>21</v>
      </c>
      <c r="E95" s="120" t="s">
        <v>9194</v>
      </c>
      <c r="F95" s="119">
        <v>3</v>
      </c>
      <c r="G95" s="291"/>
      <c r="H95" s="121">
        <f t="shared" si="4"/>
        <v>18</v>
      </c>
    </row>
    <row r="96" spans="1:9" ht="15" customHeight="1" x14ac:dyDescent="0.35">
      <c r="A96" s="269" t="s">
        <v>9202</v>
      </c>
      <c r="B96" s="270" t="s">
        <v>503</v>
      </c>
      <c r="C96" s="122" t="s">
        <v>100</v>
      </c>
      <c r="D96" s="123">
        <v>77</v>
      </c>
      <c r="E96" s="124" t="s">
        <v>224</v>
      </c>
      <c r="F96" s="123">
        <v>1</v>
      </c>
      <c r="G96" s="271">
        <v>2</v>
      </c>
      <c r="H96" s="125">
        <f t="shared" ref="H96:H126" si="5">F96*G$96</f>
        <v>2</v>
      </c>
      <c r="I96" s="350"/>
    </row>
    <row r="97" spans="1:9" ht="15" customHeight="1" x14ac:dyDescent="0.35">
      <c r="A97" s="269"/>
      <c r="B97" s="270"/>
      <c r="C97" s="122" t="s">
        <v>73</v>
      </c>
      <c r="D97" s="123">
        <v>78</v>
      </c>
      <c r="E97" s="124" t="s">
        <v>224</v>
      </c>
      <c r="F97" s="123">
        <v>6</v>
      </c>
      <c r="G97" s="272"/>
      <c r="H97" s="125">
        <f t="shared" si="5"/>
        <v>12</v>
      </c>
      <c r="I97" s="350"/>
    </row>
    <row r="98" spans="1:9" ht="15" customHeight="1" x14ac:dyDescent="0.35">
      <c r="A98" s="269"/>
      <c r="B98" s="270"/>
      <c r="C98" s="122" t="s">
        <v>134</v>
      </c>
      <c r="D98" s="123">
        <v>79</v>
      </c>
      <c r="E98" s="124" t="s">
        <v>224</v>
      </c>
      <c r="F98" s="123">
        <v>6</v>
      </c>
      <c r="G98" s="272"/>
      <c r="H98" s="125">
        <f t="shared" si="5"/>
        <v>12</v>
      </c>
      <c r="I98" s="350"/>
    </row>
    <row r="99" spans="1:9" ht="15" customHeight="1" x14ac:dyDescent="0.35">
      <c r="A99" s="269"/>
      <c r="B99" s="270"/>
      <c r="C99" s="122" t="s">
        <v>131</v>
      </c>
      <c r="D99" s="123">
        <v>80</v>
      </c>
      <c r="E99" s="124" t="s">
        <v>224</v>
      </c>
      <c r="F99" s="123">
        <v>6</v>
      </c>
      <c r="G99" s="272"/>
      <c r="H99" s="125">
        <f t="shared" si="5"/>
        <v>12</v>
      </c>
      <c r="I99" s="350"/>
    </row>
    <row r="100" spans="1:9" ht="15" customHeight="1" x14ac:dyDescent="0.35">
      <c r="A100" s="269"/>
      <c r="B100" s="270"/>
      <c r="C100" s="122" t="s">
        <v>20</v>
      </c>
      <c r="D100" s="123">
        <v>81</v>
      </c>
      <c r="E100" s="124" t="s">
        <v>224</v>
      </c>
      <c r="F100" s="123">
        <v>6</v>
      </c>
      <c r="G100" s="272"/>
      <c r="H100" s="125">
        <f t="shared" si="5"/>
        <v>12</v>
      </c>
      <c r="I100" s="350"/>
    </row>
    <row r="101" spans="1:9" ht="15" customHeight="1" x14ac:dyDescent="0.35">
      <c r="A101" s="269"/>
      <c r="B101" s="270"/>
      <c r="C101" s="122" t="s">
        <v>111</v>
      </c>
      <c r="D101" s="123">
        <v>82</v>
      </c>
      <c r="E101" s="124" t="s">
        <v>224</v>
      </c>
      <c r="F101" s="123">
        <v>6</v>
      </c>
      <c r="G101" s="272"/>
      <c r="H101" s="125">
        <f t="shared" si="5"/>
        <v>12</v>
      </c>
      <c r="I101" s="350"/>
    </row>
    <row r="102" spans="1:9" ht="15" customHeight="1" x14ac:dyDescent="0.35">
      <c r="A102" s="269"/>
      <c r="B102" s="270"/>
      <c r="C102" s="122" t="s">
        <v>34</v>
      </c>
      <c r="D102" s="123">
        <v>83</v>
      </c>
      <c r="E102" s="124" t="s">
        <v>224</v>
      </c>
      <c r="F102" s="123">
        <v>2400</v>
      </c>
      <c r="G102" s="272"/>
      <c r="H102" s="125">
        <f t="shared" si="5"/>
        <v>4800</v>
      </c>
      <c r="I102" s="350"/>
    </row>
    <row r="103" spans="1:9" ht="15" customHeight="1" x14ac:dyDescent="0.35">
      <c r="A103" s="269"/>
      <c r="B103" s="270"/>
      <c r="C103" s="122" t="s">
        <v>197</v>
      </c>
      <c r="D103" s="123">
        <v>84</v>
      </c>
      <c r="E103" s="124" t="s">
        <v>224</v>
      </c>
      <c r="F103" s="123">
        <v>4</v>
      </c>
      <c r="G103" s="272"/>
      <c r="H103" s="125">
        <f t="shared" si="5"/>
        <v>8</v>
      </c>
      <c r="I103" s="350"/>
    </row>
    <row r="104" spans="1:9" ht="15" customHeight="1" x14ac:dyDescent="0.35">
      <c r="A104" s="269"/>
      <c r="B104" s="270"/>
      <c r="C104" s="122" t="s">
        <v>53</v>
      </c>
      <c r="D104" s="123">
        <v>85</v>
      </c>
      <c r="E104" s="124" t="s">
        <v>224</v>
      </c>
      <c r="F104" s="123">
        <v>2</v>
      </c>
      <c r="G104" s="272"/>
      <c r="H104" s="125">
        <f t="shared" si="5"/>
        <v>4</v>
      </c>
      <c r="I104" s="350"/>
    </row>
    <row r="105" spans="1:9" ht="15" customHeight="1" x14ac:dyDescent="0.35">
      <c r="A105" s="269"/>
      <c r="B105" s="270"/>
      <c r="C105" s="122" t="s">
        <v>170</v>
      </c>
      <c r="D105" s="123">
        <v>86</v>
      </c>
      <c r="E105" s="124" t="s">
        <v>224</v>
      </c>
      <c r="F105" s="123">
        <v>6</v>
      </c>
      <c r="G105" s="272"/>
      <c r="H105" s="125">
        <f t="shared" si="5"/>
        <v>12</v>
      </c>
      <c r="I105" s="350"/>
    </row>
    <row r="106" spans="1:9" ht="15" customHeight="1" x14ac:dyDescent="0.35">
      <c r="A106" s="269"/>
      <c r="B106" s="270"/>
      <c r="C106" s="122" t="s">
        <v>175</v>
      </c>
      <c r="D106" s="123">
        <v>87</v>
      </c>
      <c r="E106" s="124" t="s">
        <v>224</v>
      </c>
      <c r="F106" s="123">
        <v>4</v>
      </c>
      <c r="G106" s="272"/>
      <c r="H106" s="125">
        <f t="shared" si="5"/>
        <v>8</v>
      </c>
      <c r="I106" s="350"/>
    </row>
    <row r="107" spans="1:9" ht="15" customHeight="1" x14ac:dyDescent="0.35">
      <c r="A107" s="269"/>
      <c r="B107" s="270"/>
      <c r="C107" s="122" t="s">
        <v>176</v>
      </c>
      <c r="D107" s="123">
        <v>88</v>
      </c>
      <c r="E107" s="124" t="s">
        <v>224</v>
      </c>
      <c r="F107" s="123">
        <v>20</v>
      </c>
      <c r="G107" s="272"/>
      <c r="H107" s="125">
        <f t="shared" si="5"/>
        <v>40</v>
      </c>
      <c r="I107" s="350"/>
    </row>
    <row r="108" spans="1:9" ht="15" customHeight="1" x14ac:dyDescent="0.35">
      <c r="A108" s="269"/>
      <c r="B108" s="270"/>
      <c r="C108" s="122" t="s">
        <v>51</v>
      </c>
      <c r="D108" s="123">
        <v>89</v>
      </c>
      <c r="E108" s="124" t="s">
        <v>224</v>
      </c>
      <c r="F108" s="123">
        <v>20</v>
      </c>
      <c r="G108" s="272"/>
      <c r="H108" s="125">
        <f t="shared" si="5"/>
        <v>40</v>
      </c>
      <c r="I108" s="350"/>
    </row>
    <row r="109" spans="1:9" ht="15" customHeight="1" x14ac:dyDescent="0.35">
      <c r="A109" s="269"/>
      <c r="B109" s="270"/>
      <c r="C109" s="122" t="s">
        <v>82</v>
      </c>
      <c r="D109" s="123">
        <v>90</v>
      </c>
      <c r="E109" s="124" t="s">
        <v>224</v>
      </c>
      <c r="F109" s="123">
        <v>1</v>
      </c>
      <c r="G109" s="272"/>
      <c r="H109" s="125">
        <f t="shared" si="5"/>
        <v>2</v>
      </c>
      <c r="I109" s="351"/>
    </row>
    <row r="110" spans="1:9" ht="14.5" x14ac:dyDescent="0.35">
      <c r="A110" s="269"/>
      <c r="B110" s="270"/>
      <c r="C110" s="122" t="s">
        <v>193</v>
      </c>
      <c r="D110" s="123">
        <v>91</v>
      </c>
      <c r="E110" s="124" t="s">
        <v>224</v>
      </c>
      <c r="F110" s="123">
        <v>2</v>
      </c>
      <c r="G110" s="272"/>
      <c r="H110" s="125">
        <f t="shared" si="5"/>
        <v>4</v>
      </c>
      <c r="I110" s="351"/>
    </row>
    <row r="111" spans="1:9" ht="15" customHeight="1" x14ac:dyDescent="0.35">
      <c r="A111" s="269"/>
      <c r="B111" s="270"/>
      <c r="C111" s="122" t="s">
        <v>87</v>
      </c>
      <c r="D111" s="123">
        <v>92</v>
      </c>
      <c r="E111" s="124" t="s">
        <v>224</v>
      </c>
      <c r="F111" s="123">
        <v>1</v>
      </c>
      <c r="G111" s="272"/>
      <c r="H111" s="125">
        <f t="shared" si="5"/>
        <v>2</v>
      </c>
      <c r="I111" s="351"/>
    </row>
    <row r="112" spans="1:9" ht="15" customHeight="1" x14ac:dyDescent="0.35">
      <c r="A112" s="269"/>
      <c r="B112" s="270"/>
      <c r="C112" s="122" t="s">
        <v>168</v>
      </c>
      <c r="D112" s="123">
        <v>93</v>
      </c>
      <c r="E112" s="124" t="s">
        <v>224</v>
      </c>
      <c r="F112" s="123">
        <v>1</v>
      </c>
      <c r="G112" s="272"/>
      <c r="H112" s="125">
        <f t="shared" si="5"/>
        <v>2</v>
      </c>
      <c r="I112" s="351"/>
    </row>
    <row r="113" spans="1:9" ht="15" customHeight="1" x14ac:dyDescent="0.35">
      <c r="A113" s="269"/>
      <c r="B113" s="270"/>
      <c r="C113" s="122" t="s">
        <v>148</v>
      </c>
      <c r="D113" s="123">
        <v>94</v>
      </c>
      <c r="E113" s="124" t="s">
        <v>224</v>
      </c>
      <c r="F113" s="123">
        <v>40</v>
      </c>
      <c r="G113" s="272"/>
      <c r="H113" s="125">
        <f t="shared" si="5"/>
        <v>80</v>
      </c>
      <c r="I113" s="351"/>
    </row>
    <row r="114" spans="1:9" ht="15" customHeight="1" x14ac:dyDescent="0.35">
      <c r="A114" s="269"/>
      <c r="B114" s="270"/>
      <c r="C114" s="122" t="s">
        <v>130</v>
      </c>
      <c r="D114" s="123">
        <v>95</v>
      </c>
      <c r="E114" s="124" t="s">
        <v>224</v>
      </c>
      <c r="F114" s="123">
        <v>40</v>
      </c>
      <c r="G114" s="272"/>
      <c r="H114" s="125">
        <f t="shared" si="5"/>
        <v>80</v>
      </c>
      <c r="I114" s="351"/>
    </row>
    <row r="115" spans="1:9" ht="15" customHeight="1" x14ac:dyDescent="0.35">
      <c r="A115" s="269"/>
      <c r="B115" s="270"/>
      <c r="C115" s="122" t="s">
        <v>119</v>
      </c>
      <c r="D115" s="123">
        <v>96</v>
      </c>
      <c r="E115" s="124" t="s">
        <v>224</v>
      </c>
      <c r="F115" s="123">
        <v>40</v>
      </c>
      <c r="G115" s="272"/>
      <c r="H115" s="125">
        <f t="shared" si="5"/>
        <v>80</v>
      </c>
      <c r="I115" s="351"/>
    </row>
    <row r="116" spans="1:9" ht="15" customHeight="1" x14ac:dyDescent="0.35">
      <c r="A116" s="269"/>
      <c r="B116" s="270"/>
      <c r="C116" s="122" t="s">
        <v>127</v>
      </c>
      <c r="D116" s="123">
        <v>97</v>
      </c>
      <c r="E116" s="124" t="s">
        <v>224</v>
      </c>
      <c r="F116" s="123">
        <v>1</v>
      </c>
      <c r="G116" s="272"/>
      <c r="H116" s="125">
        <f t="shared" si="5"/>
        <v>2</v>
      </c>
      <c r="I116" s="351"/>
    </row>
    <row r="117" spans="1:9" ht="15" customHeight="1" x14ac:dyDescent="0.35">
      <c r="A117" s="269"/>
      <c r="B117" s="270"/>
      <c r="C117" s="122" t="s">
        <v>125</v>
      </c>
      <c r="D117" s="123">
        <v>98</v>
      </c>
      <c r="E117" s="124" t="s">
        <v>224</v>
      </c>
      <c r="F117" s="123">
        <v>1</v>
      </c>
      <c r="G117" s="272"/>
      <c r="H117" s="125">
        <f t="shared" si="5"/>
        <v>2</v>
      </c>
      <c r="I117" s="351"/>
    </row>
    <row r="118" spans="1:9" ht="15" customHeight="1" x14ac:dyDescent="0.35">
      <c r="A118" s="269"/>
      <c r="B118" s="270"/>
      <c r="C118" s="122" t="s">
        <v>13</v>
      </c>
      <c r="D118" s="123">
        <v>99</v>
      </c>
      <c r="E118" s="124" t="s">
        <v>224</v>
      </c>
      <c r="F118" s="123">
        <v>2</v>
      </c>
      <c r="G118" s="272"/>
      <c r="H118" s="125">
        <f t="shared" si="5"/>
        <v>4</v>
      </c>
      <c r="I118" s="351"/>
    </row>
    <row r="119" spans="1:9" ht="15" customHeight="1" x14ac:dyDescent="0.35">
      <c r="A119" s="269"/>
      <c r="B119" s="270"/>
      <c r="C119" s="122" t="s">
        <v>118</v>
      </c>
      <c r="D119" s="123">
        <v>100</v>
      </c>
      <c r="E119" s="124" t="s">
        <v>224</v>
      </c>
      <c r="F119" s="123">
        <v>4</v>
      </c>
      <c r="G119" s="272"/>
      <c r="H119" s="125">
        <f t="shared" si="5"/>
        <v>8</v>
      </c>
      <c r="I119" s="350"/>
    </row>
    <row r="120" spans="1:9" ht="15" customHeight="1" x14ac:dyDescent="0.35">
      <c r="A120" s="269"/>
      <c r="B120" s="270"/>
      <c r="C120" s="122" t="s">
        <v>29</v>
      </c>
      <c r="D120" s="123">
        <v>101</v>
      </c>
      <c r="E120" s="124" t="s">
        <v>224</v>
      </c>
      <c r="F120" s="123">
        <v>20</v>
      </c>
      <c r="G120" s="272"/>
      <c r="H120" s="125">
        <f t="shared" si="5"/>
        <v>40</v>
      </c>
      <c r="I120" s="350"/>
    </row>
    <row r="121" spans="1:9" ht="15" customHeight="1" x14ac:dyDescent="0.35">
      <c r="A121" s="269"/>
      <c r="B121" s="270"/>
      <c r="C121" s="122" t="s">
        <v>171</v>
      </c>
      <c r="D121" s="123">
        <v>102</v>
      </c>
      <c r="E121" s="124" t="s">
        <v>224</v>
      </c>
      <c r="F121" s="123">
        <v>4</v>
      </c>
      <c r="G121" s="272"/>
      <c r="H121" s="125">
        <f t="shared" si="5"/>
        <v>8</v>
      </c>
      <c r="I121" s="350"/>
    </row>
    <row r="122" spans="1:9" ht="15" customHeight="1" x14ac:dyDescent="0.35">
      <c r="A122" s="269"/>
      <c r="B122" s="270"/>
      <c r="C122" s="122" t="s">
        <v>132</v>
      </c>
      <c r="D122" s="123">
        <v>103</v>
      </c>
      <c r="E122" s="124" t="s">
        <v>224</v>
      </c>
      <c r="F122" s="123">
        <v>4</v>
      </c>
      <c r="G122" s="272"/>
      <c r="H122" s="125">
        <f t="shared" si="5"/>
        <v>8</v>
      </c>
      <c r="I122" s="350"/>
    </row>
    <row r="123" spans="1:9" ht="15" customHeight="1" x14ac:dyDescent="0.35">
      <c r="A123" s="269"/>
      <c r="B123" s="270"/>
      <c r="C123" s="122" t="s">
        <v>14</v>
      </c>
      <c r="D123" s="123">
        <v>104</v>
      </c>
      <c r="E123" s="124" t="s">
        <v>224</v>
      </c>
      <c r="F123" s="123">
        <v>3</v>
      </c>
      <c r="G123" s="272"/>
      <c r="H123" s="125">
        <f t="shared" si="5"/>
        <v>6</v>
      </c>
      <c r="I123" s="350"/>
    </row>
    <row r="124" spans="1:9" ht="15" customHeight="1" x14ac:dyDescent="0.35">
      <c r="A124" s="269"/>
      <c r="B124" s="270"/>
      <c r="C124" s="122" t="s">
        <v>153</v>
      </c>
      <c r="D124" s="123">
        <v>105</v>
      </c>
      <c r="E124" s="124" t="s">
        <v>224</v>
      </c>
      <c r="F124" s="123">
        <v>6</v>
      </c>
      <c r="G124" s="272"/>
      <c r="H124" s="125">
        <f t="shared" si="5"/>
        <v>12</v>
      </c>
      <c r="I124" s="350"/>
    </row>
    <row r="125" spans="1:9" ht="15" customHeight="1" x14ac:dyDescent="0.35">
      <c r="A125" s="269"/>
      <c r="B125" s="270"/>
      <c r="C125" s="122" t="s">
        <v>22</v>
      </c>
      <c r="D125" s="123">
        <v>106</v>
      </c>
      <c r="E125" s="124" t="s">
        <v>224</v>
      </c>
      <c r="F125" s="123">
        <v>10</v>
      </c>
      <c r="G125" s="272"/>
      <c r="H125" s="125">
        <f t="shared" si="5"/>
        <v>20</v>
      </c>
      <c r="I125" s="350"/>
    </row>
    <row r="126" spans="1:9" ht="15" customHeight="1" x14ac:dyDescent="0.35">
      <c r="A126" s="269"/>
      <c r="B126" s="270"/>
      <c r="C126" s="122" t="s">
        <v>113</v>
      </c>
      <c r="D126" s="123">
        <v>107</v>
      </c>
      <c r="E126" s="124" t="s">
        <v>224</v>
      </c>
      <c r="F126" s="123">
        <v>3</v>
      </c>
      <c r="G126" s="273"/>
      <c r="H126" s="125">
        <f t="shared" si="5"/>
        <v>6</v>
      </c>
      <c r="I126" s="350"/>
    </row>
    <row r="127" spans="1:9" ht="15" customHeight="1" x14ac:dyDescent="0.35">
      <c r="A127" s="300" t="s">
        <v>9203</v>
      </c>
      <c r="B127" s="302" t="s">
        <v>504</v>
      </c>
      <c r="C127" s="126" t="s">
        <v>35</v>
      </c>
      <c r="D127" s="127">
        <v>216</v>
      </c>
      <c r="E127" s="128" t="s">
        <v>224</v>
      </c>
      <c r="F127" s="127">
        <v>1</v>
      </c>
      <c r="G127" s="303">
        <v>3</v>
      </c>
      <c r="H127" s="129">
        <f t="shared" ref="H127:H176" si="6">F127*G$127</f>
        <v>3</v>
      </c>
    </row>
    <row r="128" spans="1:9" ht="14.5" x14ac:dyDescent="0.35">
      <c r="A128" s="301"/>
      <c r="B128" s="302"/>
      <c r="C128" s="126" t="s">
        <v>65</v>
      </c>
      <c r="D128" s="127">
        <v>42</v>
      </c>
      <c r="E128" s="128" t="s">
        <v>224</v>
      </c>
      <c r="F128" s="127">
        <v>2</v>
      </c>
      <c r="G128" s="304"/>
      <c r="H128" s="129">
        <f t="shared" si="6"/>
        <v>6</v>
      </c>
    </row>
    <row r="129" spans="1:8" ht="14.5" x14ac:dyDescent="0.35">
      <c r="A129" s="301"/>
      <c r="B129" s="302"/>
      <c r="C129" s="126" t="s">
        <v>149</v>
      </c>
      <c r="D129" s="127">
        <v>206</v>
      </c>
      <c r="E129" s="128" t="s">
        <v>224</v>
      </c>
      <c r="F129" s="127">
        <v>1</v>
      </c>
      <c r="G129" s="304"/>
      <c r="H129" s="129">
        <f t="shared" si="6"/>
        <v>3</v>
      </c>
    </row>
    <row r="130" spans="1:8" ht="14.5" x14ac:dyDescent="0.35">
      <c r="A130" s="301"/>
      <c r="B130" s="302"/>
      <c r="C130" s="126" t="s">
        <v>12</v>
      </c>
      <c r="D130" s="127">
        <v>47</v>
      </c>
      <c r="E130" s="128" t="s">
        <v>224</v>
      </c>
      <c r="F130" s="127">
        <v>1</v>
      </c>
      <c r="G130" s="304"/>
      <c r="H130" s="129">
        <f t="shared" si="6"/>
        <v>3</v>
      </c>
    </row>
    <row r="131" spans="1:8" ht="14.5" x14ac:dyDescent="0.35">
      <c r="A131" s="301"/>
      <c r="B131" s="302"/>
      <c r="C131" s="126" t="s">
        <v>11</v>
      </c>
      <c r="D131" s="127">
        <v>48</v>
      </c>
      <c r="E131" s="128" t="s">
        <v>224</v>
      </c>
      <c r="F131" s="127">
        <v>1</v>
      </c>
      <c r="G131" s="304"/>
      <c r="H131" s="129">
        <f t="shared" si="6"/>
        <v>3</v>
      </c>
    </row>
    <row r="132" spans="1:8" ht="14.5" x14ac:dyDescent="0.35">
      <c r="A132" s="301"/>
      <c r="B132" s="302"/>
      <c r="C132" s="126" t="s">
        <v>107</v>
      </c>
      <c r="D132" s="127">
        <v>207</v>
      </c>
      <c r="E132" s="128" t="s">
        <v>224</v>
      </c>
      <c r="F132" s="127">
        <v>3</v>
      </c>
      <c r="G132" s="304"/>
      <c r="H132" s="129">
        <f t="shared" si="6"/>
        <v>9</v>
      </c>
    </row>
    <row r="133" spans="1:8" ht="14.5" x14ac:dyDescent="0.35">
      <c r="A133" s="301"/>
      <c r="B133" s="302"/>
      <c r="C133" s="126" t="s">
        <v>139</v>
      </c>
      <c r="D133" s="127">
        <v>208</v>
      </c>
      <c r="E133" s="128" t="s">
        <v>224</v>
      </c>
      <c r="F133" s="127">
        <v>2</v>
      </c>
      <c r="G133" s="304"/>
      <c r="H133" s="129">
        <f t="shared" si="6"/>
        <v>6</v>
      </c>
    </row>
    <row r="134" spans="1:8" ht="14.5" x14ac:dyDescent="0.35">
      <c r="A134" s="301"/>
      <c r="B134" s="302"/>
      <c r="C134" s="126" t="s">
        <v>211</v>
      </c>
      <c r="D134" s="127">
        <v>112</v>
      </c>
      <c r="E134" s="128" t="s">
        <v>224</v>
      </c>
      <c r="F134" s="127">
        <v>4</v>
      </c>
      <c r="G134" s="304"/>
      <c r="H134" s="129">
        <f t="shared" si="6"/>
        <v>12</v>
      </c>
    </row>
    <row r="135" spans="1:8" ht="14.5" x14ac:dyDescent="0.35">
      <c r="A135" s="301"/>
      <c r="B135" s="302"/>
      <c r="C135" s="126" t="s">
        <v>133</v>
      </c>
      <c r="D135" s="127">
        <v>209</v>
      </c>
      <c r="E135" s="128" t="s">
        <v>224</v>
      </c>
      <c r="F135" s="127">
        <v>3</v>
      </c>
      <c r="G135" s="304"/>
      <c r="H135" s="129">
        <f t="shared" si="6"/>
        <v>9</v>
      </c>
    </row>
    <row r="136" spans="1:8" ht="14.5" x14ac:dyDescent="0.35">
      <c r="A136" s="301"/>
      <c r="B136" s="302"/>
      <c r="C136" s="126" t="s">
        <v>58</v>
      </c>
      <c r="D136" s="127">
        <v>210</v>
      </c>
      <c r="E136" s="128" t="s">
        <v>224</v>
      </c>
      <c r="F136" s="127">
        <v>3</v>
      </c>
      <c r="G136" s="304"/>
      <c r="H136" s="129">
        <f t="shared" si="6"/>
        <v>9</v>
      </c>
    </row>
    <row r="137" spans="1:8" ht="14.5" x14ac:dyDescent="0.35">
      <c r="A137" s="301"/>
      <c r="B137" s="302"/>
      <c r="C137" s="126" t="s">
        <v>121</v>
      </c>
      <c r="D137" s="127">
        <v>211</v>
      </c>
      <c r="E137" s="128" t="s">
        <v>224</v>
      </c>
      <c r="F137" s="127">
        <v>1</v>
      </c>
      <c r="G137" s="304"/>
      <c r="H137" s="129">
        <f t="shared" si="6"/>
        <v>3</v>
      </c>
    </row>
    <row r="138" spans="1:8" ht="14.5" x14ac:dyDescent="0.35">
      <c r="A138" s="301"/>
      <c r="B138" s="302"/>
      <c r="C138" s="126" t="s">
        <v>128</v>
      </c>
      <c r="D138" s="127">
        <v>49</v>
      </c>
      <c r="E138" s="128" t="s">
        <v>224</v>
      </c>
      <c r="F138" s="127">
        <v>1</v>
      </c>
      <c r="G138" s="304"/>
      <c r="H138" s="129">
        <f t="shared" si="6"/>
        <v>3</v>
      </c>
    </row>
    <row r="139" spans="1:8" ht="14.5" x14ac:dyDescent="0.35">
      <c r="A139" s="301"/>
      <c r="B139" s="302"/>
      <c r="C139" s="126" t="s">
        <v>38</v>
      </c>
      <c r="D139" s="127">
        <v>212</v>
      </c>
      <c r="E139" s="128" t="s">
        <v>224</v>
      </c>
      <c r="F139" s="127">
        <v>1</v>
      </c>
      <c r="G139" s="304"/>
      <c r="H139" s="129">
        <f t="shared" si="6"/>
        <v>3</v>
      </c>
    </row>
    <row r="140" spans="1:8" ht="14.5" x14ac:dyDescent="0.35">
      <c r="A140" s="301"/>
      <c r="B140" s="302"/>
      <c r="C140" s="126" t="s">
        <v>48</v>
      </c>
      <c r="D140" s="127">
        <v>218</v>
      </c>
      <c r="E140" s="128" t="s">
        <v>224</v>
      </c>
      <c r="F140" s="127">
        <v>1</v>
      </c>
      <c r="G140" s="304"/>
      <c r="H140" s="129">
        <f t="shared" si="6"/>
        <v>3</v>
      </c>
    </row>
    <row r="141" spans="1:8" ht="14.5" x14ac:dyDescent="0.35">
      <c r="A141" s="301"/>
      <c r="B141" s="302"/>
      <c r="C141" s="126" t="s">
        <v>57</v>
      </c>
      <c r="D141" s="127">
        <v>117</v>
      </c>
      <c r="E141" s="128" t="s">
        <v>224</v>
      </c>
      <c r="F141" s="127">
        <v>1</v>
      </c>
      <c r="G141" s="304"/>
      <c r="H141" s="129">
        <f t="shared" si="6"/>
        <v>3</v>
      </c>
    </row>
    <row r="142" spans="1:8" ht="14.5" x14ac:dyDescent="0.35">
      <c r="A142" s="301"/>
      <c r="B142" s="302"/>
      <c r="C142" s="126" t="s">
        <v>9</v>
      </c>
      <c r="D142" s="127">
        <v>121</v>
      </c>
      <c r="E142" s="128" t="s">
        <v>224</v>
      </c>
      <c r="F142" s="127">
        <v>1</v>
      </c>
      <c r="G142" s="304"/>
      <c r="H142" s="129">
        <f t="shared" si="6"/>
        <v>3</v>
      </c>
    </row>
    <row r="143" spans="1:8" ht="14.5" x14ac:dyDescent="0.35">
      <c r="A143" s="301"/>
      <c r="B143" s="302"/>
      <c r="C143" s="126" t="s">
        <v>55</v>
      </c>
      <c r="D143" s="127">
        <v>213</v>
      </c>
      <c r="E143" s="128" t="s">
        <v>224</v>
      </c>
      <c r="F143" s="127">
        <v>10</v>
      </c>
      <c r="G143" s="304"/>
      <c r="H143" s="129">
        <f t="shared" si="6"/>
        <v>30</v>
      </c>
    </row>
    <row r="144" spans="1:8" ht="14.5" x14ac:dyDescent="0.35">
      <c r="A144" s="301"/>
      <c r="B144" s="302"/>
      <c r="C144" s="126" t="s">
        <v>174</v>
      </c>
      <c r="D144" s="127">
        <v>70</v>
      </c>
      <c r="E144" s="128" t="s">
        <v>224</v>
      </c>
      <c r="F144" s="127">
        <v>1</v>
      </c>
      <c r="G144" s="304"/>
      <c r="H144" s="129">
        <f t="shared" si="6"/>
        <v>3</v>
      </c>
    </row>
    <row r="145" spans="1:8" ht="14.5" x14ac:dyDescent="0.35">
      <c r="A145" s="301"/>
      <c r="B145" s="302"/>
      <c r="C145" s="126" t="s">
        <v>97</v>
      </c>
      <c r="D145" s="127">
        <v>71</v>
      </c>
      <c r="E145" s="128" t="s">
        <v>224</v>
      </c>
      <c r="F145" s="127">
        <v>1</v>
      </c>
      <c r="G145" s="304"/>
      <c r="H145" s="129">
        <f t="shared" si="6"/>
        <v>3</v>
      </c>
    </row>
    <row r="146" spans="1:8" ht="14.5" x14ac:dyDescent="0.35">
      <c r="A146" s="301"/>
      <c r="B146" s="302"/>
      <c r="C146" s="126" t="s">
        <v>179</v>
      </c>
      <c r="D146" s="127">
        <v>20</v>
      </c>
      <c r="E146" s="128" t="s">
        <v>248</v>
      </c>
      <c r="F146" s="127">
        <v>1</v>
      </c>
      <c r="G146" s="304"/>
      <c r="H146" s="129">
        <f t="shared" si="6"/>
        <v>3</v>
      </c>
    </row>
    <row r="147" spans="1:8" ht="14.5" x14ac:dyDescent="0.35">
      <c r="A147" s="301"/>
      <c r="B147" s="302"/>
      <c r="C147" s="126" t="s">
        <v>91</v>
      </c>
      <c r="D147" s="127">
        <v>37</v>
      </c>
      <c r="E147" s="128" t="s">
        <v>224</v>
      </c>
      <c r="F147" s="127">
        <v>10</v>
      </c>
      <c r="G147" s="304"/>
      <c r="H147" s="129">
        <f t="shared" si="6"/>
        <v>30</v>
      </c>
    </row>
    <row r="148" spans="1:8" ht="14.5" x14ac:dyDescent="0.35">
      <c r="A148" s="301"/>
      <c r="B148" s="302"/>
      <c r="C148" s="126" t="s">
        <v>92</v>
      </c>
      <c r="D148" s="127">
        <v>53</v>
      </c>
      <c r="E148" s="128" t="s">
        <v>224</v>
      </c>
      <c r="F148" s="127">
        <v>1</v>
      </c>
      <c r="G148" s="304"/>
      <c r="H148" s="129">
        <f t="shared" si="6"/>
        <v>3</v>
      </c>
    </row>
    <row r="149" spans="1:8" ht="14.5" x14ac:dyDescent="0.35">
      <c r="A149" s="301"/>
      <c r="B149" s="302"/>
      <c r="C149" s="126" t="s">
        <v>24</v>
      </c>
      <c r="D149" s="127">
        <v>214</v>
      </c>
      <c r="E149" s="128" t="s">
        <v>224</v>
      </c>
      <c r="F149" s="127">
        <v>1</v>
      </c>
      <c r="G149" s="304"/>
      <c r="H149" s="129">
        <f t="shared" si="6"/>
        <v>3</v>
      </c>
    </row>
    <row r="150" spans="1:8" ht="14.5" x14ac:dyDescent="0.35">
      <c r="A150" s="301"/>
      <c r="B150" s="302"/>
      <c r="C150" s="126" t="s">
        <v>192</v>
      </c>
      <c r="D150" s="127">
        <v>38</v>
      </c>
      <c r="E150" s="128" t="s">
        <v>224</v>
      </c>
      <c r="F150" s="127">
        <v>1</v>
      </c>
      <c r="G150" s="304"/>
      <c r="H150" s="129">
        <f t="shared" si="6"/>
        <v>3</v>
      </c>
    </row>
    <row r="151" spans="1:8" ht="14.5" x14ac:dyDescent="0.35">
      <c r="A151" s="301"/>
      <c r="B151" s="302"/>
      <c r="C151" s="126" t="s">
        <v>54</v>
      </c>
      <c r="D151" s="127">
        <v>122</v>
      </c>
      <c r="E151" s="128" t="s">
        <v>224</v>
      </c>
      <c r="F151" s="127">
        <v>2</v>
      </c>
      <c r="G151" s="304"/>
      <c r="H151" s="129">
        <f t="shared" si="6"/>
        <v>6</v>
      </c>
    </row>
    <row r="152" spans="1:8" ht="14.5" x14ac:dyDescent="0.35">
      <c r="A152" s="301"/>
      <c r="B152" s="302"/>
      <c r="C152" s="126" t="s">
        <v>194</v>
      </c>
      <c r="D152" s="127">
        <v>224</v>
      </c>
      <c r="E152" s="128" t="s">
        <v>224</v>
      </c>
      <c r="F152" s="127">
        <v>1</v>
      </c>
      <c r="G152" s="304"/>
      <c r="H152" s="129">
        <f t="shared" si="6"/>
        <v>3</v>
      </c>
    </row>
    <row r="153" spans="1:8" ht="14.5" x14ac:dyDescent="0.35">
      <c r="A153" s="301"/>
      <c r="B153" s="302"/>
      <c r="C153" s="126" t="s">
        <v>94</v>
      </c>
      <c r="D153" s="127">
        <v>69</v>
      </c>
      <c r="E153" s="128" t="s">
        <v>224</v>
      </c>
      <c r="F153" s="127">
        <v>1</v>
      </c>
      <c r="G153" s="304"/>
      <c r="H153" s="129">
        <f t="shared" si="6"/>
        <v>3</v>
      </c>
    </row>
    <row r="154" spans="1:8" ht="14.5" x14ac:dyDescent="0.35">
      <c r="A154" s="301"/>
      <c r="B154" s="302"/>
      <c r="C154" s="126" t="s">
        <v>110</v>
      </c>
      <c r="D154" s="127">
        <v>3</v>
      </c>
      <c r="E154" s="128" t="s">
        <v>224</v>
      </c>
      <c r="F154" s="127">
        <v>2</v>
      </c>
      <c r="G154" s="304"/>
      <c r="H154" s="129">
        <f t="shared" si="6"/>
        <v>6</v>
      </c>
    </row>
    <row r="155" spans="1:8" ht="14.5" x14ac:dyDescent="0.35">
      <c r="A155" s="301"/>
      <c r="B155" s="302"/>
      <c r="C155" s="126" t="s">
        <v>96</v>
      </c>
      <c r="D155" s="127">
        <v>202</v>
      </c>
      <c r="E155" s="128" t="s">
        <v>224</v>
      </c>
      <c r="F155" s="127">
        <v>1</v>
      </c>
      <c r="G155" s="304"/>
      <c r="H155" s="129">
        <f t="shared" si="6"/>
        <v>3</v>
      </c>
    </row>
    <row r="156" spans="1:8" ht="14.5" x14ac:dyDescent="0.35">
      <c r="A156" s="301"/>
      <c r="B156" s="302"/>
      <c r="C156" s="126" t="s">
        <v>154</v>
      </c>
      <c r="D156" s="127">
        <v>203</v>
      </c>
      <c r="E156" s="128" t="s">
        <v>224</v>
      </c>
      <c r="F156" s="127">
        <v>1</v>
      </c>
      <c r="G156" s="304"/>
      <c r="H156" s="129">
        <f t="shared" si="6"/>
        <v>3</v>
      </c>
    </row>
    <row r="157" spans="1:8" ht="14.5" x14ac:dyDescent="0.35">
      <c r="A157" s="301"/>
      <c r="B157" s="302"/>
      <c r="C157" s="126" t="s">
        <v>99</v>
      </c>
      <c r="D157" s="127">
        <v>204</v>
      </c>
      <c r="E157" s="128" t="s">
        <v>224</v>
      </c>
      <c r="F157" s="127">
        <v>1</v>
      </c>
      <c r="G157" s="304"/>
      <c r="H157" s="129">
        <f t="shared" si="6"/>
        <v>3</v>
      </c>
    </row>
    <row r="158" spans="1:8" ht="14.5" x14ac:dyDescent="0.35">
      <c r="A158" s="301"/>
      <c r="B158" s="302"/>
      <c r="C158" s="126" t="s">
        <v>201</v>
      </c>
      <c r="D158" s="127">
        <v>205</v>
      </c>
      <c r="E158" s="128" t="s">
        <v>224</v>
      </c>
      <c r="F158" s="127">
        <v>1</v>
      </c>
      <c r="G158" s="304"/>
      <c r="H158" s="129">
        <f t="shared" si="6"/>
        <v>3</v>
      </c>
    </row>
    <row r="159" spans="1:8" ht="14.5" x14ac:dyDescent="0.35">
      <c r="A159" s="301"/>
      <c r="B159" s="302"/>
      <c r="C159" s="126" t="s">
        <v>74</v>
      </c>
      <c r="D159" s="127">
        <v>39</v>
      </c>
      <c r="E159" s="128" t="s">
        <v>224</v>
      </c>
      <c r="F159" s="127">
        <v>4</v>
      </c>
      <c r="G159" s="304"/>
      <c r="H159" s="129">
        <f t="shared" si="6"/>
        <v>12</v>
      </c>
    </row>
    <row r="160" spans="1:8" ht="14.5" x14ac:dyDescent="0.35">
      <c r="A160" s="301"/>
      <c r="B160" s="302"/>
      <c r="C160" s="126" t="s">
        <v>28</v>
      </c>
      <c r="D160" s="127">
        <v>56</v>
      </c>
      <c r="E160" s="128" t="s">
        <v>224</v>
      </c>
      <c r="F160" s="127">
        <v>1</v>
      </c>
      <c r="G160" s="304"/>
      <c r="H160" s="129">
        <f t="shared" si="6"/>
        <v>3</v>
      </c>
    </row>
    <row r="161" spans="1:8" ht="14.5" x14ac:dyDescent="0.35">
      <c r="A161" s="301"/>
      <c r="B161" s="302"/>
      <c r="C161" s="126" t="s">
        <v>27</v>
      </c>
      <c r="D161" s="127">
        <v>41</v>
      </c>
      <c r="E161" s="128" t="s">
        <v>224</v>
      </c>
      <c r="F161" s="127">
        <v>1</v>
      </c>
      <c r="G161" s="304"/>
      <c r="H161" s="129">
        <f t="shared" si="6"/>
        <v>3</v>
      </c>
    </row>
    <row r="162" spans="1:8" ht="14.5" x14ac:dyDescent="0.35">
      <c r="A162" s="301"/>
      <c r="B162" s="302"/>
      <c r="C162" s="126" t="s">
        <v>42</v>
      </c>
      <c r="D162" s="127">
        <v>219</v>
      </c>
      <c r="E162" s="128" t="s">
        <v>224</v>
      </c>
      <c r="F162" s="127">
        <v>1</v>
      </c>
      <c r="G162" s="304"/>
      <c r="H162" s="129">
        <f t="shared" si="6"/>
        <v>3</v>
      </c>
    </row>
    <row r="163" spans="1:8" ht="14.5" x14ac:dyDescent="0.35">
      <c r="A163" s="301"/>
      <c r="B163" s="302"/>
      <c r="C163" s="126" t="s">
        <v>50</v>
      </c>
      <c r="D163" s="127">
        <v>220</v>
      </c>
      <c r="E163" s="128" t="s">
        <v>224</v>
      </c>
      <c r="F163" s="127">
        <v>1</v>
      </c>
      <c r="G163" s="304"/>
      <c r="H163" s="129">
        <f t="shared" si="6"/>
        <v>3</v>
      </c>
    </row>
    <row r="164" spans="1:8" ht="14.5" x14ac:dyDescent="0.35">
      <c r="A164" s="301"/>
      <c r="B164" s="302"/>
      <c r="C164" s="126" t="s">
        <v>61</v>
      </c>
      <c r="D164" s="127">
        <v>217</v>
      </c>
      <c r="E164" s="128" t="s">
        <v>224</v>
      </c>
      <c r="F164" s="127">
        <v>1</v>
      </c>
      <c r="G164" s="304"/>
      <c r="H164" s="129">
        <f t="shared" si="6"/>
        <v>3</v>
      </c>
    </row>
    <row r="165" spans="1:8" ht="14.5" x14ac:dyDescent="0.35">
      <c r="A165" s="301"/>
      <c r="B165" s="302"/>
      <c r="C165" s="126" t="s">
        <v>83</v>
      </c>
      <c r="D165" s="127">
        <v>215</v>
      </c>
      <c r="E165" s="128" t="s">
        <v>224</v>
      </c>
      <c r="F165" s="127">
        <v>1</v>
      </c>
      <c r="G165" s="304"/>
      <c r="H165" s="129">
        <f t="shared" si="6"/>
        <v>3</v>
      </c>
    </row>
    <row r="166" spans="1:8" ht="14.5" x14ac:dyDescent="0.35">
      <c r="A166" s="301"/>
      <c r="B166" s="302"/>
      <c r="C166" s="126" t="s">
        <v>105</v>
      </c>
      <c r="D166" s="127">
        <v>222</v>
      </c>
      <c r="E166" s="128" t="s">
        <v>224</v>
      </c>
      <c r="F166" s="127">
        <v>1</v>
      </c>
      <c r="G166" s="304"/>
      <c r="H166" s="129">
        <f t="shared" si="6"/>
        <v>3</v>
      </c>
    </row>
    <row r="167" spans="1:8" ht="14.5" x14ac:dyDescent="0.35">
      <c r="A167" s="301"/>
      <c r="B167" s="302"/>
      <c r="C167" s="126" t="s">
        <v>115</v>
      </c>
      <c r="D167" s="127">
        <v>9</v>
      </c>
      <c r="E167" s="128" t="s">
        <v>225</v>
      </c>
      <c r="F167" s="127">
        <v>1</v>
      </c>
      <c r="G167" s="304"/>
      <c r="H167" s="129">
        <f t="shared" si="6"/>
        <v>3</v>
      </c>
    </row>
    <row r="168" spans="1:8" ht="14.5" x14ac:dyDescent="0.35">
      <c r="A168" s="301"/>
      <c r="B168" s="302"/>
      <c r="C168" s="126" t="s">
        <v>135</v>
      </c>
      <c r="D168" s="127">
        <v>200</v>
      </c>
      <c r="E168" s="128" t="s">
        <v>224</v>
      </c>
      <c r="F168" s="127">
        <v>1</v>
      </c>
      <c r="G168" s="304"/>
      <c r="H168" s="129">
        <f t="shared" si="6"/>
        <v>3</v>
      </c>
    </row>
    <row r="169" spans="1:8" ht="14.5" x14ac:dyDescent="0.35">
      <c r="A169" s="301"/>
      <c r="B169" s="302"/>
      <c r="C169" s="126" t="s">
        <v>136</v>
      </c>
      <c r="D169" s="127">
        <v>19</v>
      </c>
      <c r="E169" s="128" t="s">
        <v>224</v>
      </c>
      <c r="F169" s="127">
        <v>1</v>
      </c>
      <c r="G169" s="304"/>
      <c r="H169" s="129">
        <f t="shared" si="6"/>
        <v>3</v>
      </c>
    </row>
    <row r="170" spans="1:8" ht="14.5" x14ac:dyDescent="0.35">
      <c r="A170" s="301"/>
      <c r="B170" s="302"/>
      <c r="C170" s="126" t="s">
        <v>152</v>
      </c>
      <c r="D170" s="127">
        <v>15</v>
      </c>
      <c r="E170" s="128" t="s">
        <v>224</v>
      </c>
      <c r="F170" s="127">
        <v>2</v>
      </c>
      <c r="G170" s="304"/>
      <c r="H170" s="129">
        <f t="shared" si="6"/>
        <v>6</v>
      </c>
    </row>
    <row r="171" spans="1:8" ht="14.5" x14ac:dyDescent="0.35">
      <c r="A171" s="301"/>
      <c r="B171" s="302"/>
      <c r="C171" s="126" t="s">
        <v>169</v>
      </c>
      <c r="D171" s="127">
        <v>221</v>
      </c>
      <c r="E171" s="128" t="s">
        <v>224</v>
      </c>
      <c r="F171" s="127">
        <v>1</v>
      </c>
      <c r="G171" s="304"/>
      <c r="H171" s="129">
        <f t="shared" si="6"/>
        <v>3</v>
      </c>
    </row>
    <row r="172" spans="1:8" ht="14.5" x14ac:dyDescent="0.35">
      <c r="A172" s="301"/>
      <c r="B172" s="302"/>
      <c r="C172" s="126" t="s">
        <v>173</v>
      </c>
      <c r="D172" s="127">
        <v>2</v>
      </c>
      <c r="E172" s="128" t="s">
        <v>9195</v>
      </c>
      <c r="F172" s="127">
        <v>1</v>
      </c>
      <c r="G172" s="304"/>
      <c r="H172" s="129">
        <f t="shared" si="6"/>
        <v>3</v>
      </c>
    </row>
    <row r="173" spans="1:8" ht="14.5" x14ac:dyDescent="0.35">
      <c r="A173" s="301"/>
      <c r="B173" s="302"/>
      <c r="C173" s="126" t="s">
        <v>187</v>
      </c>
      <c r="D173" s="127">
        <v>223</v>
      </c>
      <c r="E173" s="128" t="s">
        <v>224</v>
      </c>
      <c r="F173" s="127">
        <v>1</v>
      </c>
      <c r="G173" s="304"/>
      <c r="H173" s="129">
        <f t="shared" si="6"/>
        <v>3</v>
      </c>
    </row>
    <row r="174" spans="1:8" ht="14.5" x14ac:dyDescent="0.35">
      <c r="A174" s="301"/>
      <c r="B174" s="302"/>
      <c r="C174" s="126" t="s">
        <v>191</v>
      </c>
      <c r="D174" s="127">
        <v>5</v>
      </c>
      <c r="E174" s="128" t="s">
        <v>224</v>
      </c>
      <c r="F174" s="127">
        <v>1</v>
      </c>
      <c r="G174" s="304"/>
      <c r="H174" s="129">
        <f t="shared" si="6"/>
        <v>3</v>
      </c>
    </row>
    <row r="175" spans="1:8" ht="14.5" x14ac:dyDescent="0.35">
      <c r="A175" s="301"/>
      <c r="B175" s="302"/>
      <c r="C175" s="126" t="s">
        <v>204</v>
      </c>
      <c r="D175" s="127">
        <v>6</v>
      </c>
      <c r="E175" s="128" t="s">
        <v>224</v>
      </c>
      <c r="F175" s="127">
        <v>1</v>
      </c>
      <c r="G175" s="304"/>
      <c r="H175" s="129">
        <f t="shared" si="6"/>
        <v>3</v>
      </c>
    </row>
    <row r="176" spans="1:8" ht="14.5" x14ac:dyDescent="0.35">
      <c r="A176" s="301"/>
      <c r="B176" s="302"/>
      <c r="C176" s="126" t="s">
        <v>212</v>
      </c>
      <c r="D176" s="127">
        <v>4</v>
      </c>
      <c r="E176" s="128" t="s">
        <v>224</v>
      </c>
      <c r="F176" s="127">
        <v>1</v>
      </c>
      <c r="G176" s="305"/>
      <c r="H176" s="129">
        <f t="shared" si="6"/>
        <v>3</v>
      </c>
    </row>
    <row r="177" spans="1:8" ht="14.65" customHeight="1" x14ac:dyDescent="0.35">
      <c r="A177" s="300"/>
      <c r="B177" s="306" t="s">
        <v>505</v>
      </c>
      <c r="C177" s="130" t="s">
        <v>35</v>
      </c>
      <c r="D177" s="131">
        <v>216</v>
      </c>
      <c r="E177" s="132" t="s">
        <v>224</v>
      </c>
      <c r="F177" s="131">
        <v>1</v>
      </c>
      <c r="G177" s="307">
        <v>5</v>
      </c>
      <c r="H177" s="133">
        <f t="shared" ref="H177:H226" si="7">F177*G$177</f>
        <v>5</v>
      </c>
    </row>
    <row r="178" spans="1:8" ht="14.65" customHeight="1" x14ac:dyDescent="0.35">
      <c r="A178" s="301"/>
      <c r="B178" s="306"/>
      <c r="C178" s="130" t="s">
        <v>65</v>
      </c>
      <c r="D178" s="131">
        <v>42</v>
      </c>
      <c r="E178" s="132" t="s">
        <v>224</v>
      </c>
      <c r="F178" s="131">
        <v>3</v>
      </c>
      <c r="G178" s="308"/>
      <c r="H178" s="133">
        <f t="shared" si="7"/>
        <v>15</v>
      </c>
    </row>
    <row r="179" spans="1:8" ht="14.65" customHeight="1" x14ac:dyDescent="0.35">
      <c r="A179" s="301"/>
      <c r="B179" s="306"/>
      <c r="C179" s="130" t="s">
        <v>149</v>
      </c>
      <c r="D179" s="131">
        <v>206</v>
      </c>
      <c r="E179" s="132" t="s">
        <v>224</v>
      </c>
      <c r="F179" s="131">
        <v>2</v>
      </c>
      <c r="G179" s="308"/>
      <c r="H179" s="133">
        <f t="shared" si="7"/>
        <v>10</v>
      </c>
    </row>
    <row r="180" spans="1:8" ht="14.65" customHeight="1" x14ac:dyDescent="0.35">
      <c r="A180" s="301"/>
      <c r="B180" s="306"/>
      <c r="C180" s="130" t="s">
        <v>12</v>
      </c>
      <c r="D180" s="131">
        <v>47</v>
      </c>
      <c r="E180" s="132" t="s">
        <v>224</v>
      </c>
      <c r="F180" s="131">
        <v>1</v>
      </c>
      <c r="G180" s="308"/>
      <c r="H180" s="133">
        <f t="shared" si="7"/>
        <v>5</v>
      </c>
    </row>
    <row r="181" spans="1:8" ht="14.65" customHeight="1" x14ac:dyDescent="0.35">
      <c r="A181" s="301"/>
      <c r="B181" s="306"/>
      <c r="C181" s="130" t="s">
        <v>11</v>
      </c>
      <c r="D181" s="131">
        <v>48</v>
      </c>
      <c r="E181" s="132" t="s">
        <v>224</v>
      </c>
      <c r="F181" s="131">
        <v>1</v>
      </c>
      <c r="G181" s="308"/>
      <c r="H181" s="133">
        <f t="shared" si="7"/>
        <v>5</v>
      </c>
    </row>
    <row r="182" spans="1:8" ht="14.65" customHeight="1" x14ac:dyDescent="0.35">
      <c r="A182" s="301"/>
      <c r="B182" s="306"/>
      <c r="C182" s="130" t="s">
        <v>107</v>
      </c>
      <c r="D182" s="131">
        <v>207</v>
      </c>
      <c r="E182" s="132" t="s">
        <v>224</v>
      </c>
      <c r="F182" s="131">
        <v>7</v>
      </c>
      <c r="G182" s="308"/>
      <c r="H182" s="133">
        <f t="shared" si="7"/>
        <v>35</v>
      </c>
    </row>
    <row r="183" spans="1:8" ht="14.65" customHeight="1" x14ac:dyDescent="0.35">
      <c r="A183" s="301"/>
      <c r="B183" s="306"/>
      <c r="C183" s="130" t="s">
        <v>139</v>
      </c>
      <c r="D183" s="131">
        <v>208</v>
      </c>
      <c r="E183" s="132" t="s">
        <v>224</v>
      </c>
      <c r="F183" s="131">
        <v>4</v>
      </c>
      <c r="G183" s="308"/>
      <c r="H183" s="133">
        <f t="shared" si="7"/>
        <v>20</v>
      </c>
    </row>
    <row r="184" spans="1:8" ht="14.65" customHeight="1" x14ac:dyDescent="0.35">
      <c r="A184" s="301"/>
      <c r="B184" s="306"/>
      <c r="C184" s="130" t="s">
        <v>211</v>
      </c>
      <c r="D184" s="131">
        <v>112</v>
      </c>
      <c r="E184" s="132" t="s">
        <v>224</v>
      </c>
      <c r="F184" s="131">
        <v>4</v>
      </c>
      <c r="G184" s="308"/>
      <c r="H184" s="133">
        <f t="shared" si="7"/>
        <v>20</v>
      </c>
    </row>
    <row r="185" spans="1:8" ht="14.65" customHeight="1" x14ac:dyDescent="0.35">
      <c r="A185" s="301"/>
      <c r="B185" s="306"/>
      <c r="C185" s="130" t="s">
        <v>133</v>
      </c>
      <c r="D185" s="131">
        <v>209</v>
      </c>
      <c r="E185" s="132" t="s">
        <v>224</v>
      </c>
      <c r="F185" s="131">
        <v>3</v>
      </c>
      <c r="G185" s="308"/>
      <c r="H185" s="133">
        <f t="shared" si="7"/>
        <v>15</v>
      </c>
    </row>
    <row r="186" spans="1:8" ht="14.65" customHeight="1" x14ac:dyDescent="0.35">
      <c r="A186" s="301"/>
      <c r="B186" s="306"/>
      <c r="C186" s="130" t="s">
        <v>58</v>
      </c>
      <c r="D186" s="131">
        <v>210</v>
      </c>
      <c r="E186" s="132" t="s">
        <v>224</v>
      </c>
      <c r="F186" s="131">
        <v>4</v>
      </c>
      <c r="G186" s="308"/>
      <c r="H186" s="133">
        <f t="shared" si="7"/>
        <v>20</v>
      </c>
    </row>
    <row r="187" spans="1:8" ht="14.65" customHeight="1" x14ac:dyDescent="0.35">
      <c r="A187" s="301"/>
      <c r="B187" s="306"/>
      <c r="C187" s="130" t="s">
        <v>121</v>
      </c>
      <c r="D187" s="131">
        <v>211</v>
      </c>
      <c r="E187" s="132" t="s">
        <v>224</v>
      </c>
      <c r="F187" s="131">
        <v>1</v>
      </c>
      <c r="G187" s="308"/>
      <c r="H187" s="133">
        <f t="shared" si="7"/>
        <v>5</v>
      </c>
    </row>
    <row r="188" spans="1:8" ht="14.65" customHeight="1" x14ac:dyDescent="0.35">
      <c r="A188" s="301"/>
      <c r="B188" s="306"/>
      <c r="C188" s="130" t="s">
        <v>128</v>
      </c>
      <c r="D188" s="131">
        <v>49</v>
      </c>
      <c r="E188" s="132" t="s">
        <v>224</v>
      </c>
      <c r="F188" s="131">
        <v>1</v>
      </c>
      <c r="G188" s="308"/>
      <c r="H188" s="133">
        <f t="shared" si="7"/>
        <v>5</v>
      </c>
    </row>
    <row r="189" spans="1:8" ht="14.65" customHeight="1" x14ac:dyDescent="0.35">
      <c r="A189" s="301"/>
      <c r="B189" s="306"/>
      <c r="C189" s="130" t="s">
        <v>38</v>
      </c>
      <c r="D189" s="131">
        <v>212</v>
      </c>
      <c r="E189" s="132" t="s">
        <v>224</v>
      </c>
      <c r="F189" s="131">
        <v>1</v>
      </c>
      <c r="G189" s="308"/>
      <c r="H189" s="133">
        <f t="shared" si="7"/>
        <v>5</v>
      </c>
    </row>
    <row r="190" spans="1:8" ht="14.65" customHeight="1" x14ac:dyDescent="0.35">
      <c r="A190" s="301"/>
      <c r="B190" s="306"/>
      <c r="C190" s="130" t="s">
        <v>48</v>
      </c>
      <c r="D190" s="131">
        <v>218</v>
      </c>
      <c r="E190" s="132" t="s">
        <v>224</v>
      </c>
      <c r="F190" s="131">
        <v>2</v>
      </c>
      <c r="G190" s="308"/>
      <c r="H190" s="133">
        <f t="shared" si="7"/>
        <v>10</v>
      </c>
    </row>
    <row r="191" spans="1:8" ht="14.65" customHeight="1" x14ac:dyDescent="0.35">
      <c r="A191" s="301"/>
      <c r="B191" s="306"/>
      <c r="C191" s="130" t="s">
        <v>57</v>
      </c>
      <c r="D191" s="131">
        <v>117</v>
      </c>
      <c r="E191" s="132" t="s">
        <v>224</v>
      </c>
      <c r="F191" s="131">
        <v>2</v>
      </c>
      <c r="G191" s="308"/>
      <c r="H191" s="133">
        <f t="shared" si="7"/>
        <v>10</v>
      </c>
    </row>
    <row r="192" spans="1:8" ht="14.65" customHeight="1" x14ac:dyDescent="0.35">
      <c r="A192" s="301"/>
      <c r="B192" s="306"/>
      <c r="C192" s="130" t="s">
        <v>9</v>
      </c>
      <c r="D192" s="131">
        <v>121</v>
      </c>
      <c r="E192" s="132" t="s">
        <v>224</v>
      </c>
      <c r="F192" s="131">
        <v>2</v>
      </c>
      <c r="G192" s="308"/>
      <c r="H192" s="133">
        <f t="shared" si="7"/>
        <v>10</v>
      </c>
    </row>
    <row r="193" spans="1:8" ht="14.65" customHeight="1" x14ac:dyDescent="0.35">
      <c r="A193" s="301"/>
      <c r="B193" s="306"/>
      <c r="C193" s="130" t="s">
        <v>55</v>
      </c>
      <c r="D193" s="131">
        <v>213</v>
      </c>
      <c r="E193" s="132" t="s">
        <v>224</v>
      </c>
      <c r="F193" s="131">
        <v>15</v>
      </c>
      <c r="G193" s="308"/>
      <c r="H193" s="133">
        <f t="shared" si="7"/>
        <v>75</v>
      </c>
    </row>
    <row r="194" spans="1:8" ht="14.65" customHeight="1" x14ac:dyDescent="0.35">
      <c r="A194" s="301"/>
      <c r="B194" s="306"/>
      <c r="C194" s="130" t="s">
        <v>174</v>
      </c>
      <c r="D194" s="131">
        <v>70</v>
      </c>
      <c r="E194" s="132" t="s">
        <v>224</v>
      </c>
      <c r="F194" s="131">
        <v>1</v>
      </c>
      <c r="G194" s="308"/>
      <c r="H194" s="133">
        <f t="shared" si="7"/>
        <v>5</v>
      </c>
    </row>
    <row r="195" spans="1:8" ht="14.65" customHeight="1" x14ac:dyDescent="0.35">
      <c r="A195" s="301"/>
      <c r="B195" s="306"/>
      <c r="C195" s="130" t="s">
        <v>97</v>
      </c>
      <c r="D195" s="131">
        <v>71</v>
      </c>
      <c r="E195" s="132" t="s">
        <v>224</v>
      </c>
      <c r="F195" s="131">
        <v>1</v>
      </c>
      <c r="G195" s="308"/>
      <c r="H195" s="133">
        <f t="shared" si="7"/>
        <v>5</v>
      </c>
    </row>
    <row r="196" spans="1:8" ht="15" customHeight="1" x14ac:dyDescent="0.35">
      <c r="A196" s="301"/>
      <c r="B196" s="306"/>
      <c r="C196" s="130" t="s">
        <v>179</v>
      </c>
      <c r="D196" s="131">
        <v>20</v>
      </c>
      <c r="E196" s="132" t="s">
        <v>248</v>
      </c>
      <c r="F196" s="131">
        <v>1</v>
      </c>
      <c r="G196" s="308"/>
      <c r="H196" s="133">
        <f t="shared" si="7"/>
        <v>5</v>
      </c>
    </row>
    <row r="197" spans="1:8" ht="15" customHeight="1" x14ac:dyDescent="0.35">
      <c r="A197" s="301"/>
      <c r="B197" s="306"/>
      <c r="C197" s="130" t="s">
        <v>91</v>
      </c>
      <c r="D197" s="131">
        <v>37</v>
      </c>
      <c r="E197" s="132" t="s">
        <v>224</v>
      </c>
      <c r="F197" s="131">
        <v>10</v>
      </c>
      <c r="G197" s="308"/>
      <c r="H197" s="133">
        <f t="shared" si="7"/>
        <v>50</v>
      </c>
    </row>
    <row r="198" spans="1:8" ht="15" customHeight="1" x14ac:dyDescent="0.35">
      <c r="A198" s="301"/>
      <c r="B198" s="306"/>
      <c r="C198" s="130" t="s">
        <v>92</v>
      </c>
      <c r="D198" s="131">
        <v>53</v>
      </c>
      <c r="E198" s="132" t="s">
        <v>224</v>
      </c>
      <c r="F198" s="131">
        <v>1</v>
      </c>
      <c r="G198" s="308"/>
      <c r="H198" s="133">
        <f t="shared" si="7"/>
        <v>5</v>
      </c>
    </row>
    <row r="199" spans="1:8" ht="15" customHeight="1" x14ac:dyDescent="0.35">
      <c r="A199" s="301"/>
      <c r="B199" s="306"/>
      <c r="C199" s="130" t="s">
        <v>24</v>
      </c>
      <c r="D199" s="131">
        <v>214</v>
      </c>
      <c r="E199" s="132" t="s">
        <v>224</v>
      </c>
      <c r="F199" s="131">
        <v>2</v>
      </c>
      <c r="G199" s="308"/>
      <c r="H199" s="133">
        <f t="shared" si="7"/>
        <v>10</v>
      </c>
    </row>
    <row r="200" spans="1:8" ht="15" customHeight="1" x14ac:dyDescent="0.35">
      <c r="A200" s="301"/>
      <c r="B200" s="306"/>
      <c r="C200" s="130" t="s">
        <v>192</v>
      </c>
      <c r="D200" s="131">
        <v>38</v>
      </c>
      <c r="E200" s="132" t="s">
        <v>224</v>
      </c>
      <c r="F200" s="131">
        <v>2</v>
      </c>
      <c r="G200" s="308"/>
      <c r="H200" s="133">
        <f t="shared" si="7"/>
        <v>10</v>
      </c>
    </row>
    <row r="201" spans="1:8" ht="15" customHeight="1" x14ac:dyDescent="0.35">
      <c r="A201" s="301"/>
      <c r="B201" s="306"/>
      <c r="C201" s="130" t="s">
        <v>54</v>
      </c>
      <c r="D201" s="131">
        <v>122</v>
      </c>
      <c r="E201" s="132" t="s">
        <v>224</v>
      </c>
      <c r="F201" s="131">
        <v>3</v>
      </c>
      <c r="G201" s="308"/>
      <c r="H201" s="133">
        <f t="shared" si="7"/>
        <v>15</v>
      </c>
    </row>
    <row r="202" spans="1:8" ht="15" customHeight="1" x14ac:dyDescent="0.35">
      <c r="A202" s="301"/>
      <c r="B202" s="306"/>
      <c r="C202" s="130" t="s">
        <v>194</v>
      </c>
      <c r="D202" s="131">
        <v>224</v>
      </c>
      <c r="E202" s="132" t="s">
        <v>224</v>
      </c>
      <c r="F202" s="131">
        <v>1</v>
      </c>
      <c r="G202" s="308"/>
      <c r="H202" s="133">
        <f t="shared" si="7"/>
        <v>5</v>
      </c>
    </row>
    <row r="203" spans="1:8" ht="15" customHeight="1" x14ac:dyDescent="0.35">
      <c r="A203" s="301"/>
      <c r="B203" s="306"/>
      <c r="C203" s="130" t="s">
        <v>94</v>
      </c>
      <c r="D203" s="131">
        <v>69</v>
      </c>
      <c r="E203" s="132" t="s">
        <v>224</v>
      </c>
      <c r="F203" s="131">
        <v>1</v>
      </c>
      <c r="G203" s="308"/>
      <c r="H203" s="133">
        <f t="shared" si="7"/>
        <v>5</v>
      </c>
    </row>
    <row r="204" spans="1:8" ht="15" customHeight="1" x14ac:dyDescent="0.35">
      <c r="A204" s="301"/>
      <c r="B204" s="306"/>
      <c r="C204" s="130" t="s">
        <v>110</v>
      </c>
      <c r="D204" s="131">
        <v>3</v>
      </c>
      <c r="E204" s="132" t="s">
        <v>224</v>
      </c>
      <c r="F204" s="131">
        <v>4</v>
      </c>
      <c r="G204" s="308"/>
      <c r="H204" s="133">
        <f t="shared" si="7"/>
        <v>20</v>
      </c>
    </row>
    <row r="205" spans="1:8" ht="15" customHeight="1" x14ac:dyDescent="0.35">
      <c r="A205" s="301"/>
      <c r="B205" s="306"/>
      <c r="C205" s="130" t="s">
        <v>96</v>
      </c>
      <c r="D205" s="131">
        <v>202</v>
      </c>
      <c r="E205" s="132" t="s">
        <v>224</v>
      </c>
      <c r="F205" s="131">
        <v>1</v>
      </c>
      <c r="G205" s="308"/>
      <c r="H205" s="133">
        <f t="shared" si="7"/>
        <v>5</v>
      </c>
    </row>
    <row r="206" spans="1:8" ht="15" customHeight="1" x14ac:dyDescent="0.35">
      <c r="A206" s="301"/>
      <c r="B206" s="306"/>
      <c r="C206" s="130" t="s">
        <v>154</v>
      </c>
      <c r="D206" s="131">
        <v>203</v>
      </c>
      <c r="E206" s="132" t="s">
        <v>224</v>
      </c>
      <c r="F206" s="131">
        <v>1</v>
      </c>
      <c r="G206" s="308"/>
      <c r="H206" s="133">
        <f t="shared" si="7"/>
        <v>5</v>
      </c>
    </row>
    <row r="207" spans="1:8" ht="15" customHeight="1" x14ac:dyDescent="0.35">
      <c r="A207" s="301"/>
      <c r="B207" s="306"/>
      <c r="C207" s="130" t="s">
        <v>99</v>
      </c>
      <c r="D207" s="131">
        <v>204</v>
      </c>
      <c r="E207" s="132" t="s">
        <v>224</v>
      </c>
      <c r="F207" s="131">
        <v>1</v>
      </c>
      <c r="G207" s="308"/>
      <c r="H207" s="133">
        <f t="shared" si="7"/>
        <v>5</v>
      </c>
    </row>
    <row r="208" spans="1:8" ht="15" customHeight="1" x14ac:dyDescent="0.35">
      <c r="A208" s="301"/>
      <c r="B208" s="306"/>
      <c r="C208" s="130" t="s">
        <v>201</v>
      </c>
      <c r="D208" s="131">
        <v>205</v>
      </c>
      <c r="E208" s="132" t="s">
        <v>224</v>
      </c>
      <c r="F208" s="131">
        <v>1</v>
      </c>
      <c r="G208" s="308"/>
      <c r="H208" s="133">
        <f t="shared" si="7"/>
        <v>5</v>
      </c>
    </row>
    <row r="209" spans="1:8" ht="15" customHeight="1" x14ac:dyDescent="0.35">
      <c r="A209" s="301"/>
      <c r="B209" s="306"/>
      <c r="C209" s="130" t="s">
        <v>74</v>
      </c>
      <c r="D209" s="131">
        <v>39</v>
      </c>
      <c r="E209" s="132" t="s">
        <v>224</v>
      </c>
      <c r="F209" s="131">
        <v>4</v>
      </c>
      <c r="G209" s="308"/>
      <c r="H209" s="133">
        <f t="shared" si="7"/>
        <v>20</v>
      </c>
    </row>
    <row r="210" spans="1:8" ht="15" customHeight="1" x14ac:dyDescent="0.35">
      <c r="A210" s="301"/>
      <c r="B210" s="306"/>
      <c r="C210" s="130" t="s">
        <v>28</v>
      </c>
      <c r="D210" s="131">
        <v>56</v>
      </c>
      <c r="E210" s="132" t="s">
        <v>224</v>
      </c>
      <c r="F210" s="131">
        <v>2</v>
      </c>
      <c r="G210" s="308"/>
      <c r="H210" s="133">
        <f t="shared" si="7"/>
        <v>10</v>
      </c>
    </row>
    <row r="211" spans="1:8" ht="15" customHeight="1" x14ac:dyDescent="0.35">
      <c r="A211" s="301"/>
      <c r="B211" s="306"/>
      <c r="C211" s="130" t="s">
        <v>27</v>
      </c>
      <c r="D211" s="131">
        <v>41</v>
      </c>
      <c r="E211" s="132" t="s">
        <v>224</v>
      </c>
      <c r="F211" s="131">
        <v>2</v>
      </c>
      <c r="G211" s="308"/>
      <c r="H211" s="133">
        <f t="shared" si="7"/>
        <v>10</v>
      </c>
    </row>
    <row r="212" spans="1:8" ht="15" customHeight="1" x14ac:dyDescent="0.35">
      <c r="A212" s="301"/>
      <c r="B212" s="306"/>
      <c r="C212" s="130" t="s">
        <v>42</v>
      </c>
      <c r="D212" s="131">
        <v>219</v>
      </c>
      <c r="E212" s="132" t="s">
        <v>224</v>
      </c>
      <c r="F212" s="131">
        <v>1</v>
      </c>
      <c r="G212" s="308"/>
      <c r="H212" s="133">
        <f t="shared" si="7"/>
        <v>5</v>
      </c>
    </row>
    <row r="213" spans="1:8" ht="15" customHeight="1" x14ac:dyDescent="0.35">
      <c r="A213" s="301"/>
      <c r="B213" s="306"/>
      <c r="C213" s="130" t="s">
        <v>50</v>
      </c>
      <c r="D213" s="131">
        <v>220</v>
      </c>
      <c r="E213" s="132" t="s">
        <v>224</v>
      </c>
      <c r="F213" s="131">
        <v>1</v>
      </c>
      <c r="G213" s="308"/>
      <c r="H213" s="133">
        <f t="shared" si="7"/>
        <v>5</v>
      </c>
    </row>
    <row r="214" spans="1:8" ht="15" customHeight="1" x14ac:dyDescent="0.35">
      <c r="A214" s="301"/>
      <c r="B214" s="306"/>
      <c r="C214" s="130" t="s">
        <v>61</v>
      </c>
      <c r="D214" s="131">
        <v>217</v>
      </c>
      <c r="E214" s="132" t="s">
        <v>224</v>
      </c>
      <c r="F214" s="131">
        <v>1</v>
      </c>
      <c r="G214" s="308"/>
      <c r="H214" s="133">
        <f t="shared" si="7"/>
        <v>5</v>
      </c>
    </row>
    <row r="215" spans="1:8" ht="15" customHeight="1" x14ac:dyDescent="0.35">
      <c r="A215" s="301"/>
      <c r="B215" s="306"/>
      <c r="C215" s="130" t="s">
        <v>83</v>
      </c>
      <c r="D215" s="131">
        <v>215</v>
      </c>
      <c r="E215" s="132" t="s">
        <v>224</v>
      </c>
      <c r="F215" s="131">
        <v>1</v>
      </c>
      <c r="G215" s="308"/>
      <c r="H215" s="133">
        <f t="shared" si="7"/>
        <v>5</v>
      </c>
    </row>
    <row r="216" spans="1:8" ht="15" customHeight="1" x14ac:dyDescent="0.35">
      <c r="A216" s="301"/>
      <c r="B216" s="306"/>
      <c r="C216" s="130" t="s">
        <v>105</v>
      </c>
      <c r="D216" s="131">
        <v>222</v>
      </c>
      <c r="E216" s="132" t="s">
        <v>224</v>
      </c>
      <c r="F216" s="131">
        <v>1</v>
      </c>
      <c r="G216" s="308"/>
      <c r="H216" s="133">
        <f t="shared" si="7"/>
        <v>5</v>
      </c>
    </row>
    <row r="217" spans="1:8" ht="15" customHeight="1" x14ac:dyDescent="0.35">
      <c r="A217" s="301"/>
      <c r="B217" s="306"/>
      <c r="C217" s="130" t="s">
        <v>115</v>
      </c>
      <c r="D217" s="131">
        <v>9</v>
      </c>
      <c r="E217" s="132" t="s">
        <v>225</v>
      </c>
      <c r="F217" s="131">
        <v>1</v>
      </c>
      <c r="G217" s="308"/>
      <c r="H217" s="133">
        <f t="shared" si="7"/>
        <v>5</v>
      </c>
    </row>
    <row r="218" spans="1:8" ht="15" customHeight="1" x14ac:dyDescent="0.35">
      <c r="A218" s="301"/>
      <c r="B218" s="306"/>
      <c r="C218" s="130" t="s">
        <v>135</v>
      </c>
      <c r="D218" s="131">
        <v>200</v>
      </c>
      <c r="E218" s="132" t="s">
        <v>224</v>
      </c>
      <c r="F218" s="131">
        <v>1</v>
      </c>
      <c r="G218" s="308"/>
      <c r="H218" s="133">
        <f t="shared" si="7"/>
        <v>5</v>
      </c>
    </row>
    <row r="219" spans="1:8" ht="15" customHeight="1" x14ac:dyDescent="0.35">
      <c r="A219" s="301"/>
      <c r="B219" s="306"/>
      <c r="C219" s="130" t="s">
        <v>136</v>
      </c>
      <c r="D219" s="131">
        <v>19</v>
      </c>
      <c r="E219" s="132" t="s">
        <v>224</v>
      </c>
      <c r="F219" s="131">
        <v>1</v>
      </c>
      <c r="G219" s="308"/>
      <c r="H219" s="133">
        <f t="shared" si="7"/>
        <v>5</v>
      </c>
    </row>
    <row r="220" spans="1:8" ht="15" customHeight="1" x14ac:dyDescent="0.35">
      <c r="A220" s="301"/>
      <c r="B220" s="306"/>
      <c r="C220" s="130" t="s">
        <v>152</v>
      </c>
      <c r="D220" s="131">
        <v>15</v>
      </c>
      <c r="E220" s="132" t="s">
        <v>224</v>
      </c>
      <c r="F220" s="131">
        <v>2</v>
      </c>
      <c r="G220" s="308"/>
      <c r="H220" s="133">
        <f t="shared" si="7"/>
        <v>10</v>
      </c>
    </row>
    <row r="221" spans="1:8" ht="15" customHeight="1" x14ac:dyDescent="0.35">
      <c r="A221" s="301"/>
      <c r="B221" s="306"/>
      <c r="C221" s="130" t="s">
        <v>169</v>
      </c>
      <c r="D221" s="131">
        <v>221</v>
      </c>
      <c r="E221" s="132" t="s">
        <v>224</v>
      </c>
      <c r="F221" s="131">
        <v>1</v>
      </c>
      <c r="G221" s="308"/>
      <c r="H221" s="133">
        <f t="shared" si="7"/>
        <v>5</v>
      </c>
    </row>
    <row r="222" spans="1:8" ht="15" customHeight="1" x14ac:dyDescent="0.35">
      <c r="A222" s="301"/>
      <c r="B222" s="306"/>
      <c r="C222" s="130" t="s">
        <v>173</v>
      </c>
      <c r="D222" s="131">
        <v>2</v>
      </c>
      <c r="E222" s="132" t="s">
        <v>9195</v>
      </c>
      <c r="F222" s="131">
        <v>2</v>
      </c>
      <c r="G222" s="308"/>
      <c r="H222" s="133">
        <f t="shared" si="7"/>
        <v>10</v>
      </c>
    </row>
    <row r="223" spans="1:8" ht="15" customHeight="1" x14ac:dyDescent="0.35">
      <c r="A223" s="301"/>
      <c r="B223" s="306"/>
      <c r="C223" s="130" t="s">
        <v>187</v>
      </c>
      <c r="D223" s="131">
        <v>223</v>
      </c>
      <c r="E223" s="132" t="s">
        <v>224</v>
      </c>
      <c r="F223" s="131">
        <v>1</v>
      </c>
      <c r="G223" s="308"/>
      <c r="H223" s="133">
        <f t="shared" si="7"/>
        <v>5</v>
      </c>
    </row>
    <row r="224" spans="1:8" ht="15" customHeight="1" x14ac:dyDescent="0.35">
      <c r="A224" s="301"/>
      <c r="B224" s="306"/>
      <c r="C224" s="130" t="s">
        <v>191</v>
      </c>
      <c r="D224" s="131">
        <v>5</v>
      </c>
      <c r="E224" s="132" t="s">
        <v>224</v>
      </c>
      <c r="F224" s="131">
        <v>1</v>
      </c>
      <c r="G224" s="308"/>
      <c r="H224" s="133">
        <f t="shared" si="7"/>
        <v>5</v>
      </c>
    </row>
    <row r="225" spans="1:8" ht="15" customHeight="1" x14ac:dyDescent="0.35">
      <c r="A225" s="301"/>
      <c r="B225" s="306"/>
      <c r="C225" s="130" t="s">
        <v>204</v>
      </c>
      <c r="D225" s="131">
        <v>6</v>
      </c>
      <c r="E225" s="132" t="s">
        <v>224</v>
      </c>
      <c r="F225" s="131">
        <v>1</v>
      </c>
      <c r="G225" s="308"/>
      <c r="H225" s="133">
        <f t="shared" si="7"/>
        <v>5</v>
      </c>
    </row>
    <row r="226" spans="1:8" ht="15" customHeight="1" x14ac:dyDescent="0.35">
      <c r="A226" s="301"/>
      <c r="B226" s="306"/>
      <c r="C226" s="130" t="s">
        <v>212</v>
      </c>
      <c r="D226" s="131">
        <v>4</v>
      </c>
      <c r="E226" s="132" t="s">
        <v>224</v>
      </c>
      <c r="F226" s="131">
        <v>1</v>
      </c>
      <c r="G226" s="309"/>
      <c r="H226" s="133">
        <f t="shared" si="7"/>
        <v>5</v>
      </c>
    </row>
    <row r="227" spans="1:8" ht="14.65" customHeight="1" x14ac:dyDescent="0.35">
      <c r="A227" s="300"/>
      <c r="B227" s="310" t="s">
        <v>506</v>
      </c>
      <c r="C227" s="134" t="s">
        <v>35</v>
      </c>
      <c r="D227" s="135">
        <v>216</v>
      </c>
      <c r="E227" s="136" t="s">
        <v>224</v>
      </c>
      <c r="F227" s="135">
        <v>1</v>
      </c>
      <c r="G227" s="319">
        <v>1</v>
      </c>
      <c r="H227" s="137">
        <f t="shared" ref="H227:H276" si="8">$F227*G$227</f>
        <v>1</v>
      </c>
    </row>
    <row r="228" spans="1:8" ht="14.65" customHeight="1" x14ac:dyDescent="0.35">
      <c r="A228" s="301"/>
      <c r="B228" s="310"/>
      <c r="C228" s="134" t="s">
        <v>65</v>
      </c>
      <c r="D228" s="135">
        <v>42</v>
      </c>
      <c r="E228" s="136" t="s">
        <v>224</v>
      </c>
      <c r="F228" s="135">
        <v>3</v>
      </c>
      <c r="G228" s="320"/>
      <c r="H228" s="137">
        <f t="shared" si="8"/>
        <v>3</v>
      </c>
    </row>
    <row r="229" spans="1:8" ht="14.65" customHeight="1" x14ac:dyDescent="0.35">
      <c r="A229" s="301"/>
      <c r="B229" s="310"/>
      <c r="C229" s="134" t="s">
        <v>149</v>
      </c>
      <c r="D229" s="135">
        <v>206</v>
      </c>
      <c r="E229" s="138" t="s">
        <v>224</v>
      </c>
      <c r="F229" s="135">
        <v>2</v>
      </c>
      <c r="G229" s="320"/>
      <c r="H229" s="137">
        <f t="shared" si="8"/>
        <v>2</v>
      </c>
    </row>
    <row r="230" spans="1:8" ht="14.65" customHeight="1" x14ac:dyDescent="0.35">
      <c r="A230" s="301"/>
      <c r="B230" s="310"/>
      <c r="C230" s="134" t="s">
        <v>12</v>
      </c>
      <c r="D230" s="135">
        <v>47</v>
      </c>
      <c r="E230" s="138" t="s">
        <v>224</v>
      </c>
      <c r="F230" s="135">
        <v>1</v>
      </c>
      <c r="G230" s="320"/>
      <c r="H230" s="137">
        <f t="shared" si="8"/>
        <v>1</v>
      </c>
    </row>
    <row r="231" spans="1:8" ht="14.65" customHeight="1" x14ac:dyDescent="0.35">
      <c r="A231" s="301"/>
      <c r="B231" s="310"/>
      <c r="C231" s="134" t="s">
        <v>11</v>
      </c>
      <c r="D231" s="135">
        <v>48</v>
      </c>
      <c r="E231" s="138" t="s">
        <v>224</v>
      </c>
      <c r="F231" s="135">
        <v>1</v>
      </c>
      <c r="G231" s="320"/>
      <c r="H231" s="137">
        <f t="shared" si="8"/>
        <v>1</v>
      </c>
    </row>
    <row r="232" spans="1:8" ht="14.65" customHeight="1" x14ac:dyDescent="0.35">
      <c r="A232" s="301"/>
      <c r="B232" s="310"/>
      <c r="C232" s="134" t="s">
        <v>107</v>
      </c>
      <c r="D232" s="135">
        <v>207</v>
      </c>
      <c r="E232" s="138" t="s">
        <v>224</v>
      </c>
      <c r="F232" s="135">
        <v>12</v>
      </c>
      <c r="G232" s="320"/>
      <c r="H232" s="137">
        <f t="shared" si="8"/>
        <v>12</v>
      </c>
    </row>
    <row r="233" spans="1:8" ht="14.65" customHeight="1" x14ac:dyDescent="0.35">
      <c r="A233" s="301"/>
      <c r="B233" s="310"/>
      <c r="C233" s="134" t="s">
        <v>139</v>
      </c>
      <c r="D233" s="135">
        <v>208</v>
      </c>
      <c r="E233" s="138" t="s">
        <v>224</v>
      </c>
      <c r="F233" s="135">
        <v>4</v>
      </c>
      <c r="G233" s="320"/>
      <c r="H233" s="137">
        <f t="shared" si="8"/>
        <v>4</v>
      </c>
    </row>
    <row r="234" spans="1:8" ht="14.65" customHeight="1" x14ac:dyDescent="0.35">
      <c r="A234" s="301"/>
      <c r="B234" s="310"/>
      <c r="C234" s="134" t="s">
        <v>211</v>
      </c>
      <c r="D234" s="135">
        <v>112</v>
      </c>
      <c r="E234" s="138" t="s">
        <v>224</v>
      </c>
      <c r="F234" s="135">
        <v>4</v>
      </c>
      <c r="G234" s="320"/>
      <c r="H234" s="137">
        <f t="shared" si="8"/>
        <v>4</v>
      </c>
    </row>
    <row r="235" spans="1:8" ht="14.65" customHeight="1" x14ac:dyDescent="0.35">
      <c r="A235" s="301"/>
      <c r="B235" s="310"/>
      <c r="C235" s="134" t="s">
        <v>133</v>
      </c>
      <c r="D235" s="135">
        <v>209</v>
      </c>
      <c r="E235" s="138" t="s">
        <v>224</v>
      </c>
      <c r="F235" s="135">
        <v>3</v>
      </c>
      <c r="G235" s="320"/>
      <c r="H235" s="137">
        <f t="shared" si="8"/>
        <v>3</v>
      </c>
    </row>
    <row r="236" spans="1:8" ht="14.65" customHeight="1" x14ac:dyDescent="0.35">
      <c r="A236" s="301"/>
      <c r="B236" s="310"/>
      <c r="C236" s="134" t="s">
        <v>58</v>
      </c>
      <c r="D236" s="135">
        <v>210</v>
      </c>
      <c r="E236" s="138" t="s">
        <v>224</v>
      </c>
      <c r="F236" s="135">
        <v>4</v>
      </c>
      <c r="G236" s="320"/>
      <c r="H236" s="137">
        <f t="shared" si="8"/>
        <v>4</v>
      </c>
    </row>
    <row r="237" spans="1:8" ht="15.4" customHeight="1" x14ac:dyDescent="0.35">
      <c r="A237" s="301"/>
      <c r="B237" s="310"/>
      <c r="C237" s="134" t="s">
        <v>121</v>
      </c>
      <c r="D237" s="135">
        <v>211</v>
      </c>
      <c r="E237" s="138" t="s">
        <v>224</v>
      </c>
      <c r="F237" s="135">
        <v>1</v>
      </c>
      <c r="G237" s="320"/>
      <c r="H237" s="137">
        <f t="shared" si="8"/>
        <v>1</v>
      </c>
    </row>
    <row r="238" spans="1:8" ht="14.65" customHeight="1" x14ac:dyDescent="0.35">
      <c r="A238" s="301"/>
      <c r="B238" s="310"/>
      <c r="C238" s="134" t="s">
        <v>128</v>
      </c>
      <c r="D238" s="135">
        <v>49</v>
      </c>
      <c r="E238" s="138" t="s">
        <v>224</v>
      </c>
      <c r="F238" s="135">
        <v>1</v>
      </c>
      <c r="G238" s="320"/>
      <c r="H238" s="137">
        <f t="shared" si="8"/>
        <v>1</v>
      </c>
    </row>
    <row r="239" spans="1:8" ht="14.65" customHeight="1" x14ac:dyDescent="0.35">
      <c r="A239" s="301"/>
      <c r="B239" s="310"/>
      <c r="C239" s="134" t="s">
        <v>38</v>
      </c>
      <c r="D239" s="135">
        <v>212</v>
      </c>
      <c r="E239" s="138" t="s">
        <v>224</v>
      </c>
      <c r="F239" s="135">
        <v>1</v>
      </c>
      <c r="G239" s="320"/>
      <c r="H239" s="137">
        <f t="shared" si="8"/>
        <v>1</v>
      </c>
    </row>
    <row r="240" spans="1:8" ht="14.65" customHeight="1" x14ac:dyDescent="0.35">
      <c r="A240" s="301"/>
      <c r="B240" s="310"/>
      <c r="C240" s="134" t="s">
        <v>48</v>
      </c>
      <c r="D240" s="135">
        <v>218</v>
      </c>
      <c r="E240" s="138" t="s">
        <v>224</v>
      </c>
      <c r="F240" s="135">
        <v>2</v>
      </c>
      <c r="G240" s="320"/>
      <c r="H240" s="137">
        <f t="shared" si="8"/>
        <v>2</v>
      </c>
    </row>
    <row r="241" spans="1:8" ht="14.65" customHeight="1" x14ac:dyDescent="0.35">
      <c r="A241" s="301"/>
      <c r="B241" s="310"/>
      <c r="C241" s="134" t="s">
        <v>57</v>
      </c>
      <c r="D241" s="135">
        <v>117</v>
      </c>
      <c r="E241" s="138" t="s">
        <v>224</v>
      </c>
      <c r="F241" s="135">
        <v>2</v>
      </c>
      <c r="G241" s="320"/>
      <c r="H241" s="137">
        <f t="shared" si="8"/>
        <v>2</v>
      </c>
    </row>
    <row r="242" spans="1:8" ht="14.65" customHeight="1" x14ac:dyDescent="0.35">
      <c r="A242" s="301"/>
      <c r="B242" s="310"/>
      <c r="C242" s="134" t="s">
        <v>9</v>
      </c>
      <c r="D242" s="135">
        <v>121</v>
      </c>
      <c r="E242" s="138" t="s">
        <v>224</v>
      </c>
      <c r="F242" s="135">
        <v>2</v>
      </c>
      <c r="G242" s="320"/>
      <c r="H242" s="137">
        <f t="shared" si="8"/>
        <v>2</v>
      </c>
    </row>
    <row r="243" spans="1:8" ht="14.65" customHeight="1" x14ac:dyDescent="0.35">
      <c r="A243" s="301"/>
      <c r="B243" s="310"/>
      <c r="C243" s="134" t="s">
        <v>55</v>
      </c>
      <c r="D243" s="135">
        <v>213</v>
      </c>
      <c r="E243" s="139" t="s">
        <v>224</v>
      </c>
      <c r="F243" s="135">
        <v>15</v>
      </c>
      <c r="G243" s="320"/>
      <c r="H243" s="137">
        <f t="shared" si="8"/>
        <v>15</v>
      </c>
    </row>
    <row r="244" spans="1:8" ht="14.65" customHeight="1" x14ac:dyDescent="0.35">
      <c r="A244" s="301"/>
      <c r="B244" s="310"/>
      <c r="C244" s="134" t="s">
        <v>174</v>
      </c>
      <c r="D244" s="135">
        <v>70</v>
      </c>
      <c r="E244" s="138" t="s">
        <v>224</v>
      </c>
      <c r="F244" s="135">
        <v>1</v>
      </c>
      <c r="G244" s="320"/>
      <c r="H244" s="137">
        <f t="shared" si="8"/>
        <v>1</v>
      </c>
    </row>
    <row r="245" spans="1:8" ht="14.65" customHeight="1" x14ac:dyDescent="0.35">
      <c r="A245" s="301"/>
      <c r="B245" s="310"/>
      <c r="C245" s="134" t="s">
        <v>97</v>
      </c>
      <c r="D245" s="135">
        <v>71</v>
      </c>
      <c r="E245" s="138" t="s">
        <v>224</v>
      </c>
      <c r="F245" s="135">
        <v>2</v>
      </c>
      <c r="G245" s="320"/>
      <c r="H245" s="137">
        <f t="shared" si="8"/>
        <v>2</v>
      </c>
    </row>
    <row r="246" spans="1:8" ht="14.65" customHeight="1" x14ac:dyDescent="0.35">
      <c r="A246" s="301"/>
      <c r="B246" s="310"/>
      <c r="C246" s="134" t="s">
        <v>179</v>
      </c>
      <c r="D246" s="135">
        <v>20</v>
      </c>
      <c r="E246" s="138" t="s">
        <v>248</v>
      </c>
      <c r="F246" s="135">
        <v>2</v>
      </c>
      <c r="G246" s="320"/>
      <c r="H246" s="137">
        <f t="shared" si="8"/>
        <v>2</v>
      </c>
    </row>
    <row r="247" spans="1:8" ht="14.65" customHeight="1" x14ac:dyDescent="0.35">
      <c r="A247" s="301"/>
      <c r="B247" s="310"/>
      <c r="C247" s="134" t="s">
        <v>91</v>
      </c>
      <c r="D247" s="135">
        <v>37</v>
      </c>
      <c r="E247" s="138" t="s">
        <v>224</v>
      </c>
      <c r="F247" s="135">
        <v>10</v>
      </c>
      <c r="G247" s="320"/>
      <c r="H247" s="137">
        <f t="shared" si="8"/>
        <v>10</v>
      </c>
    </row>
    <row r="248" spans="1:8" ht="14.65" customHeight="1" x14ac:dyDescent="0.35">
      <c r="A248" s="301"/>
      <c r="B248" s="310"/>
      <c r="C248" s="134" t="s">
        <v>92</v>
      </c>
      <c r="D248" s="135">
        <v>53</v>
      </c>
      <c r="E248" s="138" t="s">
        <v>224</v>
      </c>
      <c r="F248" s="135">
        <v>1</v>
      </c>
      <c r="G248" s="320"/>
      <c r="H248" s="137">
        <f t="shared" si="8"/>
        <v>1</v>
      </c>
    </row>
    <row r="249" spans="1:8" ht="14.65" customHeight="1" x14ac:dyDescent="0.35">
      <c r="A249" s="301"/>
      <c r="B249" s="310"/>
      <c r="C249" s="134" t="s">
        <v>24</v>
      </c>
      <c r="D249" s="135">
        <v>214</v>
      </c>
      <c r="E249" s="138" t="s">
        <v>224</v>
      </c>
      <c r="F249" s="135">
        <v>2</v>
      </c>
      <c r="G249" s="320"/>
      <c r="H249" s="137">
        <f t="shared" si="8"/>
        <v>2</v>
      </c>
    </row>
    <row r="250" spans="1:8" ht="14.65" customHeight="1" x14ac:dyDescent="0.35">
      <c r="A250" s="301"/>
      <c r="B250" s="310"/>
      <c r="C250" s="134" t="s">
        <v>192</v>
      </c>
      <c r="D250" s="135">
        <v>38</v>
      </c>
      <c r="E250" s="138" t="s">
        <v>224</v>
      </c>
      <c r="F250" s="135">
        <v>3</v>
      </c>
      <c r="G250" s="320"/>
      <c r="H250" s="137">
        <f t="shared" si="8"/>
        <v>3</v>
      </c>
    </row>
    <row r="251" spans="1:8" ht="14.65" customHeight="1" x14ac:dyDescent="0.35">
      <c r="A251" s="301"/>
      <c r="B251" s="310"/>
      <c r="C251" s="134" t="s">
        <v>54</v>
      </c>
      <c r="D251" s="135">
        <v>122</v>
      </c>
      <c r="E251" s="138" t="s">
        <v>224</v>
      </c>
      <c r="F251" s="135">
        <v>3</v>
      </c>
      <c r="G251" s="320"/>
      <c r="H251" s="137">
        <f t="shared" si="8"/>
        <v>3</v>
      </c>
    </row>
    <row r="252" spans="1:8" ht="14.65" customHeight="1" x14ac:dyDescent="0.35">
      <c r="A252" s="301"/>
      <c r="B252" s="310"/>
      <c r="C252" s="134" t="s">
        <v>194</v>
      </c>
      <c r="D252" s="135">
        <v>224</v>
      </c>
      <c r="E252" s="138" t="s">
        <v>224</v>
      </c>
      <c r="F252" s="135">
        <v>1</v>
      </c>
      <c r="G252" s="320"/>
      <c r="H252" s="137">
        <f t="shared" si="8"/>
        <v>1</v>
      </c>
    </row>
    <row r="253" spans="1:8" ht="14.65" customHeight="1" x14ac:dyDescent="0.35">
      <c r="A253" s="301"/>
      <c r="B253" s="310"/>
      <c r="C253" s="134" t="s">
        <v>94</v>
      </c>
      <c r="D253" s="135">
        <v>69</v>
      </c>
      <c r="E253" s="138" t="s">
        <v>224</v>
      </c>
      <c r="F253" s="135">
        <v>1</v>
      </c>
      <c r="G253" s="320"/>
      <c r="H253" s="137">
        <f t="shared" si="8"/>
        <v>1</v>
      </c>
    </row>
    <row r="254" spans="1:8" ht="14.65" customHeight="1" x14ac:dyDescent="0.35">
      <c r="A254" s="301"/>
      <c r="B254" s="310"/>
      <c r="C254" s="134" t="s">
        <v>110</v>
      </c>
      <c r="D254" s="135">
        <v>3</v>
      </c>
      <c r="E254" s="138" t="s">
        <v>224</v>
      </c>
      <c r="F254" s="135">
        <v>4</v>
      </c>
      <c r="G254" s="320"/>
      <c r="H254" s="137">
        <f t="shared" si="8"/>
        <v>4</v>
      </c>
    </row>
    <row r="255" spans="1:8" ht="14.65" customHeight="1" x14ac:dyDescent="0.35">
      <c r="A255" s="301"/>
      <c r="B255" s="310"/>
      <c r="C255" s="134" t="s">
        <v>96</v>
      </c>
      <c r="D255" s="135">
        <v>202</v>
      </c>
      <c r="E255" s="138" t="s">
        <v>224</v>
      </c>
      <c r="F255" s="135">
        <v>1</v>
      </c>
      <c r="G255" s="320"/>
      <c r="H255" s="137">
        <f t="shared" si="8"/>
        <v>1</v>
      </c>
    </row>
    <row r="256" spans="1:8" ht="14.65" customHeight="1" x14ac:dyDescent="0.35">
      <c r="A256" s="301"/>
      <c r="B256" s="310"/>
      <c r="C256" s="134" t="s">
        <v>154</v>
      </c>
      <c r="D256" s="135">
        <v>203</v>
      </c>
      <c r="E256" s="138" t="s">
        <v>224</v>
      </c>
      <c r="F256" s="135">
        <v>1</v>
      </c>
      <c r="G256" s="320"/>
      <c r="H256" s="137">
        <f t="shared" si="8"/>
        <v>1</v>
      </c>
    </row>
    <row r="257" spans="1:8" ht="14.65" customHeight="1" x14ac:dyDescent="0.35">
      <c r="A257" s="301"/>
      <c r="B257" s="310"/>
      <c r="C257" s="134" t="s">
        <v>99</v>
      </c>
      <c r="D257" s="135">
        <v>204</v>
      </c>
      <c r="E257" s="138" t="s">
        <v>224</v>
      </c>
      <c r="F257" s="135">
        <v>1</v>
      </c>
      <c r="G257" s="320"/>
      <c r="H257" s="137">
        <f t="shared" si="8"/>
        <v>1</v>
      </c>
    </row>
    <row r="258" spans="1:8" ht="14.65" customHeight="1" x14ac:dyDescent="0.35">
      <c r="A258" s="301"/>
      <c r="B258" s="310"/>
      <c r="C258" s="134" t="s">
        <v>201</v>
      </c>
      <c r="D258" s="135">
        <v>205</v>
      </c>
      <c r="E258" s="138" t="s">
        <v>224</v>
      </c>
      <c r="F258" s="135">
        <v>1</v>
      </c>
      <c r="G258" s="320"/>
      <c r="H258" s="137">
        <f t="shared" si="8"/>
        <v>1</v>
      </c>
    </row>
    <row r="259" spans="1:8" ht="14.65" customHeight="1" x14ac:dyDescent="0.35">
      <c r="A259" s="301"/>
      <c r="B259" s="310"/>
      <c r="C259" s="134" t="s">
        <v>74</v>
      </c>
      <c r="D259" s="135">
        <v>39</v>
      </c>
      <c r="E259" s="138" t="s">
        <v>224</v>
      </c>
      <c r="F259" s="135">
        <v>4</v>
      </c>
      <c r="G259" s="320"/>
      <c r="H259" s="137">
        <f t="shared" si="8"/>
        <v>4</v>
      </c>
    </row>
    <row r="260" spans="1:8" ht="14.65" customHeight="1" x14ac:dyDescent="0.35">
      <c r="A260" s="301"/>
      <c r="B260" s="310"/>
      <c r="C260" s="134" t="s">
        <v>28</v>
      </c>
      <c r="D260" s="135">
        <v>56</v>
      </c>
      <c r="E260" s="138" t="s">
        <v>224</v>
      </c>
      <c r="F260" s="135">
        <v>2</v>
      </c>
      <c r="G260" s="320"/>
      <c r="H260" s="137">
        <f t="shared" si="8"/>
        <v>2</v>
      </c>
    </row>
    <row r="261" spans="1:8" ht="14.65" customHeight="1" x14ac:dyDescent="0.35">
      <c r="A261" s="301"/>
      <c r="B261" s="310"/>
      <c r="C261" s="134" t="s">
        <v>27</v>
      </c>
      <c r="D261" s="135">
        <v>41</v>
      </c>
      <c r="E261" s="138" t="s">
        <v>224</v>
      </c>
      <c r="F261" s="135">
        <v>2</v>
      </c>
      <c r="G261" s="320"/>
      <c r="H261" s="137">
        <f t="shared" si="8"/>
        <v>2</v>
      </c>
    </row>
    <row r="262" spans="1:8" ht="14.65" customHeight="1" x14ac:dyDescent="0.35">
      <c r="A262" s="301"/>
      <c r="B262" s="310"/>
      <c r="C262" s="134" t="s">
        <v>42</v>
      </c>
      <c r="D262" s="135">
        <v>219</v>
      </c>
      <c r="E262" s="138" t="s">
        <v>224</v>
      </c>
      <c r="F262" s="135">
        <v>1</v>
      </c>
      <c r="G262" s="320"/>
      <c r="H262" s="137">
        <f t="shared" si="8"/>
        <v>1</v>
      </c>
    </row>
    <row r="263" spans="1:8" ht="14.65" customHeight="1" x14ac:dyDescent="0.35">
      <c r="A263" s="301"/>
      <c r="B263" s="310"/>
      <c r="C263" s="134" t="s">
        <v>50</v>
      </c>
      <c r="D263" s="135">
        <v>220</v>
      </c>
      <c r="E263" s="138" t="s">
        <v>224</v>
      </c>
      <c r="F263" s="135">
        <v>1</v>
      </c>
      <c r="G263" s="320"/>
      <c r="H263" s="137">
        <f t="shared" si="8"/>
        <v>1</v>
      </c>
    </row>
    <row r="264" spans="1:8" ht="14.65" customHeight="1" x14ac:dyDescent="0.35">
      <c r="A264" s="301"/>
      <c r="B264" s="310"/>
      <c r="C264" s="134" t="s">
        <v>61</v>
      </c>
      <c r="D264" s="135">
        <v>217</v>
      </c>
      <c r="E264" s="138" t="s">
        <v>224</v>
      </c>
      <c r="F264" s="135">
        <v>1</v>
      </c>
      <c r="G264" s="320"/>
      <c r="H264" s="137">
        <f t="shared" si="8"/>
        <v>1</v>
      </c>
    </row>
    <row r="265" spans="1:8" ht="14.65" customHeight="1" x14ac:dyDescent="0.35">
      <c r="A265" s="301"/>
      <c r="B265" s="310"/>
      <c r="C265" s="134" t="s">
        <v>83</v>
      </c>
      <c r="D265" s="135">
        <v>215</v>
      </c>
      <c r="E265" s="138" t="s">
        <v>224</v>
      </c>
      <c r="F265" s="135">
        <v>1</v>
      </c>
      <c r="G265" s="320"/>
      <c r="H265" s="137">
        <f t="shared" si="8"/>
        <v>1</v>
      </c>
    </row>
    <row r="266" spans="1:8" ht="14.65" customHeight="1" x14ac:dyDescent="0.35">
      <c r="A266" s="301"/>
      <c r="B266" s="310"/>
      <c r="C266" s="134" t="s">
        <v>105</v>
      </c>
      <c r="D266" s="135">
        <v>222</v>
      </c>
      <c r="E266" s="138" t="s">
        <v>224</v>
      </c>
      <c r="F266" s="135">
        <v>1</v>
      </c>
      <c r="G266" s="320"/>
      <c r="H266" s="137">
        <f t="shared" si="8"/>
        <v>1</v>
      </c>
    </row>
    <row r="267" spans="1:8" ht="14.65" customHeight="1" x14ac:dyDescent="0.35">
      <c r="A267" s="301"/>
      <c r="B267" s="310"/>
      <c r="C267" s="134" t="s">
        <v>115</v>
      </c>
      <c r="D267" s="135">
        <v>9</v>
      </c>
      <c r="E267" s="138" t="s">
        <v>225</v>
      </c>
      <c r="F267" s="135">
        <v>1</v>
      </c>
      <c r="G267" s="320"/>
      <c r="H267" s="137">
        <f t="shared" si="8"/>
        <v>1</v>
      </c>
    </row>
    <row r="268" spans="1:8" ht="14.65" customHeight="1" x14ac:dyDescent="0.35">
      <c r="A268" s="301"/>
      <c r="B268" s="310"/>
      <c r="C268" s="134" t="s">
        <v>135</v>
      </c>
      <c r="D268" s="135">
        <v>200</v>
      </c>
      <c r="E268" s="138" t="s">
        <v>224</v>
      </c>
      <c r="F268" s="135">
        <v>1</v>
      </c>
      <c r="G268" s="320"/>
      <c r="H268" s="137">
        <f t="shared" si="8"/>
        <v>1</v>
      </c>
    </row>
    <row r="269" spans="1:8" ht="14.65" customHeight="1" x14ac:dyDescent="0.35">
      <c r="A269" s="301"/>
      <c r="B269" s="310"/>
      <c r="C269" s="134" t="s">
        <v>136</v>
      </c>
      <c r="D269" s="135">
        <v>19</v>
      </c>
      <c r="E269" s="138" t="s">
        <v>224</v>
      </c>
      <c r="F269" s="135">
        <v>1</v>
      </c>
      <c r="G269" s="320"/>
      <c r="H269" s="137">
        <f t="shared" si="8"/>
        <v>1</v>
      </c>
    </row>
    <row r="270" spans="1:8" ht="14.65" customHeight="1" x14ac:dyDescent="0.35">
      <c r="A270" s="301"/>
      <c r="B270" s="310"/>
      <c r="C270" s="134" t="s">
        <v>152</v>
      </c>
      <c r="D270" s="135">
        <v>15</v>
      </c>
      <c r="E270" s="138" t="s">
        <v>224</v>
      </c>
      <c r="F270" s="135">
        <v>3</v>
      </c>
      <c r="G270" s="320"/>
      <c r="H270" s="137">
        <f t="shared" si="8"/>
        <v>3</v>
      </c>
    </row>
    <row r="271" spans="1:8" ht="14.65" customHeight="1" x14ac:dyDescent="0.35">
      <c r="A271" s="301"/>
      <c r="B271" s="310"/>
      <c r="C271" s="134" t="s">
        <v>169</v>
      </c>
      <c r="D271" s="135">
        <v>221</v>
      </c>
      <c r="E271" s="138" t="s">
        <v>224</v>
      </c>
      <c r="F271" s="135">
        <v>1</v>
      </c>
      <c r="G271" s="320"/>
      <c r="H271" s="137">
        <f t="shared" si="8"/>
        <v>1</v>
      </c>
    </row>
    <row r="272" spans="1:8" ht="14.65" customHeight="1" x14ac:dyDescent="0.35">
      <c r="A272" s="301"/>
      <c r="B272" s="310"/>
      <c r="C272" s="134" t="s">
        <v>173</v>
      </c>
      <c r="D272" s="135">
        <v>2</v>
      </c>
      <c r="E272" s="138" t="s">
        <v>9195</v>
      </c>
      <c r="F272" s="135">
        <v>2</v>
      </c>
      <c r="G272" s="320"/>
      <c r="H272" s="137">
        <f t="shared" si="8"/>
        <v>2</v>
      </c>
    </row>
    <row r="273" spans="1:8" ht="14.65" customHeight="1" x14ac:dyDescent="0.35">
      <c r="A273" s="301"/>
      <c r="B273" s="310"/>
      <c r="C273" s="134" t="s">
        <v>187</v>
      </c>
      <c r="D273" s="135">
        <v>223</v>
      </c>
      <c r="E273" s="138" t="s">
        <v>224</v>
      </c>
      <c r="F273" s="135">
        <v>1</v>
      </c>
      <c r="G273" s="320"/>
      <c r="H273" s="137">
        <f t="shared" si="8"/>
        <v>1</v>
      </c>
    </row>
    <row r="274" spans="1:8" ht="14.65" customHeight="1" x14ac:dyDescent="0.35">
      <c r="A274" s="301"/>
      <c r="B274" s="310"/>
      <c r="C274" s="134" t="s">
        <v>191</v>
      </c>
      <c r="D274" s="135">
        <v>5</v>
      </c>
      <c r="E274" s="138" t="s">
        <v>224</v>
      </c>
      <c r="F274" s="135">
        <v>1</v>
      </c>
      <c r="G274" s="320"/>
      <c r="H274" s="137">
        <f t="shared" si="8"/>
        <v>1</v>
      </c>
    </row>
    <row r="275" spans="1:8" ht="14.65" customHeight="1" x14ac:dyDescent="0.35">
      <c r="A275" s="301"/>
      <c r="B275" s="310"/>
      <c r="C275" s="134" t="s">
        <v>204</v>
      </c>
      <c r="D275" s="135">
        <v>6</v>
      </c>
      <c r="E275" s="138" t="s">
        <v>224</v>
      </c>
      <c r="F275" s="135">
        <v>1</v>
      </c>
      <c r="G275" s="320"/>
      <c r="H275" s="137">
        <f t="shared" si="8"/>
        <v>1</v>
      </c>
    </row>
    <row r="276" spans="1:8" ht="14.65" customHeight="1" x14ac:dyDescent="0.35">
      <c r="A276" s="301"/>
      <c r="B276" s="310"/>
      <c r="C276" s="134" t="s">
        <v>212</v>
      </c>
      <c r="D276" s="135">
        <v>4</v>
      </c>
      <c r="E276" s="138" t="s">
        <v>224</v>
      </c>
      <c r="F276" s="135">
        <v>1</v>
      </c>
      <c r="G276" s="321"/>
      <c r="H276" s="137">
        <f t="shared" si="8"/>
        <v>1</v>
      </c>
    </row>
    <row r="277" spans="1:8" ht="14.65" customHeight="1" x14ac:dyDescent="0.35">
      <c r="A277" s="300"/>
      <c r="B277" s="322" t="s">
        <v>507</v>
      </c>
      <c r="C277" s="140" t="s">
        <v>35</v>
      </c>
      <c r="D277" s="141">
        <v>216</v>
      </c>
      <c r="E277" s="142" t="s">
        <v>224</v>
      </c>
      <c r="F277" s="141">
        <v>1</v>
      </c>
      <c r="G277" s="266">
        <v>3</v>
      </c>
      <c r="H277" s="143">
        <f t="shared" ref="H277:H327" si="9">$F277*G$277</f>
        <v>3</v>
      </c>
    </row>
    <row r="278" spans="1:8" ht="14.65" customHeight="1" x14ac:dyDescent="0.35">
      <c r="A278" s="301"/>
      <c r="B278" s="322"/>
      <c r="C278" s="140" t="s">
        <v>65</v>
      </c>
      <c r="D278" s="141">
        <v>42</v>
      </c>
      <c r="E278" s="142" t="s">
        <v>224</v>
      </c>
      <c r="F278" s="141">
        <v>4</v>
      </c>
      <c r="G278" s="267"/>
      <c r="H278" s="143">
        <f t="shared" si="9"/>
        <v>12</v>
      </c>
    </row>
    <row r="279" spans="1:8" ht="14.65" customHeight="1" x14ac:dyDescent="0.35">
      <c r="A279" s="301"/>
      <c r="B279" s="322"/>
      <c r="C279" s="140" t="s">
        <v>149</v>
      </c>
      <c r="D279" s="141">
        <v>206</v>
      </c>
      <c r="E279" s="142" t="s">
        <v>224</v>
      </c>
      <c r="F279" s="141">
        <v>2</v>
      </c>
      <c r="G279" s="267"/>
      <c r="H279" s="143">
        <f t="shared" si="9"/>
        <v>6</v>
      </c>
    </row>
    <row r="280" spans="1:8" ht="14.65" customHeight="1" x14ac:dyDescent="0.35">
      <c r="A280" s="301"/>
      <c r="B280" s="322"/>
      <c r="C280" s="140" t="s">
        <v>12</v>
      </c>
      <c r="D280" s="141">
        <v>47</v>
      </c>
      <c r="E280" s="142" t="s">
        <v>224</v>
      </c>
      <c r="F280" s="141">
        <v>1</v>
      </c>
      <c r="G280" s="267"/>
      <c r="H280" s="143">
        <f t="shared" si="9"/>
        <v>3</v>
      </c>
    </row>
    <row r="281" spans="1:8" ht="14.65" customHeight="1" x14ac:dyDescent="0.35">
      <c r="A281" s="301"/>
      <c r="B281" s="322"/>
      <c r="C281" s="140" t="s">
        <v>11</v>
      </c>
      <c r="D281" s="141">
        <v>48</v>
      </c>
      <c r="E281" s="142" t="s">
        <v>224</v>
      </c>
      <c r="F281" s="141">
        <v>1</v>
      </c>
      <c r="G281" s="267"/>
      <c r="H281" s="143">
        <f t="shared" si="9"/>
        <v>3</v>
      </c>
    </row>
    <row r="282" spans="1:8" ht="14.65" customHeight="1" x14ac:dyDescent="0.35">
      <c r="A282" s="301"/>
      <c r="B282" s="322"/>
      <c r="C282" s="140" t="s">
        <v>107</v>
      </c>
      <c r="D282" s="141">
        <v>207</v>
      </c>
      <c r="E282" s="142" t="s">
        <v>224</v>
      </c>
      <c r="F282" s="141">
        <v>12</v>
      </c>
      <c r="G282" s="267"/>
      <c r="H282" s="143">
        <f t="shared" si="9"/>
        <v>36</v>
      </c>
    </row>
    <row r="283" spans="1:8" ht="14.65" customHeight="1" x14ac:dyDescent="0.35">
      <c r="A283" s="301"/>
      <c r="B283" s="322"/>
      <c r="C283" s="140" t="s">
        <v>139</v>
      </c>
      <c r="D283" s="141">
        <v>208</v>
      </c>
      <c r="E283" s="142" t="s">
        <v>224</v>
      </c>
      <c r="F283" s="141">
        <v>6</v>
      </c>
      <c r="G283" s="267"/>
      <c r="H283" s="143">
        <f t="shared" si="9"/>
        <v>18</v>
      </c>
    </row>
    <row r="284" spans="1:8" ht="14.65" customHeight="1" x14ac:dyDescent="0.35">
      <c r="A284" s="301"/>
      <c r="B284" s="322"/>
      <c r="C284" s="140" t="s">
        <v>211</v>
      </c>
      <c r="D284" s="141">
        <v>112</v>
      </c>
      <c r="E284" s="142" t="s">
        <v>224</v>
      </c>
      <c r="F284" s="141">
        <v>5</v>
      </c>
      <c r="G284" s="267"/>
      <c r="H284" s="143">
        <f t="shared" si="9"/>
        <v>15</v>
      </c>
    </row>
    <row r="285" spans="1:8" ht="14.65" customHeight="1" x14ac:dyDescent="0.35">
      <c r="A285" s="301"/>
      <c r="B285" s="322"/>
      <c r="C285" s="140" t="s">
        <v>133</v>
      </c>
      <c r="D285" s="141">
        <v>209</v>
      </c>
      <c r="E285" s="142" t="s">
        <v>224</v>
      </c>
      <c r="F285" s="141">
        <v>4</v>
      </c>
      <c r="G285" s="267"/>
      <c r="H285" s="143">
        <f t="shared" si="9"/>
        <v>12</v>
      </c>
    </row>
    <row r="286" spans="1:8" ht="14.65" customHeight="1" x14ac:dyDescent="0.35">
      <c r="A286" s="301"/>
      <c r="B286" s="322"/>
      <c r="C286" s="140" t="s">
        <v>58</v>
      </c>
      <c r="D286" s="141">
        <v>210</v>
      </c>
      <c r="E286" s="142" t="s">
        <v>224</v>
      </c>
      <c r="F286" s="141">
        <v>4</v>
      </c>
      <c r="G286" s="267"/>
      <c r="H286" s="143">
        <f t="shared" si="9"/>
        <v>12</v>
      </c>
    </row>
    <row r="287" spans="1:8" ht="14.65" customHeight="1" x14ac:dyDescent="0.35">
      <c r="A287" s="301"/>
      <c r="B287" s="322"/>
      <c r="C287" s="140" t="s">
        <v>121</v>
      </c>
      <c r="D287" s="141">
        <v>211</v>
      </c>
      <c r="E287" s="142" t="s">
        <v>224</v>
      </c>
      <c r="F287" s="141">
        <v>1</v>
      </c>
      <c r="G287" s="267"/>
      <c r="H287" s="143">
        <f t="shared" si="9"/>
        <v>3</v>
      </c>
    </row>
    <row r="288" spans="1:8" ht="14.65" customHeight="1" x14ac:dyDescent="0.35">
      <c r="A288" s="301"/>
      <c r="B288" s="322"/>
      <c r="C288" s="140" t="s">
        <v>128</v>
      </c>
      <c r="D288" s="141">
        <v>49</v>
      </c>
      <c r="E288" s="142" t="s">
        <v>224</v>
      </c>
      <c r="F288" s="141">
        <v>1</v>
      </c>
      <c r="G288" s="267"/>
      <c r="H288" s="143">
        <f t="shared" si="9"/>
        <v>3</v>
      </c>
    </row>
    <row r="289" spans="1:8" ht="14.65" customHeight="1" x14ac:dyDescent="0.35">
      <c r="A289" s="301"/>
      <c r="B289" s="322"/>
      <c r="C289" s="140" t="s">
        <v>38</v>
      </c>
      <c r="D289" s="141">
        <v>212</v>
      </c>
      <c r="E289" s="142" t="s">
        <v>224</v>
      </c>
      <c r="F289" s="141">
        <v>2</v>
      </c>
      <c r="G289" s="267"/>
      <c r="H289" s="143">
        <f t="shared" si="9"/>
        <v>6</v>
      </c>
    </row>
    <row r="290" spans="1:8" ht="14.65" customHeight="1" x14ac:dyDescent="0.35">
      <c r="A290" s="301"/>
      <c r="B290" s="322"/>
      <c r="C290" s="140" t="s">
        <v>48</v>
      </c>
      <c r="D290" s="141">
        <v>218</v>
      </c>
      <c r="E290" s="142" t="s">
        <v>224</v>
      </c>
      <c r="F290" s="141">
        <v>2</v>
      </c>
      <c r="G290" s="267"/>
      <c r="H290" s="143">
        <f t="shared" si="9"/>
        <v>6</v>
      </c>
    </row>
    <row r="291" spans="1:8" ht="14.65" customHeight="1" x14ac:dyDescent="0.35">
      <c r="A291" s="301"/>
      <c r="B291" s="322"/>
      <c r="C291" s="140" t="s">
        <v>57</v>
      </c>
      <c r="D291" s="141">
        <v>117</v>
      </c>
      <c r="E291" s="142" t="s">
        <v>224</v>
      </c>
      <c r="F291" s="141">
        <v>2</v>
      </c>
      <c r="G291" s="267"/>
      <c r="H291" s="143">
        <f t="shared" si="9"/>
        <v>6</v>
      </c>
    </row>
    <row r="292" spans="1:8" ht="14.65" customHeight="1" x14ac:dyDescent="0.35">
      <c r="A292" s="301"/>
      <c r="B292" s="322"/>
      <c r="C292" s="140" t="s">
        <v>9</v>
      </c>
      <c r="D292" s="141">
        <v>121</v>
      </c>
      <c r="E292" s="142" t="s">
        <v>224</v>
      </c>
      <c r="F292" s="141">
        <v>2</v>
      </c>
      <c r="G292" s="267"/>
      <c r="H292" s="143">
        <f t="shared" si="9"/>
        <v>6</v>
      </c>
    </row>
    <row r="293" spans="1:8" ht="14.65" customHeight="1" x14ac:dyDescent="0.35">
      <c r="A293" s="301"/>
      <c r="B293" s="322"/>
      <c r="C293" s="140" t="s">
        <v>55</v>
      </c>
      <c r="D293" s="141">
        <v>213</v>
      </c>
      <c r="E293" s="142" t="s">
        <v>224</v>
      </c>
      <c r="F293" s="141">
        <v>16</v>
      </c>
      <c r="G293" s="267"/>
      <c r="H293" s="143">
        <f t="shared" si="9"/>
        <v>48</v>
      </c>
    </row>
    <row r="294" spans="1:8" ht="14.65" customHeight="1" x14ac:dyDescent="0.35">
      <c r="A294" s="301"/>
      <c r="B294" s="322"/>
      <c r="C294" s="140" t="s">
        <v>174</v>
      </c>
      <c r="D294" s="141">
        <v>70</v>
      </c>
      <c r="E294" s="142" t="s">
        <v>224</v>
      </c>
      <c r="F294" s="141">
        <v>1</v>
      </c>
      <c r="G294" s="267"/>
      <c r="H294" s="143">
        <f t="shared" si="9"/>
        <v>3</v>
      </c>
    </row>
    <row r="295" spans="1:8" ht="14.65" customHeight="1" x14ac:dyDescent="0.35">
      <c r="A295" s="301"/>
      <c r="B295" s="322"/>
      <c r="C295" s="140" t="s">
        <v>97</v>
      </c>
      <c r="D295" s="141">
        <v>71</v>
      </c>
      <c r="E295" s="142" t="s">
        <v>224</v>
      </c>
      <c r="F295" s="141">
        <v>2</v>
      </c>
      <c r="G295" s="267"/>
      <c r="H295" s="143">
        <f t="shared" si="9"/>
        <v>6</v>
      </c>
    </row>
    <row r="296" spans="1:8" ht="14.65" customHeight="1" x14ac:dyDescent="0.35">
      <c r="A296" s="301"/>
      <c r="B296" s="322"/>
      <c r="C296" s="140" t="s">
        <v>179</v>
      </c>
      <c r="D296" s="141">
        <v>20</v>
      </c>
      <c r="E296" s="142" t="s">
        <v>248</v>
      </c>
      <c r="F296" s="141">
        <v>2</v>
      </c>
      <c r="G296" s="267"/>
      <c r="H296" s="143">
        <f t="shared" si="9"/>
        <v>6</v>
      </c>
    </row>
    <row r="297" spans="1:8" ht="14.65" customHeight="1" x14ac:dyDescent="0.35">
      <c r="A297" s="301"/>
      <c r="B297" s="322"/>
      <c r="C297" s="140" t="s">
        <v>91</v>
      </c>
      <c r="D297" s="141">
        <v>37</v>
      </c>
      <c r="E297" s="142" t="s">
        <v>224</v>
      </c>
      <c r="F297" s="141">
        <v>15</v>
      </c>
      <c r="G297" s="267"/>
      <c r="H297" s="143">
        <f t="shared" si="9"/>
        <v>45</v>
      </c>
    </row>
    <row r="298" spans="1:8" ht="14.65" customHeight="1" x14ac:dyDescent="0.35">
      <c r="A298" s="301"/>
      <c r="B298" s="322"/>
      <c r="C298" s="140" t="s">
        <v>92</v>
      </c>
      <c r="D298" s="141">
        <v>53</v>
      </c>
      <c r="E298" s="142" t="s">
        <v>224</v>
      </c>
      <c r="F298" s="141">
        <v>1</v>
      </c>
      <c r="G298" s="267"/>
      <c r="H298" s="143">
        <f t="shared" si="9"/>
        <v>3</v>
      </c>
    </row>
    <row r="299" spans="1:8" ht="14.65" customHeight="1" x14ac:dyDescent="0.35">
      <c r="A299" s="301"/>
      <c r="B299" s="322"/>
      <c r="C299" s="140" t="s">
        <v>24</v>
      </c>
      <c r="D299" s="141">
        <v>214</v>
      </c>
      <c r="E299" s="142" t="s">
        <v>224</v>
      </c>
      <c r="F299" s="141">
        <v>2</v>
      </c>
      <c r="G299" s="267"/>
      <c r="H299" s="143">
        <f t="shared" si="9"/>
        <v>6</v>
      </c>
    </row>
    <row r="300" spans="1:8" ht="14.65" customHeight="1" x14ac:dyDescent="0.35">
      <c r="A300" s="301"/>
      <c r="B300" s="322"/>
      <c r="C300" s="140" t="s">
        <v>192</v>
      </c>
      <c r="D300" s="141">
        <v>38</v>
      </c>
      <c r="E300" s="142" t="s">
        <v>224</v>
      </c>
      <c r="F300" s="141">
        <v>4</v>
      </c>
      <c r="G300" s="267"/>
      <c r="H300" s="143">
        <f t="shared" si="9"/>
        <v>12</v>
      </c>
    </row>
    <row r="301" spans="1:8" ht="14.65" customHeight="1" x14ac:dyDescent="0.35">
      <c r="A301" s="301"/>
      <c r="B301" s="322"/>
      <c r="C301" s="140" t="s">
        <v>54</v>
      </c>
      <c r="D301" s="141">
        <v>122</v>
      </c>
      <c r="E301" s="142" t="s">
        <v>224</v>
      </c>
      <c r="F301" s="141">
        <v>4</v>
      </c>
      <c r="G301" s="267"/>
      <c r="H301" s="143">
        <f t="shared" si="9"/>
        <v>12</v>
      </c>
    </row>
    <row r="302" spans="1:8" ht="14.65" customHeight="1" x14ac:dyDescent="0.35">
      <c r="A302" s="301"/>
      <c r="B302" s="322"/>
      <c r="C302" s="140" t="s">
        <v>194</v>
      </c>
      <c r="D302" s="141">
        <v>224</v>
      </c>
      <c r="E302" s="142" t="s">
        <v>224</v>
      </c>
      <c r="F302" s="141">
        <v>1</v>
      </c>
      <c r="G302" s="267"/>
      <c r="H302" s="143">
        <f t="shared" si="9"/>
        <v>3</v>
      </c>
    </row>
    <row r="303" spans="1:8" ht="14.65" customHeight="1" x14ac:dyDescent="0.35">
      <c r="A303" s="301"/>
      <c r="B303" s="322"/>
      <c r="C303" s="140" t="s">
        <v>94</v>
      </c>
      <c r="D303" s="141">
        <v>69</v>
      </c>
      <c r="E303" s="142" t="s">
        <v>224</v>
      </c>
      <c r="F303" s="141">
        <v>2</v>
      </c>
      <c r="G303" s="267"/>
      <c r="H303" s="143">
        <f t="shared" si="9"/>
        <v>6</v>
      </c>
    </row>
    <row r="304" spans="1:8" ht="14.65" customHeight="1" x14ac:dyDescent="0.35">
      <c r="A304" s="301"/>
      <c r="B304" s="322"/>
      <c r="C304" s="140" t="s">
        <v>110</v>
      </c>
      <c r="D304" s="141">
        <v>3</v>
      </c>
      <c r="E304" s="142" t="s">
        <v>224</v>
      </c>
      <c r="F304" s="141">
        <v>6</v>
      </c>
      <c r="G304" s="267"/>
      <c r="H304" s="143">
        <f t="shared" si="9"/>
        <v>18</v>
      </c>
    </row>
    <row r="305" spans="1:8" ht="14.65" customHeight="1" x14ac:dyDescent="0.35">
      <c r="A305" s="301"/>
      <c r="B305" s="322"/>
      <c r="C305" s="140" t="s">
        <v>84</v>
      </c>
      <c r="D305" s="141">
        <v>201</v>
      </c>
      <c r="E305" s="142" t="s">
        <v>224</v>
      </c>
      <c r="F305" s="141">
        <v>1</v>
      </c>
      <c r="G305" s="267"/>
      <c r="H305" s="143">
        <f t="shared" si="9"/>
        <v>3</v>
      </c>
    </row>
    <row r="306" spans="1:8" ht="14.65" customHeight="1" x14ac:dyDescent="0.35">
      <c r="A306" s="301"/>
      <c r="B306" s="322"/>
      <c r="C306" s="140" t="s">
        <v>96</v>
      </c>
      <c r="D306" s="141">
        <v>202</v>
      </c>
      <c r="E306" s="142" t="s">
        <v>224</v>
      </c>
      <c r="F306" s="141">
        <v>2</v>
      </c>
      <c r="G306" s="267"/>
      <c r="H306" s="143">
        <f t="shared" si="9"/>
        <v>6</v>
      </c>
    </row>
    <row r="307" spans="1:8" ht="14.65" customHeight="1" x14ac:dyDescent="0.35">
      <c r="A307" s="301"/>
      <c r="B307" s="322"/>
      <c r="C307" s="140" t="s">
        <v>154</v>
      </c>
      <c r="D307" s="141">
        <v>203</v>
      </c>
      <c r="E307" s="142" t="s">
        <v>224</v>
      </c>
      <c r="F307" s="141">
        <v>2</v>
      </c>
      <c r="G307" s="267"/>
      <c r="H307" s="143">
        <f t="shared" si="9"/>
        <v>6</v>
      </c>
    </row>
    <row r="308" spans="1:8" ht="14.65" customHeight="1" x14ac:dyDescent="0.35">
      <c r="A308" s="301"/>
      <c r="B308" s="322"/>
      <c r="C308" s="140" t="s">
        <v>99</v>
      </c>
      <c r="D308" s="141">
        <v>204</v>
      </c>
      <c r="E308" s="142" t="s">
        <v>224</v>
      </c>
      <c r="F308" s="141">
        <v>2</v>
      </c>
      <c r="G308" s="267"/>
      <c r="H308" s="143">
        <f t="shared" si="9"/>
        <v>6</v>
      </c>
    </row>
    <row r="309" spans="1:8" ht="14.65" customHeight="1" x14ac:dyDescent="0.35">
      <c r="A309" s="301"/>
      <c r="B309" s="322"/>
      <c r="C309" s="140" t="s">
        <v>201</v>
      </c>
      <c r="D309" s="141">
        <v>205</v>
      </c>
      <c r="E309" s="142" t="s">
        <v>224</v>
      </c>
      <c r="F309" s="141">
        <v>2</v>
      </c>
      <c r="G309" s="267"/>
      <c r="H309" s="143">
        <f t="shared" si="9"/>
        <v>6</v>
      </c>
    </row>
    <row r="310" spans="1:8" ht="14.65" customHeight="1" x14ac:dyDescent="0.35">
      <c r="A310" s="301"/>
      <c r="B310" s="322"/>
      <c r="C310" s="140" t="s">
        <v>74</v>
      </c>
      <c r="D310" s="141">
        <v>39</v>
      </c>
      <c r="E310" s="142" t="s">
        <v>224</v>
      </c>
      <c r="F310" s="141">
        <v>6</v>
      </c>
      <c r="G310" s="267"/>
      <c r="H310" s="143">
        <f t="shared" si="9"/>
        <v>18</v>
      </c>
    </row>
    <row r="311" spans="1:8" ht="14.65" customHeight="1" x14ac:dyDescent="0.35">
      <c r="A311" s="301"/>
      <c r="B311" s="322"/>
      <c r="C311" s="140" t="s">
        <v>28</v>
      </c>
      <c r="D311" s="141">
        <v>56</v>
      </c>
      <c r="E311" s="142" t="s">
        <v>224</v>
      </c>
      <c r="F311" s="141">
        <v>2</v>
      </c>
      <c r="G311" s="267"/>
      <c r="H311" s="143">
        <f t="shared" si="9"/>
        <v>6</v>
      </c>
    </row>
    <row r="312" spans="1:8" ht="14.65" customHeight="1" x14ac:dyDescent="0.35">
      <c r="A312" s="301"/>
      <c r="B312" s="322"/>
      <c r="C312" s="140" t="s">
        <v>27</v>
      </c>
      <c r="D312" s="141">
        <v>41</v>
      </c>
      <c r="E312" s="142" t="s">
        <v>224</v>
      </c>
      <c r="F312" s="141">
        <v>2</v>
      </c>
      <c r="G312" s="267"/>
      <c r="H312" s="143">
        <f t="shared" si="9"/>
        <v>6</v>
      </c>
    </row>
    <row r="313" spans="1:8" ht="14.65" customHeight="1" x14ac:dyDescent="0.35">
      <c r="A313" s="301"/>
      <c r="B313" s="322"/>
      <c r="C313" s="140" t="s">
        <v>42</v>
      </c>
      <c r="D313" s="141">
        <v>219</v>
      </c>
      <c r="E313" s="142" t="s">
        <v>224</v>
      </c>
      <c r="F313" s="141">
        <v>1</v>
      </c>
      <c r="G313" s="267"/>
      <c r="H313" s="143">
        <f t="shared" si="9"/>
        <v>3</v>
      </c>
    </row>
    <row r="314" spans="1:8" ht="14.65" customHeight="1" x14ac:dyDescent="0.35">
      <c r="A314" s="301"/>
      <c r="B314" s="322"/>
      <c r="C314" s="140" t="s">
        <v>50</v>
      </c>
      <c r="D314" s="141">
        <v>220</v>
      </c>
      <c r="E314" s="142" t="s">
        <v>224</v>
      </c>
      <c r="F314" s="141">
        <v>1</v>
      </c>
      <c r="G314" s="267"/>
      <c r="H314" s="143">
        <f t="shared" si="9"/>
        <v>3</v>
      </c>
    </row>
    <row r="315" spans="1:8" ht="14.65" customHeight="1" x14ac:dyDescent="0.35">
      <c r="A315" s="301"/>
      <c r="B315" s="322"/>
      <c r="C315" s="140" t="s">
        <v>61</v>
      </c>
      <c r="D315" s="141">
        <v>217</v>
      </c>
      <c r="E315" s="142" t="s">
        <v>224</v>
      </c>
      <c r="F315" s="141">
        <v>1</v>
      </c>
      <c r="G315" s="267"/>
      <c r="H315" s="143">
        <f t="shared" si="9"/>
        <v>3</v>
      </c>
    </row>
    <row r="316" spans="1:8" ht="14.65" customHeight="1" x14ac:dyDescent="0.35">
      <c r="A316" s="301"/>
      <c r="B316" s="322"/>
      <c r="C316" s="140" t="s">
        <v>83</v>
      </c>
      <c r="D316" s="141">
        <v>215</v>
      </c>
      <c r="E316" s="142" t="s">
        <v>224</v>
      </c>
      <c r="F316" s="141">
        <v>1</v>
      </c>
      <c r="G316" s="267"/>
      <c r="H316" s="143">
        <f t="shared" si="9"/>
        <v>3</v>
      </c>
    </row>
    <row r="317" spans="1:8" ht="14.65" customHeight="1" x14ac:dyDescent="0.35">
      <c r="A317" s="301"/>
      <c r="B317" s="322"/>
      <c r="C317" s="140" t="s">
        <v>105</v>
      </c>
      <c r="D317" s="141">
        <v>222</v>
      </c>
      <c r="E317" s="142" t="s">
        <v>224</v>
      </c>
      <c r="F317" s="141">
        <v>1</v>
      </c>
      <c r="G317" s="267"/>
      <c r="H317" s="143">
        <f t="shared" si="9"/>
        <v>3</v>
      </c>
    </row>
    <row r="318" spans="1:8" ht="14.65" customHeight="1" x14ac:dyDescent="0.35">
      <c r="A318" s="301"/>
      <c r="B318" s="322"/>
      <c r="C318" s="140" t="s">
        <v>115</v>
      </c>
      <c r="D318" s="141">
        <v>9</v>
      </c>
      <c r="E318" s="142" t="s">
        <v>225</v>
      </c>
      <c r="F318" s="141">
        <v>1</v>
      </c>
      <c r="G318" s="267"/>
      <c r="H318" s="143">
        <f t="shared" si="9"/>
        <v>3</v>
      </c>
    </row>
    <row r="319" spans="1:8" ht="14.65" customHeight="1" x14ac:dyDescent="0.35">
      <c r="A319" s="301"/>
      <c r="B319" s="322"/>
      <c r="C319" s="140" t="s">
        <v>135</v>
      </c>
      <c r="D319" s="141">
        <v>200</v>
      </c>
      <c r="E319" s="142" t="s">
        <v>224</v>
      </c>
      <c r="F319" s="141">
        <v>1</v>
      </c>
      <c r="G319" s="267"/>
      <c r="H319" s="143">
        <f t="shared" si="9"/>
        <v>3</v>
      </c>
    </row>
    <row r="320" spans="1:8" ht="14.65" customHeight="1" x14ac:dyDescent="0.35">
      <c r="A320" s="301"/>
      <c r="B320" s="322"/>
      <c r="C320" s="140" t="s">
        <v>136</v>
      </c>
      <c r="D320" s="141">
        <v>19</v>
      </c>
      <c r="E320" s="142" t="s">
        <v>224</v>
      </c>
      <c r="F320" s="141">
        <v>1</v>
      </c>
      <c r="G320" s="267"/>
      <c r="H320" s="143">
        <f t="shared" si="9"/>
        <v>3</v>
      </c>
    </row>
    <row r="321" spans="1:8" ht="14.65" customHeight="1" x14ac:dyDescent="0.35">
      <c r="A321" s="301"/>
      <c r="B321" s="322"/>
      <c r="C321" s="140" t="s">
        <v>152</v>
      </c>
      <c r="D321" s="141">
        <v>15</v>
      </c>
      <c r="E321" s="142" t="s">
        <v>224</v>
      </c>
      <c r="F321" s="141">
        <v>3</v>
      </c>
      <c r="G321" s="267"/>
      <c r="H321" s="143">
        <f t="shared" si="9"/>
        <v>9</v>
      </c>
    </row>
    <row r="322" spans="1:8" ht="14.65" customHeight="1" x14ac:dyDescent="0.35">
      <c r="A322" s="301"/>
      <c r="B322" s="322"/>
      <c r="C322" s="140" t="s">
        <v>169</v>
      </c>
      <c r="D322" s="141">
        <v>221</v>
      </c>
      <c r="E322" s="142" t="s">
        <v>224</v>
      </c>
      <c r="F322" s="141">
        <v>1</v>
      </c>
      <c r="G322" s="267"/>
      <c r="H322" s="143">
        <f t="shared" si="9"/>
        <v>3</v>
      </c>
    </row>
    <row r="323" spans="1:8" ht="14.65" customHeight="1" x14ac:dyDescent="0.35">
      <c r="A323" s="301"/>
      <c r="B323" s="322"/>
      <c r="C323" s="140" t="s">
        <v>173</v>
      </c>
      <c r="D323" s="141">
        <v>2</v>
      </c>
      <c r="E323" s="142" t="s">
        <v>9195</v>
      </c>
      <c r="F323" s="141">
        <v>3</v>
      </c>
      <c r="G323" s="267"/>
      <c r="H323" s="143">
        <f t="shared" si="9"/>
        <v>9</v>
      </c>
    </row>
    <row r="324" spans="1:8" ht="14.65" customHeight="1" x14ac:dyDescent="0.35">
      <c r="A324" s="301"/>
      <c r="B324" s="322"/>
      <c r="C324" s="140" t="s">
        <v>187</v>
      </c>
      <c r="D324" s="141">
        <v>223</v>
      </c>
      <c r="E324" s="142" t="s">
        <v>224</v>
      </c>
      <c r="F324" s="141">
        <v>1</v>
      </c>
      <c r="G324" s="267"/>
      <c r="H324" s="143">
        <f t="shared" si="9"/>
        <v>3</v>
      </c>
    </row>
    <row r="325" spans="1:8" ht="14.65" customHeight="1" x14ac:dyDescent="0.35">
      <c r="A325" s="301"/>
      <c r="B325" s="322"/>
      <c r="C325" s="140" t="s">
        <v>191</v>
      </c>
      <c r="D325" s="141">
        <v>5</v>
      </c>
      <c r="E325" s="142" t="s">
        <v>224</v>
      </c>
      <c r="F325" s="141">
        <v>1</v>
      </c>
      <c r="G325" s="267"/>
      <c r="H325" s="143">
        <f t="shared" si="9"/>
        <v>3</v>
      </c>
    </row>
    <row r="326" spans="1:8" ht="14.65" customHeight="1" x14ac:dyDescent="0.35">
      <c r="A326" s="301"/>
      <c r="B326" s="322"/>
      <c r="C326" s="140" t="s">
        <v>204</v>
      </c>
      <c r="D326" s="141">
        <v>6</v>
      </c>
      <c r="E326" s="142" t="s">
        <v>224</v>
      </c>
      <c r="F326" s="141">
        <v>1</v>
      </c>
      <c r="G326" s="267"/>
      <c r="H326" s="143">
        <f t="shared" si="9"/>
        <v>3</v>
      </c>
    </row>
    <row r="327" spans="1:8" ht="14.65" customHeight="1" x14ac:dyDescent="0.35">
      <c r="A327" s="301"/>
      <c r="B327" s="322"/>
      <c r="C327" s="140" t="s">
        <v>212</v>
      </c>
      <c r="D327" s="141">
        <v>4</v>
      </c>
      <c r="E327" s="142" t="s">
        <v>224</v>
      </c>
      <c r="F327" s="141">
        <v>1</v>
      </c>
      <c r="G327" s="268"/>
      <c r="H327" s="143">
        <f t="shared" si="9"/>
        <v>3</v>
      </c>
    </row>
    <row r="328" spans="1:8" ht="14.65" customHeight="1" x14ac:dyDescent="0.35">
      <c r="A328" s="300"/>
      <c r="B328" s="292" t="s">
        <v>508</v>
      </c>
      <c r="C328" s="144" t="s">
        <v>35</v>
      </c>
      <c r="D328" s="145">
        <v>216</v>
      </c>
      <c r="E328" s="146" t="s">
        <v>224</v>
      </c>
      <c r="F328" s="145">
        <v>1</v>
      </c>
      <c r="G328" s="293">
        <v>1</v>
      </c>
      <c r="H328" s="147">
        <f t="shared" ref="H328:H378" si="10">$F328*G$328</f>
        <v>1</v>
      </c>
    </row>
    <row r="329" spans="1:8" ht="14.65" customHeight="1" x14ac:dyDescent="0.35">
      <c r="A329" s="301"/>
      <c r="B329" s="292"/>
      <c r="C329" s="144" t="s">
        <v>65</v>
      </c>
      <c r="D329" s="145">
        <v>42</v>
      </c>
      <c r="E329" s="146" t="s">
        <v>224</v>
      </c>
      <c r="F329" s="145">
        <v>6</v>
      </c>
      <c r="G329" s="294"/>
      <c r="H329" s="147">
        <f t="shared" si="10"/>
        <v>6</v>
      </c>
    </row>
    <row r="330" spans="1:8" ht="14.65" customHeight="1" x14ac:dyDescent="0.35">
      <c r="A330" s="301"/>
      <c r="B330" s="292"/>
      <c r="C330" s="144" t="s">
        <v>149</v>
      </c>
      <c r="D330" s="145">
        <v>206</v>
      </c>
      <c r="E330" s="146" t="s">
        <v>224</v>
      </c>
      <c r="F330" s="145">
        <v>3</v>
      </c>
      <c r="G330" s="294"/>
      <c r="H330" s="147">
        <f t="shared" si="10"/>
        <v>3</v>
      </c>
    </row>
    <row r="331" spans="1:8" ht="14.65" customHeight="1" x14ac:dyDescent="0.35">
      <c r="A331" s="301"/>
      <c r="B331" s="292"/>
      <c r="C331" s="144" t="s">
        <v>12</v>
      </c>
      <c r="D331" s="145">
        <v>47</v>
      </c>
      <c r="E331" s="146" t="s">
        <v>224</v>
      </c>
      <c r="F331" s="145">
        <v>2</v>
      </c>
      <c r="G331" s="294"/>
      <c r="H331" s="147">
        <f t="shared" si="10"/>
        <v>2</v>
      </c>
    </row>
    <row r="332" spans="1:8" ht="14.65" customHeight="1" x14ac:dyDescent="0.35">
      <c r="A332" s="301"/>
      <c r="B332" s="292"/>
      <c r="C332" s="144" t="s">
        <v>11</v>
      </c>
      <c r="D332" s="145">
        <v>48</v>
      </c>
      <c r="E332" s="146" t="s">
        <v>224</v>
      </c>
      <c r="F332" s="145">
        <v>2</v>
      </c>
      <c r="G332" s="294"/>
      <c r="H332" s="147">
        <f t="shared" si="10"/>
        <v>2</v>
      </c>
    </row>
    <row r="333" spans="1:8" ht="14.65" customHeight="1" x14ac:dyDescent="0.35">
      <c r="A333" s="301"/>
      <c r="B333" s="292"/>
      <c r="C333" s="144" t="s">
        <v>107</v>
      </c>
      <c r="D333" s="145">
        <v>207</v>
      </c>
      <c r="E333" s="146" t="s">
        <v>224</v>
      </c>
      <c r="F333" s="145">
        <v>18</v>
      </c>
      <c r="G333" s="294"/>
      <c r="H333" s="147">
        <f t="shared" si="10"/>
        <v>18</v>
      </c>
    </row>
    <row r="334" spans="1:8" ht="14.65" customHeight="1" x14ac:dyDescent="0.35">
      <c r="A334" s="301"/>
      <c r="B334" s="292"/>
      <c r="C334" s="144" t="s">
        <v>139</v>
      </c>
      <c r="D334" s="145">
        <v>208</v>
      </c>
      <c r="E334" s="146" t="s">
        <v>224</v>
      </c>
      <c r="F334" s="145">
        <v>6</v>
      </c>
      <c r="G334" s="294"/>
      <c r="H334" s="147">
        <f t="shared" si="10"/>
        <v>6</v>
      </c>
    </row>
    <row r="335" spans="1:8" ht="14.65" customHeight="1" x14ac:dyDescent="0.35">
      <c r="A335" s="301"/>
      <c r="B335" s="292"/>
      <c r="C335" s="144" t="s">
        <v>211</v>
      </c>
      <c r="D335" s="145">
        <v>112</v>
      </c>
      <c r="E335" s="146" t="s">
        <v>224</v>
      </c>
      <c r="F335" s="145">
        <v>5</v>
      </c>
      <c r="G335" s="294"/>
      <c r="H335" s="147">
        <f t="shared" si="10"/>
        <v>5</v>
      </c>
    </row>
    <row r="336" spans="1:8" ht="14.65" customHeight="1" x14ac:dyDescent="0.35">
      <c r="A336" s="301"/>
      <c r="B336" s="292"/>
      <c r="C336" s="144" t="s">
        <v>133</v>
      </c>
      <c r="D336" s="145">
        <v>209</v>
      </c>
      <c r="E336" s="146" t="s">
        <v>224</v>
      </c>
      <c r="F336" s="145">
        <v>6</v>
      </c>
      <c r="G336" s="294"/>
      <c r="H336" s="147">
        <f t="shared" si="10"/>
        <v>6</v>
      </c>
    </row>
    <row r="337" spans="1:8" ht="14.65" customHeight="1" x14ac:dyDescent="0.35">
      <c r="A337" s="301"/>
      <c r="B337" s="292"/>
      <c r="C337" s="144" t="s">
        <v>58</v>
      </c>
      <c r="D337" s="145">
        <v>210</v>
      </c>
      <c r="E337" s="146" t="s">
        <v>224</v>
      </c>
      <c r="F337" s="145">
        <v>6</v>
      </c>
      <c r="G337" s="294"/>
      <c r="H337" s="147">
        <f t="shared" si="10"/>
        <v>6</v>
      </c>
    </row>
    <row r="338" spans="1:8" ht="14.65" customHeight="1" x14ac:dyDescent="0.35">
      <c r="A338" s="301"/>
      <c r="B338" s="292"/>
      <c r="C338" s="144" t="s">
        <v>121</v>
      </c>
      <c r="D338" s="145">
        <v>211</v>
      </c>
      <c r="E338" s="146" t="s">
        <v>224</v>
      </c>
      <c r="F338" s="145">
        <v>1</v>
      </c>
      <c r="G338" s="294"/>
      <c r="H338" s="147">
        <f t="shared" si="10"/>
        <v>1</v>
      </c>
    </row>
    <row r="339" spans="1:8" ht="14.65" customHeight="1" x14ac:dyDescent="0.35">
      <c r="A339" s="301"/>
      <c r="B339" s="292"/>
      <c r="C339" s="144" t="s">
        <v>128</v>
      </c>
      <c r="D339" s="145">
        <v>49</v>
      </c>
      <c r="E339" s="146" t="s">
        <v>224</v>
      </c>
      <c r="F339" s="145">
        <v>1</v>
      </c>
      <c r="G339" s="294"/>
      <c r="H339" s="147">
        <f t="shared" si="10"/>
        <v>1</v>
      </c>
    </row>
    <row r="340" spans="1:8" ht="14.65" customHeight="1" x14ac:dyDescent="0.35">
      <c r="A340" s="301"/>
      <c r="B340" s="292"/>
      <c r="C340" s="144" t="s">
        <v>38</v>
      </c>
      <c r="D340" s="145">
        <v>212</v>
      </c>
      <c r="E340" s="146" t="s">
        <v>224</v>
      </c>
      <c r="F340" s="145">
        <v>2</v>
      </c>
      <c r="G340" s="294"/>
      <c r="H340" s="147">
        <f t="shared" si="10"/>
        <v>2</v>
      </c>
    </row>
    <row r="341" spans="1:8" ht="14.65" customHeight="1" x14ac:dyDescent="0.35">
      <c r="A341" s="301"/>
      <c r="B341" s="292"/>
      <c r="C341" s="144" t="s">
        <v>48</v>
      </c>
      <c r="D341" s="145">
        <v>218</v>
      </c>
      <c r="E341" s="146" t="s">
        <v>224</v>
      </c>
      <c r="F341" s="145">
        <v>2</v>
      </c>
      <c r="G341" s="294"/>
      <c r="H341" s="147">
        <f t="shared" si="10"/>
        <v>2</v>
      </c>
    </row>
    <row r="342" spans="1:8" ht="14.65" customHeight="1" x14ac:dyDescent="0.35">
      <c r="A342" s="301"/>
      <c r="B342" s="292"/>
      <c r="C342" s="144" t="s">
        <v>57</v>
      </c>
      <c r="D342" s="145">
        <v>117</v>
      </c>
      <c r="E342" s="146" t="s">
        <v>224</v>
      </c>
      <c r="F342" s="145">
        <v>3</v>
      </c>
      <c r="G342" s="294"/>
      <c r="H342" s="147">
        <f t="shared" si="10"/>
        <v>3</v>
      </c>
    </row>
    <row r="343" spans="1:8" ht="14.65" customHeight="1" x14ac:dyDescent="0.35">
      <c r="A343" s="301"/>
      <c r="B343" s="292"/>
      <c r="C343" s="144" t="s">
        <v>9</v>
      </c>
      <c r="D343" s="145">
        <v>121</v>
      </c>
      <c r="E343" s="146" t="s">
        <v>224</v>
      </c>
      <c r="F343" s="145">
        <v>3</v>
      </c>
      <c r="G343" s="294"/>
      <c r="H343" s="147">
        <f t="shared" si="10"/>
        <v>3</v>
      </c>
    </row>
    <row r="344" spans="1:8" ht="14.65" customHeight="1" x14ac:dyDescent="0.35">
      <c r="A344" s="301"/>
      <c r="B344" s="292"/>
      <c r="C344" s="144" t="s">
        <v>55</v>
      </c>
      <c r="D344" s="145">
        <v>213</v>
      </c>
      <c r="E344" s="146" t="s">
        <v>224</v>
      </c>
      <c r="F344" s="145">
        <v>18</v>
      </c>
      <c r="G344" s="294"/>
      <c r="H344" s="147">
        <f t="shared" si="10"/>
        <v>18</v>
      </c>
    </row>
    <row r="345" spans="1:8" ht="14.65" customHeight="1" x14ac:dyDescent="0.35">
      <c r="A345" s="301"/>
      <c r="B345" s="292"/>
      <c r="C345" s="144" t="s">
        <v>174</v>
      </c>
      <c r="D345" s="145">
        <v>70</v>
      </c>
      <c r="E345" s="146" t="s">
        <v>224</v>
      </c>
      <c r="F345" s="145">
        <v>1</v>
      </c>
      <c r="G345" s="294"/>
      <c r="H345" s="147">
        <f t="shared" si="10"/>
        <v>1</v>
      </c>
    </row>
    <row r="346" spans="1:8" ht="14.65" customHeight="1" x14ac:dyDescent="0.35">
      <c r="A346" s="301"/>
      <c r="B346" s="292"/>
      <c r="C346" s="144" t="s">
        <v>97</v>
      </c>
      <c r="D346" s="145">
        <v>71</v>
      </c>
      <c r="E346" s="146" t="s">
        <v>224</v>
      </c>
      <c r="F346" s="145">
        <v>2</v>
      </c>
      <c r="G346" s="294"/>
      <c r="H346" s="147">
        <f t="shared" si="10"/>
        <v>2</v>
      </c>
    </row>
    <row r="347" spans="1:8" ht="14.65" customHeight="1" x14ac:dyDescent="0.35">
      <c r="A347" s="301"/>
      <c r="B347" s="292"/>
      <c r="C347" s="144" t="s">
        <v>179</v>
      </c>
      <c r="D347" s="145">
        <v>20</v>
      </c>
      <c r="E347" s="146" t="s">
        <v>248</v>
      </c>
      <c r="F347" s="145">
        <v>3</v>
      </c>
      <c r="G347" s="294"/>
      <c r="H347" s="147">
        <f t="shared" si="10"/>
        <v>3</v>
      </c>
    </row>
    <row r="348" spans="1:8" ht="14.65" customHeight="1" x14ac:dyDescent="0.35">
      <c r="A348" s="301"/>
      <c r="B348" s="292"/>
      <c r="C348" s="144" t="s">
        <v>91</v>
      </c>
      <c r="D348" s="145">
        <v>37</v>
      </c>
      <c r="E348" s="146" t="s">
        <v>224</v>
      </c>
      <c r="F348" s="145">
        <v>20</v>
      </c>
      <c r="G348" s="294"/>
      <c r="H348" s="147">
        <f t="shared" si="10"/>
        <v>20</v>
      </c>
    </row>
    <row r="349" spans="1:8" ht="14.65" customHeight="1" x14ac:dyDescent="0.35">
      <c r="A349" s="301"/>
      <c r="B349" s="292"/>
      <c r="C349" s="144" t="s">
        <v>92</v>
      </c>
      <c r="D349" s="145">
        <v>53</v>
      </c>
      <c r="E349" s="146" t="s">
        <v>224</v>
      </c>
      <c r="F349" s="145">
        <v>1</v>
      </c>
      <c r="G349" s="294"/>
      <c r="H349" s="147">
        <f t="shared" si="10"/>
        <v>1</v>
      </c>
    </row>
    <row r="350" spans="1:8" ht="14.65" customHeight="1" x14ac:dyDescent="0.35">
      <c r="A350" s="301"/>
      <c r="B350" s="292"/>
      <c r="C350" s="144" t="s">
        <v>24</v>
      </c>
      <c r="D350" s="145">
        <v>214</v>
      </c>
      <c r="E350" s="146" t="s">
        <v>224</v>
      </c>
      <c r="F350" s="145">
        <v>3</v>
      </c>
      <c r="G350" s="294"/>
      <c r="H350" s="147">
        <f t="shared" si="10"/>
        <v>3</v>
      </c>
    </row>
    <row r="351" spans="1:8" ht="14.65" customHeight="1" x14ac:dyDescent="0.35">
      <c r="A351" s="301"/>
      <c r="B351" s="292"/>
      <c r="C351" s="144" t="s">
        <v>192</v>
      </c>
      <c r="D351" s="145">
        <v>38</v>
      </c>
      <c r="E351" s="146" t="s">
        <v>224</v>
      </c>
      <c r="F351" s="145">
        <v>5</v>
      </c>
      <c r="G351" s="294"/>
      <c r="H351" s="147">
        <f t="shared" si="10"/>
        <v>5</v>
      </c>
    </row>
    <row r="352" spans="1:8" ht="14.65" customHeight="1" x14ac:dyDescent="0.35">
      <c r="A352" s="301"/>
      <c r="B352" s="292"/>
      <c r="C352" s="144" t="s">
        <v>54</v>
      </c>
      <c r="D352" s="145">
        <v>122</v>
      </c>
      <c r="E352" s="146" t="s">
        <v>224</v>
      </c>
      <c r="F352" s="145">
        <v>4</v>
      </c>
      <c r="G352" s="294"/>
      <c r="H352" s="147">
        <f t="shared" si="10"/>
        <v>4</v>
      </c>
    </row>
    <row r="353" spans="1:8" ht="14.65" customHeight="1" x14ac:dyDescent="0.35">
      <c r="A353" s="301"/>
      <c r="B353" s="292"/>
      <c r="C353" s="144" t="s">
        <v>194</v>
      </c>
      <c r="D353" s="145">
        <v>224</v>
      </c>
      <c r="E353" s="146" t="s">
        <v>224</v>
      </c>
      <c r="F353" s="145">
        <v>1</v>
      </c>
      <c r="G353" s="294"/>
      <c r="H353" s="147">
        <f t="shared" si="10"/>
        <v>1</v>
      </c>
    </row>
    <row r="354" spans="1:8" ht="14.65" customHeight="1" x14ac:dyDescent="0.35">
      <c r="A354" s="301"/>
      <c r="B354" s="292"/>
      <c r="C354" s="144" t="s">
        <v>94</v>
      </c>
      <c r="D354" s="145">
        <v>69</v>
      </c>
      <c r="E354" s="146" t="s">
        <v>224</v>
      </c>
      <c r="F354" s="145">
        <v>2</v>
      </c>
      <c r="G354" s="294"/>
      <c r="H354" s="147">
        <f t="shared" si="10"/>
        <v>2</v>
      </c>
    </row>
    <row r="355" spans="1:8" ht="14.65" customHeight="1" x14ac:dyDescent="0.35">
      <c r="A355" s="301"/>
      <c r="B355" s="292"/>
      <c r="C355" s="144" t="s">
        <v>110</v>
      </c>
      <c r="D355" s="145">
        <v>3</v>
      </c>
      <c r="E355" s="146" t="s">
        <v>224</v>
      </c>
      <c r="F355" s="145">
        <v>8</v>
      </c>
      <c r="G355" s="294"/>
      <c r="H355" s="147">
        <f t="shared" si="10"/>
        <v>8</v>
      </c>
    </row>
    <row r="356" spans="1:8" ht="14.65" customHeight="1" x14ac:dyDescent="0.35">
      <c r="A356" s="301"/>
      <c r="B356" s="292"/>
      <c r="C356" s="144" t="s">
        <v>84</v>
      </c>
      <c r="D356" s="145">
        <v>201</v>
      </c>
      <c r="E356" s="146" t="s">
        <v>224</v>
      </c>
      <c r="F356" s="145">
        <v>1</v>
      </c>
      <c r="G356" s="294"/>
      <c r="H356" s="147">
        <f t="shared" si="10"/>
        <v>1</v>
      </c>
    </row>
    <row r="357" spans="1:8" ht="14.65" customHeight="1" x14ac:dyDescent="0.35">
      <c r="A357" s="301"/>
      <c r="B357" s="292"/>
      <c r="C357" s="144" t="s">
        <v>96</v>
      </c>
      <c r="D357" s="145">
        <v>202</v>
      </c>
      <c r="E357" s="146" t="s">
        <v>224</v>
      </c>
      <c r="F357" s="145">
        <v>2</v>
      </c>
      <c r="G357" s="294"/>
      <c r="H357" s="147">
        <f t="shared" si="10"/>
        <v>2</v>
      </c>
    </row>
    <row r="358" spans="1:8" ht="14.65" customHeight="1" x14ac:dyDescent="0.35">
      <c r="A358" s="301"/>
      <c r="B358" s="292"/>
      <c r="C358" s="144" t="s">
        <v>154</v>
      </c>
      <c r="D358" s="145">
        <v>203</v>
      </c>
      <c r="E358" s="146" t="s">
        <v>224</v>
      </c>
      <c r="F358" s="145">
        <v>2</v>
      </c>
      <c r="G358" s="294"/>
      <c r="H358" s="147">
        <f t="shared" si="10"/>
        <v>2</v>
      </c>
    </row>
    <row r="359" spans="1:8" ht="14.65" customHeight="1" x14ac:dyDescent="0.35">
      <c r="A359" s="301"/>
      <c r="B359" s="292"/>
      <c r="C359" s="144" t="s">
        <v>99</v>
      </c>
      <c r="D359" s="145">
        <v>204</v>
      </c>
      <c r="E359" s="146" t="s">
        <v>224</v>
      </c>
      <c r="F359" s="145">
        <v>2</v>
      </c>
      <c r="G359" s="294"/>
      <c r="H359" s="147">
        <f t="shared" si="10"/>
        <v>2</v>
      </c>
    </row>
    <row r="360" spans="1:8" ht="14.65" customHeight="1" x14ac:dyDescent="0.35">
      <c r="A360" s="301"/>
      <c r="B360" s="292"/>
      <c r="C360" s="144" t="s">
        <v>201</v>
      </c>
      <c r="D360" s="145">
        <v>205</v>
      </c>
      <c r="E360" s="146" t="s">
        <v>224</v>
      </c>
      <c r="F360" s="145">
        <v>2</v>
      </c>
      <c r="G360" s="294"/>
      <c r="H360" s="147">
        <f t="shared" si="10"/>
        <v>2</v>
      </c>
    </row>
    <row r="361" spans="1:8" ht="14.65" customHeight="1" x14ac:dyDescent="0.35">
      <c r="A361" s="301"/>
      <c r="B361" s="292"/>
      <c r="C361" s="144" t="s">
        <v>74</v>
      </c>
      <c r="D361" s="145">
        <v>39</v>
      </c>
      <c r="E361" s="146" t="s">
        <v>224</v>
      </c>
      <c r="F361" s="145">
        <v>8</v>
      </c>
      <c r="G361" s="294"/>
      <c r="H361" s="147">
        <f t="shared" si="10"/>
        <v>8</v>
      </c>
    </row>
    <row r="362" spans="1:8" ht="14.65" customHeight="1" x14ac:dyDescent="0.35">
      <c r="A362" s="301"/>
      <c r="B362" s="292"/>
      <c r="C362" s="144" t="s">
        <v>28</v>
      </c>
      <c r="D362" s="145">
        <v>56</v>
      </c>
      <c r="E362" s="146" t="s">
        <v>224</v>
      </c>
      <c r="F362" s="145">
        <v>3</v>
      </c>
      <c r="G362" s="294"/>
      <c r="H362" s="147">
        <f t="shared" si="10"/>
        <v>3</v>
      </c>
    </row>
    <row r="363" spans="1:8" ht="14.65" customHeight="1" x14ac:dyDescent="0.35">
      <c r="A363" s="301"/>
      <c r="B363" s="292"/>
      <c r="C363" s="144" t="s">
        <v>27</v>
      </c>
      <c r="D363" s="145">
        <v>41</v>
      </c>
      <c r="E363" s="146" t="s">
        <v>224</v>
      </c>
      <c r="F363" s="145">
        <v>3</v>
      </c>
      <c r="G363" s="294"/>
      <c r="H363" s="147">
        <f t="shared" si="10"/>
        <v>3</v>
      </c>
    </row>
    <row r="364" spans="1:8" ht="14.65" customHeight="1" x14ac:dyDescent="0.35">
      <c r="A364" s="301"/>
      <c r="B364" s="292"/>
      <c r="C364" s="144" t="s">
        <v>42</v>
      </c>
      <c r="D364" s="145">
        <v>219</v>
      </c>
      <c r="E364" s="146" t="s">
        <v>224</v>
      </c>
      <c r="F364" s="145">
        <v>1</v>
      </c>
      <c r="G364" s="294"/>
      <c r="H364" s="147">
        <f t="shared" si="10"/>
        <v>1</v>
      </c>
    </row>
    <row r="365" spans="1:8" ht="14.65" customHeight="1" x14ac:dyDescent="0.35">
      <c r="A365" s="301"/>
      <c r="B365" s="292"/>
      <c r="C365" s="144" t="s">
        <v>50</v>
      </c>
      <c r="D365" s="145">
        <v>220</v>
      </c>
      <c r="E365" s="146" t="s">
        <v>224</v>
      </c>
      <c r="F365" s="145">
        <v>1</v>
      </c>
      <c r="G365" s="294"/>
      <c r="H365" s="147">
        <f t="shared" si="10"/>
        <v>1</v>
      </c>
    </row>
    <row r="366" spans="1:8" ht="14.65" customHeight="1" x14ac:dyDescent="0.35">
      <c r="A366" s="301"/>
      <c r="B366" s="292"/>
      <c r="C366" s="144" t="s">
        <v>61</v>
      </c>
      <c r="D366" s="145">
        <v>217</v>
      </c>
      <c r="E366" s="146" t="s">
        <v>224</v>
      </c>
      <c r="F366" s="145">
        <v>1</v>
      </c>
      <c r="G366" s="294"/>
      <c r="H366" s="147">
        <f t="shared" si="10"/>
        <v>1</v>
      </c>
    </row>
    <row r="367" spans="1:8" ht="14.65" customHeight="1" x14ac:dyDescent="0.35">
      <c r="A367" s="301"/>
      <c r="B367" s="292"/>
      <c r="C367" s="144" t="s">
        <v>83</v>
      </c>
      <c r="D367" s="145">
        <v>215</v>
      </c>
      <c r="E367" s="146" t="s">
        <v>224</v>
      </c>
      <c r="F367" s="145">
        <v>1</v>
      </c>
      <c r="G367" s="294"/>
      <c r="H367" s="147">
        <f t="shared" si="10"/>
        <v>1</v>
      </c>
    </row>
    <row r="368" spans="1:8" ht="14.65" customHeight="1" x14ac:dyDescent="0.35">
      <c r="A368" s="301"/>
      <c r="B368" s="292"/>
      <c r="C368" s="144" t="s">
        <v>105</v>
      </c>
      <c r="D368" s="145">
        <v>222</v>
      </c>
      <c r="E368" s="146" t="s">
        <v>224</v>
      </c>
      <c r="F368" s="145">
        <v>1</v>
      </c>
      <c r="G368" s="294"/>
      <c r="H368" s="147">
        <f t="shared" si="10"/>
        <v>1</v>
      </c>
    </row>
    <row r="369" spans="1:8" ht="14.65" customHeight="1" x14ac:dyDescent="0.35">
      <c r="A369" s="301"/>
      <c r="B369" s="292"/>
      <c r="C369" s="144" t="s">
        <v>115</v>
      </c>
      <c r="D369" s="145">
        <v>9</v>
      </c>
      <c r="E369" s="146" t="s">
        <v>225</v>
      </c>
      <c r="F369" s="145">
        <v>1</v>
      </c>
      <c r="G369" s="294"/>
      <c r="H369" s="147">
        <f t="shared" si="10"/>
        <v>1</v>
      </c>
    </row>
    <row r="370" spans="1:8" ht="14.65" customHeight="1" x14ac:dyDescent="0.35">
      <c r="A370" s="301"/>
      <c r="B370" s="292"/>
      <c r="C370" s="144" t="s">
        <v>135</v>
      </c>
      <c r="D370" s="145">
        <v>200</v>
      </c>
      <c r="E370" s="146" t="s">
        <v>224</v>
      </c>
      <c r="F370" s="145">
        <v>1</v>
      </c>
      <c r="G370" s="294"/>
      <c r="H370" s="147">
        <f t="shared" si="10"/>
        <v>1</v>
      </c>
    </row>
    <row r="371" spans="1:8" ht="14.65" customHeight="1" x14ac:dyDescent="0.35">
      <c r="A371" s="301"/>
      <c r="B371" s="292"/>
      <c r="C371" s="144" t="s">
        <v>136</v>
      </c>
      <c r="D371" s="145">
        <v>19</v>
      </c>
      <c r="E371" s="146" t="s">
        <v>224</v>
      </c>
      <c r="F371" s="145">
        <v>1</v>
      </c>
      <c r="G371" s="294"/>
      <c r="H371" s="147">
        <f t="shared" si="10"/>
        <v>1</v>
      </c>
    </row>
    <row r="372" spans="1:8" ht="14.65" customHeight="1" x14ac:dyDescent="0.35">
      <c r="A372" s="301"/>
      <c r="B372" s="292"/>
      <c r="C372" s="144" t="s">
        <v>152</v>
      </c>
      <c r="D372" s="145">
        <v>15</v>
      </c>
      <c r="E372" s="146" t="s">
        <v>224</v>
      </c>
      <c r="F372" s="145">
        <v>4</v>
      </c>
      <c r="G372" s="294"/>
      <c r="H372" s="147">
        <f t="shared" si="10"/>
        <v>4</v>
      </c>
    </row>
    <row r="373" spans="1:8" ht="14.65" customHeight="1" x14ac:dyDescent="0.35">
      <c r="A373" s="301"/>
      <c r="B373" s="292"/>
      <c r="C373" s="144" t="s">
        <v>169</v>
      </c>
      <c r="D373" s="145">
        <v>221</v>
      </c>
      <c r="E373" s="146" t="s">
        <v>224</v>
      </c>
      <c r="F373" s="145">
        <v>1</v>
      </c>
      <c r="G373" s="294"/>
      <c r="H373" s="147">
        <f t="shared" si="10"/>
        <v>1</v>
      </c>
    </row>
    <row r="374" spans="1:8" ht="14.65" customHeight="1" x14ac:dyDescent="0.35">
      <c r="A374" s="301"/>
      <c r="B374" s="292"/>
      <c r="C374" s="144" t="s">
        <v>173</v>
      </c>
      <c r="D374" s="145">
        <v>2</v>
      </c>
      <c r="E374" s="146" t="s">
        <v>9195</v>
      </c>
      <c r="F374" s="145">
        <v>3</v>
      </c>
      <c r="G374" s="294"/>
      <c r="H374" s="147">
        <f t="shared" si="10"/>
        <v>3</v>
      </c>
    </row>
    <row r="375" spans="1:8" ht="14.65" customHeight="1" x14ac:dyDescent="0.35">
      <c r="A375" s="301"/>
      <c r="B375" s="292"/>
      <c r="C375" s="144" t="s">
        <v>187</v>
      </c>
      <c r="D375" s="145">
        <v>223</v>
      </c>
      <c r="E375" s="146" t="s">
        <v>224</v>
      </c>
      <c r="F375" s="145">
        <v>1</v>
      </c>
      <c r="G375" s="294"/>
      <c r="H375" s="147">
        <f t="shared" si="10"/>
        <v>1</v>
      </c>
    </row>
    <row r="376" spans="1:8" ht="14.65" customHeight="1" x14ac:dyDescent="0.35">
      <c r="A376" s="301"/>
      <c r="B376" s="292"/>
      <c r="C376" s="144" t="s">
        <v>191</v>
      </c>
      <c r="D376" s="145">
        <v>5</v>
      </c>
      <c r="E376" s="146" t="s">
        <v>224</v>
      </c>
      <c r="F376" s="145">
        <v>1</v>
      </c>
      <c r="G376" s="294"/>
      <c r="H376" s="147">
        <f t="shared" si="10"/>
        <v>1</v>
      </c>
    </row>
    <row r="377" spans="1:8" ht="14.65" customHeight="1" x14ac:dyDescent="0.35">
      <c r="A377" s="301"/>
      <c r="B377" s="292"/>
      <c r="C377" s="144" t="s">
        <v>204</v>
      </c>
      <c r="D377" s="145">
        <v>6</v>
      </c>
      <c r="E377" s="146" t="s">
        <v>224</v>
      </c>
      <c r="F377" s="145">
        <v>1</v>
      </c>
      <c r="G377" s="294"/>
      <c r="H377" s="147">
        <f t="shared" si="10"/>
        <v>1</v>
      </c>
    </row>
    <row r="378" spans="1:8" ht="14.65" customHeight="1" x14ac:dyDescent="0.35">
      <c r="A378" s="301"/>
      <c r="B378" s="292"/>
      <c r="C378" s="144" t="s">
        <v>212</v>
      </c>
      <c r="D378" s="145">
        <v>4</v>
      </c>
      <c r="E378" s="146" t="s">
        <v>224</v>
      </c>
      <c r="F378" s="145">
        <v>1</v>
      </c>
      <c r="G378" s="295"/>
      <c r="H378" s="147">
        <f t="shared" si="10"/>
        <v>1</v>
      </c>
    </row>
    <row r="379" spans="1:8" ht="14.65" customHeight="1" x14ac:dyDescent="0.35">
      <c r="A379" s="300"/>
      <c r="B379" s="296" t="s">
        <v>509</v>
      </c>
      <c r="C379" s="148" t="s">
        <v>35</v>
      </c>
      <c r="D379" s="149">
        <v>216</v>
      </c>
      <c r="E379" s="150" t="s">
        <v>224</v>
      </c>
      <c r="F379" s="149">
        <v>1</v>
      </c>
      <c r="G379" s="297">
        <v>0</v>
      </c>
      <c r="H379" s="151">
        <f t="shared" ref="H379:H429" si="11">$F379*G$379</f>
        <v>0</v>
      </c>
    </row>
    <row r="380" spans="1:8" ht="14.65" customHeight="1" x14ac:dyDescent="0.35">
      <c r="A380" s="301"/>
      <c r="B380" s="296"/>
      <c r="C380" s="148" t="s">
        <v>65</v>
      </c>
      <c r="D380" s="149">
        <v>42</v>
      </c>
      <c r="E380" s="150" t="s">
        <v>224</v>
      </c>
      <c r="F380" s="149">
        <v>8</v>
      </c>
      <c r="G380" s="298"/>
      <c r="H380" s="151">
        <f t="shared" si="11"/>
        <v>0</v>
      </c>
    </row>
    <row r="381" spans="1:8" ht="14.65" customHeight="1" x14ac:dyDescent="0.35">
      <c r="A381" s="301"/>
      <c r="B381" s="296"/>
      <c r="C381" s="148" t="s">
        <v>149</v>
      </c>
      <c r="D381" s="149">
        <v>206</v>
      </c>
      <c r="E381" s="150" t="s">
        <v>224</v>
      </c>
      <c r="F381" s="149">
        <v>4</v>
      </c>
      <c r="G381" s="298"/>
      <c r="H381" s="151">
        <f t="shared" si="11"/>
        <v>0</v>
      </c>
    </row>
    <row r="382" spans="1:8" ht="14.65" customHeight="1" x14ac:dyDescent="0.35">
      <c r="A382" s="301"/>
      <c r="B382" s="296"/>
      <c r="C382" s="148" t="s">
        <v>12</v>
      </c>
      <c r="D382" s="149">
        <v>47</v>
      </c>
      <c r="E382" s="150" t="s">
        <v>224</v>
      </c>
      <c r="F382" s="149">
        <v>2</v>
      </c>
      <c r="G382" s="298"/>
      <c r="H382" s="151">
        <f t="shared" si="11"/>
        <v>0</v>
      </c>
    </row>
    <row r="383" spans="1:8" ht="14.65" customHeight="1" x14ac:dyDescent="0.35">
      <c r="A383" s="301"/>
      <c r="B383" s="296"/>
      <c r="C383" s="148" t="s">
        <v>11</v>
      </c>
      <c r="D383" s="149">
        <v>48</v>
      </c>
      <c r="E383" s="150" t="s">
        <v>224</v>
      </c>
      <c r="F383" s="149">
        <v>3</v>
      </c>
      <c r="G383" s="298"/>
      <c r="H383" s="151">
        <f t="shared" si="11"/>
        <v>0</v>
      </c>
    </row>
    <row r="384" spans="1:8" ht="14.65" customHeight="1" x14ac:dyDescent="0.35">
      <c r="A384" s="301"/>
      <c r="B384" s="296"/>
      <c r="C384" s="148" t="s">
        <v>107</v>
      </c>
      <c r="D384" s="149">
        <v>207</v>
      </c>
      <c r="E384" s="150" t="s">
        <v>224</v>
      </c>
      <c r="F384" s="149">
        <v>20</v>
      </c>
      <c r="G384" s="298"/>
      <c r="H384" s="151">
        <f t="shared" si="11"/>
        <v>0</v>
      </c>
    </row>
    <row r="385" spans="1:8" ht="14.65" customHeight="1" x14ac:dyDescent="0.35">
      <c r="A385" s="301"/>
      <c r="B385" s="296"/>
      <c r="C385" s="148" t="s">
        <v>139</v>
      </c>
      <c r="D385" s="149">
        <v>208</v>
      </c>
      <c r="E385" s="150" t="s">
        <v>224</v>
      </c>
      <c r="F385" s="149">
        <v>10</v>
      </c>
      <c r="G385" s="298"/>
      <c r="H385" s="151">
        <f t="shared" si="11"/>
        <v>0</v>
      </c>
    </row>
    <row r="386" spans="1:8" ht="14.65" customHeight="1" x14ac:dyDescent="0.35">
      <c r="A386" s="301"/>
      <c r="B386" s="296"/>
      <c r="C386" s="148" t="s">
        <v>211</v>
      </c>
      <c r="D386" s="149">
        <v>112</v>
      </c>
      <c r="E386" s="150" t="s">
        <v>224</v>
      </c>
      <c r="F386" s="149">
        <v>6</v>
      </c>
      <c r="G386" s="298"/>
      <c r="H386" s="151">
        <f t="shared" si="11"/>
        <v>0</v>
      </c>
    </row>
    <row r="387" spans="1:8" ht="14.65" customHeight="1" x14ac:dyDescent="0.35">
      <c r="A387" s="301"/>
      <c r="B387" s="296"/>
      <c r="C387" s="148" t="s">
        <v>133</v>
      </c>
      <c r="D387" s="149">
        <v>209</v>
      </c>
      <c r="E387" s="150" t="s">
        <v>224</v>
      </c>
      <c r="F387" s="149">
        <v>9</v>
      </c>
      <c r="G387" s="298"/>
      <c r="H387" s="151">
        <f t="shared" si="11"/>
        <v>0</v>
      </c>
    </row>
    <row r="388" spans="1:8" ht="14.65" customHeight="1" x14ac:dyDescent="0.35">
      <c r="A388" s="301"/>
      <c r="B388" s="296"/>
      <c r="C388" s="148" t="s">
        <v>58</v>
      </c>
      <c r="D388" s="149">
        <v>210</v>
      </c>
      <c r="E388" s="150" t="s">
        <v>224</v>
      </c>
      <c r="F388" s="149">
        <v>8</v>
      </c>
      <c r="G388" s="298"/>
      <c r="H388" s="151">
        <f t="shared" si="11"/>
        <v>0</v>
      </c>
    </row>
    <row r="389" spans="1:8" ht="14.65" customHeight="1" x14ac:dyDescent="0.35">
      <c r="A389" s="301"/>
      <c r="B389" s="296"/>
      <c r="C389" s="148" t="s">
        <v>121</v>
      </c>
      <c r="D389" s="149">
        <v>211</v>
      </c>
      <c r="E389" s="150" t="s">
        <v>224</v>
      </c>
      <c r="F389" s="149">
        <v>1</v>
      </c>
      <c r="G389" s="298"/>
      <c r="H389" s="151">
        <f t="shared" si="11"/>
        <v>0</v>
      </c>
    </row>
    <row r="390" spans="1:8" ht="14.65" customHeight="1" x14ac:dyDescent="0.35">
      <c r="A390" s="301"/>
      <c r="B390" s="296"/>
      <c r="C390" s="148" t="s">
        <v>128</v>
      </c>
      <c r="D390" s="149">
        <v>49</v>
      </c>
      <c r="E390" s="150" t="s">
        <v>224</v>
      </c>
      <c r="F390" s="149">
        <v>1</v>
      </c>
      <c r="G390" s="298"/>
      <c r="H390" s="151">
        <f t="shared" si="11"/>
        <v>0</v>
      </c>
    </row>
    <row r="391" spans="1:8" ht="14.65" customHeight="1" x14ac:dyDescent="0.35">
      <c r="A391" s="301"/>
      <c r="B391" s="296"/>
      <c r="C391" s="148" t="s">
        <v>38</v>
      </c>
      <c r="D391" s="149">
        <v>212</v>
      </c>
      <c r="E391" s="150" t="s">
        <v>224</v>
      </c>
      <c r="F391" s="149">
        <v>2</v>
      </c>
      <c r="G391" s="298"/>
      <c r="H391" s="151">
        <f t="shared" si="11"/>
        <v>0</v>
      </c>
    </row>
    <row r="392" spans="1:8" ht="14.65" customHeight="1" x14ac:dyDescent="0.35">
      <c r="A392" s="301"/>
      <c r="B392" s="296"/>
      <c r="C392" s="148" t="s">
        <v>48</v>
      </c>
      <c r="D392" s="149">
        <v>218</v>
      </c>
      <c r="E392" s="150" t="s">
        <v>224</v>
      </c>
      <c r="F392" s="149">
        <v>3</v>
      </c>
      <c r="G392" s="298"/>
      <c r="H392" s="151">
        <f t="shared" si="11"/>
        <v>0</v>
      </c>
    </row>
    <row r="393" spans="1:8" ht="14.65" customHeight="1" x14ac:dyDescent="0.35">
      <c r="A393" s="301"/>
      <c r="B393" s="296"/>
      <c r="C393" s="148" t="s">
        <v>57</v>
      </c>
      <c r="D393" s="149">
        <v>117</v>
      </c>
      <c r="E393" s="150" t="s">
        <v>224</v>
      </c>
      <c r="F393" s="149">
        <v>6</v>
      </c>
      <c r="G393" s="298"/>
      <c r="H393" s="151">
        <f t="shared" si="11"/>
        <v>0</v>
      </c>
    </row>
    <row r="394" spans="1:8" ht="14.65" customHeight="1" x14ac:dyDescent="0.35">
      <c r="A394" s="301"/>
      <c r="B394" s="296"/>
      <c r="C394" s="148" t="s">
        <v>9</v>
      </c>
      <c r="D394" s="149">
        <v>121</v>
      </c>
      <c r="E394" s="150" t="s">
        <v>224</v>
      </c>
      <c r="F394" s="149">
        <v>6</v>
      </c>
      <c r="G394" s="298"/>
      <c r="H394" s="151">
        <f t="shared" si="11"/>
        <v>0</v>
      </c>
    </row>
    <row r="395" spans="1:8" ht="14.65" customHeight="1" x14ac:dyDescent="0.35">
      <c r="A395" s="301"/>
      <c r="B395" s="296"/>
      <c r="C395" s="148" t="s">
        <v>55</v>
      </c>
      <c r="D395" s="149">
        <v>213</v>
      </c>
      <c r="E395" s="150" t="s">
        <v>224</v>
      </c>
      <c r="F395" s="149">
        <v>30</v>
      </c>
      <c r="G395" s="298"/>
      <c r="H395" s="151">
        <f t="shared" si="11"/>
        <v>0</v>
      </c>
    </row>
    <row r="396" spans="1:8" ht="14.65" customHeight="1" x14ac:dyDescent="0.35">
      <c r="A396" s="301"/>
      <c r="B396" s="296"/>
      <c r="C396" s="148" t="s">
        <v>174</v>
      </c>
      <c r="D396" s="149">
        <v>70</v>
      </c>
      <c r="E396" s="150" t="s">
        <v>224</v>
      </c>
      <c r="F396" s="149">
        <v>2</v>
      </c>
      <c r="G396" s="298"/>
      <c r="H396" s="151">
        <f t="shared" si="11"/>
        <v>0</v>
      </c>
    </row>
    <row r="397" spans="1:8" ht="14.65" customHeight="1" x14ac:dyDescent="0.35">
      <c r="A397" s="301"/>
      <c r="B397" s="296"/>
      <c r="C397" s="148" t="s">
        <v>97</v>
      </c>
      <c r="D397" s="149">
        <v>71</v>
      </c>
      <c r="E397" s="150" t="s">
        <v>224</v>
      </c>
      <c r="F397" s="149">
        <v>4</v>
      </c>
      <c r="G397" s="298"/>
      <c r="H397" s="151">
        <f t="shared" si="11"/>
        <v>0</v>
      </c>
    </row>
    <row r="398" spans="1:8" ht="14.65" customHeight="1" x14ac:dyDescent="0.35">
      <c r="A398" s="301"/>
      <c r="B398" s="296"/>
      <c r="C398" s="148" t="s">
        <v>179</v>
      </c>
      <c r="D398" s="149">
        <v>20</v>
      </c>
      <c r="E398" s="150" t="s">
        <v>248</v>
      </c>
      <c r="F398" s="149">
        <v>5</v>
      </c>
      <c r="G398" s="298"/>
      <c r="H398" s="151">
        <f t="shared" si="11"/>
        <v>0</v>
      </c>
    </row>
    <row r="399" spans="1:8" ht="14.65" customHeight="1" x14ac:dyDescent="0.35">
      <c r="A399" s="301"/>
      <c r="B399" s="296"/>
      <c r="C399" s="148" t="s">
        <v>91</v>
      </c>
      <c r="D399" s="149">
        <v>37</v>
      </c>
      <c r="E399" s="150" t="s">
        <v>224</v>
      </c>
      <c r="F399" s="149">
        <v>30</v>
      </c>
      <c r="G399" s="298"/>
      <c r="H399" s="151">
        <f t="shared" si="11"/>
        <v>0</v>
      </c>
    </row>
    <row r="400" spans="1:8" ht="14.65" customHeight="1" x14ac:dyDescent="0.35">
      <c r="A400" s="301"/>
      <c r="B400" s="296"/>
      <c r="C400" s="148" t="s">
        <v>92</v>
      </c>
      <c r="D400" s="149">
        <v>53</v>
      </c>
      <c r="E400" s="150" t="s">
        <v>224</v>
      </c>
      <c r="F400" s="149">
        <v>2</v>
      </c>
      <c r="G400" s="298"/>
      <c r="H400" s="151">
        <f t="shared" si="11"/>
        <v>0</v>
      </c>
    </row>
    <row r="401" spans="1:8" ht="14.65" customHeight="1" x14ac:dyDescent="0.35">
      <c r="A401" s="301"/>
      <c r="B401" s="296"/>
      <c r="C401" s="148" t="s">
        <v>24</v>
      </c>
      <c r="D401" s="149">
        <v>214</v>
      </c>
      <c r="E401" s="150" t="s">
        <v>224</v>
      </c>
      <c r="F401" s="149">
        <v>4</v>
      </c>
      <c r="G401" s="298"/>
      <c r="H401" s="151">
        <f t="shared" si="11"/>
        <v>0</v>
      </c>
    </row>
    <row r="402" spans="1:8" ht="14.65" customHeight="1" x14ac:dyDescent="0.35">
      <c r="A402" s="301"/>
      <c r="B402" s="296"/>
      <c r="C402" s="148" t="s">
        <v>192</v>
      </c>
      <c r="D402" s="149">
        <v>38</v>
      </c>
      <c r="E402" s="150" t="s">
        <v>224</v>
      </c>
      <c r="F402" s="149">
        <v>7</v>
      </c>
      <c r="G402" s="298"/>
      <c r="H402" s="151">
        <f t="shared" si="11"/>
        <v>0</v>
      </c>
    </row>
    <row r="403" spans="1:8" ht="14.65" customHeight="1" x14ac:dyDescent="0.35">
      <c r="A403" s="301"/>
      <c r="B403" s="296"/>
      <c r="C403" s="148" t="s">
        <v>54</v>
      </c>
      <c r="D403" s="149">
        <v>122</v>
      </c>
      <c r="E403" s="150" t="s">
        <v>224</v>
      </c>
      <c r="F403" s="149">
        <v>12</v>
      </c>
      <c r="G403" s="298"/>
      <c r="H403" s="151">
        <f t="shared" si="11"/>
        <v>0</v>
      </c>
    </row>
    <row r="404" spans="1:8" ht="14.65" customHeight="1" x14ac:dyDescent="0.35">
      <c r="A404" s="301"/>
      <c r="B404" s="296"/>
      <c r="C404" s="148" t="s">
        <v>194</v>
      </c>
      <c r="D404" s="149">
        <v>224</v>
      </c>
      <c r="E404" s="150" t="s">
        <v>224</v>
      </c>
      <c r="F404" s="149">
        <v>1</v>
      </c>
      <c r="G404" s="298"/>
      <c r="H404" s="151">
        <f t="shared" si="11"/>
        <v>0</v>
      </c>
    </row>
    <row r="405" spans="1:8" ht="14.65" customHeight="1" x14ac:dyDescent="0.35">
      <c r="A405" s="301"/>
      <c r="B405" s="296"/>
      <c r="C405" s="148" t="s">
        <v>94</v>
      </c>
      <c r="D405" s="149">
        <v>69</v>
      </c>
      <c r="E405" s="150" t="s">
        <v>224</v>
      </c>
      <c r="F405" s="149">
        <v>2</v>
      </c>
      <c r="G405" s="298"/>
      <c r="H405" s="151">
        <f t="shared" si="11"/>
        <v>0</v>
      </c>
    </row>
    <row r="406" spans="1:8" ht="14.65" customHeight="1" x14ac:dyDescent="0.35">
      <c r="A406" s="301"/>
      <c r="B406" s="296"/>
      <c r="C406" s="148" t="s">
        <v>110</v>
      </c>
      <c r="D406" s="149">
        <v>3</v>
      </c>
      <c r="E406" s="150" t="s">
        <v>224</v>
      </c>
      <c r="F406" s="149">
        <v>12</v>
      </c>
      <c r="G406" s="298"/>
      <c r="H406" s="151">
        <f t="shared" si="11"/>
        <v>0</v>
      </c>
    </row>
    <row r="407" spans="1:8" ht="14.65" customHeight="1" x14ac:dyDescent="0.35">
      <c r="A407" s="301"/>
      <c r="B407" s="296"/>
      <c r="C407" s="148" t="s">
        <v>84</v>
      </c>
      <c r="D407" s="149">
        <v>201</v>
      </c>
      <c r="E407" s="150" t="s">
        <v>224</v>
      </c>
      <c r="F407" s="149">
        <v>1</v>
      </c>
      <c r="G407" s="298"/>
      <c r="H407" s="151">
        <f t="shared" si="11"/>
        <v>0</v>
      </c>
    </row>
    <row r="408" spans="1:8" ht="14.65" customHeight="1" x14ac:dyDescent="0.35">
      <c r="A408" s="301"/>
      <c r="B408" s="296"/>
      <c r="C408" s="148" t="s">
        <v>96</v>
      </c>
      <c r="D408" s="149">
        <v>202</v>
      </c>
      <c r="E408" s="150" t="s">
        <v>224</v>
      </c>
      <c r="F408" s="149">
        <v>2</v>
      </c>
      <c r="G408" s="298"/>
      <c r="H408" s="151">
        <f t="shared" si="11"/>
        <v>0</v>
      </c>
    </row>
    <row r="409" spans="1:8" ht="14.65" customHeight="1" x14ac:dyDescent="0.35">
      <c r="A409" s="301"/>
      <c r="B409" s="296"/>
      <c r="C409" s="148" t="s">
        <v>154</v>
      </c>
      <c r="D409" s="149">
        <v>203</v>
      </c>
      <c r="E409" s="150" t="s">
        <v>224</v>
      </c>
      <c r="F409" s="149">
        <v>2</v>
      </c>
      <c r="G409" s="298"/>
      <c r="H409" s="151">
        <f t="shared" si="11"/>
        <v>0</v>
      </c>
    </row>
    <row r="410" spans="1:8" ht="14.65" customHeight="1" x14ac:dyDescent="0.35">
      <c r="A410" s="301"/>
      <c r="B410" s="296"/>
      <c r="C410" s="148" t="s">
        <v>99</v>
      </c>
      <c r="D410" s="149">
        <v>204</v>
      </c>
      <c r="E410" s="150" t="s">
        <v>224</v>
      </c>
      <c r="F410" s="149">
        <v>2</v>
      </c>
      <c r="G410" s="298"/>
      <c r="H410" s="151">
        <f t="shared" si="11"/>
        <v>0</v>
      </c>
    </row>
    <row r="411" spans="1:8" ht="14.65" customHeight="1" x14ac:dyDescent="0.35">
      <c r="A411" s="301"/>
      <c r="B411" s="296"/>
      <c r="C411" s="148" t="s">
        <v>201</v>
      </c>
      <c r="D411" s="149">
        <v>205</v>
      </c>
      <c r="E411" s="150" t="s">
        <v>224</v>
      </c>
      <c r="F411" s="149">
        <v>2</v>
      </c>
      <c r="G411" s="298"/>
      <c r="H411" s="151">
        <f t="shared" si="11"/>
        <v>0</v>
      </c>
    </row>
    <row r="412" spans="1:8" ht="14.65" customHeight="1" x14ac:dyDescent="0.35">
      <c r="A412" s="301"/>
      <c r="B412" s="296"/>
      <c r="C412" s="148" t="s">
        <v>74</v>
      </c>
      <c r="D412" s="149">
        <v>39</v>
      </c>
      <c r="E412" s="150" t="s">
        <v>224</v>
      </c>
      <c r="F412" s="149">
        <v>12</v>
      </c>
      <c r="G412" s="298"/>
      <c r="H412" s="151">
        <f t="shared" si="11"/>
        <v>0</v>
      </c>
    </row>
    <row r="413" spans="1:8" ht="14.65" customHeight="1" x14ac:dyDescent="0.35">
      <c r="A413" s="301"/>
      <c r="B413" s="296"/>
      <c r="C413" s="148" t="s">
        <v>28</v>
      </c>
      <c r="D413" s="149">
        <v>56</v>
      </c>
      <c r="E413" s="150" t="s">
        <v>224</v>
      </c>
      <c r="F413" s="149">
        <v>4</v>
      </c>
      <c r="G413" s="298"/>
      <c r="H413" s="151">
        <f t="shared" si="11"/>
        <v>0</v>
      </c>
    </row>
    <row r="414" spans="1:8" ht="14.65" customHeight="1" x14ac:dyDescent="0.35">
      <c r="A414" s="301"/>
      <c r="B414" s="296"/>
      <c r="C414" s="148" t="s">
        <v>27</v>
      </c>
      <c r="D414" s="149">
        <v>41</v>
      </c>
      <c r="E414" s="150" t="s">
        <v>224</v>
      </c>
      <c r="F414" s="149">
        <v>4</v>
      </c>
      <c r="G414" s="298"/>
      <c r="H414" s="151">
        <f t="shared" si="11"/>
        <v>0</v>
      </c>
    </row>
    <row r="415" spans="1:8" ht="14.65" customHeight="1" x14ac:dyDescent="0.35">
      <c r="A415" s="301"/>
      <c r="B415" s="296"/>
      <c r="C415" s="148" t="s">
        <v>42</v>
      </c>
      <c r="D415" s="149">
        <v>219</v>
      </c>
      <c r="E415" s="150" t="s">
        <v>224</v>
      </c>
      <c r="F415" s="149">
        <v>2</v>
      </c>
      <c r="G415" s="298"/>
      <c r="H415" s="151">
        <f t="shared" si="11"/>
        <v>0</v>
      </c>
    </row>
    <row r="416" spans="1:8" ht="14.65" customHeight="1" x14ac:dyDescent="0.35">
      <c r="A416" s="301"/>
      <c r="B416" s="296"/>
      <c r="C416" s="148" t="s">
        <v>50</v>
      </c>
      <c r="D416" s="149">
        <v>220</v>
      </c>
      <c r="E416" s="150" t="s">
        <v>224</v>
      </c>
      <c r="F416" s="149">
        <v>2</v>
      </c>
      <c r="G416" s="298"/>
      <c r="H416" s="151">
        <f t="shared" si="11"/>
        <v>0</v>
      </c>
    </row>
    <row r="417" spans="1:8" ht="14.65" customHeight="1" x14ac:dyDescent="0.35">
      <c r="A417" s="301"/>
      <c r="B417" s="296"/>
      <c r="C417" s="148" t="s">
        <v>61</v>
      </c>
      <c r="D417" s="149">
        <v>217</v>
      </c>
      <c r="E417" s="150" t="s">
        <v>224</v>
      </c>
      <c r="F417" s="149">
        <v>2</v>
      </c>
      <c r="G417" s="298"/>
      <c r="H417" s="151">
        <f t="shared" si="11"/>
        <v>0</v>
      </c>
    </row>
    <row r="418" spans="1:8" ht="14.65" customHeight="1" x14ac:dyDescent="0.35">
      <c r="A418" s="301"/>
      <c r="B418" s="296"/>
      <c r="C418" s="148" t="s">
        <v>83</v>
      </c>
      <c r="D418" s="149">
        <v>215</v>
      </c>
      <c r="E418" s="150" t="s">
        <v>224</v>
      </c>
      <c r="F418" s="149">
        <v>2</v>
      </c>
      <c r="G418" s="298"/>
      <c r="H418" s="151">
        <f t="shared" si="11"/>
        <v>0</v>
      </c>
    </row>
    <row r="419" spans="1:8" ht="14.65" customHeight="1" x14ac:dyDescent="0.35">
      <c r="A419" s="301"/>
      <c r="B419" s="296"/>
      <c r="C419" s="148" t="s">
        <v>105</v>
      </c>
      <c r="D419" s="149">
        <v>222</v>
      </c>
      <c r="E419" s="150" t="s">
        <v>224</v>
      </c>
      <c r="F419" s="149">
        <v>2</v>
      </c>
      <c r="G419" s="298"/>
      <c r="H419" s="151">
        <f t="shared" si="11"/>
        <v>0</v>
      </c>
    </row>
    <row r="420" spans="1:8" ht="14.65" customHeight="1" x14ac:dyDescent="0.35">
      <c r="A420" s="301"/>
      <c r="B420" s="296"/>
      <c r="C420" s="148" t="s">
        <v>115</v>
      </c>
      <c r="D420" s="149">
        <v>9</v>
      </c>
      <c r="E420" s="150" t="s">
        <v>225</v>
      </c>
      <c r="F420" s="149">
        <v>2</v>
      </c>
      <c r="G420" s="298"/>
      <c r="H420" s="151">
        <f t="shared" si="11"/>
        <v>0</v>
      </c>
    </row>
    <row r="421" spans="1:8" ht="14.65" customHeight="1" x14ac:dyDescent="0.35">
      <c r="A421" s="301"/>
      <c r="B421" s="296"/>
      <c r="C421" s="148" t="s">
        <v>135</v>
      </c>
      <c r="D421" s="149">
        <v>200</v>
      </c>
      <c r="E421" s="150" t="s">
        <v>224</v>
      </c>
      <c r="F421" s="149">
        <v>2</v>
      </c>
      <c r="G421" s="298"/>
      <c r="H421" s="151">
        <f t="shared" si="11"/>
        <v>0</v>
      </c>
    </row>
    <row r="422" spans="1:8" ht="14.65" customHeight="1" x14ac:dyDescent="0.35">
      <c r="A422" s="301"/>
      <c r="B422" s="296"/>
      <c r="C422" s="148" t="s">
        <v>136</v>
      </c>
      <c r="D422" s="149">
        <v>19</v>
      </c>
      <c r="E422" s="150" t="s">
        <v>224</v>
      </c>
      <c r="F422" s="149">
        <v>2</v>
      </c>
      <c r="G422" s="298"/>
      <c r="H422" s="151">
        <f t="shared" si="11"/>
        <v>0</v>
      </c>
    </row>
    <row r="423" spans="1:8" ht="14.65" customHeight="1" x14ac:dyDescent="0.35">
      <c r="A423" s="301"/>
      <c r="B423" s="296"/>
      <c r="C423" s="148" t="s">
        <v>152</v>
      </c>
      <c r="D423" s="149">
        <v>15</v>
      </c>
      <c r="E423" s="150" t="s">
        <v>224</v>
      </c>
      <c r="F423" s="149">
        <v>6</v>
      </c>
      <c r="G423" s="298"/>
      <c r="H423" s="151">
        <f t="shared" si="11"/>
        <v>0</v>
      </c>
    </row>
    <row r="424" spans="1:8" ht="14.65" customHeight="1" x14ac:dyDescent="0.35">
      <c r="A424" s="301"/>
      <c r="B424" s="296"/>
      <c r="C424" s="148" t="s">
        <v>169</v>
      </c>
      <c r="D424" s="149">
        <v>221</v>
      </c>
      <c r="E424" s="150" t="s">
        <v>224</v>
      </c>
      <c r="F424" s="149">
        <v>2</v>
      </c>
      <c r="G424" s="298"/>
      <c r="H424" s="151">
        <f t="shared" si="11"/>
        <v>0</v>
      </c>
    </row>
    <row r="425" spans="1:8" ht="14.65" customHeight="1" x14ac:dyDescent="0.35">
      <c r="A425" s="301"/>
      <c r="B425" s="296"/>
      <c r="C425" s="148" t="s">
        <v>173</v>
      </c>
      <c r="D425" s="149">
        <v>2</v>
      </c>
      <c r="E425" s="150" t="s">
        <v>9195</v>
      </c>
      <c r="F425" s="149">
        <v>4</v>
      </c>
      <c r="G425" s="298"/>
      <c r="H425" s="151">
        <f t="shared" si="11"/>
        <v>0</v>
      </c>
    </row>
    <row r="426" spans="1:8" ht="14.65" customHeight="1" x14ac:dyDescent="0.35">
      <c r="A426" s="301"/>
      <c r="B426" s="296"/>
      <c r="C426" s="148" t="s">
        <v>187</v>
      </c>
      <c r="D426" s="149">
        <v>223</v>
      </c>
      <c r="E426" s="150" t="s">
        <v>224</v>
      </c>
      <c r="F426" s="149">
        <v>2</v>
      </c>
      <c r="G426" s="298"/>
      <c r="H426" s="151">
        <f t="shared" si="11"/>
        <v>0</v>
      </c>
    </row>
    <row r="427" spans="1:8" ht="14.65" customHeight="1" x14ac:dyDescent="0.35">
      <c r="A427" s="301"/>
      <c r="B427" s="296"/>
      <c r="C427" s="148" t="s">
        <v>191</v>
      </c>
      <c r="D427" s="149">
        <v>5</v>
      </c>
      <c r="E427" s="150" t="s">
        <v>224</v>
      </c>
      <c r="F427" s="149">
        <v>2</v>
      </c>
      <c r="G427" s="298"/>
      <c r="H427" s="151">
        <f t="shared" si="11"/>
        <v>0</v>
      </c>
    </row>
    <row r="428" spans="1:8" ht="14.65" customHeight="1" x14ac:dyDescent="0.35">
      <c r="A428" s="301"/>
      <c r="B428" s="296"/>
      <c r="C428" s="148" t="s">
        <v>204</v>
      </c>
      <c r="D428" s="149">
        <v>6</v>
      </c>
      <c r="E428" s="150" t="s">
        <v>224</v>
      </c>
      <c r="F428" s="149">
        <v>2</v>
      </c>
      <c r="G428" s="298"/>
      <c r="H428" s="151">
        <f t="shared" si="11"/>
        <v>0</v>
      </c>
    </row>
    <row r="429" spans="1:8" ht="14.65" customHeight="1" x14ac:dyDescent="0.35">
      <c r="A429" s="301"/>
      <c r="B429" s="296"/>
      <c r="C429" s="148" t="s">
        <v>212</v>
      </c>
      <c r="D429" s="149">
        <v>4</v>
      </c>
      <c r="E429" s="150" t="s">
        <v>224</v>
      </c>
      <c r="F429" s="149">
        <v>2</v>
      </c>
      <c r="G429" s="299"/>
      <c r="H429" s="151">
        <f t="shared" si="11"/>
        <v>0</v>
      </c>
    </row>
    <row r="430" spans="1:8" ht="14.65" customHeight="1" x14ac:dyDescent="0.35">
      <c r="A430" s="300"/>
      <c r="B430" s="311" t="s">
        <v>510</v>
      </c>
      <c r="C430" s="152" t="s">
        <v>35</v>
      </c>
      <c r="D430" s="153">
        <v>216</v>
      </c>
      <c r="E430" s="152" t="s">
        <v>224</v>
      </c>
      <c r="F430" s="153">
        <v>2</v>
      </c>
      <c r="G430" s="312">
        <v>0</v>
      </c>
      <c r="H430" s="154">
        <f t="shared" ref="H430:H480" si="12">$F430*G$430</f>
        <v>0</v>
      </c>
    </row>
    <row r="431" spans="1:8" ht="14.65" customHeight="1" x14ac:dyDescent="0.35">
      <c r="A431" s="301"/>
      <c r="B431" s="311"/>
      <c r="C431" s="152" t="s">
        <v>65</v>
      </c>
      <c r="D431" s="153">
        <v>42</v>
      </c>
      <c r="E431" s="152" t="s">
        <v>224</v>
      </c>
      <c r="F431" s="153">
        <v>12</v>
      </c>
      <c r="G431" s="313"/>
      <c r="H431" s="154">
        <f t="shared" si="12"/>
        <v>0</v>
      </c>
    </row>
    <row r="432" spans="1:8" ht="14.65" customHeight="1" x14ac:dyDescent="0.35">
      <c r="A432" s="301"/>
      <c r="B432" s="311"/>
      <c r="C432" s="152" t="s">
        <v>149</v>
      </c>
      <c r="D432" s="153">
        <v>206</v>
      </c>
      <c r="E432" s="152" t="s">
        <v>224</v>
      </c>
      <c r="F432" s="153">
        <v>6</v>
      </c>
      <c r="G432" s="313"/>
      <c r="H432" s="154">
        <f t="shared" si="12"/>
        <v>0</v>
      </c>
    </row>
    <row r="433" spans="1:8" ht="14.65" customHeight="1" x14ac:dyDescent="0.35">
      <c r="A433" s="301"/>
      <c r="B433" s="311"/>
      <c r="C433" s="152" t="s">
        <v>12</v>
      </c>
      <c r="D433" s="153">
        <v>47</v>
      </c>
      <c r="E433" s="152" t="s">
        <v>224</v>
      </c>
      <c r="F433" s="153">
        <v>3</v>
      </c>
      <c r="G433" s="313"/>
      <c r="H433" s="154">
        <f t="shared" si="12"/>
        <v>0</v>
      </c>
    </row>
    <row r="434" spans="1:8" ht="14.65" customHeight="1" x14ac:dyDescent="0.35">
      <c r="A434" s="301"/>
      <c r="B434" s="311"/>
      <c r="C434" s="152" t="s">
        <v>11</v>
      </c>
      <c r="D434" s="153">
        <v>48</v>
      </c>
      <c r="E434" s="152" t="s">
        <v>224</v>
      </c>
      <c r="F434" s="153">
        <v>6</v>
      </c>
      <c r="G434" s="313"/>
      <c r="H434" s="154">
        <f t="shared" si="12"/>
        <v>0</v>
      </c>
    </row>
    <row r="435" spans="1:8" ht="14.65" customHeight="1" x14ac:dyDescent="0.35">
      <c r="A435" s="301"/>
      <c r="B435" s="311"/>
      <c r="C435" s="152" t="s">
        <v>107</v>
      </c>
      <c r="D435" s="153">
        <v>207</v>
      </c>
      <c r="E435" s="152" t="s">
        <v>224</v>
      </c>
      <c r="F435" s="153">
        <v>49</v>
      </c>
      <c r="G435" s="313"/>
      <c r="H435" s="154">
        <f t="shared" si="12"/>
        <v>0</v>
      </c>
    </row>
    <row r="436" spans="1:8" ht="14.65" customHeight="1" x14ac:dyDescent="0.35">
      <c r="A436" s="301"/>
      <c r="B436" s="311"/>
      <c r="C436" s="152" t="s">
        <v>139</v>
      </c>
      <c r="D436" s="153">
        <v>208</v>
      </c>
      <c r="E436" s="152" t="s">
        <v>224</v>
      </c>
      <c r="F436" s="153">
        <v>12</v>
      </c>
      <c r="G436" s="313"/>
      <c r="H436" s="154">
        <f t="shared" si="12"/>
        <v>0</v>
      </c>
    </row>
    <row r="437" spans="1:8" ht="14.65" customHeight="1" x14ac:dyDescent="0.35">
      <c r="A437" s="301"/>
      <c r="B437" s="311"/>
      <c r="C437" s="152" t="s">
        <v>211</v>
      </c>
      <c r="D437" s="153">
        <v>112</v>
      </c>
      <c r="E437" s="152" t="s">
        <v>224</v>
      </c>
      <c r="F437" s="153">
        <v>9</v>
      </c>
      <c r="G437" s="313"/>
      <c r="H437" s="154">
        <f t="shared" si="12"/>
        <v>0</v>
      </c>
    </row>
    <row r="438" spans="1:8" ht="14.65" customHeight="1" x14ac:dyDescent="0.35">
      <c r="A438" s="301"/>
      <c r="B438" s="311"/>
      <c r="C438" s="152" t="s">
        <v>133</v>
      </c>
      <c r="D438" s="153">
        <v>209</v>
      </c>
      <c r="E438" s="152" t="s">
        <v>224</v>
      </c>
      <c r="F438" s="153">
        <v>12</v>
      </c>
      <c r="G438" s="313"/>
      <c r="H438" s="154">
        <f t="shared" si="12"/>
        <v>0</v>
      </c>
    </row>
    <row r="439" spans="1:8" ht="14.65" customHeight="1" x14ac:dyDescent="0.35">
      <c r="A439" s="301"/>
      <c r="B439" s="311"/>
      <c r="C439" s="152" t="s">
        <v>58</v>
      </c>
      <c r="D439" s="153">
        <v>210</v>
      </c>
      <c r="E439" s="152" t="s">
        <v>224</v>
      </c>
      <c r="F439" s="153">
        <v>17</v>
      </c>
      <c r="G439" s="313"/>
      <c r="H439" s="154">
        <f t="shared" si="12"/>
        <v>0</v>
      </c>
    </row>
    <row r="440" spans="1:8" ht="14.65" customHeight="1" x14ac:dyDescent="0.35">
      <c r="A440" s="301"/>
      <c r="B440" s="311"/>
      <c r="C440" s="152" t="s">
        <v>121</v>
      </c>
      <c r="D440" s="153">
        <v>211</v>
      </c>
      <c r="E440" s="152" t="s">
        <v>224</v>
      </c>
      <c r="F440" s="153">
        <v>2</v>
      </c>
      <c r="G440" s="313"/>
      <c r="H440" s="154">
        <f t="shared" si="12"/>
        <v>0</v>
      </c>
    </row>
    <row r="441" spans="1:8" ht="14.65" customHeight="1" x14ac:dyDescent="0.35">
      <c r="A441" s="301"/>
      <c r="B441" s="311"/>
      <c r="C441" s="152" t="s">
        <v>128</v>
      </c>
      <c r="D441" s="153">
        <v>49</v>
      </c>
      <c r="E441" s="152" t="s">
        <v>224</v>
      </c>
      <c r="F441" s="153">
        <v>1</v>
      </c>
      <c r="G441" s="313"/>
      <c r="H441" s="154">
        <f t="shared" si="12"/>
        <v>0</v>
      </c>
    </row>
    <row r="442" spans="1:8" ht="14.65" customHeight="1" x14ac:dyDescent="0.35">
      <c r="A442" s="301"/>
      <c r="B442" s="311"/>
      <c r="C442" s="152" t="s">
        <v>38</v>
      </c>
      <c r="D442" s="153">
        <v>212</v>
      </c>
      <c r="E442" s="152" t="s">
        <v>224</v>
      </c>
      <c r="F442" s="153">
        <v>2</v>
      </c>
      <c r="G442" s="313"/>
      <c r="H442" s="154">
        <f t="shared" si="12"/>
        <v>0</v>
      </c>
    </row>
    <row r="443" spans="1:8" ht="14.65" customHeight="1" x14ac:dyDescent="0.35">
      <c r="A443" s="301"/>
      <c r="B443" s="311"/>
      <c r="C443" s="152" t="s">
        <v>48</v>
      </c>
      <c r="D443" s="153">
        <v>218</v>
      </c>
      <c r="E443" s="152" t="s">
        <v>224</v>
      </c>
      <c r="F443" s="153">
        <v>3</v>
      </c>
      <c r="G443" s="313"/>
      <c r="H443" s="154">
        <f t="shared" si="12"/>
        <v>0</v>
      </c>
    </row>
    <row r="444" spans="1:8" ht="14.65" customHeight="1" x14ac:dyDescent="0.35">
      <c r="A444" s="301"/>
      <c r="B444" s="311"/>
      <c r="C444" s="152" t="s">
        <v>57</v>
      </c>
      <c r="D444" s="153">
        <v>117</v>
      </c>
      <c r="E444" s="152" t="s">
        <v>224</v>
      </c>
      <c r="F444" s="153">
        <v>9</v>
      </c>
      <c r="G444" s="313"/>
      <c r="H444" s="154">
        <f t="shared" si="12"/>
        <v>0</v>
      </c>
    </row>
    <row r="445" spans="1:8" ht="14.65" customHeight="1" x14ac:dyDescent="0.35">
      <c r="A445" s="301"/>
      <c r="B445" s="311"/>
      <c r="C445" s="152" t="s">
        <v>9</v>
      </c>
      <c r="D445" s="153">
        <v>121</v>
      </c>
      <c r="E445" s="152" t="s">
        <v>224</v>
      </c>
      <c r="F445" s="153">
        <v>9</v>
      </c>
      <c r="G445" s="313"/>
      <c r="H445" s="154">
        <f t="shared" si="12"/>
        <v>0</v>
      </c>
    </row>
    <row r="446" spans="1:8" ht="14.65" customHeight="1" x14ac:dyDescent="0.35">
      <c r="A446" s="301"/>
      <c r="B446" s="311"/>
      <c r="C446" s="152" t="s">
        <v>55</v>
      </c>
      <c r="D446" s="153">
        <v>213</v>
      </c>
      <c r="E446" s="152" t="s">
        <v>224</v>
      </c>
      <c r="F446" s="153">
        <v>41</v>
      </c>
      <c r="G446" s="313"/>
      <c r="H446" s="154">
        <f t="shared" si="12"/>
        <v>0</v>
      </c>
    </row>
    <row r="447" spans="1:8" ht="14.65" customHeight="1" x14ac:dyDescent="0.35">
      <c r="A447" s="301"/>
      <c r="B447" s="311"/>
      <c r="C447" s="152" t="s">
        <v>174</v>
      </c>
      <c r="D447" s="153">
        <v>70</v>
      </c>
      <c r="E447" s="152" t="s">
        <v>224</v>
      </c>
      <c r="F447" s="153">
        <v>2</v>
      </c>
      <c r="G447" s="313"/>
      <c r="H447" s="154">
        <f t="shared" si="12"/>
        <v>0</v>
      </c>
    </row>
    <row r="448" spans="1:8" ht="14.65" customHeight="1" x14ac:dyDescent="0.35">
      <c r="A448" s="301"/>
      <c r="B448" s="311"/>
      <c r="C448" s="152" t="s">
        <v>97</v>
      </c>
      <c r="D448" s="153">
        <v>71</v>
      </c>
      <c r="E448" s="152" t="s">
        <v>224</v>
      </c>
      <c r="F448" s="153">
        <v>7</v>
      </c>
      <c r="G448" s="313"/>
      <c r="H448" s="154">
        <f t="shared" si="12"/>
        <v>0</v>
      </c>
    </row>
    <row r="449" spans="1:8" ht="14.65" customHeight="1" x14ac:dyDescent="0.35">
      <c r="A449" s="301"/>
      <c r="B449" s="311"/>
      <c r="C449" s="152" t="s">
        <v>179</v>
      </c>
      <c r="D449" s="153">
        <v>20</v>
      </c>
      <c r="E449" s="152" t="s">
        <v>248</v>
      </c>
      <c r="F449" s="153">
        <v>5</v>
      </c>
      <c r="G449" s="313"/>
      <c r="H449" s="154">
        <f t="shared" si="12"/>
        <v>0</v>
      </c>
    </row>
    <row r="450" spans="1:8" ht="14.65" customHeight="1" x14ac:dyDescent="0.35">
      <c r="A450" s="301"/>
      <c r="B450" s="311"/>
      <c r="C450" s="152" t="s">
        <v>91</v>
      </c>
      <c r="D450" s="153">
        <v>37</v>
      </c>
      <c r="E450" s="152" t="s">
        <v>224</v>
      </c>
      <c r="F450" s="153">
        <v>41</v>
      </c>
      <c r="G450" s="313"/>
      <c r="H450" s="154">
        <f t="shared" si="12"/>
        <v>0</v>
      </c>
    </row>
    <row r="451" spans="1:8" ht="14.65" customHeight="1" x14ac:dyDescent="0.35">
      <c r="A451" s="301"/>
      <c r="B451" s="311"/>
      <c r="C451" s="152" t="s">
        <v>92</v>
      </c>
      <c r="D451" s="153">
        <v>53</v>
      </c>
      <c r="E451" s="152" t="s">
        <v>224</v>
      </c>
      <c r="F451" s="153">
        <v>2</v>
      </c>
      <c r="G451" s="313"/>
      <c r="H451" s="154">
        <f t="shared" si="12"/>
        <v>0</v>
      </c>
    </row>
    <row r="452" spans="1:8" ht="14.65" customHeight="1" x14ac:dyDescent="0.35">
      <c r="A452" s="301"/>
      <c r="B452" s="311"/>
      <c r="C452" s="152" t="s">
        <v>24</v>
      </c>
      <c r="D452" s="153">
        <v>214</v>
      </c>
      <c r="E452" s="152" t="s">
        <v>224</v>
      </c>
      <c r="F452" s="153">
        <v>5</v>
      </c>
      <c r="G452" s="313"/>
      <c r="H452" s="154">
        <f t="shared" si="12"/>
        <v>0</v>
      </c>
    </row>
    <row r="453" spans="1:8" ht="14.65" customHeight="1" x14ac:dyDescent="0.35">
      <c r="A453" s="301"/>
      <c r="B453" s="311"/>
      <c r="C453" s="152" t="s">
        <v>192</v>
      </c>
      <c r="D453" s="153">
        <v>38</v>
      </c>
      <c r="E453" s="152" t="s">
        <v>224</v>
      </c>
      <c r="F453" s="153">
        <v>5</v>
      </c>
      <c r="G453" s="313"/>
      <c r="H453" s="154">
        <f t="shared" si="12"/>
        <v>0</v>
      </c>
    </row>
    <row r="454" spans="1:8" ht="14.65" customHeight="1" x14ac:dyDescent="0.35">
      <c r="A454" s="301"/>
      <c r="B454" s="311"/>
      <c r="C454" s="152" t="s">
        <v>54</v>
      </c>
      <c r="D454" s="153">
        <v>122</v>
      </c>
      <c r="E454" s="152" t="s">
        <v>224</v>
      </c>
      <c r="F454" s="153">
        <v>17</v>
      </c>
      <c r="G454" s="313"/>
      <c r="H454" s="154">
        <f t="shared" si="12"/>
        <v>0</v>
      </c>
    </row>
    <row r="455" spans="1:8" ht="14.65" customHeight="1" x14ac:dyDescent="0.35">
      <c r="A455" s="301"/>
      <c r="B455" s="311"/>
      <c r="C455" s="152" t="s">
        <v>194</v>
      </c>
      <c r="D455" s="153">
        <v>224</v>
      </c>
      <c r="E455" s="152" t="s">
        <v>224</v>
      </c>
      <c r="F455" s="153">
        <v>2</v>
      </c>
      <c r="G455" s="313"/>
      <c r="H455" s="154">
        <f t="shared" si="12"/>
        <v>0</v>
      </c>
    </row>
    <row r="456" spans="1:8" ht="14.65" customHeight="1" x14ac:dyDescent="0.35">
      <c r="A456" s="301"/>
      <c r="B456" s="311"/>
      <c r="C456" s="152" t="s">
        <v>94</v>
      </c>
      <c r="D456" s="153">
        <v>69</v>
      </c>
      <c r="E456" s="152" t="s">
        <v>224</v>
      </c>
      <c r="F456" s="153">
        <v>3</v>
      </c>
      <c r="G456" s="313"/>
      <c r="H456" s="154">
        <f t="shared" si="12"/>
        <v>0</v>
      </c>
    </row>
    <row r="457" spans="1:8" ht="14.65" customHeight="1" x14ac:dyDescent="0.35">
      <c r="A457" s="301"/>
      <c r="B457" s="311"/>
      <c r="C457" s="152" t="s">
        <v>110</v>
      </c>
      <c r="D457" s="153">
        <v>3</v>
      </c>
      <c r="E457" s="152" t="s">
        <v>224</v>
      </c>
      <c r="F457" s="153">
        <v>17</v>
      </c>
      <c r="G457" s="313"/>
      <c r="H457" s="154">
        <f t="shared" si="12"/>
        <v>0</v>
      </c>
    </row>
    <row r="458" spans="1:8" ht="14.65" customHeight="1" x14ac:dyDescent="0.35">
      <c r="A458" s="301"/>
      <c r="B458" s="311"/>
      <c r="C458" s="152" t="s">
        <v>84</v>
      </c>
      <c r="D458" s="153">
        <v>201</v>
      </c>
      <c r="E458" s="152" t="s">
        <v>224</v>
      </c>
      <c r="F458" s="153">
        <v>2</v>
      </c>
      <c r="G458" s="313"/>
      <c r="H458" s="154">
        <f t="shared" si="12"/>
        <v>0</v>
      </c>
    </row>
    <row r="459" spans="1:8" ht="14.65" customHeight="1" x14ac:dyDescent="0.35">
      <c r="A459" s="301"/>
      <c r="B459" s="311"/>
      <c r="C459" s="152" t="s">
        <v>96</v>
      </c>
      <c r="D459" s="153">
        <v>202</v>
      </c>
      <c r="E459" s="152" t="s">
        <v>224</v>
      </c>
      <c r="F459" s="153">
        <v>3</v>
      </c>
      <c r="G459" s="313"/>
      <c r="H459" s="154">
        <f t="shared" si="12"/>
        <v>0</v>
      </c>
    </row>
    <row r="460" spans="1:8" ht="14.65" customHeight="1" x14ac:dyDescent="0.35">
      <c r="A460" s="301"/>
      <c r="B460" s="311"/>
      <c r="C460" s="152" t="s">
        <v>154</v>
      </c>
      <c r="D460" s="153">
        <v>203</v>
      </c>
      <c r="E460" s="152" t="s">
        <v>224</v>
      </c>
      <c r="F460" s="153">
        <v>3</v>
      </c>
      <c r="G460" s="313"/>
      <c r="H460" s="154">
        <f t="shared" si="12"/>
        <v>0</v>
      </c>
    </row>
    <row r="461" spans="1:8" ht="14.65" customHeight="1" x14ac:dyDescent="0.35">
      <c r="A461" s="301"/>
      <c r="B461" s="311"/>
      <c r="C461" s="152" t="s">
        <v>99</v>
      </c>
      <c r="D461" s="153">
        <v>204</v>
      </c>
      <c r="E461" s="152" t="s">
        <v>224</v>
      </c>
      <c r="F461" s="153">
        <v>3</v>
      </c>
      <c r="G461" s="313"/>
      <c r="H461" s="154">
        <f t="shared" si="12"/>
        <v>0</v>
      </c>
    </row>
    <row r="462" spans="1:8" ht="14.65" customHeight="1" x14ac:dyDescent="0.35">
      <c r="A462" s="301"/>
      <c r="B462" s="311"/>
      <c r="C462" s="152" t="s">
        <v>201</v>
      </c>
      <c r="D462" s="153">
        <v>205</v>
      </c>
      <c r="E462" s="152" t="s">
        <v>224</v>
      </c>
      <c r="F462" s="153">
        <v>3</v>
      </c>
      <c r="G462" s="313"/>
      <c r="H462" s="154">
        <f t="shared" si="12"/>
        <v>0</v>
      </c>
    </row>
    <row r="463" spans="1:8" ht="14.65" customHeight="1" x14ac:dyDescent="0.35">
      <c r="A463" s="301"/>
      <c r="B463" s="311"/>
      <c r="C463" s="152" t="s">
        <v>74</v>
      </c>
      <c r="D463" s="153">
        <v>39</v>
      </c>
      <c r="E463" s="152" t="s">
        <v>224</v>
      </c>
      <c r="F463" s="153">
        <v>17</v>
      </c>
      <c r="G463" s="313"/>
      <c r="H463" s="154">
        <f t="shared" si="12"/>
        <v>0</v>
      </c>
    </row>
    <row r="464" spans="1:8" ht="14.65" customHeight="1" x14ac:dyDescent="0.35">
      <c r="A464" s="301"/>
      <c r="B464" s="311"/>
      <c r="C464" s="152" t="s">
        <v>28</v>
      </c>
      <c r="D464" s="153">
        <v>56</v>
      </c>
      <c r="E464" s="152" t="s">
        <v>224</v>
      </c>
      <c r="F464" s="153">
        <v>5</v>
      </c>
      <c r="G464" s="313"/>
      <c r="H464" s="154">
        <f t="shared" si="12"/>
        <v>0</v>
      </c>
    </row>
    <row r="465" spans="1:8" ht="14.65" customHeight="1" x14ac:dyDescent="0.35">
      <c r="A465" s="301"/>
      <c r="B465" s="311"/>
      <c r="C465" s="152" t="s">
        <v>27</v>
      </c>
      <c r="D465" s="153">
        <v>41</v>
      </c>
      <c r="E465" s="152" t="s">
        <v>224</v>
      </c>
      <c r="F465" s="153">
        <v>5</v>
      </c>
      <c r="G465" s="313"/>
      <c r="H465" s="154">
        <f t="shared" si="12"/>
        <v>0</v>
      </c>
    </row>
    <row r="466" spans="1:8" ht="14.65" customHeight="1" x14ac:dyDescent="0.35">
      <c r="A466" s="301"/>
      <c r="B466" s="311"/>
      <c r="C466" s="152" t="s">
        <v>42</v>
      </c>
      <c r="D466" s="153">
        <v>219</v>
      </c>
      <c r="E466" s="152" t="s">
        <v>224</v>
      </c>
      <c r="F466" s="153">
        <v>2</v>
      </c>
      <c r="G466" s="313"/>
      <c r="H466" s="154">
        <f t="shared" si="12"/>
        <v>0</v>
      </c>
    </row>
    <row r="467" spans="1:8" ht="14.65" customHeight="1" x14ac:dyDescent="0.35">
      <c r="A467" s="301"/>
      <c r="B467" s="311"/>
      <c r="C467" s="152" t="s">
        <v>50</v>
      </c>
      <c r="D467" s="153">
        <v>220</v>
      </c>
      <c r="E467" s="152" t="s">
        <v>224</v>
      </c>
      <c r="F467" s="153">
        <v>2</v>
      </c>
      <c r="G467" s="313"/>
      <c r="H467" s="154">
        <f t="shared" si="12"/>
        <v>0</v>
      </c>
    </row>
    <row r="468" spans="1:8" ht="14.65" customHeight="1" x14ac:dyDescent="0.35">
      <c r="A468" s="301"/>
      <c r="B468" s="311"/>
      <c r="C468" s="152" t="s">
        <v>61</v>
      </c>
      <c r="D468" s="153">
        <v>217</v>
      </c>
      <c r="E468" s="152" t="s">
        <v>224</v>
      </c>
      <c r="F468" s="153">
        <v>2</v>
      </c>
      <c r="G468" s="313"/>
      <c r="H468" s="154">
        <f t="shared" si="12"/>
        <v>0</v>
      </c>
    </row>
    <row r="469" spans="1:8" ht="14.65" customHeight="1" x14ac:dyDescent="0.35">
      <c r="A469" s="301"/>
      <c r="B469" s="311"/>
      <c r="C469" s="152" t="s">
        <v>83</v>
      </c>
      <c r="D469" s="153">
        <v>215</v>
      </c>
      <c r="E469" s="152" t="s">
        <v>224</v>
      </c>
      <c r="F469" s="153">
        <v>2</v>
      </c>
      <c r="G469" s="313"/>
      <c r="H469" s="154">
        <f t="shared" si="12"/>
        <v>0</v>
      </c>
    </row>
    <row r="470" spans="1:8" ht="14.65" customHeight="1" x14ac:dyDescent="0.35">
      <c r="A470" s="301"/>
      <c r="B470" s="311"/>
      <c r="C470" s="152" t="s">
        <v>105</v>
      </c>
      <c r="D470" s="153">
        <v>222</v>
      </c>
      <c r="E470" s="152" t="s">
        <v>224</v>
      </c>
      <c r="F470" s="153">
        <v>2</v>
      </c>
      <c r="G470" s="313"/>
      <c r="H470" s="154">
        <f t="shared" si="12"/>
        <v>0</v>
      </c>
    </row>
    <row r="471" spans="1:8" ht="14.65" customHeight="1" x14ac:dyDescent="0.35">
      <c r="A471" s="301"/>
      <c r="B471" s="311"/>
      <c r="C471" s="152" t="s">
        <v>115</v>
      </c>
      <c r="D471" s="153">
        <v>9</v>
      </c>
      <c r="E471" s="152" t="s">
        <v>225</v>
      </c>
      <c r="F471" s="153">
        <v>2</v>
      </c>
      <c r="G471" s="313"/>
      <c r="H471" s="154">
        <f t="shared" si="12"/>
        <v>0</v>
      </c>
    </row>
    <row r="472" spans="1:8" ht="14.65" customHeight="1" x14ac:dyDescent="0.35">
      <c r="A472" s="301"/>
      <c r="B472" s="311"/>
      <c r="C472" s="152" t="s">
        <v>135</v>
      </c>
      <c r="D472" s="153">
        <v>200</v>
      </c>
      <c r="E472" s="152" t="s">
        <v>224</v>
      </c>
      <c r="F472" s="153">
        <v>2</v>
      </c>
      <c r="G472" s="313"/>
      <c r="H472" s="154">
        <f t="shared" si="12"/>
        <v>0</v>
      </c>
    </row>
    <row r="473" spans="1:8" ht="14.65" customHeight="1" x14ac:dyDescent="0.35">
      <c r="A473" s="301"/>
      <c r="B473" s="311"/>
      <c r="C473" s="152" t="s">
        <v>136</v>
      </c>
      <c r="D473" s="153">
        <v>19</v>
      </c>
      <c r="E473" s="152" t="s">
        <v>224</v>
      </c>
      <c r="F473" s="153">
        <v>2</v>
      </c>
      <c r="G473" s="313"/>
      <c r="H473" s="154">
        <f t="shared" si="12"/>
        <v>0</v>
      </c>
    </row>
    <row r="474" spans="1:8" ht="14.65" customHeight="1" x14ac:dyDescent="0.35">
      <c r="A474" s="301"/>
      <c r="B474" s="311"/>
      <c r="C474" s="152" t="s">
        <v>152</v>
      </c>
      <c r="D474" s="153">
        <v>15</v>
      </c>
      <c r="E474" s="152" t="s">
        <v>224</v>
      </c>
      <c r="F474" s="153">
        <v>9</v>
      </c>
      <c r="G474" s="313"/>
      <c r="H474" s="154">
        <f t="shared" si="12"/>
        <v>0</v>
      </c>
    </row>
    <row r="475" spans="1:8" ht="14.65" customHeight="1" x14ac:dyDescent="0.35">
      <c r="A475" s="301"/>
      <c r="B475" s="311"/>
      <c r="C475" s="152" t="s">
        <v>169</v>
      </c>
      <c r="D475" s="153">
        <v>221</v>
      </c>
      <c r="E475" s="152" t="s">
        <v>224</v>
      </c>
      <c r="F475" s="153">
        <v>2</v>
      </c>
      <c r="G475" s="313"/>
      <c r="H475" s="154">
        <f t="shared" si="12"/>
        <v>0</v>
      </c>
    </row>
    <row r="476" spans="1:8" ht="14.65" customHeight="1" x14ac:dyDescent="0.35">
      <c r="A476" s="301"/>
      <c r="B476" s="311"/>
      <c r="C476" s="152" t="s">
        <v>173</v>
      </c>
      <c r="D476" s="153">
        <v>2</v>
      </c>
      <c r="E476" s="152" t="s">
        <v>9195</v>
      </c>
      <c r="F476" s="153">
        <v>6</v>
      </c>
      <c r="G476" s="313"/>
      <c r="H476" s="154">
        <f t="shared" si="12"/>
        <v>0</v>
      </c>
    </row>
    <row r="477" spans="1:8" ht="14.65" customHeight="1" x14ac:dyDescent="0.35">
      <c r="A477" s="301"/>
      <c r="B477" s="311"/>
      <c r="C477" s="152" t="s">
        <v>187</v>
      </c>
      <c r="D477" s="153">
        <v>223</v>
      </c>
      <c r="E477" s="152" t="s">
        <v>224</v>
      </c>
      <c r="F477" s="153">
        <v>2</v>
      </c>
      <c r="G477" s="313"/>
      <c r="H477" s="154">
        <f t="shared" si="12"/>
        <v>0</v>
      </c>
    </row>
    <row r="478" spans="1:8" ht="14.65" customHeight="1" x14ac:dyDescent="0.35">
      <c r="A478" s="301"/>
      <c r="B478" s="311"/>
      <c r="C478" s="152" t="s">
        <v>191</v>
      </c>
      <c r="D478" s="153">
        <v>5</v>
      </c>
      <c r="E478" s="152" t="s">
        <v>224</v>
      </c>
      <c r="F478" s="153">
        <v>2</v>
      </c>
      <c r="G478" s="313"/>
      <c r="H478" s="154">
        <f t="shared" si="12"/>
        <v>0</v>
      </c>
    </row>
    <row r="479" spans="1:8" ht="14.65" customHeight="1" x14ac:dyDescent="0.35">
      <c r="A479" s="301"/>
      <c r="B479" s="311"/>
      <c r="C479" s="152" t="s">
        <v>204</v>
      </c>
      <c r="D479" s="153">
        <v>6</v>
      </c>
      <c r="E479" s="152" t="s">
        <v>224</v>
      </c>
      <c r="F479" s="153">
        <v>2</v>
      </c>
      <c r="G479" s="313"/>
      <c r="H479" s="154">
        <f t="shared" si="12"/>
        <v>0</v>
      </c>
    </row>
    <row r="480" spans="1:8" ht="14.65" customHeight="1" x14ac:dyDescent="0.35">
      <c r="A480" s="301"/>
      <c r="B480" s="311"/>
      <c r="C480" s="152" t="s">
        <v>212</v>
      </c>
      <c r="D480" s="153">
        <v>4</v>
      </c>
      <c r="E480" s="152" t="s">
        <v>224</v>
      </c>
      <c r="F480" s="153">
        <v>2</v>
      </c>
      <c r="G480" s="314"/>
      <c r="H480" s="154">
        <f t="shared" si="12"/>
        <v>0</v>
      </c>
    </row>
    <row r="481" spans="1:8" ht="14.65" customHeight="1" x14ac:dyDescent="0.35">
      <c r="A481" s="300"/>
      <c r="B481" s="315" t="s">
        <v>511</v>
      </c>
      <c r="C481" s="155" t="s">
        <v>35</v>
      </c>
      <c r="D481" s="156">
        <v>216</v>
      </c>
      <c r="E481" s="157" t="s">
        <v>224</v>
      </c>
      <c r="F481" s="156">
        <v>2</v>
      </c>
      <c r="G481" s="316">
        <v>0</v>
      </c>
      <c r="H481" s="158">
        <f t="shared" ref="H481:H531" si="13">$F481*G$481</f>
        <v>0</v>
      </c>
    </row>
    <row r="482" spans="1:8" ht="14.65" customHeight="1" x14ac:dyDescent="0.35">
      <c r="A482" s="301"/>
      <c r="B482" s="315"/>
      <c r="C482" s="155" t="s">
        <v>65</v>
      </c>
      <c r="D482" s="156">
        <v>42</v>
      </c>
      <c r="E482" s="157" t="s">
        <v>224</v>
      </c>
      <c r="F482" s="156">
        <v>16</v>
      </c>
      <c r="G482" s="317"/>
      <c r="H482" s="158">
        <f t="shared" si="13"/>
        <v>0</v>
      </c>
    </row>
    <row r="483" spans="1:8" ht="14.65" customHeight="1" x14ac:dyDescent="0.35">
      <c r="A483" s="301"/>
      <c r="B483" s="315"/>
      <c r="C483" s="155" t="s">
        <v>149</v>
      </c>
      <c r="D483" s="156">
        <v>206</v>
      </c>
      <c r="E483" s="157" t="s">
        <v>224</v>
      </c>
      <c r="F483" s="156">
        <v>8</v>
      </c>
      <c r="G483" s="317"/>
      <c r="H483" s="158">
        <f t="shared" si="13"/>
        <v>0</v>
      </c>
    </row>
    <row r="484" spans="1:8" ht="14.65" customHeight="1" x14ac:dyDescent="0.35">
      <c r="A484" s="301"/>
      <c r="B484" s="315"/>
      <c r="C484" s="155" t="s">
        <v>12</v>
      </c>
      <c r="D484" s="156">
        <v>47</v>
      </c>
      <c r="E484" s="157" t="s">
        <v>224</v>
      </c>
      <c r="F484" s="156">
        <v>5</v>
      </c>
      <c r="G484" s="317"/>
      <c r="H484" s="158">
        <f t="shared" si="13"/>
        <v>0</v>
      </c>
    </row>
    <row r="485" spans="1:8" ht="14.65" customHeight="1" x14ac:dyDescent="0.35">
      <c r="A485" s="301"/>
      <c r="B485" s="315"/>
      <c r="C485" s="155" t="s">
        <v>11</v>
      </c>
      <c r="D485" s="156">
        <v>48</v>
      </c>
      <c r="E485" s="157" t="s">
        <v>224</v>
      </c>
      <c r="F485" s="156">
        <v>10</v>
      </c>
      <c r="G485" s="317"/>
      <c r="H485" s="158">
        <f t="shared" si="13"/>
        <v>0</v>
      </c>
    </row>
    <row r="486" spans="1:8" ht="14.65" customHeight="1" x14ac:dyDescent="0.35">
      <c r="A486" s="301"/>
      <c r="B486" s="315"/>
      <c r="C486" s="155" t="s">
        <v>107</v>
      </c>
      <c r="D486" s="156">
        <v>207</v>
      </c>
      <c r="E486" s="157" t="s">
        <v>224</v>
      </c>
      <c r="F486" s="156">
        <v>56</v>
      </c>
      <c r="G486" s="317"/>
      <c r="H486" s="158">
        <f t="shared" si="13"/>
        <v>0</v>
      </c>
    </row>
    <row r="487" spans="1:8" ht="14.65" customHeight="1" x14ac:dyDescent="0.35">
      <c r="A487" s="301"/>
      <c r="B487" s="315"/>
      <c r="C487" s="155" t="s">
        <v>139</v>
      </c>
      <c r="D487" s="156">
        <v>208</v>
      </c>
      <c r="E487" s="157" t="s">
        <v>224</v>
      </c>
      <c r="F487" s="156">
        <v>17</v>
      </c>
      <c r="G487" s="317"/>
      <c r="H487" s="158">
        <f t="shared" si="13"/>
        <v>0</v>
      </c>
    </row>
    <row r="488" spans="1:8" ht="14.65" customHeight="1" x14ac:dyDescent="0.35">
      <c r="A488" s="301"/>
      <c r="B488" s="315"/>
      <c r="C488" s="155" t="s">
        <v>211</v>
      </c>
      <c r="D488" s="156">
        <v>112</v>
      </c>
      <c r="E488" s="157" t="s">
        <v>224</v>
      </c>
      <c r="F488" s="156">
        <v>16</v>
      </c>
      <c r="G488" s="317"/>
      <c r="H488" s="158">
        <f t="shared" si="13"/>
        <v>0</v>
      </c>
    </row>
    <row r="489" spans="1:8" ht="14.65" customHeight="1" x14ac:dyDescent="0.35">
      <c r="A489" s="301"/>
      <c r="B489" s="315"/>
      <c r="C489" s="155" t="s">
        <v>133</v>
      </c>
      <c r="D489" s="156">
        <v>209</v>
      </c>
      <c r="E489" s="157" t="s">
        <v>224</v>
      </c>
      <c r="F489" s="156">
        <v>18</v>
      </c>
      <c r="G489" s="317"/>
      <c r="H489" s="158">
        <f t="shared" si="13"/>
        <v>0</v>
      </c>
    </row>
    <row r="490" spans="1:8" ht="14.65" customHeight="1" x14ac:dyDescent="0.35">
      <c r="A490" s="301"/>
      <c r="B490" s="315"/>
      <c r="C490" s="155" t="s">
        <v>58</v>
      </c>
      <c r="D490" s="156">
        <v>210</v>
      </c>
      <c r="E490" s="157" t="s">
        <v>224</v>
      </c>
      <c r="F490" s="156">
        <v>23</v>
      </c>
      <c r="G490" s="317"/>
      <c r="H490" s="158">
        <f t="shared" si="13"/>
        <v>0</v>
      </c>
    </row>
    <row r="491" spans="1:8" ht="14.65" customHeight="1" x14ac:dyDescent="0.35">
      <c r="A491" s="301"/>
      <c r="B491" s="315"/>
      <c r="C491" s="155" t="s">
        <v>121</v>
      </c>
      <c r="D491" s="156">
        <v>211</v>
      </c>
      <c r="E491" s="157" t="s">
        <v>224</v>
      </c>
      <c r="F491" s="156">
        <v>2</v>
      </c>
      <c r="G491" s="317"/>
      <c r="H491" s="158">
        <f t="shared" si="13"/>
        <v>0</v>
      </c>
    </row>
    <row r="492" spans="1:8" ht="14.65" customHeight="1" x14ac:dyDescent="0.35">
      <c r="A492" s="301"/>
      <c r="B492" s="315"/>
      <c r="C492" s="155" t="s">
        <v>128</v>
      </c>
      <c r="D492" s="156">
        <v>49</v>
      </c>
      <c r="E492" s="157" t="s">
        <v>224</v>
      </c>
      <c r="F492" s="156">
        <v>1</v>
      </c>
      <c r="G492" s="317"/>
      <c r="H492" s="158">
        <f t="shared" si="13"/>
        <v>0</v>
      </c>
    </row>
    <row r="493" spans="1:8" ht="14.65" customHeight="1" x14ac:dyDescent="0.35">
      <c r="A493" s="301"/>
      <c r="B493" s="315"/>
      <c r="C493" s="155" t="s">
        <v>38</v>
      </c>
      <c r="D493" s="156">
        <v>212</v>
      </c>
      <c r="E493" s="157" t="s">
        <v>224</v>
      </c>
      <c r="F493" s="156">
        <v>4</v>
      </c>
      <c r="G493" s="317"/>
      <c r="H493" s="158">
        <f t="shared" si="13"/>
        <v>0</v>
      </c>
    </row>
    <row r="494" spans="1:8" ht="14.65" customHeight="1" x14ac:dyDescent="0.35">
      <c r="A494" s="301"/>
      <c r="B494" s="315"/>
      <c r="C494" s="155" t="s">
        <v>48</v>
      </c>
      <c r="D494" s="156">
        <v>218</v>
      </c>
      <c r="E494" s="157" t="s">
        <v>224</v>
      </c>
      <c r="F494" s="156">
        <v>4</v>
      </c>
      <c r="G494" s="317"/>
      <c r="H494" s="158">
        <f t="shared" si="13"/>
        <v>0</v>
      </c>
    </row>
    <row r="495" spans="1:8" ht="14.65" customHeight="1" x14ac:dyDescent="0.35">
      <c r="A495" s="301"/>
      <c r="B495" s="315"/>
      <c r="C495" s="155" t="s">
        <v>57</v>
      </c>
      <c r="D495" s="156">
        <v>117</v>
      </c>
      <c r="E495" s="157" t="s">
        <v>224</v>
      </c>
      <c r="F495" s="156">
        <v>12</v>
      </c>
      <c r="G495" s="317"/>
      <c r="H495" s="158">
        <f t="shared" si="13"/>
        <v>0</v>
      </c>
    </row>
    <row r="496" spans="1:8" ht="14.65" customHeight="1" x14ac:dyDescent="0.35">
      <c r="A496" s="301"/>
      <c r="B496" s="315"/>
      <c r="C496" s="155" t="s">
        <v>9</v>
      </c>
      <c r="D496" s="156">
        <v>121</v>
      </c>
      <c r="E496" s="157" t="s">
        <v>224</v>
      </c>
      <c r="F496" s="156">
        <v>12</v>
      </c>
      <c r="G496" s="317"/>
      <c r="H496" s="158">
        <f t="shared" si="13"/>
        <v>0</v>
      </c>
    </row>
    <row r="497" spans="1:8" ht="14.65" customHeight="1" x14ac:dyDescent="0.35">
      <c r="A497" s="301"/>
      <c r="B497" s="315"/>
      <c r="C497" s="155" t="s">
        <v>55</v>
      </c>
      <c r="D497" s="156">
        <v>213</v>
      </c>
      <c r="E497" s="157" t="s">
        <v>224</v>
      </c>
      <c r="F497" s="156">
        <v>47</v>
      </c>
      <c r="G497" s="317"/>
      <c r="H497" s="158">
        <f t="shared" si="13"/>
        <v>0</v>
      </c>
    </row>
    <row r="498" spans="1:8" ht="14.65" customHeight="1" x14ac:dyDescent="0.35">
      <c r="A498" s="301"/>
      <c r="B498" s="315"/>
      <c r="C498" s="155" t="s">
        <v>174</v>
      </c>
      <c r="D498" s="156">
        <v>70</v>
      </c>
      <c r="E498" s="157" t="s">
        <v>224</v>
      </c>
      <c r="F498" s="156">
        <v>3</v>
      </c>
      <c r="G498" s="317"/>
      <c r="H498" s="158">
        <f t="shared" si="13"/>
        <v>0</v>
      </c>
    </row>
    <row r="499" spans="1:8" ht="14.65" customHeight="1" x14ac:dyDescent="0.35">
      <c r="A499" s="301"/>
      <c r="B499" s="315"/>
      <c r="C499" s="155" t="s">
        <v>97</v>
      </c>
      <c r="D499" s="156">
        <v>71</v>
      </c>
      <c r="E499" s="157" t="s">
        <v>224</v>
      </c>
      <c r="F499" s="156">
        <v>12</v>
      </c>
      <c r="G499" s="317"/>
      <c r="H499" s="158">
        <f t="shared" si="13"/>
        <v>0</v>
      </c>
    </row>
    <row r="500" spans="1:8" ht="14.65" customHeight="1" x14ac:dyDescent="0.35">
      <c r="A500" s="301"/>
      <c r="B500" s="315"/>
      <c r="C500" s="155" t="s">
        <v>179</v>
      </c>
      <c r="D500" s="156">
        <v>20</v>
      </c>
      <c r="E500" s="157" t="s">
        <v>248</v>
      </c>
      <c r="F500" s="156">
        <v>8</v>
      </c>
      <c r="G500" s="317"/>
      <c r="H500" s="158">
        <f t="shared" si="13"/>
        <v>0</v>
      </c>
    </row>
    <row r="501" spans="1:8" ht="14.65" customHeight="1" x14ac:dyDescent="0.35">
      <c r="A501" s="301"/>
      <c r="B501" s="315"/>
      <c r="C501" s="155" t="s">
        <v>91</v>
      </c>
      <c r="D501" s="156">
        <v>37</v>
      </c>
      <c r="E501" s="157" t="s">
        <v>224</v>
      </c>
      <c r="F501" s="156">
        <v>47</v>
      </c>
      <c r="G501" s="317"/>
      <c r="H501" s="158">
        <f t="shared" si="13"/>
        <v>0</v>
      </c>
    </row>
    <row r="502" spans="1:8" ht="14.65" customHeight="1" x14ac:dyDescent="0.35">
      <c r="A502" s="301"/>
      <c r="B502" s="315"/>
      <c r="C502" s="155" t="s">
        <v>92</v>
      </c>
      <c r="D502" s="156">
        <v>53</v>
      </c>
      <c r="E502" s="157" t="s">
        <v>224</v>
      </c>
      <c r="F502" s="156">
        <v>2</v>
      </c>
      <c r="G502" s="317"/>
      <c r="H502" s="158">
        <f t="shared" si="13"/>
        <v>0</v>
      </c>
    </row>
    <row r="503" spans="1:8" ht="14.65" customHeight="1" x14ac:dyDescent="0.35">
      <c r="A503" s="301"/>
      <c r="B503" s="315"/>
      <c r="C503" s="155" t="s">
        <v>24</v>
      </c>
      <c r="D503" s="156">
        <v>214</v>
      </c>
      <c r="E503" s="157" t="s">
        <v>224</v>
      </c>
      <c r="F503" s="156">
        <v>5</v>
      </c>
      <c r="G503" s="317"/>
      <c r="H503" s="158">
        <f t="shared" si="13"/>
        <v>0</v>
      </c>
    </row>
    <row r="504" spans="1:8" ht="14.65" customHeight="1" x14ac:dyDescent="0.35">
      <c r="A504" s="301"/>
      <c r="B504" s="315"/>
      <c r="C504" s="155" t="s">
        <v>192</v>
      </c>
      <c r="D504" s="156">
        <v>38</v>
      </c>
      <c r="E504" s="157" t="s">
        <v>224</v>
      </c>
      <c r="F504" s="156">
        <v>12</v>
      </c>
      <c r="G504" s="317"/>
      <c r="H504" s="158">
        <f t="shared" si="13"/>
        <v>0</v>
      </c>
    </row>
    <row r="505" spans="1:8" ht="14.65" customHeight="1" x14ac:dyDescent="0.35">
      <c r="A505" s="301"/>
      <c r="B505" s="315"/>
      <c r="C505" s="155" t="s">
        <v>54</v>
      </c>
      <c r="D505" s="156">
        <v>122</v>
      </c>
      <c r="E505" s="157" t="s">
        <v>224</v>
      </c>
      <c r="F505" s="156">
        <v>23</v>
      </c>
      <c r="G505" s="317"/>
      <c r="H505" s="158">
        <f t="shared" si="13"/>
        <v>0</v>
      </c>
    </row>
    <row r="506" spans="1:8" ht="14.65" customHeight="1" x14ac:dyDescent="0.35">
      <c r="A506" s="301"/>
      <c r="B506" s="315"/>
      <c r="C506" s="155" t="s">
        <v>194</v>
      </c>
      <c r="D506" s="156">
        <v>224</v>
      </c>
      <c r="E506" s="157" t="s">
        <v>224</v>
      </c>
      <c r="F506" s="156">
        <v>2</v>
      </c>
      <c r="G506" s="317"/>
      <c r="H506" s="158">
        <f t="shared" si="13"/>
        <v>0</v>
      </c>
    </row>
    <row r="507" spans="1:8" ht="14.65" customHeight="1" x14ac:dyDescent="0.35">
      <c r="A507" s="301"/>
      <c r="B507" s="315"/>
      <c r="C507" s="155" t="s">
        <v>94</v>
      </c>
      <c r="D507" s="156">
        <v>69</v>
      </c>
      <c r="E507" s="157" t="s">
        <v>224</v>
      </c>
      <c r="F507" s="156">
        <v>7</v>
      </c>
      <c r="G507" s="317"/>
      <c r="H507" s="158">
        <f t="shared" si="13"/>
        <v>0</v>
      </c>
    </row>
    <row r="508" spans="1:8" ht="14.65" customHeight="1" x14ac:dyDescent="0.35">
      <c r="A508" s="301"/>
      <c r="B508" s="315"/>
      <c r="C508" s="155" t="s">
        <v>110</v>
      </c>
      <c r="D508" s="156">
        <v>3</v>
      </c>
      <c r="E508" s="157" t="s">
        <v>224</v>
      </c>
      <c r="F508" s="156">
        <v>23</v>
      </c>
      <c r="G508" s="317"/>
      <c r="H508" s="158">
        <f t="shared" si="13"/>
        <v>0</v>
      </c>
    </row>
    <row r="509" spans="1:8" ht="14.65" customHeight="1" x14ac:dyDescent="0.35">
      <c r="A509" s="301"/>
      <c r="B509" s="315"/>
      <c r="C509" s="155" t="s">
        <v>84</v>
      </c>
      <c r="D509" s="156">
        <v>201</v>
      </c>
      <c r="E509" s="157" t="s">
        <v>224</v>
      </c>
      <c r="F509" s="156">
        <v>2</v>
      </c>
      <c r="G509" s="317"/>
      <c r="H509" s="158">
        <f t="shared" si="13"/>
        <v>0</v>
      </c>
    </row>
    <row r="510" spans="1:8" ht="14.65" customHeight="1" x14ac:dyDescent="0.35">
      <c r="A510" s="301"/>
      <c r="B510" s="315"/>
      <c r="C510" s="155" t="s">
        <v>96</v>
      </c>
      <c r="D510" s="156">
        <v>202</v>
      </c>
      <c r="E510" s="157" t="s">
        <v>224</v>
      </c>
      <c r="F510" s="156">
        <v>5</v>
      </c>
      <c r="G510" s="317"/>
      <c r="H510" s="158">
        <f t="shared" si="13"/>
        <v>0</v>
      </c>
    </row>
    <row r="511" spans="1:8" ht="14.65" customHeight="1" x14ac:dyDescent="0.35">
      <c r="A511" s="301"/>
      <c r="B511" s="315"/>
      <c r="C511" s="155" t="s">
        <v>154</v>
      </c>
      <c r="D511" s="156">
        <v>203</v>
      </c>
      <c r="E511" s="157" t="s">
        <v>224</v>
      </c>
      <c r="F511" s="156">
        <v>5</v>
      </c>
      <c r="G511" s="317"/>
      <c r="H511" s="158">
        <f t="shared" si="13"/>
        <v>0</v>
      </c>
    </row>
    <row r="512" spans="1:8" ht="14.65" customHeight="1" x14ac:dyDescent="0.35">
      <c r="A512" s="301"/>
      <c r="B512" s="315"/>
      <c r="C512" s="155" t="s">
        <v>99</v>
      </c>
      <c r="D512" s="156">
        <v>204</v>
      </c>
      <c r="E512" s="157" t="s">
        <v>224</v>
      </c>
      <c r="F512" s="156">
        <v>5</v>
      </c>
      <c r="G512" s="317"/>
      <c r="H512" s="158">
        <f t="shared" si="13"/>
        <v>0</v>
      </c>
    </row>
    <row r="513" spans="1:8" ht="14.65" customHeight="1" x14ac:dyDescent="0.35">
      <c r="A513" s="301"/>
      <c r="B513" s="315"/>
      <c r="C513" s="155" t="s">
        <v>201</v>
      </c>
      <c r="D513" s="156">
        <v>205</v>
      </c>
      <c r="E513" s="157" t="s">
        <v>224</v>
      </c>
      <c r="F513" s="156">
        <v>5</v>
      </c>
      <c r="G513" s="317"/>
      <c r="H513" s="158">
        <f t="shared" si="13"/>
        <v>0</v>
      </c>
    </row>
    <row r="514" spans="1:8" ht="14.65" customHeight="1" x14ac:dyDescent="0.35">
      <c r="A514" s="301"/>
      <c r="B514" s="315"/>
      <c r="C514" s="155" t="s">
        <v>74</v>
      </c>
      <c r="D514" s="156">
        <v>39</v>
      </c>
      <c r="E514" s="157" t="s">
        <v>224</v>
      </c>
      <c r="F514" s="156">
        <v>23</v>
      </c>
      <c r="G514" s="317"/>
      <c r="H514" s="158">
        <f t="shared" si="13"/>
        <v>0</v>
      </c>
    </row>
    <row r="515" spans="1:8" ht="14.65" customHeight="1" x14ac:dyDescent="0.35">
      <c r="A515" s="301"/>
      <c r="B515" s="315"/>
      <c r="C515" s="155" t="s">
        <v>28</v>
      </c>
      <c r="D515" s="156">
        <v>56</v>
      </c>
      <c r="E515" s="157" t="s">
        <v>224</v>
      </c>
      <c r="F515" s="156">
        <v>5</v>
      </c>
      <c r="G515" s="317"/>
      <c r="H515" s="158">
        <f t="shared" si="13"/>
        <v>0</v>
      </c>
    </row>
    <row r="516" spans="1:8" ht="14.65" customHeight="1" x14ac:dyDescent="0.35">
      <c r="A516" s="301"/>
      <c r="B516" s="315"/>
      <c r="C516" s="155" t="s">
        <v>27</v>
      </c>
      <c r="D516" s="156">
        <v>41</v>
      </c>
      <c r="E516" s="157" t="s">
        <v>224</v>
      </c>
      <c r="F516" s="156">
        <v>5</v>
      </c>
      <c r="G516" s="317"/>
      <c r="H516" s="158">
        <f t="shared" si="13"/>
        <v>0</v>
      </c>
    </row>
    <row r="517" spans="1:8" ht="14.65" customHeight="1" x14ac:dyDescent="0.35">
      <c r="A517" s="301"/>
      <c r="B517" s="315"/>
      <c r="C517" s="155" t="s">
        <v>42</v>
      </c>
      <c r="D517" s="156">
        <v>219</v>
      </c>
      <c r="E517" s="157" t="s">
        <v>224</v>
      </c>
      <c r="F517" s="156">
        <v>2</v>
      </c>
      <c r="G517" s="317"/>
      <c r="H517" s="158">
        <f t="shared" si="13"/>
        <v>0</v>
      </c>
    </row>
    <row r="518" spans="1:8" ht="14.65" customHeight="1" x14ac:dyDescent="0.35">
      <c r="A518" s="301"/>
      <c r="B518" s="315"/>
      <c r="C518" s="155" t="s">
        <v>50</v>
      </c>
      <c r="D518" s="156">
        <v>220</v>
      </c>
      <c r="E518" s="157" t="s">
        <v>224</v>
      </c>
      <c r="F518" s="156">
        <v>2</v>
      </c>
      <c r="G518" s="317"/>
      <c r="H518" s="158">
        <f t="shared" si="13"/>
        <v>0</v>
      </c>
    </row>
    <row r="519" spans="1:8" ht="14.65" customHeight="1" x14ac:dyDescent="0.35">
      <c r="A519" s="301"/>
      <c r="B519" s="315"/>
      <c r="C519" s="155" t="s">
        <v>61</v>
      </c>
      <c r="D519" s="156">
        <v>217</v>
      </c>
      <c r="E519" s="157" t="s">
        <v>224</v>
      </c>
      <c r="F519" s="156">
        <v>2</v>
      </c>
      <c r="G519" s="317"/>
      <c r="H519" s="158">
        <f t="shared" si="13"/>
        <v>0</v>
      </c>
    </row>
    <row r="520" spans="1:8" ht="14.65" customHeight="1" x14ac:dyDescent="0.35">
      <c r="A520" s="301"/>
      <c r="B520" s="315"/>
      <c r="C520" s="155" t="s">
        <v>83</v>
      </c>
      <c r="D520" s="156">
        <v>215</v>
      </c>
      <c r="E520" s="157" t="s">
        <v>224</v>
      </c>
      <c r="F520" s="156">
        <v>2</v>
      </c>
      <c r="G520" s="317"/>
      <c r="H520" s="158">
        <f t="shared" si="13"/>
        <v>0</v>
      </c>
    </row>
    <row r="521" spans="1:8" ht="14.65" customHeight="1" x14ac:dyDescent="0.35">
      <c r="A521" s="301"/>
      <c r="B521" s="315"/>
      <c r="C521" s="155" t="s">
        <v>105</v>
      </c>
      <c r="D521" s="156">
        <v>222</v>
      </c>
      <c r="E521" s="157" t="s">
        <v>224</v>
      </c>
      <c r="F521" s="156">
        <v>2</v>
      </c>
      <c r="G521" s="317"/>
      <c r="H521" s="158">
        <f t="shared" si="13"/>
        <v>0</v>
      </c>
    </row>
    <row r="522" spans="1:8" ht="14.65" customHeight="1" x14ac:dyDescent="0.35">
      <c r="A522" s="301"/>
      <c r="B522" s="315"/>
      <c r="C522" s="155" t="s">
        <v>115</v>
      </c>
      <c r="D522" s="156">
        <v>9</v>
      </c>
      <c r="E522" s="157" t="s">
        <v>225</v>
      </c>
      <c r="F522" s="156">
        <v>2</v>
      </c>
      <c r="G522" s="317"/>
      <c r="H522" s="158">
        <f t="shared" si="13"/>
        <v>0</v>
      </c>
    </row>
    <row r="523" spans="1:8" ht="14.65" customHeight="1" x14ac:dyDescent="0.35">
      <c r="A523" s="301"/>
      <c r="B523" s="315"/>
      <c r="C523" s="155" t="s">
        <v>135</v>
      </c>
      <c r="D523" s="156">
        <v>200</v>
      </c>
      <c r="E523" s="157" t="s">
        <v>224</v>
      </c>
      <c r="F523" s="156">
        <v>2</v>
      </c>
      <c r="G523" s="317"/>
      <c r="H523" s="158">
        <f t="shared" si="13"/>
        <v>0</v>
      </c>
    </row>
    <row r="524" spans="1:8" ht="14.65" customHeight="1" x14ac:dyDescent="0.35">
      <c r="A524" s="301"/>
      <c r="B524" s="315"/>
      <c r="C524" s="155" t="s">
        <v>136</v>
      </c>
      <c r="D524" s="156">
        <v>19</v>
      </c>
      <c r="E524" s="157" t="s">
        <v>224</v>
      </c>
      <c r="F524" s="156">
        <v>2</v>
      </c>
      <c r="G524" s="317"/>
      <c r="H524" s="158">
        <f t="shared" si="13"/>
        <v>0</v>
      </c>
    </row>
    <row r="525" spans="1:8" ht="14.65" customHeight="1" x14ac:dyDescent="0.35">
      <c r="A525" s="301"/>
      <c r="B525" s="315"/>
      <c r="C525" s="155" t="s">
        <v>152</v>
      </c>
      <c r="D525" s="156">
        <v>15</v>
      </c>
      <c r="E525" s="157" t="s">
        <v>224</v>
      </c>
      <c r="F525" s="156">
        <v>15</v>
      </c>
      <c r="G525" s="317"/>
      <c r="H525" s="158">
        <f t="shared" si="13"/>
        <v>0</v>
      </c>
    </row>
    <row r="526" spans="1:8" ht="14.65" customHeight="1" x14ac:dyDescent="0.35">
      <c r="A526" s="301"/>
      <c r="B526" s="315"/>
      <c r="C526" s="155" t="s">
        <v>169</v>
      </c>
      <c r="D526" s="156">
        <v>221</v>
      </c>
      <c r="E526" s="157" t="s">
        <v>224</v>
      </c>
      <c r="F526" s="156">
        <v>2</v>
      </c>
      <c r="G526" s="317"/>
      <c r="H526" s="158">
        <f t="shared" si="13"/>
        <v>0</v>
      </c>
    </row>
    <row r="527" spans="1:8" ht="14.65" customHeight="1" x14ac:dyDescent="0.35">
      <c r="A527" s="301"/>
      <c r="B527" s="315"/>
      <c r="C527" s="155" t="s">
        <v>173</v>
      </c>
      <c r="D527" s="156">
        <v>2</v>
      </c>
      <c r="E527" s="157" t="s">
        <v>9195</v>
      </c>
      <c r="F527" s="156">
        <v>8</v>
      </c>
      <c r="G527" s="317"/>
      <c r="H527" s="158">
        <f t="shared" si="13"/>
        <v>0</v>
      </c>
    </row>
    <row r="528" spans="1:8" ht="14.65" customHeight="1" x14ac:dyDescent="0.35">
      <c r="A528" s="301"/>
      <c r="B528" s="315"/>
      <c r="C528" s="155" t="s">
        <v>187</v>
      </c>
      <c r="D528" s="156">
        <v>223</v>
      </c>
      <c r="E528" s="157" t="s">
        <v>224</v>
      </c>
      <c r="F528" s="156">
        <v>2</v>
      </c>
      <c r="G528" s="317"/>
      <c r="H528" s="158">
        <f t="shared" si="13"/>
        <v>0</v>
      </c>
    </row>
    <row r="529" spans="1:8" ht="14.65" customHeight="1" x14ac:dyDescent="0.35">
      <c r="A529" s="301"/>
      <c r="B529" s="315"/>
      <c r="C529" s="155" t="s">
        <v>191</v>
      </c>
      <c r="D529" s="156">
        <v>5</v>
      </c>
      <c r="E529" s="157" t="s">
        <v>224</v>
      </c>
      <c r="F529" s="156">
        <v>2</v>
      </c>
      <c r="G529" s="317"/>
      <c r="H529" s="158">
        <f t="shared" si="13"/>
        <v>0</v>
      </c>
    </row>
    <row r="530" spans="1:8" ht="14.65" customHeight="1" x14ac:dyDescent="0.35">
      <c r="A530" s="301"/>
      <c r="B530" s="315"/>
      <c r="C530" s="155" t="s">
        <v>204</v>
      </c>
      <c r="D530" s="156">
        <v>6</v>
      </c>
      <c r="E530" s="157" t="s">
        <v>224</v>
      </c>
      <c r="F530" s="156">
        <v>2</v>
      </c>
      <c r="G530" s="317"/>
      <c r="H530" s="158">
        <f t="shared" si="13"/>
        <v>0</v>
      </c>
    </row>
    <row r="531" spans="1:8" ht="14.65" customHeight="1" x14ac:dyDescent="0.35">
      <c r="A531" s="301"/>
      <c r="B531" s="315"/>
      <c r="C531" s="155" t="s">
        <v>212</v>
      </c>
      <c r="D531" s="156">
        <v>4</v>
      </c>
      <c r="E531" s="157" t="s">
        <v>224</v>
      </c>
      <c r="F531" s="156">
        <v>2</v>
      </c>
      <c r="G531" s="318"/>
      <c r="H531" s="158">
        <f t="shared" si="13"/>
        <v>0</v>
      </c>
    </row>
    <row r="532" spans="1:8" ht="14.65" customHeight="1" x14ac:dyDescent="0.35">
      <c r="A532" s="327" t="s">
        <v>9204</v>
      </c>
      <c r="B532" s="292" t="s">
        <v>512</v>
      </c>
      <c r="C532" s="146" t="s">
        <v>12</v>
      </c>
      <c r="D532" s="145">
        <v>47</v>
      </c>
      <c r="E532" s="146" t="s">
        <v>224</v>
      </c>
      <c r="F532" s="145">
        <v>2</v>
      </c>
      <c r="G532" s="293">
        <v>43</v>
      </c>
      <c r="H532" s="147">
        <f t="shared" ref="H532:H543" si="14">$F532*G$532</f>
        <v>86</v>
      </c>
    </row>
    <row r="533" spans="1:8" ht="15.4" customHeight="1" x14ac:dyDescent="0.35">
      <c r="A533" s="327"/>
      <c r="B533" s="292"/>
      <c r="C533" s="146" t="s">
        <v>91</v>
      </c>
      <c r="D533" s="145">
        <v>37</v>
      </c>
      <c r="E533" s="146" t="s">
        <v>224</v>
      </c>
      <c r="F533" s="145">
        <v>5</v>
      </c>
      <c r="G533" s="294"/>
      <c r="H533" s="147">
        <f t="shared" si="14"/>
        <v>215</v>
      </c>
    </row>
    <row r="534" spans="1:8" ht="15.4" customHeight="1" x14ac:dyDescent="0.35">
      <c r="A534" s="327"/>
      <c r="B534" s="292"/>
      <c r="C534" s="146" t="s">
        <v>192</v>
      </c>
      <c r="D534" s="145">
        <v>38</v>
      </c>
      <c r="E534" s="146" t="s">
        <v>224</v>
      </c>
      <c r="F534" s="145">
        <v>5</v>
      </c>
      <c r="G534" s="294"/>
      <c r="H534" s="147">
        <f t="shared" si="14"/>
        <v>215</v>
      </c>
    </row>
    <row r="535" spans="1:8" ht="15.4" customHeight="1" x14ac:dyDescent="0.35">
      <c r="A535" s="327"/>
      <c r="B535" s="292"/>
      <c r="C535" s="146" t="s">
        <v>7</v>
      </c>
      <c r="D535" s="145">
        <v>108</v>
      </c>
      <c r="E535" s="146" t="s">
        <v>224</v>
      </c>
      <c r="F535" s="145">
        <v>1</v>
      </c>
      <c r="G535" s="294"/>
      <c r="H535" s="147">
        <f t="shared" si="14"/>
        <v>43</v>
      </c>
    </row>
    <row r="536" spans="1:8" ht="15.4" customHeight="1" x14ac:dyDescent="0.35">
      <c r="A536" s="327"/>
      <c r="B536" s="292"/>
      <c r="C536" s="146" t="s">
        <v>74</v>
      </c>
      <c r="D536" s="145">
        <v>39</v>
      </c>
      <c r="E536" s="146" t="s">
        <v>224</v>
      </c>
      <c r="F536" s="145">
        <v>3</v>
      </c>
      <c r="G536" s="294"/>
      <c r="H536" s="147">
        <f t="shared" si="14"/>
        <v>129</v>
      </c>
    </row>
    <row r="537" spans="1:8" ht="15.4" customHeight="1" x14ac:dyDescent="0.35">
      <c r="A537" s="327"/>
      <c r="B537" s="292"/>
      <c r="C537" s="146" t="s">
        <v>25</v>
      </c>
      <c r="D537" s="145">
        <v>40</v>
      </c>
      <c r="E537" s="146" t="s">
        <v>224</v>
      </c>
      <c r="F537" s="145">
        <v>1</v>
      </c>
      <c r="G537" s="294"/>
      <c r="H537" s="147">
        <f t="shared" si="14"/>
        <v>43</v>
      </c>
    </row>
    <row r="538" spans="1:8" ht="15.4" customHeight="1" x14ac:dyDescent="0.35">
      <c r="A538" s="327"/>
      <c r="B538" s="292"/>
      <c r="C538" s="146" t="s">
        <v>28</v>
      </c>
      <c r="D538" s="145">
        <v>56</v>
      </c>
      <c r="E538" s="146" t="s">
        <v>224</v>
      </c>
      <c r="F538" s="145">
        <v>1</v>
      </c>
      <c r="G538" s="294"/>
      <c r="H538" s="147">
        <f t="shared" si="14"/>
        <v>43</v>
      </c>
    </row>
    <row r="539" spans="1:8" ht="15.4" customHeight="1" x14ac:dyDescent="0.35">
      <c r="A539" s="327"/>
      <c r="B539" s="292"/>
      <c r="C539" s="146" t="s">
        <v>27</v>
      </c>
      <c r="D539" s="145">
        <v>41</v>
      </c>
      <c r="E539" s="146" t="s">
        <v>224</v>
      </c>
      <c r="F539" s="145">
        <v>1</v>
      </c>
      <c r="G539" s="294"/>
      <c r="H539" s="147">
        <f t="shared" si="14"/>
        <v>43</v>
      </c>
    </row>
    <row r="540" spans="1:8" ht="15.4" customHeight="1" x14ac:dyDescent="0.35">
      <c r="A540" s="327"/>
      <c r="B540" s="292"/>
      <c r="C540" s="146" t="s">
        <v>152</v>
      </c>
      <c r="D540" s="145">
        <v>15</v>
      </c>
      <c r="E540" s="146" t="s">
        <v>224</v>
      </c>
      <c r="F540" s="145">
        <v>5</v>
      </c>
      <c r="G540" s="294"/>
      <c r="H540" s="147">
        <f t="shared" si="14"/>
        <v>215</v>
      </c>
    </row>
    <row r="541" spans="1:8" ht="15.4" customHeight="1" x14ac:dyDescent="0.35">
      <c r="A541" s="327"/>
      <c r="B541" s="292"/>
      <c r="C541" s="146" t="s">
        <v>191</v>
      </c>
      <c r="D541" s="145">
        <v>5</v>
      </c>
      <c r="E541" s="146" t="s">
        <v>224</v>
      </c>
      <c r="F541" s="145">
        <v>1</v>
      </c>
      <c r="G541" s="294"/>
      <c r="H541" s="147">
        <f t="shared" si="14"/>
        <v>43</v>
      </c>
    </row>
    <row r="542" spans="1:8" ht="15.4" customHeight="1" x14ac:dyDescent="0.35">
      <c r="A542" s="327"/>
      <c r="B542" s="292"/>
      <c r="C542" s="146" t="s">
        <v>204</v>
      </c>
      <c r="D542" s="145">
        <v>6</v>
      </c>
      <c r="E542" s="146" t="s">
        <v>224</v>
      </c>
      <c r="F542" s="145">
        <v>1</v>
      </c>
      <c r="G542" s="294"/>
      <c r="H542" s="147">
        <f t="shared" si="14"/>
        <v>43</v>
      </c>
    </row>
    <row r="543" spans="1:8" ht="15.4" customHeight="1" x14ac:dyDescent="0.35">
      <c r="A543" s="327"/>
      <c r="B543" s="292"/>
      <c r="C543" s="146" t="s">
        <v>212</v>
      </c>
      <c r="D543" s="145">
        <v>4</v>
      </c>
      <c r="E543" s="146" t="s">
        <v>224</v>
      </c>
      <c r="F543" s="145">
        <v>1</v>
      </c>
      <c r="G543" s="295"/>
      <c r="H543" s="147">
        <f t="shared" si="14"/>
        <v>43</v>
      </c>
    </row>
    <row r="544" spans="1:8" ht="15.4" customHeight="1" x14ac:dyDescent="0.35">
      <c r="A544" s="327"/>
      <c r="B544" s="328" t="s">
        <v>513</v>
      </c>
      <c r="C544" s="159" t="s">
        <v>44</v>
      </c>
      <c r="D544" s="160">
        <v>110</v>
      </c>
      <c r="E544" s="159" t="s">
        <v>9205</v>
      </c>
      <c r="F544" s="160">
        <v>3</v>
      </c>
      <c r="G544" s="335">
        <v>19</v>
      </c>
      <c r="H544" s="161">
        <f t="shared" ref="H544:H595" si="15">F544*G$544</f>
        <v>57</v>
      </c>
    </row>
    <row r="545" spans="1:8" ht="15.4" customHeight="1" x14ac:dyDescent="0.35">
      <c r="A545" s="327"/>
      <c r="B545" s="328"/>
      <c r="C545" s="159" t="s">
        <v>36</v>
      </c>
      <c r="D545" s="160">
        <v>124</v>
      </c>
      <c r="E545" s="159" t="s">
        <v>9206</v>
      </c>
      <c r="F545" s="160">
        <v>36</v>
      </c>
      <c r="G545" s="336"/>
      <c r="H545" s="161">
        <f t="shared" si="15"/>
        <v>684</v>
      </c>
    </row>
    <row r="546" spans="1:8" ht="15.4" customHeight="1" x14ac:dyDescent="0.35">
      <c r="A546" s="327"/>
      <c r="B546" s="328"/>
      <c r="C546" s="159" t="s">
        <v>211</v>
      </c>
      <c r="D546" s="160">
        <v>112</v>
      </c>
      <c r="E546" s="159" t="s">
        <v>224</v>
      </c>
      <c r="F546" s="160">
        <v>1</v>
      </c>
      <c r="G546" s="336"/>
      <c r="H546" s="161">
        <f t="shared" si="15"/>
        <v>19</v>
      </c>
    </row>
    <row r="547" spans="1:8" ht="15.4" customHeight="1" x14ac:dyDescent="0.35">
      <c r="A547" s="327"/>
      <c r="B547" s="328"/>
      <c r="C547" s="159" t="s">
        <v>117</v>
      </c>
      <c r="D547" s="160">
        <v>130</v>
      </c>
      <c r="E547" s="159" t="s">
        <v>224</v>
      </c>
      <c r="F547" s="160">
        <v>15</v>
      </c>
      <c r="G547" s="336"/>
      <c r="H547" s="161">
        <f t="shared" si="15"/>
        <v>285</v>
      </c>
    </row>
    <row r="548" spans="1:8" ht="15.4" customHeight="1" x14ac:dyDescent="0.35">
      <c r="A548" s="327"/>
      <c r="B548" s="328"/>
      <c r="C548" s="159" t="s">
        <v>116</v>
      </c>
      <c r="D548" s="160">
        <v>131</v>
      </c>
      <c r="E548" s="159" t="s">
        <v>224</v>
      </c>
      <c r="F548" s="160">
        <v>3</v>
      </c>
      <c r="G548" s="336"/>
      <c r="H548" s="161">
        <f t="shared" si="15"/>
        <v>57</v>
      </c>
    </row>
    <row r="549" spans="1:8" ht="15.4" customHeight="1" x14ac:dyDescent="0.35">
      <c r="A549" s="327"/>
      <c r="B549" s="328"/>
      <c r="C549" s="159" t="s">
        <v>142</v>
      </c>
      <c r="D549" s="160">
        <v>113</v>
      </c>
      <c r="E549" s="159" t="s">
        <v>224</v>
      </c>
      <c r="F549" s="160">
        <v>50</v>
      </c>
      <c r="G549" s="336"/>
      <c r="H549" s="161">
        <f t="shared" si="15"/>
        <v>950</v>
      </c>
    </row>
    <row r="550" spans="1:8" ht="15.4" customHeight="1" x14ac:dyDescent="0.35">
      <c r="A550" s="327"/>
      <c r="B550" s="328"/>
      <c r="C550" s="159" t="s">
        <v>138</v>
      </c>
      <c r="D550" s="160">
        <v>123</v>
      </c>
      <c r="E550" s="159" t="s">
        <v>224</v>
      </c>
      <c r="F550" s="160">
        <v>4</v>
      </c>
      <c r="G550" s="336"/>
      <c r="H550" s="161">
        <f t="shared" si="15"/>
        <v>76</v>
      </c>
    </row>
    <row r="551" spans="1:8" ht="15.4" customHeight="1" x14ac:dyDescent="0.35">
      <c r="A551" s="327"/>
      <c r="B551" s="328"/>
      <c r="C551" s="159" t="s">
        <v>31</v>
      </c>
      <c r="D551" s="160">
        <v>125</v>
      </c>
      <c r="E551" s="159" t="s">
        <v>224</v>
      </c>
      <c r="F551" s="160">
        <v>10</v>
      </c>
      <c r="G551" s="336"/>
      <c r="H551" s="161">
        <f t="shared" si="15"/>
        <v>190</v>
      </c>
    </row>
    <row r="552" spans="1:8" ht="15.4" customHeight="1" x14ac:dyDescent="0.35">
      <c r="A552" s="327"/>
      <c r="B552" s="328"/>
      <c r="C552" s="159" t="s">
        <v>37</v>
      </c>
      <c r="D552" s="160">
        <v>132</v>
      </c>
      <c r="E552" s="159" t="s">
        <v>224</v>
      </c>
      <c r="F552" s="160">
        <v>1</v>
      </c>
      <c r="G552" s="336"/>
      <c r="H552" s="161">
        <f t="shared" si="15"/>
        <v>19</v>
      </c>
    </row>
    <row r="553" spans="1:8" ht="15.4" customHeight="1" x14ac:dyDescent="0.35">
      <c r="A553" s="327"/>
      <c r="B553" s="328"/>
      <c r="C553" s="159" t="s">
        <v>143</v>
      </c>
      <c r="D553" s="160">
        <v>115</v>
      </c>
      <c r="E553" s="159" t="s">
        <v>224</v>
      </c>
      <c r="F553" s="160">
        <v>20</v>
      </c>
      <c r="G553" s="336"/>
      <c r="H553" s="161">
        <f t="shared" si="15"/>
        <v>380</v>
      </c>
    </row>
    <row r="554" spans="1:8" ht="15.4" customHeight="1" x14ac:dyDescent="0.35">
      <c r="A554" s="327"/>
      <c r="B554" s="328"/>
      <c r="C554" s="159" t="s">
        <v>190</v>
      </c>
      <c r="D554" s="160">
        <v>116</v>
      </c>
      <c r="E554" s="159" t="s">
        <v>9207</v>
      </c>
      <c r="F554" s="160">
        <v>1</v>
      </c>
      <c r="G554" s="336"/>
      <c r="H554" s="161">
        <f t="shared" si="15"/>
        <v>19</v>
      </c>
    </row>
    <row r="555" spans="1:8" ht="15.4" customHeight="1" x14ac:dyDescent="0.35">
      <c r="A555" s="327"/>
      <c r="B555" s="328"/>
      <c r="C555" s="159" t="s">
        <v>57</v>
      </c>
      <c r="D555" s="160">
        <v>117</v>
      </c>
      <c r="E555" s="159" t="s">
        <v>224</v>
      </c>
      <c r="F555" s="160">
        <v>1</v>
      </c>
      <c r="G555" s="336"/>
      <c r="H555" s="161">
        <f t="shared" si="15"/>
        <v>19</v>
      </c>
    </row>
    <row r="556" spans="1:8" ht="15.4" customHeight="1" x14ac:dyDescent="0.35">
      <c r="A556" s="327"/>
      <c r="B556" s="328"/>
      <c r="C556" s="159" t="s">
        <v>151</v>
      </c>
      <c r="D556" s="160">
        <v>118</v>
      </c>
      <c r="E556" s="159" t="s">
        <v>224</v>
      </c>
      <c r="F556" s="160">
        <v>2</v>
      </c>
      <c r="G556" s="336"/>
      <c r="H556" s="161">
        <f t="shared" si="15"/>
        <v>38</v>
      </c>
    </row>
    <row r="557" spans="1:8" ht="15.4" customHeight="1" x14ac:dyDescent="0.35">
      <c r="A557" s="327"/>
      <c r="B557" s="328"/>
      <c r="C557" s="159" t="s">
        <v>150</v>
      </c>
      <c r="D557" s="160">
        <v>119</v>
      </c>
      <c r="E557" s="159" t="s">
        <v>224</v>
      </c>
      <c r="F557" s="160">
        <v>10</v>
      </c>
      <c r="G557" s="336"/>
      <c r="H557" s="161">
        <f t="shared" si="15"/>
        <v>190</v>
      </c>
    </row>
    <row r="558" spans="1:8" ht="15.4" customHeight="1" x14ac:dyDescent="0.35">
      <c r="A558" s="327"/>
      <c r="B558" s="328"/>
      <c r="C558" s="159" t="s">
        <v>10</v>
      </c>
      <c r="D558" s="160">
        <v>164</v>
      </c>
      <c r="E558" s="159" t="s">
        <v>224</v>
      </c>
      <c r="F558" s="160">
        <v>1</v>
      </c>
      <c r="G558" s="336"/>
      <c r="H558" s="161">
        <f t="shared" si="15"/>
        <v>19</v>
      </c>
    </row>
    <row r="559" spans="1:8" ht="15.4" customHeight="1" x14ac:dyDescent="0.35">
      <c r="A559" s="327"/>
      <c r="B559" s="328"/>
      <c r="C559" s="159" t="s">
        <v>19</v>
      </c>
      <c r="D559" s="160">
        <v>165</v>
      </c>
      <c r="E559" s="159" t="s">
        <v>224</v>
      </c>
      <c r="F559" s="160">
        <v>1</v>
      </c>
      <c r="G559" s="336"/>
      <c r="H559" s="161">
        <f t="shared" si="15"/>
        <v>19</v>
      </c>
    </row>
    <row r="560" spans="1:8" ht="15.4" customHeight="1" x14ac:dyDescent="0.35">
      <c r="A560" s="327"/>
      <c r="B560" s="328"/>
      <c r="C560" s="159" t="s">
        <v>26</v>
      </c>
      <c r="D560" s="160">
        <v>133</v>
      </c>
      <c r="E560" s="159" t="s">
        <v>224</v>
      </c>
      <c r="F560" s="160">
        <v>1</v>
      </c>
      <c r="G560" s="336"/>
      <c r="H560" s="161">
        <f t="shared" si="15"/>
        <v>19</v>
      </c>
    </row>
    <row r="561" spans="1:8" ht="15.4" customHeight="1" x14ac:dyDescent="0.35">
      <c r="A561" s="327"/>
      <c r="B561" s="328"/>
      <c r="C561" s="159" t="s">
        <v>70</v>
      </c>
      <c r="D561" s="160">
        <v>166</v>
      </c>
      <c r="E561" s="159" t="s">
        <v>224</v>
      </c>
      <c r="F561" s="160">
        <v>1</v>
      </c>
      <c r="G561" s="336"/>
      <c r="H561" s="161">
        <f t="shared" si="15"/>
        <v>19</v>
      </c>
    </row>
    <row r="562" spans="1:8" ht="15.4" customHeight="1" x14ac:dyDescent="0.35">
      <c r="A562" s="327"/>
      <c r="B562" s="328"/>
      <c r="C562" s="159" t="s">
        <v>72</v>
      </c>
      <c r="D562" s="160">
        <v>167</v>
      </c>
      <c r="E562" s="159" t="s">
        <v>224</v>
      </c>
      <c r="F562" s="160">
        <v>1</v>
      </c>
      <c r="G562" s="336"/>
      <c r="H562" s="161">
        <f t="shared" si="15"/>
        <v>19</v>
      </c>
    </row>
    <row r="563" spans="1:8" ht="15.4" customHeight="1" x14ac:dyDescent="0.35">
      <c r="A563" s="327"/>
      <c r="B563" s="328"/>
      <c r="C563" s="159" t="s">
        <v>95</v>
      </c>
      <c r="D563" s="160">
        <v>168</v>
      </c>
      <c r="E563" s="159" t="s">
        <v>224</v>
      </c>
      <c r="F563" s="160">
        <v>1</v>
      </c>
      <c r="G563" s="336"/>
      <c r="H563" s="161">
        <f t="shared" si="15"/>
        <v>19</v>
      </c>
    </row>
    <row r="564" spans="1:8" ht="15.4" customHeight="1" x14ac:dyDescent="0.35">
      <c r="A564" s="327"/>
      <c r="B564" s="328"/>
      <c r="C564" s="159" t="s">
        <v>86</v>
      </c>
      <c r="D564" s="160">
        <v>169</v>
      </c>
      <c r="E564" s="159" t="s">
        <v>224</v>
      </c>
      <c r="F564" s="160">
        <v>1</v>
      </c>
      <c r="G564" s="336"/>
      <c r="H564" s="161">
        <f t="shared" si="15"/>
        <v>19</v>
      </c>
    </row>
    <row r="565" spans="1:8" ht="15.4" customHeight="1" x14ac:dyDescent="0.35">
      <c r="A565" s="327"/>
      <c r="B565" s="328"/>
      <c r="C565" s="159" t="s">
        <v>102</v>
      </c>
      <c r="D565" s="160">
        <v>126</v>
      </c>
      <c r="E565" s="159" t="s">
        <v>224</v>
      </c>
      <c r="F565" s="160">
        <v>1</v>
      </c>
      <c r="G565" s="336"/>
      <c r="H565" s="161">
        <f t="shared" si="15"/>
        <v>19</v>
      </c>
    </row>
    <row r="566" spans="1:8" ht="15.4" customHeight="1" x14ac:dyDescent="0.35">
      <c r="A566" s="327"/>
      <c r="B566" s="328"/>
      <c r="C566" s="159" t="s">
        <v>174</v>
      </c>
      <c r="D566" s="160">
        <v>70</v>
      </c>
      <c r="E566" s="159" t="s">
        <v>224</v>
      </c>
      <c r="F566" s="160">
        <v>1</v>
      </c>
      <c r="G566" s="336"/>
      <c r="H566" s="161">
        <f t="shared" si="15"/>
        <v>19</v>
      </c>
    </row>
    <row r="567" spans="1:8" ht="15.4" customHeight="1" x14ac:dyDescent="0.35">
      <c r="A567" s="327"/>
      <c r="B567" s="328"/>
      <c r="C567" s="159" t="s">
        <v>108</v>
      </c>
      <c r="D567" s="160">
        <v>171</v>
      </c>
      <c r="E567" s="159" t="s">
        <v>224</v>
      </c>
      <c r="F567" s="160">
        <v>1</v>
      </c>
      <c r="G567" s="336"/>
      <c r="H567" s="161">
        <f t="shared" si="15"/>
        <v>19</v>
      </c>
    </row>
    <row r="568" spans="1:8" ht="15.4" customHeight="1" x14ac:dyDescent="0.35">
      <c r="A568" s="327"/>
      <c r="B568" s="328"/>
      <c r="C568" s="159" t="s">
        <v>109</v>
      </c>
      <c r="D568" s="160">
        <v>172</v>
      </c>
      <c r="E568" s="159" t="s">
        <v>224</v>
      </c>
      <c r="F568" s="160">
        <v>1</v>
      </c>
      <c r="G568" s="336"/>
      <c r="H568" s="161">
        <f t="shared" si="15"/>
        <v>19</v>
      </c>
    </row>
    <row r="569" spans="1:8" ht="15.4" customHeight="1" x14ac:dyDescent="0.35">
      <c r="A569" s="327"/>
      <c r="B569" s="328"/>
      <c r="C569" s="159" t="s">
        <v>122</v>
      </c>
      <c r="D569" s="160">
        <v>127</v>
      </c>
      <c r="E569" s="159" t="s">
        <v>224</v>
      </c>
      <c r="F569" s="160">
        <v>1</v>
      </c>
      <c r="G569" s="336"/>
      <c r="H569" s="161">
        <f t="shared" si="15"/>
        <v>19</v>
      </c>
    </row>
    <row r="570" spans="1:8" ht="15.4" customHeight="1" x14ac:dyDescent="0.35">
      <c r="A570" s="327"/>
      <c r="B570" s="328"/>
      <c r="C570" s="159" t="s">
        <v>126</v>
      </c>
      <c r="D570" s="160">
        <v>173</v>
      </c>
      <c r="E570" s="159" t="s">
        <v>224</v>
      </c>
      <c r="F570" s="160">
        <v>1</v>
      </c>
      <c r="G570" s="336"/>
      <c r="H570" s="161">
        <f t="shared" si="15"/>
        <v>19</v>
      </c>
    </row>
    <row r="571" spans="1:8" ht="15.4" customHeight="1" x14ac:dyDescent="0.35">
      <c r="A571" s="327"/>
      <c r="B571" s="328"/>
      <c r="C571" s="159" t="s">
        <v>137</v>
      </c>
      <c r="D571" s="160">
        <v>174</v>
      </c>
      <c r="E571" s="159" t="s">
        <v>224</v>
      </c>
      <c r="F571" s="160">
        <v>1</v>
      </c>
      <c r="G571" s="336"/>
      <c r="H571" s="161">
        <f t="shared" si="15"/>
        <v>19</v>
      </c>
    </row>
    <row r="572" spans="1:8" ht="15.4" customHeight="1" x14ac:dyDescent="0.35">
      <c r="A572" s="327"/>
      <c r="B572" s="328"/>
      <c r="C572" s="159" t="s">
        <v>140</v>
      </c>
      <c r="D572" s="160">
        <v>175</v>
      </c>
      <c r="E572" s="159" t="s">
        <v>224</v>
      </c>
      <c r="F572" s="160">
        <v>1</v>
      </c>
      <c r="G572" s="336"/>
      <c r="H572" s="161">
        <f t="shared" si="15"/>
        <v>19</v>
      </c>
    </row>
    <row r="573" spans="1:8" ht="15.4" customHeight="1" x14ac:dyDescent="0.35">
      <c r="A573" s="327"/>
      <c r="B573" s="328"/>
      <c r="C573" s="159" t="s">
        <v>155</v>
      </c>
      <c r="D573" s="160">
        <v>176</v>
      </c>
      <c r="E573" s="159" t="s">
        <v>224</v>
      </c>
      <c r="F573" s="160">
        <v>1</v>
      </c>
      <c r="G573" s="336"/>
      <c r="H573" s="161">
        <f t="shared" si="15"/>
        <v>19</v>
      </c>
    </row>
    <row r="574" spans="1:8" ht="15.4" customHeight="1" x14ac:dyDescent="0.35">
      <c r="A574" s="327"/>
      <c r="B574" s="328"/>
      <c r="C574" s="159" t="s">
        <v>156</v>
      </c>
      <c r="D574" s="160">
        <v>177</v>
      </c>
      <c r="E574" s="159" t="s">
        <v>224</v>
      </c>
      <c r="F574" s="160">
        <v>1</v>
      </c>
      <c r="G574" s="336"/>
      <c r="H574" s="161">
        <f t="shared" si="15"/>
        <v>19</v>
      </c>
    </row>
    <row r="575" spans="1:8" ht="15.4" customHeight="1" x14ac:dyDescent="0.35">
      <c r="A575" s="327"/>
      <c r="B575" s="328"/>
      <c r="C575" s="159" t="s">
        <v>157</v>
      </c>
      <c r="D575" s="160">
        <v>178</v>
      </c>
      <c r="E575" s="159" t="s">
        <v>224</v>
      </c>
      <c r="F575" s="160">
        <v>1</v>
      </c>
      <c r="G575" s="336"/>
      <c r="H575" s="161">
        <f t="shared" si="15"/>
        <v>19</v>
      </c>
    </row>
    <row r="576" spans="1:8" ht="15.4" customHeight="1" x14ac:dyDescent="0.35">
      <c r="A576" s="327"/>
      <c r="B576" s="328"/>
      <c r="C576" s="159" t="s">
        <v>97</v>
      </c>
      <c r="D576" s="160">
        <v>71</v>
      </c>
      <c r="E576" s="159" t="s">
        <v>224</v>
      </c>
      <c r="F576" s="160">
        <v>1</v>
      </c>
      <c r="G576" s="336"/>
      <c r="H576" s="161">
        <f t="shared" si="15"/>
        <v>19</v>
      </c>
    </row>
    <row r="577" spans="1:8" ht="15.4" customHeight="1" x14ac:dyDescent="0.35">
      <c r="A577" s="327"/>
      <c r="B577" s="328"/>
      <c r="C577" s="159" t="s">
        <v>159</v>
      </c>
      <c r="D577" s="160">
        <v>179</v>
      </c>
      <c r="E577" s="159" t="s">
        <v>224</v>
      </c>
      <c r="F577" s="160">
        <v>1</v>
      </c>
      <c r="G577" s="336"/>
      <c r="H577" s="161">
        <f t="shared" si="15"/>
        <v>19</v>
      </c>
    </row>
    <row r="578" spans="1:8" ht="15.4" customHeight="1" x14ac:dyDescent="0.35">
      <c r="A578" s="327"/>
      <c r="B578" s="328"/>
      <c r="C578" s="159" t="s">
        <v>160</v>
      </c>
      <c r="D578" s="160">
        <v>180</v>
      </c>
      <c r="E578" s="159" t="s">
        <v>224</v>
      </c>
      <c r="F578" s="160">
        <v>1</v>
      </c>
      <c r="G578" s="336"/>
      <c r="H578" s="161">
        <f t="shared" si="15"/>
        <v>19</v>
      </c>
    </row>
    <row r="579" spans="1:8" ht="15.4" customHeight="1" x14ac:dyDescent="0.35">
      <c r="A579" s="327"/>
      <c r="B579" s="328"/>
      <c r="C579" s="159" t="s">
        <v>167</v>
      </c>
      <c r="D579" s="160">
        <v>181</v>
      </c>
      <c r="E579" s="159" t="s">
        <v>224</v>
      </c>
      <c r="F579" s="160">
        <v>1</v>
      </c>
      <c r="G579" s="336"/>
      <c r="H579" s="161">
        <f t="shared" si="15"/>
        <v>19</v>
      </c>
    </row>
    <row r="580" spans="1:8" ht="15.4" customHeight="1" x14ac:dyDescent="0.35">
      <c r="A580" s="327"/>
      <c r="B580" s="328"/>
      <c r="C580" s="159" t="s">
        <v>188</v>
      </c>
      <c r="D580" s="160">
        <v>182</v>
      </c>
      <c r="E580" s="159" t="s">
        <v>224</v>
      </c>
      <c r="F580" s="160">
        <v>1</v>
      </c>
      <c r="G580" s="336"/>
      <c r="H580" s="161">
        <f t="shared" si="15"/>
        <v>19</v>
      </c>
    </row>
    <row r="581" spans="1:8" ht="15.4" customHeight="1" x14ac:dyDescent="0.35">
      <c r="A581" s="327"/>
      <c r="B581" s="328"/>
      <c r="C581" s="159" t="s">
        <v>206</v>
      </c>
      <c r="D581" s="160">
        <v>183</v>
      </c>
      <c r="E581" s="159" t="s">
        <v>224</v>
      </c>
      <c r="F581" s="160">
        <v>1</v>
      </c>
      <c r="G581" s="336"/>
      <c r="H581" s="161">
        <f t="shared" si="15"/>
        <v>19</v>
      </c>
    </row>
    <row r="582" spans="1:8" ht="15.4" customHeight="1" x14ac:dyDescent="0.35">
      <c r="A582" s="327"/>
      <c r="B582" s="328"/>
      <c r="C582" s="159" t="s">
        <v>208</v>
      </c>
      <c r="D582" s="160">
        <v>134</v>
      </c>
      <c r="E582" s="159" t="s">
        <v>224</v>
      </c>
      <c r="F582" s="160">
        <v>1</v>
      </c>
      <c r="G582" s="336"/>
      <c r="H582" s="161">
        <f t="shared" si="15"/>
        <v>19</v>
      </c>
    </row>
    <row r="583" spans="1:8" ht="15.4" customHeight="1" x14ac:dyDescent="0.35">
      <c r="A583" s="327"/>
      <c r="B583" s="328"/>
      <c r="C583" s="159" t="s">
        <v>158</v>
      </c>
      <c r="D583" s="160">
        <v>135</v>
      </c>
      <c r="E583" s="159" t="s">
        <v>224</v>
      </c>
      <c r="F583" s="160">
        <v>1</v>
      </c>
      <c r="G583" s="336"/>
      <c r="H583" s="161">
        <f t="shared" si="15"/>
        <v>19</v>
      </c>
    </row>
    <row r="584" spans="1:8" ht="15.4" customHeight="1" x14ac:dyDescent="0.35">
      <c r="A584" s="327"/>
      <c r="B584" s="328"/>
      <c r="C584" s="159" t="s">
        <v>30</v>
      </c>
      <c r="D584" s="160">
        <v>160</v>
      </c>
      <c r="E584" s="159" t="s">
        <v>224</v>
      </c>
      <c r="F584" s="160">
        <v>1</v>
      </c>
      <c r="G584" s="336"/>
      <c r="H584" s="161">
        <f t="shared" si="15"/>
        <v>19</v>
      </c>
    </row>
    <row r="585" spans="1:8" ht="15.4" customHeight="1" x14ac:dyDescent="0.35">
      <c r="A585" s="327"/>
      <c r="B585" s="328"/>
      <c r="C585" s="159" t="s">
        <v>81</v>
      </c>
      <c r="D585" s="160">
        <v>162</v>
      </c>
      <c r="E585" s="159" t="s">
        <v>224</v>
      </c>
      <c r="F585" s="160">
        <v>1</v>
      </c>
      <c r="G585" s="336"/>
      <c r="H585" s="161">
        <f t="shared" si="15"/>
        <v>19</v>
      </c>
    </row>
    <row r="586" spans="1:8" ht="15.4" customHeight="1" x14ac:dyDescent="0.35">
      <c r="A586" s="327"/>
      <c r="B586" s="328"/>
      <c r="C586" s="159" t="s">
        <v>141</v>
      </c>
      <c r="D586" s="160">
        <v>129</v>
      </c>
      <c r="E586" s="159" t="s">
        <v>224</v>
      </c>
      <c r="F586" s="160">
        <v>1</v>
      </c>
      <c r="G586" s="336"/>
      <c r="H586" s="161">
        <f t="shared" si="15"/>
        <v>19</v>
      </c>
    </row>
    <row r="587" spans="1:8" ht="15.4" customHeight="1" x14ac:dyDescent="0.35">
      <c r="A587" s="327"/>
      <c r="B587" s="328"/>
      <c r="C587" s="159" t="s">
        <v>144</v>
      </c>
      <c r="D587" s="160">
        <v>190</v>
      </c>
      <c r="E587" s="159" t="s">
        <v>224</v>
      </c>
      <c r="F587" s="160">
        <v>1</v>
      </c>
      <c r="G587" s="336"/>
      <c r="H587" s="161">
        <f t="shared" si="15"/>
        <v>19</v>
      </c>
    </row>
    <row r="588" spans="1:8" ht="15.4" customHeight="1" x14ac:dyDescent="0.35">
      <c r="A588" s="327"/>
      <c r="B588" s="328"/>
      <c r="C588" s="159" t="s">
        <v>145</v>
      </c>
      <c r="D588" s="160">
        <v>191</v>
      </c>
      <c r="E588" s="159" t="s">
        <v>224</v>
      </c>
      <c r="F588" s="160">
        <v>1</v>
      </c>
      <c r="G588" s="336"/>
      <c r="H588" s="161">
        <f t="shared" si="15"/>
        <v>19</v>
      </c>
    </row>
    <row r="589" spans="1:8" ht="15.4" customHeight="1" x14ac:dyDescent="0.35">
      <c r="A589" s="327"/>
      <c r="B589" s="328"/>
      <c r="C589" s="159" t="s">
        <v>123</v>
      </c>
      <c r="D589" s="160">
        <v>61</v>
      </c>
      <c r="E589" s="159" t="s">
        <v>224</v>
      </c>
      <c r="F589" s="160">
        <v>2</v>
      </c>
      <c r="G589" s="336"/>
      <c r="H589" s="161">
        <f t="shared" si="15"/>
        <v>38</v>
      </c>
    </row>
    <row r="590" spans="1:8" ht="15.4" customHeight="1" x14ac:dyDescent="0.35">
      <c r="A590" s="327"/>
      <c r="B590" s="328"/>
      <c r="C590" s="159" t="s">
        <v>54</v>
      </c>
      <c r="D590" s="160">
        <v>122</v>
      </c>
      <c r="E590" s="159" t="s">
        <v>224</v>
      </c>
      <c r="F590" s="160">
        <v>5</v>
      </c>
      <c r="G590" s="336"/>
      <c r="H590" s="161">
        <f t="shared" si="15"/>
        <v>95</v>
      </c>
    </row>
    <row r="591" spans="1:8" ht="15.4" customHeight="1" x14ac:dyDescent="0.35">
      <c r="A591" s="327"/>
      <c r="B591" s="328"/>
      <c r="C591" s="159" t="s">
        <v>25</v>
      </c>
      <c r="D591" s="160">
        <v>40</v>
      </c>
      <c r="E591" s="159" t="s">
        <v>224</v>
      </c>
      <c r="F591" s="160">
        <v>1</v>
      </c>
      <c r="G591" s="336"/>
      <c r="H591" s="161">
        <f t="shared" si="15"/>
        <v>19</v>
      </c>
    </row>
    <row r="592" spans="1:8" ht="15.4" customHeight="1" x14ac:dyDescent="0.35">
      <c r="A592" s="327"/>
      <c r="B592" s="328"/>
      <c r="C592" s="159" t="s">
        <v>27</v>
      </c>
      <c r="D592" s="160">
        <v>41</v>
      </c>
      <c r="E592" s="159" t="s">
        <v>224</v>
      </c>
      <c r="F592" s="160">
        <v>1</v>
      </c>
      <c r="G592" s="336"/>
      <c r="H592" s="161">
        <f t="shared" si="15"/>
        <v>19</v>
      </c>
    </row>
    <row r="593" spans="1:8" ht="15.4" customHeight="1" x14ac:dyDescent="0.35">
      <c r="A593" s="327"/>
      <c r="B593" s="328"/>
      <c r="C593" s="159" t="s">
        <v>106</v>
      </c>
      <c r="D593" s="160">
        <v>170</v>
      </c>
      <c r="E593" s="159" t="s">
        <v>224</v>
      </c>
      <c r="F593" s="160">
        <v>1</v>
      </c>
      <c r="G593" s="336"/>
      <c r="H593" s="161">
        <f t="shared" si="15"/>
        <v>19</v>
      </c>
    </row>
    <row r="594" spans="1:8" ht="15.4" customHeight="1" x14ac:dyDescent="0.35">
      <c r="A594" s="327"/>
      <c r="B594" s="328"/>
      <c r="C594" s="159" t="s">
        <v>182</v>
      </c>
      <c r="D594" s="160">
        <v>18</v>
      </c>
      <c r="E594" s="159" t="s">
        <v>232</v>
      </c>
      <c r="F594" s="160">
        <v>3</v>
      </c>
      <c r="G594" s="336"/>
      <c r="H594" s="161">
        <f t="shared" si="15"/>
        <v>57</v>
      </c>
    </row>
    <row r="595" spans="1:8" ht="15.4" customHeight="1" x14ac:dyDescent="0.35">
      <c r="A595" s="327"/>
      <c r="B595" s="328"/>
      <c r="C595" s="159" t="s">
        <v>191</v>
      </c>
      <c r="D595" s="160">
        <v>5</v>
      </c>
      <c r="E595" s="159" t="s">
        <v>224</v>
      </c>
      <c r="F595" s="160">
        <v>1</v>
      </c>
      <c r="G595" s="337"/>
      <c r="H595" s="161">
        <f t="shared" si="15"/>
        <v>19</v>
      </c>
    </row>
    <row r="596" spans="1:8" ht="15.4" customHeight="1" x14ac:dyDescent="0.35">
      <c r="A596" s="327"/>
      <c r="B596" s="323" t="s">
        <v>514</v>
      </c>
      <c r="C596" s="113" t="s">
        <v>26</v>
      </c>
      <c r="D596" s="112">
        <v>133</v>
      </c>
      <c r="E596" s="113" t="s">
        <v>224</v>
      </c>
      <c r="F596" s="112">
        <v>1</v>
      </c>
      <c r="G596" s="324">
        <v>3</v>
      </c>
      <c r="H596" s="162">
        <f t="shared" ref="H596:H630" si="16">F596*G$596</f>
        <v>3</v>
      </c>
    </row>
    <row r="597" spans="1:8" ht="15.4" customHeight="1" x14ac:dyDescent="0.35">
      <c r="A597" s="327"/>
      <c r="B597" s="323"/>
      <c r="C597" s="113" t="s">
        <v>208</v>
      </c>
      <c r="D597" s="112">
        <v>134</v>
      </c>
      <c r="E597" s="113" t="s">
        <v>224</v>
      </c>
      <c r="F597" s="112">
        <v>1</v>
      </c>
      <c r="G597" s="325"/>
      <c r="H597" s="162">
        <f t="shared" si="16"/>
        <v>3</v>
      </c>
    </row>
    <row r="598" spans="1:8" ht="15.4" customHeight="1" x14ac:dyDescent="0.35">
      <c r="A598" s="327"/>
      <c r="B598" s="323"/>
      <c r="C598" s="113" t="s">
        <v>158</v>
      </c>
      <c r="D598" s="112">
        <v>135</v>
      </c>
      <c r="E598" s="113" t="s">
        <v>224</v>
      </c>
      <c r="F598" s="112">
        <v>1</v>
      </c>
      <c r="G598" s="325"/>
      <c r="H598" s="162">
        <f t="shared" si="16"/>
        <v>3</v>
      </c>
    </row>
    <row r="599" spans="1:8" ht="15.4" customHeight="1" x14ac:dyDescent="0.35">
      <c r="A599" s="327"/>
      <c r="B599" s="323"/>
      <c r="C599" s="113" t="s">
        <v>195</v>
      </c>
      <c r="D599" s="112">
        <v>136</v>
      </c>
      <c r="E599" s="113" t="s">
        <v>224</v>
      </c>
      <c r="F599" s="112">
        <v>1</v>
      </c>
      <c r="G599" s="325"/>
      <c r="H599" s="162">
        <f t="shared" si="16"/>
        <v>3</v>
      </c>
    </row>
    <row r="600" spans="1:8" ht="15.4" customHeight="1" x14ac:dyDescent="0.35">
      <c r="A600" s="327"/>
      <c r="B600" s="323"/>
      <c r="C600" s="113" t="s">
        <v>161</v>
      </c>
      <c r="D600" s="112">
        <v>137</v>
      </c>
      <c r="E600" s="113" t="s">
        <v>224</v>
      </c>
      <c r="F600" s="112">
        <v>1</v>
      </c>
      <c r="G600" s="325"/>
      <c r="H600" s="162">
        <f t="shared" si="16"/>
        <v>3</v>
      </c>
    </row>
    <row r="601" spans="1:8" ht="15.4" customHeight="1" x14ac:dyDescent="0.35">
      <c r="A601" s="327"/>
      <c r="B601" s="323"/>
      <c r="C601" s="113" t="s">
        <v>30</v>
      </c>
      <c r="D601" s="112">
        <v>160</v>
      </c>
      <c r="E601" s="113" t="s">
        <v>224</v>
      </c>
      <c r="F601" s="112">
        <v>1</v>
      </c>
      <c r="G601" s="325"/>
      <c r="H601" s="162">
        <f t="shared" si="16"/>
        <v>3</v>
      </c>
    </row>
    <row r="602" spans="1:8" ht="15.4" customHeight="1" x14ac:dyDescent="0.35">
      <c r="A602" s="327"/>
      <c r="B602" s="323"/>
      <c r="C602" s="113" t="s">
        <v>207</v>
      </c>
      <c r="D602" s="112">
        <v>138</v>
      </c>
      <c r="E602" s="113" t="s">
        <v>224</v>
      </c>
      <c r="F602" s="112">
        <v>1</v>
      </c>
      <c r="G602" s="325"/>
      <c r="H602" s="162">
        <f t="shared" si="16"/>
        <v>3</v>
      </c>
    </row>
    <row r="603" spans="1:8" ht="15.4" customHeight="1" x14ac:dyDescent="0.35">
      <c r="A603" s="327"/>
      <c r="B603" s="323"/>
      <c r="C603" s="113" t="s">
        <v>79</v>
      </c>
      <c r="D603" s="112">
        <v>161</v>
      </c>
      <c r="E603" s="113" t="s">
        <v>224</v>
      </c>
      <c r="F603" s="112">
        <v>1</v>
      </c>
      <c r="G603" s="325"/>
      <c r="H603" s="162">
        <f t="shared" si="16"/>
        <v>3</v>
      </c>
    </row>
    <row r="604" spans="1:8" ht="15.4" customHeight="1" x14ac:dyDescent="0.35">
      <c r="A604" s="327"/>
      <c r="B604" s="323"/>
      <c r="C604" s="113" t="s">
        <v>112</v>
      </c>
      <c r="D604" s="112">
        <v>139</v>
      </c>
      <c r="E604" s="113" t="s">
        <v>224</v>
      </c>
      <c r="F604" s="112">
        <v>1</v>
      </c>
      <c r="G604" s="325"/>
      <c r="H604" s="162">
        <f t="shared" si="16"/>
        <v>3</v>
      </c>
    </row>
    <row r="605" spans="1:8" ht="15.4" customHeight="1" x14ac:dyDescent="0.35">
      <c r="A605" s="327"/>
      <c r="B605" s="323"/>
      <c r="C605" s="113" t="s">
        <v>81</v>
      </c>
      <c r="D605" s="112">
        <v>162</v>
      </c>
      <c r="E605" s="113" t="s">
        <v>224</v>
      </c>
      <c r="F605" s="112">
        <v>1</v>
      </c>
      <c r="G605" s="325"/>
      <c r="H605" s="162">
        <f t="shared" si="16"/>
        <v>3</v>
      </c>
    </row>
    <row r="606" spans="1:8" ht="15.4" customHeight="1" x14ac:dyDescent="0.35">
      <c r="A606" s="327"/>
      <c r="B606" s="323"/>
      <c r="C606" s="113" t="s">
        <v>15</v>
      </c>
      <c r="D606" s="112">
        <v>140</v>
      </c>
      <c r="E606" s="113" t="s">
        <v>224</v>
      </c>
      <c r="F606" s="112">
        <v>1</v>
      </c>
      <c r="G606" s="325"/>
      <c r="H606" s="162">
        <f t="shared" si="16"/>
        <v>3</v>
      </c>
    </row>
    <row r="607" spans="1:8" ht="15.4" customHeight="1" x14ac:dyDescent="0.35">
      <c r="A607" s="327"/>
      <c r="B607" s="323"/>
      <c r="C607" s="113" t="s">
        <v>16</v>
      </c>
      <c r="D607" s="112">
        <v>141</v>
      </c>
      <c r="E607" s="113" t="s">
        <v>224</v>
      </c>
      <c r="F607" s="112">
        <v>1</v>
      </c>
      <c r="G607" s="325"/>
      <c r="H607" s="162">
        <f t="shared" si="16"/>
        <v>3</v>
      </c>
    </row>
    <row r="608" spans="1:8" ht="15.4" customHeight="1" x14ac:dyDescent="0.35">
      <c r="A608" s="327"/>
      <c r="B608" s="323"/>
      <c r="C608" s="113" t="s">
        <v>213</v>
      </c>
      <c r="D608" s="112">
        <v>142</v>
      </c>
      <c r="E608" s="113" t="s">
        <v>224</v>
      </c>
      <c r="F608" s="112">
        <v>1</v>
      </c>
      <c r="G608" s="325"/>
      <c r="H608" s="162">
        <f t="shared" si="16"/>
        <v>3</v>
      </c>
    </row>
    <row r="609" spans="1:8" ht="15.4" customHeight="1" x14ac:dyDescent="0.35">
      <c r="A609" s="327"/>
      <c r="B609" s="323"/>
      <c r="C609" s="113" t="s">
        <v>200</v>
      </c>
      <c r="D609" s="112">
        <v>143</v>
      </c>
      <c r="E609" s="113" t="s">
        <v>224</v>
      </c>
      <c r="F609" s="112">
        <v>1</v>
      </c>
      <c r="G609" s="325"/>
      <c r="H609" s="162">
        <f t="shared" si="16"/>
        <v>3</v>
      </c>
    </row>
    <row r="610" spans="1:8" ht="15.4" customHeight="1" x14ac:dyDescent="0.35">
      <c r="A610" s="327"/>
      <c r="B610" s="323"/>
      <c r="C610" s="113" t="s">
        <v>52</v>
      </c>
      <c r="D610" s="112">
        <v>144</v>
      </c>
      <c r="E610" s="113" t="s">
        <v>224</v>
      </c>
      <c r="F610" s="112">
        <v>1</v>
      </c>
      <c r="G610" s="325"/>
      <c r="H610" s="162">
        <f t="shared" si="16"/>
        <v>3</v>
      </c>
    </row>
    <row r="611" spans="1:8" ht="15.4" customHeight="1" x14ac:dyDescent="0.35">
      <c r="A611" s="327"/>
      <c r="B611" s="323"/>
      <c r="C611" s="113" t="s">
        <v>62</v>
      </c>
      <c r="D611" s="112">
        <v>145</v>
      </c>
      <c r="E611" s="113" t="s">
        <v>224</v>
      </c>
      <c r="F611" s="112">
        <v>1</v>
      </c>
      <c r="G611" s="325"/>
      <c r="H611" s="162">
        <f t="shared" si="16"/>
        <v>3</v>
      </c>
    </row>
    <row r="612" spans="1:8" ht="15.4" customHeight="1" x14ac:dyDescent="0.35">
      <c r="A612" s="327"/>
      <c r="B612" s="323"/>
      <c r="C612" s="113" t="s">
        <v>77</v>
      </c>
      <c r="D612" s="112">
        <v>146</v>
      </c>
      <c r="E612" s="113" t="s">
        <v>224</v>
      </c>
      <c r="F612" s="112">
        <v>1</v>
      </c>
      <c r="G612" s="325"/>
      <c r="H612" s="162">
        <f t="shared" si="16"/>
        <v>3</v>
      </c>
    </row>
    <row r="613" spans="1:8" ht="15.4" customHeight="1" x14ac:dyDescent="0.35">
      <c r="A613" s="327"/>
      <c r="B613" s="323"/>
      <c r="C613" s="113" t="s">
        <v>40</v>
      </c>
      <c r="D613" s="112">
        <v>147</v>
      </c>
      <c r="E613" s="113" t="s">
        <v>224</v>
      </c>
      <c r="F613" s="112">
        <v>1</v>
      </c>
      <c r="G613" s="325"/>
      <c r="H613" s="162">
        <f t="shared" si="16"/>
        <v>3</v>
      </c>
    </row>
    <row r="614" spans="1:8" ht="15.4" customHeight="1" x14ac:dyDescent="0.35">
      <c r="A614" s="327"/>
      <c r="B614" s="323"/>
      <c r="C614" s="113" t="s">
        <v>78</v>
      </c>
      <c r="D614" s="112">
        <v>148</v>
      </c>
      <c r="E614" s="113" t="s">
        <v>224</v>
      </c>
      <c r="F614" s="112">
        <v>1</v>
      </c>
      <c r="G614" s="325"/>
      <c r="H614" s="162">
        <f t="shared" si="16"/>
        <v>3</v>
      </c>
    </row>
    <row r="615" spans="1:8" ht="15.4" customHeight="1" x14ac:dyDescent="0.35">
      <c r="A615" s="327"/>
      <c r="B615" s="323"/>
      <c r="C615" s="113" t="s">
        <v>75</v>
      </c>
      <c r="D615" s="112">
        <v>128</v>
      </c>
      <c r="E615" s="113" t="s">
        <v>224</v>
      </c>
      <c r="F615" s="112">
        <v>1</v>
      </c>
      <c r="G615" s="325"/>
      <c r="H615" s="162">
        <f t="shared" si="16"/>
        <v>3</v>
      </c>
    </row>
    <row r="616" spans="1:8" ht="15.4" customHeight="1" x14ac:dyDescent="0.35">
      <c r="A616" s="327"/>
      <c r="B616" s="323"/>
      <c r="C616" s="113" t="s">
        <v>103</v>
      </c>
      <c r="D616" s="112">
        <v>51</v>
      </c>
      <c r="E616" s="113" t="s">
        <v>224</v>
      </c>
      <c r="F616" s="112">
        <v>1</v>
      </c>
      <c r="G616" s="325"/>
      <c r="H616" s="162">
        <f t="shared" si="16"/>
        <v>3</v>
      </c>
    </row>
    <row r="617" spans="1:8" ht="15.4" customHeight="1" x14ac:dyDescent="0.35">
      <c r="A617" s="327"/>
      <c r="B617" s="323"/>
      <c r="C617" s="113" t="s">
        <v>56</v>
      </c>
      <c r="D617" s="112">
        <v>150</v>
      </c>
      <c r="E617" s="113" t="s">
        <v>224</v>
      </c>
      <c r="F617" s="112">
        <v>1</v>
      </c>
      <c r="G617" s="325"/>
      <c r="H617" s="162">
        <f t="shared" si="16"/>
        <v>3</v>
      </c>
    </row>
    <row r="618" spans="1:8" ht="15.4" customHeight="1" x14ac:dyDescent="0.35">
      <c r="A618" s="327"/>
      <c r="B618" s="323"/>
      <c r="C618" s="113" t="s">
        <v>46</v>
      </c>
      <c r="D618" s="112">
        <v>151</v>
      </c>
      <c r="E618" s="113" t="s">
        <v>224</v>
      </c>
      <c r="F618" s="112">
        <v>1</v>
      </c>
      <c r="G618" s="325"/>
      <c r="H618" s="162">
        <f t="shared" si="16"/>
        <v>3</v>
      </c>
    </row>
    <row r="619" spans="1:8" ht="15.4" customHeight="1" x14ac:dyDescent="0.35">
      <c r="A619" s="327"/>
      <c r="B619" s="323"/>
      <c r="C619" s="113" t="s">
        <v>76</v>
      </c>
      <c r="D619" s="112">
        <v>152</v>
      </c>
      <c r="E619" s="113" t="s">
        <v>224</v>
      </c>
      <c r="F619" s="112">
        <v>1</v>
      </c>
      <c r="G619" s="325"/>
      <c r="H619" s="162">
        <f t="shared" si="16"/>
        <v>3</v>
      </c>
    </row>
    <row r="620" spans="1:8" ht="15.4" customHeight="1" x14ac:dyDescent="0.35">
      <c r="A620" s="327"/>
      <c r="B620" s="323"/>
      <c r="C620" s="113" t="s">
        <v>165</v>
      </c>
      <c r="D620" s="112">
        <v>153</v>
      </c>
      <c r="E620" s="113" t="s">
        <v>224</v>
      </c>
      <c r="F620" s="112">
        <v>1</v>
      </c>
      <c r="G620" s="325"/>
      <c r="H620" s="162">
        <f t="shared" si="16"/>
        <v>3</v>
      </c>
    </row>
    <row r="621" spans="1:8" ht="14.5" x14ac:dyDescent="0.35">
      <c r="A621" s="327"/>
      <c r="B621" s="323"/>
      <c r="C621" s="113" t="s">
        <v>166</v>
      </c>
      <c r="D621" s="112">
        <v>154</v>
      </c>
      <c r="E621" s="113" t="s">
        <v>224</v>
      </c>
      <c r="F621" s="112">
        <v>1</v>
      </c>
      <c r="G621" s="325"/>
      <c r="H621" s="162">
        <f t="shared" si="16"/>
        <v>3</v>
      </c>
    </row>
    <row r="622" spans="1:8" ht="15.4" customHeight="1" x14ac:dyDescent="0.35">
      <c r="A622" s="327"/>
      <c r="B622" s="323"/>
      <c r="C622" s="113" t="s">
        <v>17</v>
      </c>
      <c r="D622" s="112">
        <v>155</v>
      </c>
      <c r="E622" s="113" t="s">
        <v>224</v>
      </c>
      <c r="F622" s="112">
        <v>1</v>
      </c>
      <c r="G622" s="325"/>
      <c r="H622" s="162">
        <f t="shared" si="16"/>
        <v>3</v>
      </c>
    </row>
    <row r="623" spans="1:8" ht="15.4" customHeight="1" x14ac:dyDescent="0.35">
      <c r="A623" s="327"/>
      <c r="B623" s="323"/>
      <c r="C623" s="113" t="s">
        <v>202</v>
      </c>
      <c r="D623" s="112">
        <v>163</v>
      </c>
      <c r="E623" s="113" t="s">
        <v>224</v>
      </c>
      <c r="F623" s="112">
        <v>1</v>
      </c>
      <c r="G623" s="325"/>
      <c r="H623" s="162">
        <f t="shared" si="16"/>
        <v>3</v>
      </c>
    </row>
    <row r="624" spans="1:8" ht="15.4" customHeight="1" x14ac:dyDescent="0.35">
      <c r="A624" s="327"/>
      <c r="B624" s="323"/>
      <c r="C624" s="113" t="s">
        <v>196</v>
      </c>
      <c r="D624" s="112">
        <v>156</v>
      </c>
      <c r="E624" s="113" t="s">
        <v>224</v>
      </c>
      <c r="F624" s="112">
        <v>1</v>
      </c>
      <c r="G624" s="325"/>
      <c r="H624" s="162">
        <f t="shared" si="16"/>
        <v>3</v>
      </c>
    </row>
    <row r="625" spans="1:8" ht="15.4" customHeight="1" x14ac:dyDescent="0.35">
      <c r="A625" s="327"/>
      <c r="B625" s="323"/>
      <c r="C625" s="113" t="s">
        <v>49</v>
      </c>
      <c r="D625" s="112">
        <v>157</v>
      </c>
      <c r="E625" s="113" t="s">
        <v>224</v>
      </c>
      <c r="F625" s="112">
        <v>1</v>
      </c>
      <c r="G625" s="325"/>
      <c r="H625" s="162">
        <f t="shared" si="16"/>
        <v>3</v>
      </c>
    </row>
    <row r="626" spans="1:8" ht="15.4" customHeight="1" x14ac:dyDescent="0.35">
      <c r="A626" s="327"/>
      <c r="B626" s="323"/>
      <c r="C626" s="113" t="s">
        <v>80</v>
      </c>
      <c r="D626" s="112">
        <v>158</v>
      </c>
      <c r="E626" s="113" t="s">
        <v>224</v>
      </c>
      <c r="F626" s="112">
        <v>1</v>
      </c>
      <c r="G626" s="325"/>
      <c r="H626" s="162">
        <f t="shared" si="16"/>
        <v>3</v>
      </c>
    </row>
    <row r="627" spans="1:8" ht="15.4" customHeight="1" x14ac:dyDescent="0.35">
      <c r="A627" s="327"/>
      <c r="B627" s="323"/>
      <c r="C627" s="113" t="s">
        <v>123</v>
      </c>
      <c r="D627" s="112">
        <v>61</v>
      </c>
      <c r="E627" s="113" t="s">
        <v>224</v>
      </c>
      <c r="F627" s="112">
        <v>2</v>
      </c>
      <c r="G627" s="325"/>
      <c r="H627" s="162">
        <f t="shared" si="16"/>
        <v>6</v>
      </c>
    </row>
    <row r="628" spans="1:8" ht="15.4" customHeight="1" x14ac:dyDescent="0.35">
      <c r="A628" s="327"/>
      <c r="B628" s="323"/>
      <c r="C628" s="113" t="s">
        <v>25</v>
      </c>
      <c r="D628" s="112">
        <v>40</v>
      </c>
      <c r="E628" s="113" t="s">
        <v>224</v>
      </c>
      <c r="F628" s="112">
        <v>1</v>
      </c>
      <c r="G628" s="325"/>
      <c r="H628" s="162">
        <f t="shared" si="16"/>
        <v>3</v>
      </c>
    </row>
    <row r="629" spans="1:8" ht="15.4" customHeight="1" x14ac:dyDescent="0.35">
      <c r="A629" s="327"/>
      <c r="B629" s="323"/>
      <c r="C629" s="113" t="s">
        <v>27</v>
      </c>
      <c r="D629" s="112">
        <v>41</v>
      </c>
      <c r="E629" s="113" t="s">
        <v>224</v>
      </c>
      <c r="F629" s="112">
        <v>1</v>
      </c>
      <c r="G629" s="325"/>
      <c r="H629" s="162">
        <f t="shared" si="16"/>
        <v>3</v>
      </c>
    </row>
    <row r="630" spans="1:8" ht="15.4" customHeight="1" x14ac:dyDescent="0.35">
      <c r="A630" s="327"/>
      <c r="B630" s="323"/>
      <c r="C630" s="113" t="s">
        <v>21</v>
      </c>
      <c r="D630" s="112">
        <v>159</v>
      </c>
      <c r="E630" s="113" t="s">
        <v>224</v>
      </c>
      <c r="F630" s="112">
        <v>1</v>
      </c>
      <c r="G630" s="326"/>
      <c r="H630" s="162">
        <f t="shared" si="16"/>
        <v>3</v>
      </c>
    </row>
    <row r="631" spans="1:8" ht="15.4" customHeight="1" x14ac:dyDescent="0.35">
      <c r="A631" s="327"/>
      <c r="B631" s="329" t="s">
        <v>515</v>
      </c>
      <c r="C631" s="163" t="s">
        <v>12</v>
      </c>
      <c r="D631" s="164">
        <v>47</v>
      </c>
      <c r="E631" s="163" t="s">
        <v>224</v>
      </c>
      <c r="F631" s="164">
        <v>1</v>
      </c>
      <c r="G631" s="330">
        <v>16</v>
      </c>
      <c r="H631" s="165">
        <f t="shared" ref="H631:H652" si="17">$F631*G$631</f>
        <v>16</v>
      </c>
    </row>
    <row r="632" spans="1:8" ht="15.4" customHeight="1" x14ac:dyDescent="0.35">
      <c r="A632" s="327"/>
      <c r="B632" s="329"/>
      <c r="C632" s="163" t="s">
        <v>44</v>
      </c>
      <c r="D632" s="164">
        <v>110</v>
      </c>
      <c r="E632" s="163" t="s">
        <v>9205</v>
      </c>
      <c r="F632" s="164">
        <v>5</v>
      </c>
      <c r="G632" s="330"/>
      <c r="H632" s="165">
        <f t="shared" si="17"/>
        <v>80</v>
      </c>
    </row>
    <row r="633" spans="1:8" ht="15.4" customHeight="1" x14ac:dyDescent="0.35">
      <c r="A633" s="327"/>
      <c r="B633" s="329"/>
      <c r="C633" s="163" t="s">
        <v>43</v>
      </c>
      <c r="D633" s="164">
        <v>111</v>
      </c>
      <c r="E633" s="163" t="s">
        <v>9205</v>
      </c>
      <c r="F633" s="164">
        <v>5</v>
      </c>
      <c r="G633" s="330"/>
      <c r="H633" s="165">
        <f t="shared" si="17"/>
        <v>80</v>
      </c>
    </row>
    <row r="634" spans="1:8" ht="15.4" customHeight="1" x14ac:dyDescent="0.35">
      <c r="A634" s="327"/>
      <c r="B634" s="329"/>
      <c r="C634" s="163" t="s">
        <v>211</v>
      </c>
      <c r="D634" s="164">
        <v>112</v>
      </c>
      <c r="E634" s="163" t="s">
        <v>224</v>
      </c>
      <c r="F634" s="164">
        <v>1</v>
      </c>
      <c r="G634" s="330"/>
      <c r="H634" s="165">
        <f t="shared" si="17"/>
        <v>16</v>
      </c>
    </row>
    <row r="635" spans="1:8" ht="15.4" customHeight="1" x14ac:dyDescent="0.35">
      <c r="A635" s="327"/>
      <c r="B635" s="329"/>
      <c r="C635" s="163" t="s">
        <v>142</v>
      </c>
      <c r="D635" s="164">
        <v>113</v>
      </c>
      <c r="E635" s="163" t="s">
        <v>224</v>
      </c>
      <c r="F635" s="164">
        <v>20</v>
      </c>
      <c r="G635" s="330"/>
      <c r="H635" s="165">
        <f t="shared" si="17"/>
        <v>320</v>
      </c>
    </row>
    <row r="636" spans="1:8" ht="15.4" customHeight="1" x14ac:dyDescent="0.35">
      <c r="A636" s="327"/>
      <c r="B636" s="329"/>
      <c r="C636" s="163" t="s">
        <v>85</v>
      </c>
      <c r="D636" s="164">
        <v>114</v>
      </c>
      <c r="E636" s="163" t="s">
        <v>224</v>
      </c>
      <c r="F636" s="164">
        <v>1</v>
      </c>
      <c r="G636" s="330"/>
      <c r="H636" s="165">
        <f t="shared" si="17"/>
        <v>16</v>
      </c>
    </row>
    <row r="637" spans="1:8" ht="15.4" customHeight="1" x14ac:dyDescent="0.35">
      <c r="A637" s="327"/>
      <c r="B637" s="329"/>
      <c r="C637" s="163" t="s">
        <v>143</v>
      </c>
      <c r="D637" s="164">
        <v>115</v>
      </c>
      <c r="E637" s="163" t="s">
        <v>224</v>
      </c>
      <c r="F637" s="164">
        <v>10</v>
      </c>
      <c r="G637" s="330"/>
      <c r="H637" s="165">
        <f t="shared" si="17"/>
        <v>160</v>
      </c>
    </row>
    <row r="638" spans="1:8" ht="15.4" customHeight="1" x14ac:dyDescent="0.35">
      <c r="A638" s="327"/>
      <c r="B638" s="329"/>
      <c r="C638" s="163" t="s">
        <v>190</v>
      </c>
      <c r="D638" s="164">
        <v>116</v>
      </c>
      <c r="E638" s="163" t="s">
        <v>9207</v>
      </c>
      <c r="F638" s="164">
        <v>1</v>
      </c>
      <c r="G638" s="330"/>
      <c r="H638" s="165">
        <f t="shared" si="17"/>
        <v>16</v>
      </c>
    </row>
    <row r="639" spans="1:8" ht="15.4" customHeight="1" x14ac:dyDescent="0.35">
      <c r="A639" s="327"/>
      <c r="B639" s="329"/>
      <c r="C639" s="163" t="s">
        <v>57</v>
      </c>
      <c r="D639" s="164">
        <v>117</v>
      </c>
      <c r="E639" s="163" t="s">
        <v>224</v>
      </c>
      <c r="F639" s="164">
        <v>1</v>
      </c>
      <c r="G639" s="330"/>
      <c r="H639" s="165">
        <f t="shared" si="17"/>
        <v>16</v>
      </c>
    </row>
    <row r="640" spans="1:8" ht="15.4" customHeight="1" x14ac:dyDescent="0.35">
      <c r="A640" s="327"/>
      <c r="B640" s="329"/>
      <c r="C640" s="163" t="s">
        <v>151</v>
      </c>
      <c r="D640" s="164">
        <v>118</v>
      </c>
      <c r="E640" s="163" t="s">
        <v>224</v>
      </c>
      <c r="F640" s="164">
        <v>2</v>
      </c>
      <c r="G640" s="330"/>
      <c r="H640" s="165">
        <f t="shared" si="17"/>
        <v>32</v>
      </c>
    </row>
    <row r="641" spans="1:8" ht="43.5" customHeight="1" x14ac:dyDescent="0.35">
      <c r="A641" s="327"/>
      <c r="B641" s="329"/>
      <c r="C641" s="163" t="s">
        <v>150</v>
      </c>
      <c r="D641" s="164">
        <v>119</v>
      </c>
      <c r="E641" s="163" t="s">
        <v>224</v>
      </c>
      <c r="F641" s="164">
        <v>5</v>
      </c>
      <c r="G641" s="330"/>
      <c r="H641" s="165">
        <f t="shared" si="17"/>
        <v>80</v>
      </c>
    </row>
    <row r="642" spans="1:8" ht="15.4" customHeight="1" x14ac:dyDescent="0.35">
      <c r="A642" s="327"/>
      <c r="B642" s="329"/>
      <c r="C642" s="163" t="s">
        <v>163</v>
      </c>
      <c r="D642" s="164">
        <v>120</v>
      </c>
      <c r="E642" s="163" t="s">
        <v>9208</v>
      </c>
      <c r="F642" s="164">
        <v>5</v>
      </c>
      <c r="G642" s="330"/>
      <c r="H642" s="165">
        <f t="shared" si="17"/>
        <v>80</v>
      </c>
    </row>
    <row r="643" spans="1:8" ht="15.4" customHeight="1" x14ac:dyDescent="0.35">
      <c r="A643" s="327"/>
      <c r="B643" s="329"/>
      <c r="C643" s="163" t="s">
        <v>9</v>
      </c>
      <c r="D643" s="164">
        <v>121</v>
      </c>
      <c r="E643" s="163" t="s">
        <v>224</v>
      </c>
      <c r="F643" s="164">
        <v>3</v>
      </c>
      <c r="G643" s="330"/>
      <c r="H643" s="165">
        <f t="shared" si="17"/>
        <v>48</v>
      </c>
    </row>
    <row r="644" spans="1:8" ht="15.4" customHeight="1" x14ac:dyDescent="0.35">
      <c r="A644" s="327"/>
      <c r="B644" s="329"/>
      <c r="C644" s="163" t="s">
        <v>198</v>
      </c>
      <c r="D644" s="164">
        <v>109</v>
      </c>
      <c r="E644" s="163" t="s">
        <v>224</v>
      </c>
      <c r="F644" s="164">
        <v>15</v>
      </c>
      <c r="G644" s="330"/>
      <c r="H644" s="165">
        <f t="shared" si="17"/>
        <v>240</v>
      </c>
    </row>
    <row r="645" spans="1:8" ht="15.4" customHeight="1" x14ac:dyDescent="0.35">
      <c r="A645" s="327"/>
      <c r="B645" s="329"/>
      <c r="C645" s="163" t="s">
        <v>192</v>
      </c>
      <c r="D645" s="164">
        <v>38</v>
      </c>
      <c r="E645" s="163" t="s">
        <v>224</v>
      </c>
      <c r="F645" s="164">
        <v>1</v>
      </c>
      <c r="G645" s="330"/>
      <c r="H645" s="165">
        <f t="shared" si="17"/>
        <v>16</v>
      </c>
    </row>
    <row r="646" spans="1:8" ht="15.4" customHeight="1" x14ac:dyDescent="0.35">
      <c r="A646" s="327"/>
      <c r="B646" s="329"/>
      <c r="C646" s="163" t="s">
        <v>54</v>
      </c>
      <c r="D646" s="164">
        <v>122</v>
      </c>
      <c r="E646" s="163" t="s">
        <v>224</v>
      </c>
      <c r="F646" s="164">
        <v>5</v>
      </c>
      <c r="G646" s="330"/>
      <c r="H646" s="165">
        <f t="shared" si="17"/>
        <v>80</v>
      </c>
    </row>
    <row r="647" spans="1:8" ht="15.4" customHeight="1" x14ac:dyDescent="0.35">
      <c r="A647" s="327"/>
      <c r="B647" s="329"/>
      <c r="C647" s="163" t="s">
        <v>7</v>
      </c>
      <c r="D647" s="164">
        <v>108</v>
      </c>
      <c r="E647" s="163" t="s">
        <v>224</v>
      </c>
      <c r="F647" s="164">
        <v>1</v>
      </c>
      <c r="G647" s="330"/>
      <c r="H647" s="165">
        <f t="shared" si="17"/>
        <v>16</v>
      </c>
    </row>
    <row r="648" spans="1:8" ht="15.4" customHeight="1" x14ac:dyDescent="0.35">
      <c r="A648" s="327"/>
      <c r="B648" s="329"/>
      <c r="C648" s="163" t="s">
        <v>74</v>
      </c>
      <c r="D648" s="164">
        <v>39</v>
      </c>
      <c r="E648" s="163" t="s">
        <v>224</v>
      </c>
      <c r="F648" s="164">
        <v>5</v>
      </c>
      <c r="G648" s="330"/>
      <c r="H648" s="165">
        <f t="shared" si="17"/>
        <v>80</v>
      </c>
    </row>
    <row r="649" spans="1:8" ht="15.4" customHeight="1" x14ac:dyDescent="0.35">
      <c r="A649" s="327"/>
      <c r="B649" s="329"/>
      <c r="C649" s="163" t="s">
        <v>25</v>
      </c>
      <c r="D649" s="164">
        <v>40</v>
      </c>
      <c r="E649" s="163" t="s">
        <v>224</v>
      </c>
      <c r="F649" s="164">
        <v>1</v>
      </c>
      <c r="G649" s="330"/>
      <c r="H649" s="165">
        <f t="shared" si="17"/>
        <v>16</v>
      </c>
    </row>
    <row r="650" spans="1:8" ht="15.4" customHeight="1" x14ac:dyDescent="0.35">
      <c r="A650" s="327"/>
      <c r="B650" s="329"/>
      <c r="C650" s="163" t="s">
        <v>27</v>
      </c>
      <c r="D650" s="164">
        <v>41</v>
      </c>
      <c r="E650" s="163" t="s">
        <v>224</v>
      </c>
      <c r="F650" s="164">
        <v>1</v>
      </c>
      <c r="G650" s="330"/>
      <c r="H650" s="165">
        <f t="shared" si="17"/>
        <v>16</v>
      </c>
    </row>
    <row r="651" spans="1:8" ht="15.4" customHeight="1" x14ac:dyDescent="0.35">
      <c r="A651" s="327"/>
      <c r="B651" s="329"/>
      <c r="C651" s="163" t="s">
        <v>173</v>
      </c>
      <c r="D651" s="164">
        <v>2</v>
      </c>
      <c r="E651" s="163" t="s">
        <v>9195</v>
      </c>
      <c r="F651" s="164">
        <v>2</v>
      </c>
      <c r="G651" s="330"/>
      <c r="H651" s="165">
        <f t="shared" si="17"/>
        <v>32</v>
      </c>
    </row>
    <row r="652" spans="1:8" ht="15.4" customHeight="1" x14ac:dyDescent="0.35">
      <c r="A652" s="327"/>
      <c r="B652" s="329"/>
      <c r="C652" s="163" t="s">
        <v>204</v>
      </c>
      <c r="D652" s="164">
        <v>6</v>
      </c>
      <c r="E652" s="163" t="s">
        <v>224</v>
      </c>
      <c r="F652" s="164">
        <v>1</v>
      </c>
      <c r="G652" s="330"/>
      <c r="H652" s="165">
        <f t="shared" si="17"/>
        <v>16</v>
      </c>
    </row>
    <row r="653" spans="1:8" ht="15.4" customHeight="1" x14ac:dyDescent="0.35">
      <c r="A653" s="327"/>
      <c r="B653" s="331" t="s">
        <v>516</v>
      </c>
      <c r="C653" s="166" t="s">
        <v>44</v>
      </c>
      <c r="D653" s="167">
        <v>110</v>
      </c>
      <c r="E653" s="166" t="s">
        <v>9205</v>
      </c>
      <c r="F653" s="167">
        <v>5</v>
      </c>
      <c r="G653" s="332">
        <v>16</v>
      </c>
      <c r="H653" s="168">
        <f t="shared" ref="H653:H677" si="18">F653*G$653</f>
        <v>80</v>
      </c>
    </row>
    <row r="654" spans="1:8" ht="15.4" customHeight="1" x14ac:dyDescent="0.35">
      <c r="A654" s="327"/>
      <c r="B654" s="331"/>
      <c r="C654" s="166" t="s">
        <v>36</v>
      </c>
      <c r="D654" s="167">
        <v>124</v>
      </c>
      <c r="E654" s="166" t="s">
        <v>9206</v>
      </c>
      <c r="F654" s="167">
        <v>36</v>
      </c>
      <c r="G654" s="333"/>
      <c r="H654" s="168">
        <f t="shared" si="18"/>
        <v>576</v>
      </c>
    </row>
    <row r="655" spans="1:8" ht="15.4" customHeight="1" x14ac:dyDescent="0.35">
      <c r="A655" s="327"/>
      <c r="B655" s="331"/>
      <c r="C655" s="166" t="s">
        <v>211</v>
      </c>
      <c r="D655" s="167">
        <v>112</v>
      </c>
      <c r="E655" s="166" t="s">
        <v>224</v>
      </c>
      <c r="F655" s="167">
        <v>2</v>
      </c>
      <c r="G655" s="333"/>
      <c r="H655" s="168">
        <f t="shared" si="18"/>
        <v>32</v>
      </c>
    </row>
    <row r="656" spans="1:8" ht="15.4" customHeight="1" x14ac:dyDescent="0.35">
      <c r="A656" s="327"/>
      <c r="B656" s="331"/>
      <c r="C656" s="166" t="s">
        <v>117</v>
      </c>
      <c r="D656" s="167">
        <v>130</v>
      </c>
      <c r="E656" s="166" t="s">
        <v>224</v>
      </c>
      <c r="F656" s="167">
        <v>15</v>
      </c>
      <c r="G656" s="333"/>
      <c r="H656" s="168">
        <f t="shared" si="18"/>
        <v>240</v>
      </c>
    </row>
    <row r="657" spans="1:8" ht="15.4" customHeight="1" x14ac:dyDescent="0.35">
      <c r="A657" s="327"/>
      <c r="B657" s="331"/>
      <c r="C657" s="166" t="s">
        <v>116</v>
      </c>
      <c r="D657" s="167">
        <v>131</v>
      </c>
      <c r="E657" s="166" t="s">
        <v>224</v>
      </c>
      <c r="F657" s="167">
        <v>5</v>
      </c>
      <c r="G657" s="333"/>
      <c r="H657" s="168">
        <f t="shared" si="18"/>
        <v>80</v>
      </c>
    </row>
    <row r="658" spans="1:8" ht="15.4" customHeight="1" x14ac:dyDescent="0.35">
      <c r="A658" s="327"/>
      <c r="B658" s="331"/>
      <c r="C658" s="166" t="s">
        <v>142</v>
      </c>
      <c r="D658" s="167">
        <v>113</v>
      </c>
      <c r="E658" s="166" t="s">
        <v>224</v>
      </c>
      <c r="F658" s="167">
        <v>50</v>
      </c>
      <c r="G658" s="333"/>
      <c r="H658" s="168">
        <f t="shared" si="18"/>
        <v>800</v>
      </c>
    </row>
    <row r="659" spans="1:8" ht="15.4" customHeight="1" x14ac:dyDescent="0.35">
      <c r="A659" s="327"/>
      <c r="B659" s="331"/>
      <c r="C659" s="166" t="s">
        <v>138</v>
      </c>
      <c r="D659" s="167">
        <v>123</v>
      </c>
      <c r="E659" s="166" t="s">
        <v>224</v>
      </c>
      <c r="F659" s="167">
        <v>2</v>
      </c>
      <c r="G659" s="333"/>
      <c r="H659" s="168">
        <f t="shared" si="18"/>
        <v>32</v>
      </c>
    </row>
    <row r="660" spans="1:8" ht="15.4" customHeight="1" x14ac:dyDescent="0.35">
      <c r="A660" s="327"/>
      <c r="B660" s="331"/>
      <c r="C660" s="166" t="s">
        <v>31</v>
      </c>
      <c r="D660" s="167">
        <v>125</v>
      </c>
      <c r="E660" s="166" t="s">
        <v>224</v>
      </c>
      <c r="F660" s="167">
        <v>10</v>
      </c>
      <c r="G660" s="333"/>
      <c r="H660" s="168">
        <f t="shared" si="18"/>
        <v>160</v>
      </c>
    </row>
    <row r="661" spans="1:8" ht="15.4" customHeight="1" x14ac:dyDescent="0.35">
      <c r="A661" s="327"/>
      <c r="B661" s="331"/>
      <c r="C661" s="166" t="s">
        <v>37</v>
      </c>
      <c r="D661" s="167">
        <v>132</v>
      </c>
      <c r="E661" s="166" t="s">
        <v>224</v>
      </c>
      <c r="F661" s="167">
        <v>1</v>
      </c>
      <c r="G661" s="333"/>
      <c r="H661" s="168">
        <f t="shared" si="18"/>
        <v>16</v>
      </c>
    </row>
    <row r="662" spans="1:8" ht="15.4" customHeight="1" x14ac:dyDescent="0.35">
      <c r="A662" s="327"/>
      <c r="B662" s="331"/>
      <c r="C662" s="166" t="s">
        <v>85</v>
      </c>
      <c r="D662" s="167">
        <v>114</v>
      </c>
      <c r="E662" s="166" t="s">
        <v>224</v>
      </c>
      <c r="F662" s="167">
        <v>1</v>
      </c>
      <c r="G662" s="333"/>
      <c r="H662" s="168">
        <f t="shared" si="18"/>
        <v>16</v>
      </c>
    </row>
    <row r="663" spans="1:8" ht="15.4" customHeight="1" x14ac:dyDescent="0.35">
      <c r="A663" s="327"/>
      <c r="B663" s="331"/>
      <c r="C663" s="166" t="s">
        <v>143</v>
      </c>
      <c r="D663" s="167">
        <v>115</v>
      </c>
      <c r="E663" s="166" t="s">
        <v>224</v>
      </c>
      <c r="F663" s="167">
        <v>5</v>
      </c>
      <c r="G663" s="333"/>
      <c r="H663" s="168">
        <f t="shared" si="18"/>
        <v>80</v>
      </c>
    </row>
    <row r="664" spans="1:8" ht="15.4" customHeight="1" x14ac:dyDescent="0.35">
      <c r="A664" s="327"/>
      <c r="B664" s="331"/>
      <c r="C664" s="166" t="s">
        <v>190</v>
      </c>
      <c r="D664" s="167">
        <v>116</v>
      </c>
      <c r="E664" s="166" t="s">
        <v>9207</v>
      </c>
      <c r="F664" s="167">
        <v>15</v>
      </c>
      <c r="G664" s="333"/>
      <c r="H664" s="168">
        <f t="shared" si="18"/>
        <v>240</v>
      </c>
    </row>
    <row r="665" spans="1:8" ht="15.4" customHeight="1" x14ac:dyDescent="0.35">
      <c r="A665" s="327"/>
      <c r="B665" s="331"/>
      <c r="C665" s="166" t="s">
        <v>57</v>
      </c>
      <c r="D665" s="167">
        <v>117</v>
      </c>
      <c r="E665" s="166" t="s">
        <v>224</v>
      </c>
      <c r="F665" s="167">
        <v>5</v>
      </c>
      <c r="G665" s="333"/>
      <c r="H665" s="168">
        <f t="shared" si="18"/>
        <v>80</v>
      </c>
    </row>
    <row r="666" spans="1:8" ht="15.4" customHeight="1" x14ac:dyDescent="0.35">
      <c r="A666" s="327"/>
      <c r="B666" s="331"/>
      <c r="C666" s="166" t="s">
        <v>151</v>
      </c>
      <c r="D666" s="167">
        <v>118</v>
      </c>
      <c r="E666" s="166" t="s">
        <v>224</v>
      </c>
      <c r="F666" s="167">
        <v>3</v>
      </c>
      <c r="G666" s="333"/>
      <c r="H666" s="168">
        <f t="shared" si="18"/>
        <v>48</v>
      </c>
    </row>
    <row r="667" spans="1:8" ht="15.4" customHeight="1" x14ac:dyDescent="0.35">
      <c r="A667" s="327"/>
      <c r="B667" s="331"/>
      <c r="C667" s="166" t="s">
        <v>150</v>
      </c>
      <c r="D667" s="167">
        <v>119</v>
      </c>
      <c r="E667" s="166" t="s">
        <v>224</v>
      </c>
      <c r="F667" s="167">
        <v>5</v>
      </c>
      <c r="G667" s="333"/>
      <c r="H667" s="168">
        <f t="shared" si="18"/>
        <v>80</v>
      </c>
    </row>
    <row r="668" spans="1:8" ht="15.4" customHeight="1" x14ac:dyDescent="0.35">
      <c r="A668" s="327"/>
      <c r="B668" s="331"/>
      <c r="C668" s="166" t="s">
        <v>102</v>
      </c>
      <c r="D668" s="167">
        <v>126</v>
      </c>
      <c r="E668" s="166" t="s">
        <v>224</v>
      </c>
      <c r="F668" s="167">
        <v>1</v>
      </c>
      <c r="G668" s="333"/>
      <c r="H668" s="168">
        <f t="shared" si="18"/>
        <v>16</v>
      </c>
    </row>
    <row r="669" spans="1:8" ht="15.4" customHeight="1" x14ac:dyDescent="0.35">
      <c r="A669" s="327"/>
      <c r="B669" s="331"/>
      <c r="C669" s="166" t="s">
        <v>174</v>
      </c>
      <c r="D669" s="167">
        <v>70</v>
      </c>
      <c r="E669" s="166" t="s">
        <v>224</v>
      </c>
      <c r="F669" s="167">
        <v>1</v>
      </c>
      <c r="G669" s="333"/>
      <c r="H669" s="168">
        <f t="shared" si="18"/>
        <v>16</v>
      </c>
    </row>
    <row r="670" spans="1:8" ht="15.4" customHeight="1" x14ac:dyDescent="0.35">
      <c r="A670" s="327"/>
      <c r="B670" s="331"/>
      <c r="C670" s="166" t="s">
        <v>122</v>
      </c>
      <c r="D670" s="167">
        <v>127</v>
      </c>
      <c r="E670" s="166" t="s">
        <v>224</v>
      </c>
      <c r="F670" s="167">
        <v>1</v>
      </c>
      <c r="G670" s="333"/>
      <c r="H670" s="168">
        <f t="shared" si="18"/>
        <v>16</v>
      </c>
    </row>
    <row r="671" spans="1:8" ht="15.4" customHeight="1" x14ac:dyDescent="0.35">
      <c r="A671" s="327"/>
      <c r="B671" s="331"/>
      <c r="C671" s="166" t="s">
        <v>97</v>
      </c>
      <c r="D671" s="167">
        <v>71</v>
      </c>
      <c r="E671" s="166" t="s">
        <v>224</v>
      </c>
      <c r="F671" s="167">
        <v>2</v>
      </c>
      <c r="G671" s="333"/>
      <c r="H671" s="168">
        <f t="shared" si="18"/>
        <v>32</v>
      </c>
    </row>
    <row r="672" spans="1:8" ht="15.4" customHeight="1" x14ac:dyDescent="0.35">
      <c r="A672" s="327"/>
      <c r="B672" s="331"/>
      <c r="C672" s="166" t="s">
        <v>75</v>
      </c>
      <c r="D672" s="167">
        <v>128</v>
      </c>
      <c r="E672" s="166" t="s">
        <v>224</v>
      </c>
      <c r="F672" s="167">
        <v>1</v>
      </c>
      <c r="G672" s="333"/>
      <c r="H672" s="168">
        <f t="shared" si="18"/>
        <v>16</v>
      </c>
    </row>
    <row r="673" spans="1:8" ht="15.4" customHeight="1" x14ac:dyDescent="0.35">
      <c r="A673" s="327"/>
      <c r="B673" s="331"/>
      <c r="C673" s="166" t="s">
        <v>141</v>
      </c>
      <c r="D673" s="167">
        <v>129</v>
      </c>
      <c r="E673" s="166" t="s">
        <v>224</v>
      </c>
      <c r="F673" s="167">
        <v>2</v>
      </c>
      <c r="G673" s="333"/>
      <c r="H673" s="168">
        <f t="shared" si="18"/>
        <v>32</v>
      </c>
    </row>
    <row r="674" spans="1:8" ht="15.4" customHeight="1" x14ac:dyDescent="0.35">
      <c r="A674" s="327"/>
      <c r="B674" s="331"/>
      <c r="C674" s="166" t="s">
        <v>198</v>
      </c>
      <c r="D674" s="167">
        <v>109</v>
      </c>
      <c r="E674" s="166" t="s">
        <v>224</v>
      </c>
      <c r="F674" s="167">
        <v>15</v>
      </c>
      <c r="G674" s="333"/>
      <c r="H674" s="168">
        <f t="shared" si="18"/>
        <v>240</v>
      </c>
    </row>
    <row r="675" spans="1:8" ht="15.4" customHeight="1" x14ac:dyDescent="0.35">
      <c r="A675" s="327"/>
      <c r="B675" s="331"/>
      <c r="C675" s="166" t="s">
        <v>54</v>
      </c>
      <c r="D675" s="167">
        <v>122</v>
      </c>
      <c r="E675" s="166" t="s">
        <v>224</v>
      </c>
      <c r="F675" s="167">
        <v>5</v>
      </c>
      <c r="G675" s="333"/>
      <c r="H675" s="168">
        <f t="shared" si="18"/>
        <v>80</v>
      </c>
    </row>
    <row r="676" spans="1:8" ht="15.4" customHeight="1" x14ac:dyDescent="0.35">
      <c r="A676" s="327"/>
      <c r="B676" s="331"/>
      <c r="C676" s="166" t="s">
        <v>25</v>
      </c>
      <c r="D676" s="167">
        <v>40</v>
      </c>
      <c r="E676" s="166" t="s">
        <v>224</v>
      </c>
      <c r="F676" s="167">
        <v>1</v>
      </c>
      <c r="G676" s="333"/>
      <c r="H676" s="168">
        <f t="shared" si="18"/>
        <v>16</v>
      </c>
    </row>
    <row r="677" spans="1:8" ht="15.4" customHeight="1" x14ac:dyDescent="0.35">
      <c r="A677" s="327"/>
      <c r="B677" s="331"/>
      <c r="C677" s="166" t="s">
        <v>27</v>
      </c>
      <c r="D677" s="167">
        <v>41</v>
      </c>
      <c r="E677" s="166" t="s">
        <v>224</v>
      </c>
      <c r="F677" s="167">
        <v>1</v>
      </c>
      <c r="G677" s="334"/>
      <c r="H677" s="168">
        <f t="shared" si="18"/>
        <v>16</v>
      </c>
    </row>
    <row r="678" spans="1:8" ht="15" customHeight="1" x14ac:dyDescent="0.35">
      <c r="A678" s="338" t="s">
        <v>9209</v>
      </c>
      <c r="B678" s="339" t="s">
        <v>9371</v>
      </c>
      <c r="C678" s="169" t="s">
        <v>84</v>
      </c>
      <c r="D678" s="170">
        <v>201</v>
      </c>
      <c r="E678" s="171" t="s">
        <v>224</v>
      </c>
      <c r="F678" s="170">
        <v>1</v>
      </c>
      <c r="G678" s="341">
        <v>0</v>
      </c>
      <c r="H678" s="172">
        <f t="shared" ref="H678:H690" si="19">+F678*G$678</f>
        <v>0</v>
      </c>
    </row>
    <row r="679" spans="1:8" ht="14.5" x14ac:dyDescent="0.35">
      <c r="A679" s="338"/>
      <c r="B679" s="340"/>
      <c r="C679" s="169" t="s">
        <v>201</v>
      </c>
      <c r="D679" s="170">
        <v>205</v>
      </c>
      <c r="E679" s="171" t="s">
        <v>224</v>
      </c>
      <c r="F679" s="170">
        <v>2</v>
      </c>
      <c r="G679" s="341"/>
      <c r="H679" s="172">
        <f t="shared" si="19"/>
        <v>0</v>
      </c>
    </row>
    <row r="680" spans="1:8" ht="14.5" x14ac:dyDescent="0.35">
      <c r="A680" s="338"/>
      <c r="B680" s="340"/>
      <c r="C680" s="169" t="s">
        <v>25</v>
      </c>
      <c r="D680" s="170">
        <v>40</v>
      </c>
      <c r="E680" s="171" t="s">
        <v>224</v>
      </c>
      <c r="F680" s="170">
        <v>3</v>
      </c>
      <c r="G680" s="341"/>
      <c r="H680" s="172">
        <f t="shared" si="19"/>
        <v>0</v>
      </c>
    </row>
    <row r="681" spans="1:8" ht="14.5" x14ac:dyDescent="0.35">
      <c r="A681" s="338"/>
      <c r="B681" s="340"/>
      <c r="C681" s="169" t="s">
        <v>27</v>
      </c>
      <c r="D681" s="170">
        <v>41</v>
      </c>
      <c r="E681" s="171" t="s">
        <v>224</v>
      </c>
      <c r="F681" s="170">
        <v>3</v>
      </c>
      <c r="G681" s="341"/>
      <c r="H681" s="172">
        <f t="shared" si="19"/>
        <v>0</v>
      </c>
    </row>
    <row r="682" spans="1:8" ht="14.5" x14ac:dyDescent="0.35">
      <c r="A682" s="338"/>
      <c r="B682" s="340"/>
      <c r="C682" s="169" t="s">
        <v>35</v>
      </c>
      <c r="D682" s="170">
        <v>216</v>
      </c>
      <c r="E682" s="171" t="s">
        <v>224</v>
      </c>
      <c r="F682" s="170">
        <v>2</v>
      </c>
      <c r="G682" s="341"/>
      <c r="H682" s="172">
        <f t="shared" si="19"/>
        <v>0</v>
      </c>
    </row>
    <row r="683" spans="1:8" ht="14.5" x14ac:dyDescent="0.35">
      <c r="A683" s="338"/>
      <c r="B683" s="340"/>
      <c r="C683" s="169" t="s">
        <v>65</v>
      </c>
      <c r="D683" s="170">
        <v>42</v>
      </c>
      <c r="E683" s="171" t="s">
        <v>224</v>
      </c>
      <c r="F683" s="170">
        <v>15</v>
      </c>
      <c r="G683" s="341"/>
      <c r="H683" s="172">
        <f t="shared" si="19"/>
        <v>0</v>
      </c>
    </row>
    <row r="684" spans="1:8" ht="14.5" x14ac:dyDescent="0.35">
      <c r="A684" s="338"/>
      <c r="B684" s="340"/>
      <c r="C684" s="169" t="s">
        <v>12</v>
      </c>
      <c r="D684" s="170">
        <v>47</v>
      </c>
      <c r="E684" s="171" t="s">
        <v>224</v>
      </c>
      <c r="F684" s="170">
        <v>2</v>
      </c>
      <c r="G684" s="341"/>
      <c r="H684" s="172">
        <f t="shared" si="19"/>
        <v>0</v>
      </c>
    </row>
    <row r="685" spans="1:8" ht="14.5" x14ac:dyDescent="0.35">
      <c r="A685" s="338"/>
      <c r="B685" s="340"/>
      <c r="C685" s="169" t="s">
        <v>11</v>
      </c>
      <c r="D685" s="170">
        <v>48</v>
      </c>
      <c r="E685" s="171" t="s">
        <v>224</v>
      </c>
      <c r="F685" s="170">
        <v>4</v>
      </c>
      <c r="G685" s="341"/>
      <c r="H685" s="172">
        <f t="shared" si="19"/>
        <v>0</v>
      </c>
    </row>
    <row r="686" spans="1:8" ht="14.5" x14ac:dyDescent="0.35">
      <c r="A686" s="338"/>
      <c r="B686" s="340"/>
      <c r="C686" s="169" t="s">
        <v>38</v>
      </c>
      <c r="D686" s="170">
        <v>212</v>
      </c>
      <c r="E686" s="171" t="s">
        <v>224</v>
      </c>
      <c r="F686" s="170">
        <v>4</v>
      </c>
      <c r="G686" s="341"/>
      <c r="H686" s="172">
        <f t="shared" si="19"/>
        <v>0</v>
      </c>
    </row>
    <row r="687" spans="1:8" ht="14.5" x14ac:dyDescent="0.35">
      <c r="A687" s="338"/>
      <c r="B687" s="340"/>
      <c r="C687" s="169" t="s">
        <v>210</v>
      </c>
      <c r="D687" s="170">
        <v>391</v>
      </c>
      <c r="E687" s="171" t="s">
        <v>224</v>
      </c>
      <c r="F687" s="170">
        <v>1</v>
      </c>
      <c r="G687" s="341"/>
      <c r="H687" s="172">
        <f t="shared" si="19"/>
        <v>0</v>
      </c>
    </row>
    <row r="688" spans="1:8" ht="14.5" x14ac:dyDescent="0.35">
      <c r="A688" s="338"/>
      <c r="B688" s="340"/>
      <c r="C688" s="169" t="s">
        <v>185</v>
      </c>
      <c r="D688" s="170">
        <v>67</v>
      </c>
      <c r="E688" s="171" t="s">
        <v>224</v>
      </c>
      <c r="F688" s="170">
        <v>2</v>
      </c>
      <c r="G688" s="341"/>
      <c r="H688" s="172">
        <f t="shared" si="19"/>
        <v>0</v>
      </c>
    </row>
    <row r="689" spans="1:8" ht="14.5" x14ac:dyDescent="0.35">
      <c r="A689" s="338"/>
      <c r="B689" s="340"/>
      <c r="C689" s="169" t="s">
        <v>194</v>
      </c>
      <c r="D689" s="170">
        <v>224</v>
      </c>
      <c r="E689" s="171" t="s">
        <v>224</v>
      </c>
      <c r="F689" s="170">
        <v>1</v>
      </c>
      <c r="G689" s="341"/>
      <c r="H689" s="172">
        <f t="shared" si="19"/>
        <v>0</v>
      </c>
    </row>
    <row r="690" spans="1:8" ht="14.5" x14ac:dyDescent="0.35">
      <c r="A690" s="338"/>
      <c r="B690" s="340"/>
      <c r="C690" s="169" t="s">
        <v>41</v>
      </c>
      <c r="D690" s="170">
        <v>260</v>
      </c>
      <c r="E690" s="171" t="s">
        <v>224</v>
      </c>
      <c r="F690" s="170">
        <v>1</v>
      </c>
      <c r="G690" s="341"/>
      <c r="H690" s="172">
        <f t="shared" si="19"/>
        <v>0</v>
      </c>
    </row>
    <row r="691" spans="1:8" ht="15" customHeight="1" x14ac:dyDescent="0.35">
      <c r="A691" s="338"/>
      <c r="B691" s="339" t="s">
        <v>9372</v>
      </c>
      <c r="C691" s="169" t="s">
        <v>84</v>
      </c>
      <c r="D691" s="170">
        <v>201</v>
      </c>
      <c r="E691" s="171" t="s">
        <v>224</v>
      </c>
      <c r="F691" s="170">
        <v>1</v>
      </c>
      <c r="G691" s="342">
        <v>1</v>
      </c>
      <c r="H691" s="172">
        <f t="shared" ref="H691:H703" si="20">+F691*G$691</f>
        <v>1</v>
      </c>
    </row>
    <row r="692" spans="1:8" ht="14.5" x14ac:dyDescent="0.35">
      <c r="A692" s="338"/>
      <c r="B692" s="340"/>
      <c r="C692" s="169" t="s">
        <v>201</v>
      </c>
      <c r="D692" s="170">
        <v>205</v>
      </c>
      <c r="E692" s="171" t="s">
        <v>224</v>
      </c>
      <c r="F692" s="170">
        <v>2</v>
      </c>
      <c r="G692" s="343"/>
      <c r="H692" s="172">
        <f t="shared" si="20"/>
        <v>2</v>
      </c>
    </row>
    <row r="693" spans="1:8" ht="14.5" x14ac:dyDescent="0.35">
      <c r="A693" s="338"/>
      <c r="B693" s="340"/>
      <c r="C693" s="169" t="s">
        <v>25</v>
      </c>
      <c r="D693" s="170">
        <v>40</v>
      </c>
      <c r="E693" s="171" t="s">
        <v>224</v>
      </c>
      <c r="F693" s="170">
        <v>5</v>
      </c>
      <c r="G693" s="343"/>
      <c r="H693" s="172">
        <f t="shared" si="20"/>
        <v>5</v>
      </c>
    </row>
    <row r="694" spans="1:8" ht="14.5" x14ac:dyDescent="0.35">
      <c r="A694" s="338"/>
      <c r="B694" s="340"/>
      <c r="C694" s="169" t="s">
        <v>27</v>
      </c>
      <c r="D694" s="170">
        <v>41</v>
      </c>
      <c r="E694" s="171" t="s">
        <v>224</v>
      </c>
      <c r="F694" s="170">
        <v>5</v>
      </c>
      <c r="G694" s="343"/>
      <c r="H694" s="172">
        <f t="shared" si="20"/>
        <v>5</v>
      </c>
    </row>
    <row r="695" spans="1:8" ht="14.5" x14ac:dyDescent="0.35">
      <c r="A695" s="338"/>
      <c r="B695" s="340"/>
      <c r="C695" s="169" t="s">
        <v>35</v>
      </c>
      <c r="D695" s="170">
        <v>216</v>
      </c>
      <c r="E695" s="171" t="s">
        <v>224</v>
      </c>
      <c r="F695" s="170">
        <v>2</v>
      </c>
      <c r="G695" s="343"/>
      <c r="H695" s="172">
        <f t="shared" si="20"/>
        <v>2</v>
      </c>
    </row>
    <row r="696" spans="1:8" ht="14.5" x14ac:dyDescent="0.35">
      <c r="A696" s="338"/>
      <c r="B696" s="340"/>
      <c r="C696" s="169" t="s">
        <v>65</v>
      </c>
      <c r="D696" s="170">
        <v>42</v>
      </c>
      <c r="E696" s="171" t="s">
        <v>224</v>
      </c>
      <c r="F696" s="170">
        <v>25</v>
      </c>
      <c r="G696" s="343"/>
      <c r="H696" s="172">
        <f t="shared" si="20"/>
        <v>25</v>
      </c>
    </row>
    <row r="697" spans="1:8" ht="14.5" x14ac:dyDescent="0.35">
      <c r="A697" s="338"/>
      <c r="B697" s="340"/>
      <c r="C697" s="169" t="s">
        <v>12</v>
      </c>
      <c r="D697" s="170">
        <v>47</v>
      </c>
      <c r="E697" s="171" t="s">
        <v>224</v>
      </c>
      <c r="F697" s="170">
        <v>3</v>
      </c>
      <c r="G697" s="343"/>
      <c r="H697" s="172">
        <f t="shared" si="20"/>
        <v>3</v>
      </c>
    </row>
    <row r="698" spans="1:8" ht="14.5" x14ac:dyDescent="0.35">
      <c r="A698" s="338"/>
      <c r="B698" s="340"/>
      <c r="C698" s="169" t="s">
        <v>11</v>
      </c>
      <c r="D698" s="170">
        <v>48</v>
      </c>
      <c r="E698" s="171" t="s">
        <v>224</v>
      </c>
      <c r="F698" s="170">
        <v>4</v>
      </c>
      <c r="G698" s="343"/>
      <c r="H698" s="172">
        <f t="shared" si="20"/>
        <v>4</v>
      </c>
    </row>
    <row r="699" spans="1:8" ht="14.5" x14ac:dyDescent="0.35">
      <c r="A699" s="338"/>
      <c r="B699" s="340"/>
      <c r="C699" s="169" t="s">
        <v>38</v>
      </c>
      <c r="D699" s="170">
        <v>212</v>
      </c>
      <c r="E699" s="171" t="s">
        <v>224</v>
      </c>
      <c r="F699" s="170">
        <v>4</v>
      </c>
      <c r="G699" s="343"/>
      <c r="H699" s="172">
        <f t="shared" si="20"/>
        <v>4</v>
      </c>
    </row>
    <row r="700" spans="1:8" ht="14.5" x14ac:dyDescent="0.35">
      <c r="A700" s="338"/>
      <c r="B700" s="340"/>
      <c r="C700" s="169" t="s">
        <v>210</v>
      </c>
      <c r="D700" s="170">
        <v>391</v>
      </c>
      <c r="E700" s="171" t="s">
        <v>224</v>
      </c>
      <c r="F700" s="170">
        <v>1</v>
      </c>
      <c r="G700" s="343"/>
      <c r="H700" s="172">
        <f t="shared" si="20"/>
        <v>1</v>
      </c>
    </row>
    <row r="701" spans="1:8" ht="14.5" x14ac:dyDescent="0.35">
      <c r="A701" s="338"/>
      <c r="B701" s="340"/>
      <c r="C701" s="169" t="s">
        <v>185</v>
      </c>
      <c r="D701" s="170">
        <v>67</v>
      </c>
      <c r="E701" s="171" t="s">
        <v>224</v>
      </c>
      <c r="F701" s="170">
        <v>3</v>
      </c>
      <c r="G701" s="343"/>
      <c r="H701" s="172">
        <f t="shared" si="20"/>
        <v>3</v>
      </c>
    </row>
    <row r="702" spans="1:8" ht="14.5" x14ac:dyDescent="0.35">
      <c r="A702" s="338"/>
      <c r="B702" s="340"/>
      <c r="C702" s="169" t="s">
        <v>194</v>
      </c>
      <c r="D702" s="170">
        <v>224</v>
      </c>
      <c r="E702" s="171" t="s">
        <v>224</v>
      </c>
      <c r="F702" s="170">
        <v>1</v>
      </c>
      <c r="G702" s="343"/>
      <c r="H702" s="172">
        <f t="shared" si="20"/>
        <v>1</v>
      </c>
    </row>
    <row r="703" spans="1:8" ht="14.5" x14ac:dyDescent="0.35">
      <c r="A703" s="338"/>
      <c r="B703" s="340"/>
      <c r="C703" s="169" t="s">
        <v>41</v>
      </c>
      <c r="D703" s="170">
        <v>260</v>
      </c>
      <c r="E703" s="171" t="s">
        <v>224</v>
      </c>
      <c r="F703" s="170">
        <v>1</v>
      </c>
      <c r="G703" s="344"/>
      <c r="H703" s="172">
        <f t="shared" si="20"/>
        <v>1</v>
      </c>
    </row>
    <row r="704" spans="1:8" ht="15" customHeight="1" x14ac:dyDescent="0.35">
      <c r="A704" s="338"/>
      <c r="B704" s="339" t="s">
        <v>9373</v>
      </c>
      <c r="C704" s="169" t="s">
        <v>84</v>
      </c>
      <c r="D704" s="170">
        <v>201</v>
      </c>
      <c r="E704" s="171" t="s">
        <v>224</v>
      </c>
      <c r="F704" s="170">
        <v>1</v>
      </c>
      <c r="G704" s="341">
        <v>1</v>
      </c>
      <c r="H704" s="172">
        <f t="shared" ref="H704:H716" si="21">+F704*G$704</f>
        <v>1</v>
      </c>
    </row>
    <row r="705" spans="1:8" ht="14.5" x14ac:dyDescent="0.35">
      <c r="A705" s="338"/>
      <c r="B705" s="340"/>
      <c r="C705" s="169" t="s">
        <v>201</v>
      </c>
      <c r="D705" s="170">
        <v>205</v>
      </c>
      <c r="E705" s="171" t="s">
        <v>224</v>
      </c>
      <c r="F705" s="170">
        <v>5</v>
      </c>
      <c r="G705" s="341"/>
      <c r="H705" s="172">
        <f t="shared" si="21"/>
        <v>5</v>
      </c>
    </row>
    <row r="706" spans="1:8" ht="14.5" x14ac:dyDescent="0.35">
      <c r="A706" s="338"/>
      <c r="B706" s="340"/>
      <c r="C706" s="169" t="s">
        <v>25</v>
      </c>
      <c r="D706" s="170">
        <v>40</v>
      </c>
      <c r="E706" s="171" t="s">
        <v>224</v>
      </c>
      <c r="F706" s="170">
        <v>7</v>
      </c>
      <c r="G706" s="341"/>
      <c r="H706" s="172">
        <f t="shared" si="21"/>
        <v>7</v>
      </c>
    </row>
    <row r="707" spans="1:8" ht="14.5" x14ac:dyDescent="0.35">
      <c r="A707" s="338"/>
      <c r="B707" s="340"/>
      <c r="C707" s="169" t="s">
        <v>27</v>
      </c>
      <c r="D707" s="170">
        <v>41</v>
      </c>
      <c r="E707" s="171" t="s">
        <v>224</v>
      </c>
      <c r="F707" s="170">
        <v>7</v>
      </c>
      <c r="G707" s="341"/>
      <c r="H707" s="172">
        <f t="shared" si="21"/>
        <v>7</v>
      </c>
    </row>
    <row r="708" spans="1:8" ht="14.5" x14ac:dyDescent="0.35">
      <c r="A708" s="338"/>
      <c r="B708" s="340"/>
      <c r="C708" s="169" t="s">
        <v>35</v>
      </c>
      <c r="D708" s="170">
        <v>216</v>
      </c>
      <c r="E708" s="171" t="s">
        <v>224</v>
      </c>
      <c r="F708" s="170">
        <v>2</v>
      </c>
      <c r="G708" s="341"/>
      <c r="H708" s="172">
        <f t="shared" si="21"/>
        <v>2</v>
      </c>
    </row>
    <row r="709" spans="1:8" ht="14.5" x14ac:dyDescent="0.35">
      <c r="A709" s="338"/>
      <c r="B709" s="340"/>
      <c r="C709" s="169" t="s">
        <v>65</v>
      </c>
      <c r="D709" s="170">
        <v>42</v>
      </c>
      <c r="E709" s="171" t="s">
        <v>224</v>
      </c>
      <c r="F709" s="170">
        <v>50</v>
      </c>
      <c r="G709" s="341"/>
      <c r="H709" s="172">
        <f t="shared" si="21"/>
        <v>50</v>
      </c>
    </row>
    <row r="710" spans="1:8" ht="14.5" x14ac:dyDescent="0.35">
      <c r="A710" s="338"/>
      <c r="B710" s="340"/>
      <c r="C710" s="169" t="s">
        <v>12</v>
      </c>
      <c r="D710" s="170">
        <v>47</v>
      </c>
      <c r="E710" s="171" t="s">
        <v>224</v>
      </c>
      <c r="F710" s="170">
        <v>5</v>
      </c>
      <c r="G710" s="341"/>
      <c r="H710" s="172">
        <f t="shared" si="21"/>
        <v>5</v>
      </c>
    </row>
    <row r="711" spans="1:8" ht="14.5" x14ac:dyDescent="0.35">
      <c r="A711" s="338"/>
      <c r="B711" s="340"/>
      <c r="C711" s="169" t="s">
        <v>11</v>
      </c>
      <c r="D711" s="170">
        <v>48</v>
      </c>
      <c r="E711" s="171" t="s">
        <v>224</v>
      </c>
      <c r="F711" s="170">
        <v>4</v>
      </c>
      <c r="G711" s="341"/>
      <c r="H711" s="172">
        <f t="shared" si="21"/>
        <v>4</v>
      </c>
    </row>
    <row r="712" spans="1:8" ht="14.5" x14ac:dyDescent="0.35">
      <c r="A712" s="338"/>
      <c r="B712" s="340"/>
      <c r="C712" s="169" t="s">
        <v>38</v>
      </c>
      <c r="D712" s="170">
        <v>212</v>
      </c>
      <c r="E712" s="171" t="s">
        <v>224</v>
      </c>
      <c r="F712" s="170">
        <v>6</v>
      </c>
      <c r="G712" s="341"/>
      <c r="H712" s="172">
        <f t="shared" si="21"/>
        <v>6</v>
      </c>
    </row>
    <row r="713" spans="1:8" ht="14.5" x14ac:dyDescent="0.35">
      <c r="A713" s="338"/>
      <c r="B713" s="340"/>
      <c r="C713" s="169" t="s">
        <v>210</v>
      </c>
      <c r="D713" s="170">
        <v>391</v>
      </c>
      <c r="E713" s="171" t="s">
        <v>224</v>
      </c>
      <c r="F713" s="170">
        <v>1</v>
      </c>
      <c r="G713" s="341"/>
      <c r="H713" s="172">
        <f t="shared" si="21"/>
        <v>1</v>
      </c>
    </row>
    <row r="714" spans="1:8" ht="14.5" x14ac:dyDescent="0.35">
      <c r="A714" s="338"/>
      <c r="B714" s="340"/>
      <c r="C714" s="169" t="s">
        <v>185</v>
      </c>
      <c r="D714" s="170">
        <v>67</v>
      </c>
      <c r="E714" s="171" t="s">
        <v>224</v>
      </c>
      <c r="F714" s="170">
        <v>7</v>
      </c>
      <c r="G714" s="341"/>
      <c r="H714" s="172">
        <f t="shared" si="21"/>
        <v>7</v>
      </c>
    </row>
    <row r="715" spans="1:8" ht="14.5" x14ac:dyDescent="0.35">
      <c r="A715" s="338"/>
      <c r="B715" s="340"/>
      <c r="C715" s="169" t="s">
        <v>194</v>
      </c>
      <c r="D715" s="170">
        <v>224</v>
      </c>
      <c r="E715" s="171" t="s">
        <v>224</v>
      </c>
      <c r="F715" s="170">
        <v>1</v>
      </c>
      <c r="G715" s="341"/>
      <c r="H715" s="172">
        <f t="shared" si="21"/>
        <v>1</v>
      </c>
    </row>
    <row r="716" spans="1:8" ht="14.5" x14ac:dyDescent="0.35">
      <c r="A716" s="338"/>
      <c r="B716" s="340"/>
      <c r="C716" s="169" t="s">
        <v>41</v>
      </c>
      <c r="D716" s="170">
        <v>260</v>
      </c>
      <c r="E716" s="171" t="s">
        <v>224</v>
      </c>
      <c r="F716" s="170">
        <v>1</v>
      </c>
      <c r="G716" s="341"/>
      <c r="H716" s="172">
        <f t="shared" si="21"/>
        <v>1</v>
      </c>
    </row>
    <row r="717" spans="1:8" ht="15" customHeight="1" x14ac:dyDescent="0.35">
      <c r="A717" s="338"/>
      <c r="B717" s="339" t="s">
        <v>9374</v>
      </c>
      <c r="C717" s="169" t="s">
        <v>84</v>
      </c>
      <c r="D717" s="170">
        <v>201</v>
      </c>
      <c r="E717" s="171" t="s">
        <v>224</v>
      </c>
      <c r="F717" s="170">
        <v>2</v>
      </c>
      <c r="G717" s="341">
        <v>0</v>
      </c>
      <c r="H717" s="172">
        <f t="shared" ref="H717:H729" si="22">+F717*G$717</f>
        <v>0</v>
      </c>
    </row>
    <row r="718" spans="1:8" ht="14.5" x14ac:dyDescent="0.35">
      <c r="A718" s="338"/>
      <c r="B718" s="340"/>
      <c r="C718" s="169" t="s">
        <v>201</v>
      </c>
      <c r="D718" s="170">
        <v>205</v>
      </c>
      <c r="E718" s="171" t="s">
        <v>224</v>
      </c>
      <c r="F718" s="170">
        <v>5</v>
      </c>
      <c r="G718" s="341"/>
      <c r="H718" s="172">
        <f t="shared" si="22"/>
        <v>0</v>
      </c>
    </row>
    <row r="719" spans="1:8" ht="14.5" x14ac:dyDescent="0.35">
      <c r="A719" s="338"/>
      <c r="B719" s="340"/>
      <c r="C719" s="169" t="s">
        <v>25</v>
      </c>
      <c r="D719" s="170">
        <v>40</v>
      </c>
      <c r="E719" s="171" t="s">
        <v>224</v>
      </c>
      <c r="F719" s="170">
        <v>10</v>
      </c>
      <c r="G719" s="341"/>
      <c r="H719" s="172">
        <f t="shared" si="22"/>
        <v>0</v>
      </c>
    </row>
    <row r="720" spans="1:8" ht="14.5" x14ac:dyDescent="0.35">
      <c r="A720" s="338"/>
      <c r="B720" s="340"/>
      <c r="C720" s="169" t="s">
        <v>27</v>
      </c>
      <c r="D720" s="170">
        <v>41</v>
      </c>
      <c r="E720" s="171" t="s">
        <v>224</v>
      </c>
      <c r="F720" s="170">
        <v>10</v>
      </c>
      <c r="G720" s="341"/>
      <c r="H720" s="172">
        <f t="shared" si="22"/>
        <v>0</v>
      </c>
    </row>
    <row r="721" spans="1:9" ht="14.5" x14ac:dyDescent="0.35">
      <c r="A721" s="338"/>
      <c r="B721" s="340"/>
      <c r="C721" s="169" t="s">
        <v>35</v>
      </c>
      <c r="D721" s="170">
        <v>216</v>
      </c>
      <c r="E721" s="171" t="s">
        <v>224</v>
      </c>
      <c r="F721" s="170">
        <v>4</v>
      </c>
      <c r="G721" s="341"/>
      <c r="H721" s="172">
        <f t="shared" si="22"/>
        <v>0</v>
      </c>
    </row>
    <row r="722" spans="1:9" ht="14.5" x14ac:dyDescent="0.35">
      <c r="A722" s="338"/>
      <c r="B722" s="340"/>
      <c r="C722" s="169" t="s">
        <v>65</v>
      </c>
      <c r="D722" s="170">
        <v>42</v>
      </c>
      <c r="E722" s="171" t="s">
        <v>224</v>
      </c>
      <c r="F722" s="170">
        <v>75</v>
      </c>
      <c r="G722" s="341"/>
      <c r="H722" s="172">
        <f t="shared" si="22"/>
        <v>0</v>
      </c>
    </row>
    <row r="723" spans="1:9" ht="14.5" x14ac:dyDescent="0.35">
      <c r="A723" s="338"/>
      <c r="B723" s="340"/>
      <c r="C723" s="169" t="s">
        <v>12</v>
      </c>
      <c r="D723" s="170">
        <v>47</v>
      </c>
      <c r="E723" s="171" t="s">
        <v>224</v>
      </c>
      <c r="F723" s="170">
        <v>7</v>
      </c>
      <c r="G723" s="341"/>
      <c r="H723" s="172">
        <f t="shared" si="22"/>
        <v>0</v>
      </c>
    </row>
    <row r="724" spans="1:9" ht="14.5" x14ac:dyDescent="0.35">
      <c r="A724" s="338"/>
      <c r="B724" s="340"/>
      <c r="C724" s="169" t="s">
        <v>11</v>
      </c>
      <c r="D724" s="170">
        <v>48</v>
      </c>
      <c r="E724" s="171" t="s">
        <v>224</v>
      </c>
      <c r="F724" s="170">
        <v>4</v>
      </c>
      <c r="G724" s="341"/>
      <c r="H724" s="172">
        <f t="shared" si="22"/>
        <v>0</v>
      </c>
    </row>
    <row r="725" spans="1:9" ht="14.5" x14ac:dyDescent="0.35">
      <c r="A725" s="338"/>
      <c r="B725" s="340"/>
      <c r="C725" s="169" t="s">
        <v>38</v>
      </c>
      <c r="D725" s="170">
        <v>212</v>
      </c>
      <c r="E725" s="171" t="s">
        <v>224</v>
      </c>
      <c r="F725" s="170">
        <v>6</v>
      </c>
      <c r="G725" s="341"/>
      <c r="H725" s="172">
        <f t="shared" si="22"/>
        <v>0</v>
      </c>
    </row>
    <row r="726" spans="1:9" ht="14.5" x14ac:dyDescent="0.35">
      <c r="A726" s="338"/>
      <c r="B726" s="340"/>
      <c r="C726" s="169" t="s">
        <v>210</v>
      </c>
      <c r="D726" s="170">
        <v>391</v>
      </c>
      <c r="E726" s="171" t="s">
        <v>224</v>
      </c>
      <c r="F726" s="170">
        <v>1</v>
      </c>
      <c r="G726" s="341"/>
      <c r="H726" s="172">
        <f t="shared" si="22"/>
        <v>0</v>
      </c>
    </row>
    <row r="727" spans="1:9" ht="14.5" x14ac:dyDescent="0.35">
      <c r="A727" s="338"/>
      <c r="B727" s="340"/>
      <c r="C727" s="169" t="s">
        <v>185</v>
      </c>
      <c r="D727" s="170">
        <v>67</v>
      </c>
      <c r="E727" s="171" t="s">
        <v>224</v>
      </c>
      <c r="F727" s="170">
        <v>9</v>
      </c>
      <c r="G727" s="341"/>
      <c r="H727" s="172">
        <f t="shared" si="22"/>
        <v>0</v>
      </c>
    </row>
    <row r="728" spans="1:9" ht="14.5" x14ac:dyDescent="0.35">
      <c r="A728" s="338"/>
      <c r="B728" s="340"/>
      <c r="C728" s="169" t="s">
        <v>194</v>
      </c>
      <c r="D728" s="170">
        <v>224</v>
      </c>
      <c r="E728" s="171" t="s">
        <v>224</v>
      </c>
      <c r="F728" s="170">
        <v>2</v>
      </c>
      <c r="G728" s="341"/>
      <c r="H728" s="172">
        <f t="shared" si="22"/>
        <v>0</v>
      </c>
    </row>
    <row r="729" spans="1:9" ht="14.5" x14ac:dyDescent="0.35">
      <c r="A729" s="338"/>
      <c r="B729" s="340"/>
      <c r="C729" s="169" t="s">
        <v>41</v>
      </c>
      <c r="D729" s="170">
        <v>260</v>
      </c>
      <c r="E729" s="171" t="s">
        <v>224</v>
      </c>
      <c r="F729" s="170">
        <v>2</v>
      </c>
      <c r="G729" s="341"/>
      <c r="H729" s="172">
        <f t="shared" si="22"/>
        <v>0</v>
      </c>
    </row>
    <row r="730" spans="1:9" s="174" customFormat="1" x14ac:dyDescent="0.35">
      <c r="A730" s="352"/>
      <c r="B730" s="353"/>
      <c r="D730" s="354"/>
      <c r="F730" s="354"/>
      <c r="G730" s="355"/>
      <c r="H730" s="356"/>
      <c r="I730" s="95"/>
    </row>
  </sheetData>
  <mergeCells count="52">
    <mergeCell ref="B717:B729"/>
    <mergeCell ref="G717:G729"/>
    <mergeCell ref="G691:G703"/>
    <mergeCell ref="B704:B716"/>
    <mergeCell ref="G704:G716"/>
    <mergeCell ref="B653:B677"/>
    <mergeCell ref="G653:G677"/>
    <mergeCell ref="A678:A729"/>
    <mergeCell ref="B678:B690"/>
    <mergeCell ref="G678:G690"/>
    <mergeCell ref="B691:B703"/>
    <mergeCell ref="G596:G630"/>
    <mergeCell ref="B631:B652"/>
    <mergeCell ref="G631:G652"/>
    <mergeCell ref="A532:A677"/>
    <mergeCell ref="B532:B543"/>
    <mergeCell ref="G532:G543"/>
    <mergeCell ref="B544:B595"/>
    <mergeCell ref="G544:G595"/>
    <mergeCell ref="B596:B630"/>
    <mergeCell ref="B430:B480"/>
    <mergeCell ref="G430:G480"/>
    <mergeCell ref="B481:B531"/>
    <mergeCell ref="G481:G531"/>
    <mergeCell ref="B328:B378"/>
    <mergeCell ref="G328:G378"/>
    <mergeCell ref="B379:B429"/>
    <mergeCell ref="G379:G429"/>
    <mergeCell ref="G227:G276"/>
    <mergeCell ref="B277:B327"/>
    <mergeCell ref="G277:G327"/>
    <mergeCell ref="A127:A531"/>
    <mergeCell ref="B127:B176"/>
    <mergeCell ref="G127:G176"/>
    <mergeCell ref="B177:B226"/>
    <mergeCell ref="G177:G226"/>
    <mergeCell ref="B227:B276"/>
    <mergeCell ref="B84:B95"/>
    <mergeCell ref="G84:G95"/>
    <mergeCell ref="A96:A126"/>
    <mergeCell ref="B96:B126"/>
    <mergeCell ref="G96:G126"/>
    <mergeCell ref="B60:B70"/>
    <mergeCell ref="G60:G70"/>
    <mergeCell ref="B71:B83"/>
    <mergeCell ref="G71:G83"/>
    <mergeCell ref="A2:A36"/>
    <mergeCell ref="B2:B36"/>
    <mergeCell ref="G2:G36"/>
    <mergeCell ref="A37:A95"/>
    <mergeCell ref="B37:B59"/>
    <mergeCell ref="G37:G59"/>
  </mergeCells>
  <conditionalFormatting sqref="C37:C59">
    <cfRule type="duplicateValues" dxfId="0" priority="1"/>
  </conditionalFormatting>
  <pageMargins left="0.43307086614173229" right="0.23622047244094491" top="0.74803149606299213" bottom="0.74803149606299213" header="0.31496062992125984" footer="0.31496062992125984"/>
  <pageSetup scale="76" fitToHeight="0" orientation="landscape" r:id="rId1"/>
  <headerFooter>
    <oddHeader>&amp;C&amp;G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8FBE4-77EF-43FE-B6C5-CB9AA92273BE}">
  <sheetPr codeName="Hoja3"/>
  <dimension ref="A1:O4447"/>
  <sheetViews>
    <sheetView zoomScale="88" workbookViewId="0">
      <selection activeCell="O6" sqref="O6"/>
    </sheetView>
  </sheetViews>
  <sheetFormatPr baseColWidth="10" defaultColWidth="17" defaultRowHeight="14.5" x14ac:dyDescent="0.35"/>
  <cols>
    <col min="1" max="2" width="17" style="2"/>
    <col min="3" max="3" width="17" style="1"/>
    <col min="4" max="4" width="17.7265625" style="1" customWidth="1"/>
    <col min="5" max="5" width="14.26953125" style="4" bestFit="1" customWidth="1"/>
    <col min="6" max="6" width="34.7265625" style="2" customWidth="1"/>
    <col min="7" max="7" width="15.54296875" style="4" customWidth="1"/>
    <col min="8" max="8" width="20.7265625" style="2" customWidth="1"/>
    <col min="9" max="9" width="23.26953125" style="2" customWidth="1"/>
    <col min="10" max="11" width="10.54296875" style="5" customWidth="1"/>
    <col min="12" max="14" width="17" style="8"/>
    <col min="15" max="15" width="19.54296875" style="11" customWidth="1"/>
    <col min="16" max="16384" width="17" style="2"/>
  </cols>
  <sheetData>
    <row r="1" spans="1:15" customFormat="1" ht="18" customHeight="1" x14ac:dyDescent="0.35">
      <c r="C1" s="261" t="s">
        <v>0</v>
      </c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</row>
    <row r="2" spans="1:15" customFormat="1" ht="18" customHeight="1" x14ac:dyDescent="0.35">
      <c r="C2" s="261" t="s">
        <v>9168</v>
      </c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</row>
    <row r="3" spans="1:15" customFormat="1" ht="18" customHeight="1" x14ac:dyDescent="0.35">
      <c r="C3" s="260" t="s">
        <v>1</v>
      </c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</row>
    <row r="4" spans="1:15" customFormat="1" x14ac:dyDescent="0.35">
      <c r="C4" s="1"/>
      <c r="D4" s="1"/>
      <c r="E4" s="3"/>
      <c r="G4" s="3"/>
      <c r="J4" s="1"/>
      <c r="K4" s="1"/>
      <c r="L4" s="6"/>
      <c r="M4" s="6"/>
      <c r="N4" s="6"/>
      <c r="O4" s="9"/>
    </row>
    <row r="5" spans="1:15" s="16" customFormat="1" ht="58" x14ac:dyDescent="0.35">
      <c r="A5" s="14" t="s">
        <v>216</v>
      </c>
      <c r="B5" s="14" t="s">
        <v>487</v>
      </c>
      <c r="C5" s="14" t="s">
        <v>9169</v>
      </c>
      <c r="D5" s="14" t="s">
        <v>9170</v>
      </c>
      <c r="E5" s="15" t="s">
        <v>9171</v>
      </c>
      <c r="F5" s="14" t="s">
        <v>9172</v>
      </c>
      <c r="G5" s="15" t="s">
        <v>9173</v>
      </c>
      <c r="H5" s="14" t="s">
        <v>9174</v>
      </c>
      <c r="I5" s="14" t="s">
        <v>9175</v>
      </c>
      <c r="J5" s="14" t="s">
        <v>9176</v>
      </c>
      <c r="K5" s="14" t="s">
        <v>9177</v>
      </c>
      <c r="L5" s="7" t="s">
        <v>9178</v>
      </c>
      <c r="M5" s="7" t="s">
        <v>4</v>
      </c>
      <c r="N5" s="7" t="s">
        <v>518</v>
      </c>
      <c r="O5" s="10" t="s">
        <v>519</v>
      </c>
    </row>
    <row r="6" spans="1:15" s="16" customFormat="1" ht="58" x14ac:dyDescent="0.35">
      <c r="A6" s="17" t="s">
        <v>222</v>
      </c>
      <c r="B6" s="17" t="s">
        <v>520</v>
      </c>
      <c r="C6" s="17">
        <v>5030</v>
      </c>
      <c r="D6" s="17" t="s">
        <v>528</v>
      </c>
      <c r="E6" s="19">
        <v>105030000010</v>
      </c>
      <c r="F6" s="19" t="s">
        <v>529</v>
      </c>
      <c r="G6" s="19">
        <v>105030000010</v>
      </c>
      <c r="H6" s="18" t="s">
        <v>530</v>
      </c>
      <c r="I6" s="18" t="s">
        <v>531</v>
      </c>
      <c r="J6" s="17" t="s">
        <v>523</v>
      </c>
      <c r="K6" s="17">
        <v>3</v>
      </c>
      <c r="L6" s="24">
        <v>145130</v>
      </c>
      <c r="M6" s="20">
        <f>ROUND(L6*0.19,0)</f>
        <v>27575</v>
      </c>
      <c r="N6" s="24">
        <v>848652</v>
      </c>
      <c r="O6" s="21">
        <f>+L6+M6+N6</f>
        <v>1021357</v>
      </c>
    </row>
    <row r="7" spans="1:15" s="16" customFormat="1" ht="72.5" x14ac:dyDescent="0.35">
      <c r="A7" s="17" t="s">
        <v>222</v>
      </c>
      <c r="B7" s="17" t="s">
        <v>597</v>
      </c>
      <c r="C7" s="17">
        <v>8634</v>
      </c>
      <c r="D7" s="17" t="s">
        <v>611</v>
      </c>
      <c r="E7" s="19">
        <v>108634000025</v>
      </c>
      <c r="F7" s="19" t="s">
        <v>612</v>
      </c>
      <c r="G7" s="19">
        <v>108634000025</v>
      </c>
      <c r="H7" s="18" t="s">
        <v>613</v>
      </c>
      <c r="I7" s="18" t="s">
        <v>614</v>
      </c>
      <c r="J7" s="17" t="s">
        <v>523</v>
      </c>
      <c r="K7" s="17">
        <v>3</v>
      </c>
      <c r="L7" s="24">
        <v>145130</v>
      </c>
      <c r="M7" s="20">
        <f t="shared" ref="M7:M70" si="0">ROUND(L7*0.19,0)</f>
        <v>27575</v>
      </c>
      <c r="N7" s="24">
        <v>848652</v>
      </c>
      <c r="O7" s="21">
        <f t="shared" ref="O7:O70" si="1">+L7+M7+N7</f>
        <v>1021357</v>
      </c>
    </row>
    <row r="8" spans="1:15" s="16" customFormat="1" ht="29" x14ac:dyDescent="0.35">
      <c r="A8" s="17" t="s">
        <v>222</v>
      </c>
      <c r="B8" s="17" t="s">
        <v>727</v>
      </c>
      <c r="C8" s="17">
        <v>20614</v>
      </c>
      <c r="D8" s="17" t="s">
        <v>734</v>
      </c>
      <c r="E8" s="19">
        <v>120614000495</v>
      </c>
      <c r="F8" s="19" t="s">
        <v>662</v>
      </c>
      <c r="G8" s="19">
        <v>120614000495</v>
      </c>
      <c r="H8" s="18" t="s">
        <v>735</v>
      </c>
      <c r="I8" s="18" t="s">
        <v>736</v>
      </c>
      <c r="J8" s="17" t="s">
        <v>523</v>
      </c>
      <c r="K8" s="17">
        <v>1</v>
      </c>
      <c r="L8" s="24">
        <v>145130</v>
      </c>
      <c r="M8" s="20">
        <f t="shared" si="0"/>
        <v>27575</v>
      </c>
      <c r="N8" s="24">
        <v>848652</v>
      </c>
      <c r="O8" s="21">
        <f t="shared" si="1"/>
        <v>1021357</v>
      </c>
    </row>
    <row r="9" spans="1:15" s="16" customFormat="1" ht="43.5" x14ac:dyDescent="0.35">
      <c r="A9" s="17" t="s">
        <v>222</v>
      </c>
      <c r="B9" s="17" t="s">
        <v>2693</v>
      </c>
      <c r="C9" s="17">
        <v>23001</v>
      </c>
      <c r="D9" s="17" t="s">
        <v>738</v>
      </c>
      <c r="E9" s="19">
        <v>123001000157</v>
      </c>
      <c r="F9" s="19" t="s">
        <v>739</v>
      </c>
      <c r="G9" s="19">
        <v>123001000157</v>
      </c>
      <c r="H9" s="18" t="s">
        <v>740</v>
      </c>
      <c r="I9" s="18" t="s">
        <v>741</v>
      </c>
      <c r="J9" s="17" t="s">
        <v>523</v>
      </c>
      <c r="K9" s="17">
        <v>4</v>
      </c>
      <c r="L9" s="24">
        <v>145130</v>
      </c>
      <c r="M9" s="20">
        <f t="shared" si="0"/>
        <v>27575</v>
      </c>
      <c r="N9" s="24">
        <v>848652</v>
      </c>
      <c r="O9" s="21">
        <f t="shared" si="1"/>
        <v>1021357</v>
      </c>
    </row>
    <row r="10" spans="1:15" s="16" customFormat="1" ht="29" x14ac:dyDescent="0.35">
      <c r="A10" s="17" t="s">
        <v>222</v>
      </c>
      <c r="B10" s="17" t="s">
        <v>872</v>
      </c>
      <c r="C10" s="17">
        <v>68167</v>
      </c>
      <c r="D10" s="17" t="s">
        <v>884</v>
      </c>
      <c r="E10" s="19">
        <v>168167000019</v>
      </c>
      <c r="F10" s="19" t="s">
        <v>794</v>
      </c>
      <c r="G10" s="19">
        <v>168167000019</v>
      </c>
      <c r="H10" s="18" t="s">
        <v>794</v>
      </c>
      <c r="I10" s="18" t="s">
        <v>885</v>
      </c>
      <c r="J10" s="17" t="s">
        <v>523</v>
      </c>
      <c r="K10" s="17">
        <v>3</v>
      </c>
      <c r="L10" s="24">
        <v>145130</v>
      </c>
      <c r="M10" s="20">
        <f t="shared" si="0"/>
        <v>27575</v>
      </c>
      <c r="N10" s="24">
        <v>848652</v>
      </c>
      <c r="O10" s="21">
        <f t="shared" si="1"/>
        <v>1021357</v>
      </c>
    </row>
    <row r="11" spans="1:15" s="16" customFormat="1" ht="43.5" x14ac:dyDescent="0.35">
      <c r="A11" s="17" t="s">
        <v>222</v>
      </c>
      <c r="B11" s="17" t="s">
        <v>904</v>
      </c>
      <c r="C11" s="17">
        <v>70215</v>
      </c>
      <c r="D11" s="17" t="s">
        <v>912</v>
      </c>
      <c r="E11" s="19">
        <v>170215000977</v>
      </c>
      <c r="F11" s="19" t="s">
        <v>913</v>
      </c>
      <c r="G11" s="19">
        <v>170215000977</v>
      </c>
      <c r="H11" s="18" t="s">
        <v>914</v>
      </c>
      <c r="I11" s="18" t="s">
        <v>915</v>
      </c>
      <c r="J11" s="17" t="s">
        <v>523</v>
      </c>
      <c r="K11" s="17">
        <v>4</v>
      </c>
      <c r="L11" s="24">
        <v>145130</v>
      </c>
      <c r="M11" s="20">
        <f t="shared" si="0"/>
        <v>27575</v>
      </c>
      <c r="N11" s="24">
        <v>848652</v>
      </c>
      <c r="O11" s="21">
        <f t="shared" si="1"/>
        <v>1021357</v>
      </c>
    </row>
    <row r="12" spans="1:15" s="16" customFormat="1" ht="29" x14ac:dyDescent="0.35">
      <c r="A12" s="17" t="s">
        <v>222</v>
      </c>
      <c r="B12" s="17" t="s">
        <v>520</v>
      </c>
      <c r="C12" s="17">
        <v>5147</v>
      </c>
      <c r="D12" s="17" t="s">
        <v>532</v>
      </c>
      <c r="E12" s="19">
        <v>205147000457</v>
      </c>
      <c r="F12" s="19" t="s">
        <v>1505</v>
      </c>
      <c r="G12" s="19">
        <v>205147000627</v>
      </c>
      <c r="H12" s="18" t="s">
        <v>1519</v>
      </c>
      <c r="I12" s="18" t="s">
        <v>1520</v>
      </c>
      <c r="J12" s="17" t="s">
        <v>535</v>
      </c>
      <c r="K12" s="17">
        <v>1</v>
      </c>
      <c r="L12" s="24">
        <v>145130</v>
      </c>
      <c r="M12" s="20">
        <f t="shared" si="0"/>
        <v>27575</v>
      </c>
      <c r="N12" s="24">
        <v>848652</v>
      </c>
      <c r="O12" s="21">
        <f t="shared" si="1"/>
        <v>1021357</v>
      </c>
    </row>
    <row r="13" spans="1:15" s="16" customFormat="1" ht="29" x14ac:dyDescent="0.35">
      <c r="A13" s="17" t="s">
        <v>222</v>
      </c>
      <c r="B13" s="17" t="s">
        <v>520</v>
      </c>
      <c r="C13" s="17">
        <v>5837</v>
      </c>
      <c r="D13" s="17" t="s">
        <v>582</v>
      </c>
      <c r="E13" s="19">
        <v>205837000883</v>
      </c>
      <c r="F13" s="19" t="s">
        <v>2217</v>
      </c>
      <c r="G13" s="19">
        <v>205837000883</v>
      </c>
      <c r="H13" s="18" t="s">
        <v>2218</v>
      </c>
      <c r="I13" s="18" t="s">
        <v>2219</v>
      </c>
      <c r="J13" s="17" t="s">
        <v>535</v>
      </c>
      <c r="K13" s="17">
        <v>1</v>
      </c>
      <c r="L13" s="24">
        <v>145130</v>
      </c>
      <c r="M13" s="20">
        <f t="shared" si="0"/>
        <v>27575</v>
      </c>
      <c r="N13" s="24">
        <v>848652</v>
      </c>
      <c r="O13" s="21">
        <f t="shared" si="1"/>
        <v>1021357</v>
      </c>
    </row>
    <row r="14" spans="1:15" s="16" customFormat="1" x14ac:dyDescent="0.35">
      <c r="A14" s="17" t="s">
        <v>222</v>
      </c>
      <c r="B14" s="17" t="s">
        <v>520</v>
      </c>
      <c r="C14" s="17">
        <v>5837</v>
      </c>
      <c r="D14" s="17" t="s">
        <v>582</v>
      </c>
      <c r="E14" s="19">
        <v>205837000531</v>
      </c>
      <c r="F14" s="19" t="s">
        <v>2198</v>
      </c>
      <c r="G14" s="19">
        <v>205837007411</v>
      </c>
      <c r="H14" s="18" t="s">
        <v>2468</v>
      </c>
      <c r="I14" s="18" t="s">
        <v>2469</v>
      </c>
      <c r="J14" s="17" t="s">
        <v>535</v>
      </c>
      <c r="K14" s="17">
        <v>1</v>
      </c>
      <c r="L14" s="24">
        <v>145130</v>
      </c>
      <c r="M14" s="20">
        <f t="shared" si="0"/>
        <v>27575</v>
      </c>
      <c r="N14" s="24">
        <v>848652</v>
      </c>
      <c r="O14" s="21">
        <f t="shared" si="1"/>
        <v>1021357</v>
      </c>
    </row>
    <row r="15" spans="1:15" s="16" customFormat="1" ht="43.5" x14ac:dyDescent="0.35">
      <c r="A15" s="17" t="s">
        <v>222</v>
      </c>
      <c r="B15" s="17" t="s">
        <v>619</v>
      </c>
      <c r="C15" s="17">
        <v>13458</v>
      </c>
      <c r="D15" s="17" t="s">
        <v>2657</v>
      </c>
      <c r="E15" s="19">
        <v>213006000171</v>
      </c>
      <c r="F15" s="19" t="s">
        <v>2658</v>
      </c>
      <c r="G15" s="19">
        <v>213006002025</v>
      </c>
      <c r="H15" s="18" t="s">
        <v>2663</v>
      </c>
      <c r="I15" s="18" t="s">
        <v>2664</v>
      </c>
      <c r="J15" s="17" t="s">
        <v>535</v>
      </c>
      <c r="K15" s="17">
        <v>1</v>
      </c>
      <c r="L15" s="24">
        <v>145130</v>
      </c>
      <c r="M15" s="20">
        <f t="shared" si="0"/>
        <v>27575</v>
      </c>
      <c r="N15" s="24">
        <v>848652</v>
      </c>
      <c r="O15" s="21">
        <f t="shared" si="1"/>
        <v>1021357</v>
      </c>
    </row>
    <row r="16" spans="1:15" s="16" customFormat="1" ht="29" x14ac:dyDescent="0.35">
      <c r="A16" s="17" t="s">
        <v>222</v>
      </c>
      <c r="B16" s="17" t="s">
        <v>832</v>
      </c>
      <c r="C16" s="17">
        <v>52356</v>
      </c>
      <c r="D16" s="17" t="s">
        <v>4219</v>
      </c>
      <c r="E16" s="19">
        <v>252356800116</v>
      </c>
      <c r="F16" s="19" t="s">
        <v>4220</v>
      </c>
      <c r="G16" s="19">
        <v>252356800116</v>
      </c>
      <c r="H16" s="18" t="s">
        <v>4221</v>
      </c>
      <c r="I16" s="18" t="s">
        <v>4222</v>
      </c>
      <c r="J16" s="17" t="s">
        <v>535</v>
      </c>
      <c r="K16" s="17">
        <v>1</v>
      </c>
      <c r="L16" s="24">
        <v>145130</v>
      </c>
      <c r="M16" s="20">
        <f t="shared" si="0"/>
        <v>27575</v>
      </c>
      <c r="N16" s="24">
        <v>848652</v>
      </c>
      <c r="O16" s="21">
        <f t="shared" si="1"/>
        <v>1021357</v>
      </c>
    </row>
    <row r="17" spans="1:15" s="16" customFormat="1" ht="43.5" x14ac:dyDescent="0.35">
      <c r="A17" s="17" t="s">
        <v>222</v>
      </c>
      <c r="B17" s="17" t="s">
        <v>9179</v>
      </c>
      <c r="C17" s="17">
        <v>44560</v>
      </c>
      <c r="D17" s="17" t="s">
        <v>4231</v>
      </c>
      <c r="E17" s="19">
        <v>244560004253</v>
      </c>
      <c r="F17" s="19" t="s">
        <v>4233</v>
      </c>
      <c r="G17" s="19">
        <v>244560003249</v>
      </c>
      <c r="H17" s="18" t="s">
        <v>4234</v>
      </c>
      <c r="I17" s="18" t="s">
        <v>4235</v>
      </c>
      <c r="J17" s="17" t="s">
        <v>535</v>
      </c>
      <c r="K17" s="17">
        <v>1</v>
      </c>
      <c r="L17" s="24">
        <v>145130</v>
      </c>
      <c r="M17" s="20">
        <f t="shared" si="0"/>
        <v>27575</v>
      </c>
      <c r="N17" s="24">
        <v>848652</v>
      </c>
      <c r="O17" s="21">
        <f t="shared" si="1"/>
        <v>1021357</v>
      </c>
    </row>
    <row r="18" spans="1:15" s="16" customFormat="1" ht="29" x14ac:dyDescent="0.35">
      <c r="A18" s="17" t="s">
        <v>222</v>
      </c>
      <c r="B18" s="17" t="s">
        <v>4236</v>
      </c>
      <c r="C18" s="17">
        <v>13430</v>
      </c>
      <c r="D18" s="17" t="s">
        <v>4237</v>
      </c>
      <c r="E18" s="19">
        <v>213430002493</v>
      </c>
      <c r="F18" s="19" t="s">
        <v>4238</v>
      </c>
      <c r="G18" s="19">
        <v>213430000334</v>
      </c>
      <c r="H18" s="18" t="s">
        <v>4239</v>
      </c>
      <c r="I18" s="18" t="s">
        <v>4240</v>
      </c>
      <c r="J18" s="17" t="s">
        <v>535</v>
      </c>
      <c r="K18" s="17">
        <v>1</v>
      </c>
      <c r="L18" s="24">
        <v>145130</v>
      </c>
      <c r="M18" s="20">
        <f t="shared" si="0"/>
        <v>27575</v>
      </c>
      <c r="N18" s="24">
        <v>848652</v>
      </c>
      <c r="O18" s="21">
        <f t="shared" si="1"/>
        <v>1021357</v>
      </c>
    </row>
    <row r="19" spans="1:15" s="16" customFormat="1" ht="29" x14ac:dyDescent="0.35">
      <c r="A19" s="17" t="s">
        <v>222</v>
      </c>
      <c r="B19" s="17" t="s">
        <v>4236</v>
      </c>
      <c r="C19" s="17">
        <v>13430</v>
      </c>
      <c r="D19" s="17" t="s">
        <v>4237</v>
      </c>
      <c r="E19" s="19">
        <v>213430002949</v>
      </c>
      <c r="F19" s="19" t="s">
        <v>4246</v>
      </c>
      <c r="G19" s="19">
        <v>213430000270</v>
      </c>
      <c r="H19" s="18" t="s">
        <v>2863</v>
      </c>
      <c r="I19" s="18" t="s">
        <v>4247</v>
      </c>
      <c r="J19" s="17" t="s">
        <v>535</v>
      </c>
      <c r="K19" s="17">
        <v>1</v>
      </c>
      <c r="L19" s="24">
        <v>145130</v>
      </c>
      <c r="M19" s="20">
        <f t="shared" si="0"/>
        <v>27575</v>
      </c>
      <c r="N19" s="24">
        <v>848652</v>
      </c>
      <c r="O19" s="21">
        <f t="shared" si="1"/>
        <v>1021357</v>
      </c>
    </row>
    <row r="20" spans="1:15" s="16" customFormat="1" ht="43.5" x14ac:dyDescent="0.35">
      <c r="A20" s="17" t="s">
        <v>222</v>
      </c>
      <c r="B20" s="17" t="s">
        <v>9179</v>
      </c>
      <c r="C20" s="17">
        <v>44560</v>
      </c>
      <c r="D20" s="17" t="s">
        <v>4231</v>
      </c>
      <c r="E20" s="19">
        <v>244560001572</v>
      </c>
      <c r="F20" s="19" t="s">
        <v>4248</v>
      </c>
      <c r="G20" s="19">
        <v>244560004164</v>
      </c>
      <c r="H20" s="18" t="s">
        <v>4249</v>
      </c>
      <c r="I20" s="18" t="s">
        <v>4250</v>
      </c>
      <c r="J20" s="17" t="s">
        <v>535</v>
      </c>
      <c r="K20" s="17">
        <v>1</v>
      </c>
      <c r="L20" s="24">
        <v>145130</v>
      </c>
      <c r="M20" s="20">
        <f t="shared" si="0"/>
        <v>27575</v>
      </c>
      <c r="N20" s="24">
        <v>848652</v>
      </c>
      <c r="O20" s="21">
        <f t="shared" si="1"/>
        <v>1021357</v>
      </c>
    </row>
    <row r="21" spans="1:15" s="16" customFormat="1" x14ac:dyDescent="0.35">
      <c r="A21" s="17" t="s">
        <v>222</v>
      </c>
      <c r="B21" s="17" t="s">
        <v>4236</v>
      </c>
      <c r="C21" s="17">
        <v>13430</v>
      </c>
      <c r="D21" s="17" t="s">
        <v>4237</v>
      </c>
      <c r="E21" s="19">
        <v>213430001926</v>
      </c>
      <c r="F21" s="19" t="s">
        <v>4343</v>
      </c>
      <c r="G21" s="19">
        <v>213430001551</v>
      </c>
      <c r="H21" s="18" t="s">
        <v>2868</v>
      </c>
      <c r="I21" s="18" t="s">
        <v>4344</v>
      </c>
      <c r="J21" s="17" t="s">
        <v>535</v>
      </c>
      <c r="K21" s="17">
        <v>1</v>
      </c>
      <c r="L21" s="24">
        <v>145130</v>
      </c>
      <c r="M21" s="20">
        <f t="shared" si="0"/>
        <v>27575</v>
      </c>
      <c r="N21" s="24">
        <v>848652</v>
      </c>
      <c r="O21" s="21">
        <f t="shared" si="1"/>
        <v>1021357</v>
      </c>
    </row>
    <row r="22" spans="1:15" s="16" customFormat="1" ht="29" x14ac:dyDescent="0.35">
      <c r="A22" s="17" t="s">
        <v>222</v>
      </c>
      <c r="B22" s="17" t="s">
        <v>4338</v>
      </c>
      <c r="C22" s="17">
        <v>76520</v>
      </c>
      <c r="D22" s="17" t="s">
        <v>4352</v>
      </c>
      <c r="E22" s="19">
        <v>276520002346</v>
      </c>
      <c r="F22" s="19" t="s">
        <v>4353</v>
      </c>
      <c r="G22" s="19">
        <v>276520001854</v>
      </c>
      <c r="H22" s="18" t="s">
        <v>4354</v>
      </c>
      <c r="I22" s="18" t="s">
        <v>4355</v>
      </c>
      <c r="J22" s="17" t="s">
        <v>535</v>
      </c>
      <c r="K22" s="17">
        <v>1</v>
      </c>
      <c r="L22" s="24">
        <v>145130</v>
      </c>
      <c r="M22" s="20">
        <f t="shared" si="0"/>
        <v>27575</v>
      </c>
      <c r="N22" s="24">
        <v>848652</v>
      </c>
      <c r="O22" s="21">
        <f t="shared" si="1"/>
        <v>1021357</v>
      </c>
    </row>
    <row r="23" spans="1:15" s="16" customFormat="1" ht="29" x14ac:dyDescent="0.35">
      <c r="A23" s="17" t="s">
        <v>222</v>
      </c>
      <c r="B23" s="17" t="s">
        <v>9179</v>
      </c>
      <c r="C23" s="17">
        <v>44078</v>
      </c>
      <c r="D23" s="17" t="s">
        <v>4381</v>
      </c>
      <c r="E23" s="19">
        <v>144078001315</v>
      </c>
      <c r="F23" s="19" t="s">
        <v>4382</v>
      </c>
      <c r="G23" s="19">
        <v>244078000160</v>
      </c>
      <c r="H23" s="18" t="s">
        <v>4383</v>
      </c>
      <c r="I23" s="18" t="s">
        <v>4384</v>
      </c>
      <c r="J23" s="17" t="s">
        <v>535</v>
      </c>
      <c r="K23" s="17">
        <v>1</v>
      </c>
      <c r="L23" s="24">
        <v>145130</v>
      </c>
      <c r="M23" s="20">
        <f t="shared" si="0"/>
        <v>27575</v>
      </c>
      <c r="N23" s="24">
        <v>848652</v>
      </c>
      <c r="O23" s="21">
        <f t="shared" si="1"/>
        <v>1021357</v>
      </c>
    </row>
    <row r="24" spans="1:15" s="16" customFormat="1" ht="29" x14ac:dyDescent="0.35">
      <c r="A24" s="17" t="s">
        <v>222</v>
      </c>
      <c r="B24" s="17" t="s">
        <v>737</v>
      </c>
      <c r="C24" s="17">
        <v>23417</v>
      </c>
      <c r="D24" s="17" t="s">
        <v>4360</v>
      </c>
      <c r="E24" s="19">
        <v>223417002463</v>
      </c>
      <c r="F24" s="19" t="s">
        <v>4393</v>
      </c>
      <c r="G24" s="19">
        <v>223417003150</v>
      </c>
      <c r="H24" s="18" t="s">
        <v>4394</v>
      </c>
      <c r="I24" s="18" t="s">
        <v>1996</v>
      </c>
      <c r="J24" s="17" t="s">
        <v>535</v>
      </c>
      <c r="K24" s="17">
        <v>1</v>
      </c>
      <c r="L24" s="24">
        <v>145130</v>
      </c>
      <c r="M24" s="20">
        <f t="shared" si="0"/>
        <v>27575</v>
      </c>
      <c r="N24" s="24">
        <v>848652</v>
      </c>
      <c r="O24" s="21">
        <f t="shared" si="1"/>
        <v>1021357</v>
      </c>
    </row>
    <row r="25" spans="1:15" s="16" customFormat="1" ht="43.5" x14ac:dyDescent="0.35">
      <c r="A25" s="17" t="s">
        <v>222</v>
      </c>
      <c r="B25" s="17" t="s">
        <v>9179</v>
      </c>
      <c r="C25" s="17">
        <v>44560</v>
      </c>
      <c r="D25" s="17" t="s">
        <v>4231</v>
      </c>
      <c r="E25" s="19">
        <v>244560004253</v>
      </c>
      <c r="F25" s="19" t="s">
        <v>4233</v>
      </c>
      <c r="G25" s="19">
        <v>244560003575</v>
      </c>
      <c r="H25" s="18" t="s">
        <v>4399</v>
      </c>
      <c r="I25" s="18" t="s">
        <v>4235</v>
      </c>
      <c r="J25" s="17" t="s">
        <v>535</v>
      </c>
      <c r="K25" s="17">
        <v>1</v>
      </c>
      <c r="L25" s="24">
        <v>145130</v>
      </c>
      <c r="M25" s="20">
        <f t="shared" si="0"/>
        <v>27575</v>
      </c>
      <c r="N25" s="24">
        <v>848652</v>
      </c>
      <c r="O25" s="21">
        <f t="shared" si="1"/>
        <v>1021357</v>
      </c>
    </row>
    <row r="26" spans="1:15" s="16" customFormat="1" ht="43.5" x14ac:dyDescent="0.35">
      <c r="A26" s="17" t="s">
        <v>222</v>
      </c>
      <c r="B26" s="17" t="s">
        <v>9179</v>
      </c>
      <c r="C26" s="17">
        <v>44847</v>
      </c>
      <c r="D26" s="17" t="s">
        <v>4424</v>
      </c>
      <c r="E26" s="19">
        <v>244847002511</v>
      </c>
      <c r="F26" s="19" t="s">
        <v>4735</v>
      </c>
      <c r="G26" s="19">
        <v>244847800385</v>
      </c>
      <c r="H26" s="18" t="s">
        <v>4736</v>
      </c>
      <c r="I26" s="18" t="s">
        <v>4737</v>
      </c>
      <c r="J26" s="17" t="s">
        <v>535</v>
      </c>
      <c r="K26" s="17">
        <v>1</v>
      </c>
      <c r="L26" s="24">
        <v>145130</v>
      </c>
      <c r="M26" s="20">
        <f t="shared" si="0"/>
        <v>27575</v>
      </c>
      <c r="N26" s="24">
        <v>848652</v>
      </c>
      <c r="O26" s="21">
        <f t="shared" si="1"/>
        <v>1021357</v>
      </c>
    </row>
    <row r="27" spans="1:15" s="16" customFormat="1" ht="29" x14ac:dyDescent="0.35">
      <c r="A27" s="17" t="s">
        <v>222</v>
      </c>
      <c r="B27" s="17" t="s">
        <v>832</v>
      </c>
      <c r="C27" s="17">
        <v>52356</v>
      </c>
      <c r="D27" s="17" t="s">
        <v>4219</v>
      </c>
      <c r="E27" s="19">
        <v>252356000420</v>
      </c>
      <c r="F27" s="19" t="s">
        <v>4814</v>
      </c>
      <c r="G27" s="19">
        <v>252356000420</v>
      </c>
      <c r="H27" s="18" t="s">
        <v>4814</v>
      </c>
      <c r="I27" s="18" t="s">
        <v>4815</v>
      </c>
      <c r="J27" s="17" t="s">
        <v>535</v>
      </c>
      <c r="K27" s="17">
        <v>1</v>
      </c>
      <c r="L27" s="24">
        <v>145130</v>
      </c>
      <c r="M27" s="20">
        <f t="shared" si="0"/>
        <v>27575</v>
      </c>
      <c r="N27" s="24">
        <v>848652</v>
      </c>
      <c r="O27" s="21">
        <f t="shared" si="1"/>
        <v>1021357</v>
      </c>
    </row>
    <row r="28" spans="1:15" s="16" customFormat="1" ht="58" x14ac:dyDescent="0.35">
      <c r="A28" s="17" t="s">
        <v>222</v>
      </c>
      <c r="B28" s="17" t="s">
        <v>9180</v>
      </c>
      <c r="C28" s="17">
        <v>19001</v>
      </c>
      <c r="D28" s="17" t="s">
        <v>5043</v>
      </c>
      <c r="E28" s="19">
        <v>219001800215</v>
      </c>
      <c r="F28" s="19" t="s">
        <v>5044</v>
      </c>
      <c r="G28" s="19">
        <v>219001800215</v>
      </c>
      <c r="H28" s="18" t="s">
        <v>5045</v>
      </c>
      <c r="I28" s="18" t="s">
        <v>5046</v>
      </c>
      <c r="J28" s="17" t="s">
        <v>535</v>
      </c>
      <c r="K28" s="17">
        <v>1</v>
      </c>
      <c r="L28" s="24">
        <v>145130</v>
      </c>
      <c r="M28" s="20">
        <f t="shared" si="0"/>
        <v>27575</v>
      </c>
      <c r="N28" s="24">
        <v>848652</v>
      </c>
      <c r="O28" s="21">
        <f t="shared" si="1"/>
        <v>1021357</v>
      </c>
    </row>
    <row r="29" spans="1:15" s="16" customFormat="1" ht="29" x14ac:dyDescent="0.35">
      <c r="A29" s="17" t="s">
        <v>222</v>
      </c>
      <c r="B29" s="17" t="s">
        <v>832</v>
      </c>
      <c r="C29" s="17">
        <v>52356</v>
      </c>
      <c r="D29" s="17" t="s">
        <v>4219</v>
      </c>
      <c r="E29" s="19">
        <v>252356001035</v>
      </c>
      <c r="F29" s="19" t="s">
        <v>5071</v>
      </c>
      <c r="G29" s="19">
        <v>252356001035</v>
      </c>
      <c r="H29" s="18" t="s">
        <v>5071</v>
      </c>
      <c r="I29" s="18" t="s">
        <v>5072</v>
      </c>
      <c r="J29" s="17" t="s">
        <v>535</v>
      </c>
      <c r="K29" s="17">
        <v>1</v>
      </c>
      <c r="L29" s="24">
        <v>145130</v>
      </c>
      <c r="M29" s="20">
        <f t="shared" si="0"/>
        <v>27575</v>
      </c>
      <c r="N29" s="24">
        <v>848652</v>
      </c>
      <c r="O29" s="21">
        <f t="shared" si="1"/>
        <v>1021357</v>
      </c>
    </row>
    <row r="30" spans="1:15" s="16" customFormat="1" ht="43.5" x14ac:dyDescent="0.35">
      <c r="A30" s="17" t="s">
        <v>222</v>
      </c>
      <c r="B30" s="17" t="s">
        <v>832</v>
      </c>
      <c r="C30" s="17">
        <v>52356</v>
      </c>
      <c r="D30" s="17" t="s">
        <v>4219</v>
      </c>
      <c r="E30" s="19">
        <v>252356000888</v>
      </c>
      <c r="F30" s="19" t="s">
        <v>5076</v>
      </c>
      <c r="G30" s="19">
        <v>252356000888</v>
      </c>
      <c r="H30" s="18" t="s">
        <v>5077</v>
      </c>
      <c r="I30" s="18" t="s">
        <v>5078</v>
      </c>
      <c r="J30" s="17" t="s">
        <v>535</v>
      </c>
      <c r="K30" s="17">
        <v>1</v>
      </c>
      <c r="L30" s="24">
        <v>145130</v>
      </c>
      <c r="M30" s="20">
        <f t="shared" si="0"/>
        <v>27575</v>
      </c>
      <c r="N30" s="24">
        <v>848652</v>
      </c>
      <c r="O30" s="21">
        <f t="shared" si="1"/>
        <v>1021357</v>
      </c>
    </row>
    <row r="31" spans="1:15" s="16" customFormat="1" ht="58" x14ac:dyDescent="0.35">
      <c r="A31" s="17" t="s">
        <v>222</v>
      </c>
      <c r="B31" s="17" t="s">
        <v>9179</v>
      </c>
      <c r="C31" s="17">
        <v>44560</v>
      </c>
      <c r="D31" s="17" t="s">
        <v>4231</v>
      </c>
      <c r="E31" s="19">
        <v>244560000151</v>
      </c>
      <c r="F31" s="19" t="s">
        <v>5115</v>
      </c>
      <c r="G31" s="19">
        <v>244560000151</v>
      </c>
      <c r="H31" s="18" t="s">
        <v>5116</v>
      </c>
      <c r="I31" s="18" t="s">
        <v>5117</v>
      </c>
      <c r="J31" s="17" t="s">
        <v>535</v>
      </c>
      <c r="K31" s="17">
        <v>3</v>
      </c>
      <c r="L31" s="24">
        <v>145130</v>
      </c>
      <c r="M31" s="20">
        <f t="shared" si="0"/>
        <v>27575</v>
      </c>
      <c r="N31" s="24">
        <v>848652</v>
      </c>
      <c r="O31" s="21">
        <f t="shared" si="1"/>
        <v>1021357</v>
      </c>
    </row>
    <row r="32" spans="1:15" s="16" customFormat="1" ht="58" x14ac:dyDescent="0.35">
      <c r="A32" s="17" t="s">
        <v>222</v>
      </c>
      <c r="B32" s="17" t="s">
        <v>9179</v>
      </c>
      <c r="C32" s="17">
        <v>44560</v>
      </c>
      <c r="D32" s="17" t="s">
        <v>4231</v>
      </c>
      <c r="E32" s="19">
        <v>244560000223</v>
      </c>
      <c r="F32" s="19" t="s">
        <v>5118</v>
      </c>
      <c r="G32" s="19">
        <v>244560000223</v>
      </c>
      <c r="H32" s="18" t="s">
        <v>5118</v>
      </c>
      <c r="I32" s="18" t="s">
        <v>5119</v>
      </c>
      <c r="J32" s="17" t="s">
        <v>535</v>
      </c>
      <c r="K32" s="17">
        <v>3</v>
      </c>
      <c r="L32" s="24">
        <v>145130</v>
      </c>
      <c r="M32" s="20">
        <f t="shared" si="0"/>
        <v>27575</v>
      </c>
      <c r="N32" s="24">
        <v>848652</v>
      </c>
      <c r="O32" s="21">
        <f t="shared" si="1"/>
        <v>1021357</v>
      </c>
    </row>
    <row r="33" spans="1:15" s="16" customFormat="1" x14ac:dyDescent="0.35">
      <c r="A33" s="17" t="s">
        <v>222</v>
      </c>
      <c r="B33" s="17" t="s">
        <v>4236</v>
      </c>
      <c r="C33" s="17">
        <v>13430</v>
      </c>
      <c r="D33" s="17" t="s">
        <v>4237</v>
      </c>
      <c r="E33" s="19">
        <v>213430003082</v>
      </c>
      <c r="F33" s="19" t="s">
        <v>5150</v>
      </c>
      <c r="G33" s="19">
        <v>213430003082</v>
      </c>
      <c r="H33" s="18" t="s">
        <v>5151</v>
      </c>
      <c r="I33" s="18" t="s">
        <v>5152</v>
      </c>
      <c r="J33" s="17" t="s">
        <v>535</v>
      </c>
      <c r="K33" s="17">
        <v>1</v>
      </c>
      <c r="L33" s="24">
        <v>145130</v>
      </c>
      <c r="M33" s="20">
        <f t="shared" si="0"/>
        <v>27575</v>
      </c>
      <c r="N33" s="24">
        <v>848652</v>
      </c>
      <c r="O33" s="21">
        <f t="shared" si="1"/>
        <v>1021357</v>
      </c>
    </row>
    <row r="34" spans="1:15" s="16" customFormat="1" ht="29" x14ac:dyDescent="0.35">
      <c r="A34" s="17" t="s">
        <v>222</v>
      </c>
      <c r="B34" s="17" t="s">
        <v>4236</v>
      </c>
      <c r="C34" s="17">
        <v>13430</v>
      </c>
      <c r="D34" s="17" t="s">
        <v>4237</v>
      </c>
      <c r="E34" s="19">
        <v>213430002612</v>
      </c>
      <c r="F34" s="19" t="s">
        <v>5153</v>
      </c>
      <c r="G34" s="19">
        <v>213430002612</v>
      </c>
      <c r="H34" s="18" t="s">
        <v>5154</v>
      </c>
      <c r="I34" s="18" t="s">
        <v>5155</v>
      </c>
      <c r="J34" s="17" t="s">
        <v>535</v>
      </c>
      <c r="K34" s="17">
        <v>1</v>
      </c>
      <c r="L34" s="24">
        <v>145130</v>
      </c>
      <c r="M34" s="20">
        <f t="shared" si="0"/>
        <v>27575</v>
      </c>
      <c r="N34" s="24">
        <v>848652</v>
      </c>
      <c r="O34" s="21">
        <f t="shared" si="1"/>
        <v>1021357</v>
      </c>
    </row>
    <row r="35" spans="1:15" s="16" customFormat="1" ht="29" x14ac:dyDescent="0.35">
      <c r="A35" s="17" t="s">
        <v>222</v>
      </c>
      <c r="B35" s="17" t="s">
        <v>9179</v>
      </c>
      <c r="C35" s="17">
        <v>44430</v>
      </c>
      <c r="D35" s="17" t="s">
        <v>5179</v>
      </c>
      <c r="E35" s="19">
        <v>244430000426</v>
      </c>
      <c r="F35" s="19" t="s">
        <v>5183</v>
      </c>
      <c r="G35" s="19">
        <v>244430000426</v>
      </c>
      <c r="H35" s="18" t="s">
        <v>5184</v>
      </c>
      <c r="I35" s="18" t="s">
        <v>5185</v>
      </c>
      <c r="J35" s="17" t="s">
        <v>535</v>
      </c>
      <c r="K35" s="17">
        <v>1</v>
      </c>
      <c r="L35" s="24">
        <v>145130</v>
      </c>
      <c r="M35" s="20">
        <f t="shared" si="0"/>
        <v>27575</v>
      </c>
      <c r="N35" s="24">
        <v>848652</v>
      </c>
      <c r="O35" s="21">
        <f t="shared" si="1"/>
        <v>1021357</v>
      </c>
    </row>
    <row r="36" spans="1:15" s="16" customFormat="1" ht="29" x14ac:dyDescent="0.35">
      <c r="A36" s="17" t="s">
        <v>222</v>
      </c>
      <c r="B36" s="17" t="s">
        <v>9179</v>
      </c>
      <c r="C36" s="17">
        <v>44847</v>
      </c>
      <c r="D36" s="17" t="s">
        <v>4424</v>
      </c>
      <c r="E36" s="19">
        <v>244847800312</v>
      </c>
      <c r="F36" s="19" t="s">
        <v>5189</v>
      </c>
      <c r="G36" s="19">
        <v>244847800312</v>
      </c>
      <c r="H36" s="18" t="s">
        <v>5190</v>
      </c>
      <c r="I36" s="18" t="s">
        <v>5191</v>
      </c>
      <c r="J36" s="17" t="s">
        <v>535</v>
      </c>
      <c r="K36" s="17">
        <v>1</v>
      </c>
      <c r="L36" s="24">
        <v>145130</v>
      </c>
      <c r="M36" s="20">
        <f t="shared" si="0"/>
        <v>27575</v>
      </c>
      <c r="N36" s="24">
        <v>848652</v>
      </c>
      <c r="O36" s="21">
        <f t="shared" si="1"/>
        <v>1021357</v>
      </c>
    </row>
    <row r="37" spans="1:15" s="16" customFormat="1" ht="29" x14ac:dyDescent="0.35">
      <c r="A37" s="17" t="s">
        <v>222</v>
      </c>
      <c r="B37" s="17" t="s">
        <v>852</v>
      </c>
      <c r="C37" s="17">
        <v>54810</v>
      </c>
      <c r="D37" s="17" t="s">
        <v>5315</v>
      </c>
      <c r="E37" s="19">
        <v>254810001862</v>
      </c>
      <c r="F37" s="19" t="s">
        <v>5318</v>
      </c>
      <c r="G37" s="19">
        <v>254810001862</v>
      </c>
      <c r="H37" s="18" t="s">
        <v>5319</v>
      </c>
      <c r="I37" s="18" t="s">
        <v>5320</v>
      </c>
      <c r="J37" s="17" t="s">
        <v>535</v>
      </c>
      <c r="K37" s="17">
        <v>4</v>
      </c>
      <c r="L37" s="24">
        <v>145130</v>
      </c>
      <c r="M37" s="20">
        <f t="shared" si="0"/>
        <v>27575</v>
      </c>
      <c r="N37" s="24">
        <v>848652</v>
      </c>
      <c r="O37" s="21">
        <f t="shared" si="1"/>
        <v>1021357</v>
      </c>
    </row>
    <row r="38" spans="1:15" s="16" customFormat="1" ht="43.5" x14ac:dyDescent="0.35">
      <c r="A38" s="17" t="s">
        <v>222</v>
      </c>
      <c r="B38" s="17" t="s">
        <v>9179</v>
      </c>
      <c r="C38" s="17">
        <v>44847</v>
      </c>
      <c r="D38" s="17" t="s">
        <v>4424</v>
      </c>
      <c r="E38" s="19">
        <v>244847001450</v>
      </c>
      <c r="F38" s="19" t="s">
        <v>5345</v>
      </c>
      <c r="G38" s="19">
        <v>244847001450</v>
      </c>
      <c r="H38" s="18" t="s">
        <v>5346</v>
      </c>
      <c r="I38" s="18" t="s">
        <v>5347</v>
      </c>
      <c r="J38" s="17" t="s">
        <v>535</v>
      </c>
      <c r="K38" s="17">
        <v>1</v>
      </c>
      <c r="L38" s="24">
        <v>145130</v>
      </c>
      <c r="M38" s="20">
        <f t="shared" si="0"/>
        <v>27575</v>
      </c>
      <c r="N38" s="24">
        <v>848652</v>
      </c>
      <c r="O38" s="21">
        <f t="shared" si="1"/>
        <v>1021357</v>
      </c>
    </row>
    <row r="39" spans="1:15" s="16" customFormat="1" x14ac:dyDescent="0.35">
      <c r="A39" s="17" t="s">
        <v>222</v>
      </c>
      <c r="B39" s="17" t="s">
        <v>4558</v>
      </c>
      <c r="C39" s="17">
        <v>66572</v>
      </c>
      <c r="D39" s="17" t="s">
        <v>5450</v>
      </c>
      <c r="E39" s="19">
        <v>266572001407</v>
      </c>
      <c r="F39" s="19" t="s">
        <v>5451</v>
      </c>
      <c r="G39" s="19">
        <v>266572001407</v>
      </c>
      <c r="H39" s="18" t="s">
        <v>5452</v>
      </c>
      <c r="I39" s="18" t="s">
        <v>5453</v>
      </c>
      <c r="J39" s="17" t="s">
        <v>535</v>
      </c>
      <c r="K39" s="17">
        <v>1</v>
      </c>
      <c r="L39" s="24">
        <v>145130</v>
      </c>
      <c r="M39" s="20">
        <f t="shared" si="0"/>
        <v>27575</v>
      </c>
      <c r="N39" s="24">
        <v>848652</v>
      </c>
      <c r="O39" s="21">
        <f t="shared" si="1"/>
        <v>1021357</v>
      </c>
    </row>
    <row r="40" spans="1:15" s="16" customFormat="1" ht="43.5" x14ac:dyDescent="0.35">
      <c r="A40" s="17" t="s">
        <v>222</v>
      </c>
      <c r="B40" s="17" t="s">
        <v>4338</v>
      </c>
      <c r="C40" s="17">
        <v>76834</v>
      </c>
      <c r="D40" s="17" t="s">
        <v>4400</v>
      </c>
      <c r="E40" s="19">
        <v>276834000704</v>
      </c>
      <c r="F40" s="19" t="s">
        <v>5619</v>
      </c>
      <c r="G40" s="19">
        <v>276834000704</v>
      </c>
      <c r="H40" s="18" t="s">
        <v>5620</v>
      </c>
      <c r="I40" s="18" t="s">
        <v>5621</v>
      </c>
      <c r="J40" s="17" t="s">
        <v>535</v>
      </c>
      <c r="K40" s="17">
        <v>1</v>
      </c>
      <c r="L40" s="24">
        <v>145130</v>
      </c>
      <c r="M40" s="20">
        <f t="shared" si="0"/>
        <v>27575</v>
      </c>
      <c r="N40" s="24">
        <v>848652</v>
      </c>
      <c r="O40" s="21">
        <f t="shared" si="1"/>
        <v>1021357</v>
      </c>
    </row>
    <row r="41" spans="1:15" s="16" customFormat="1" ht="72.5" x14ac:dyDescent="0.35">
      <c r="A41" s="17" t="s">
        <v>222</v>
      </c>
      <c r="B41" s="17" t="s">
        <v>9180</v>
      </c>
      <c r="C41" s="17">
        <v>19418</v>
      </c>
      <c r="D41" s="17" t="s">
        <v>5822</v>
      </c>
      <c r="E41" s="19">
        <v>219418001439</v>
      </c>
      <c r="F41" s="19" t="s">
        <v>5823</v>
      </c>
      <c r="G41" s="19">
        <v>219418001439</v>
      </c>
      <c r="H41" s="18" t="s">
        <v>5824</v>
      </c>
      <c r="I41" s="18" t="s">
        <v>5825</v>
      </c>
      <c r="J41" s="17" t="s">
        <v>535</v>
      </c>
      <c r="K41" s="17">
        <v>1</v>
      </c>
      <c r="L41" s="24">
        <v>145130</v>
      </c>
      <c r="M41" s="20">
        <f t="shared" si="0"/>
        <v>27575</v>
      </c>
      <c r="N41" s="24">
        <v>848652</v>
      </c>
      <c r="O41" s="21">
        <f t="shared" si="1"/>
        <v>1021357</v>
      </c>
    </row>
    <row r="42" spans="1:15" s="16" customFormat="1" ht="29" x14ac:dyDescent="0.35">
      <c r="A42" s="17" t="s">
        <v>222</v>
      </c>
      <c r="B42" s="17" t="s">
        <v>4236</v>
      </c>
      <c r="C42" s="17">
        <v>13836</v>
      </c>
      <c r="D42" s="17" t="s">
        <v>6047</v>
      </c>
      <c r="E42" s="19">
        <v>113836000071</v>
      </c>
      <c r="F42" s="19" t="s">
        <v>6048</v>
      </c>
      <c r="G42" s="19">
        <v>113836000501</v>
      </c>
      <c r="H42" s="18" t="s">
        <v>6051</v>
      </c>
      <c r="I42" s="18" t="s">
        <v>6052</v>
      </c>
      <c r="J42" s="17" t="s">
        <v>523</v>
      </c>
      <c r="K42" s="17">
        <v>1</v>
      </c>
      <c r="L42" s="24">
        <v>145130</v>
      </c>
      <c r="M42" s="20">
        <f t="shared" si="0"/>
        <v>27575</v>
      </c>
      <c r="N42" s="24">
        <v>848652</v>
      </c>
      <c r="O42" s="21">
        <f t="shared" si="1"/>
        <v>1021357</v>
      </c>
    </row>
    <row r="43" spans="1:15" s="16" customFormat="1" ht="43.5" x14ac:dyDescent="0.35">
      <c r="A43" s="17" t="s">
        <v>222</v>
      </c>
      <c r="B43" s="17" t="s">
        <v>9180</v>
      </c>
      <c r="C43" s="17">
        <v>19585</v>
      </c>
      <c r="D43" s="17" t="s">
        <v>6131</v>
      </c>
      <c r="E43" s="19">
        <v>219585000410</v>
      </c>
      <c r="F43" s="19" t="s">
        <v>6132</v>
      </c>
      <c r="G43" s="19">
        <v>219585000410</v>
      </c>
      <c r="H43" s="18" t="s">
        <v>6133</v>
      </c>
      <c r="I43" s="18" t="s">
        <v>6134</v>
      </c>
      <c r="J43" s="17" t="s">
        <v>523</v>
      </c>
      <c r="K43" s="17">
        <v>1</v>
      </c>
      <c r="L43" s="24">
        <v>145130</v>
      </c>
      <c r="M43" s="20">
        <f t="shared" si="0"/>
        <v>27575</v>
      </c>
      <c r="N43" s="24">
        <v>848652</v>
      </c>
      <c r="O43" s="21">
        <f t="shared" si="1"/>
        <v>1021357</v>
      </c>
    </row>
    <row r="44" spans="1:15" s="16" customFormat="1" ht="58" x14ac:dyDescent="0.35">
      <c r="A44" s="17" t="s">
        <v>222</v>
      </c>
      <c r="B44" s="17" t="s">
        <v>9181</v>
      </c>
      <c r="C44" s="17">
        <v>44847</v>
      </c>
      <c r="D44" s="17" t="s">
        <v>4424</v>
      </c>
      <c r="E44" s="19">
        <v>244847001875</v>
      </c>
      <c r="F44" s="19" t="s">
        <v>6431</v>
      </c>
      <c r="G44" s="19">
        <v>244847001875</v>
      </c>
      <c r="H44" s="18" t="s">
        <v>6432</v>
      </c>
      <c r="I44" s="18" t="s">
        <v>6433</v>
      </c>
      <c r="J44" s="17" t="s">
        <v>535</v>
      </c>
      <c r="K44" s="17">
        <v>1</v>
      </c>
      <c r="L44" s="24">
        <v>145130</v>
      </c>
      <c r="M44" s="20">
        <f t="shared" si="0"/>
        <v>27575</v>
      </c>
      <c r="N44" s="24">
        <v>848652</v>
      </c>
      <c r="O44" s="21">
        <f t="shared" si="1"/>
        <v>1021357</v>
      </c>
    </row>
    <row r="45" spans="1:15" s="16" customFormat="1" ht="29" x14ac:dyDescent="0.35">
      <c r="A45" s="17" t="s">
        <v>222</v>
      </c>
      <c r="B45" s="17" t="s">
        <v>9181</v>
      </c>
      <c r="C45" s="17">
        <v>44847</v>
      </c>
      <c r="D45" s="17" t="s">
        <v>4424</v>
      </c>
      <c r="E45" s="19">
        <v>244847003126</v>
      </c>
      <c r="F45" s="19" t="s">
        <v>6434</v>
      </c>
      <c r="G45" s="19">
        <v>244847003961</v>
      </c>
      <c r="H45" s="18" t="s">
        <v>6435</v>
      </c>
      <c r="I45" s="18" t="s">
        <v>6436</v>
      </c>
      <c r="J45" s="17" t="s">
        <v>535</v>
      </c>
      <c r="K45" s="17">
        <v>1</v>
      </c>
      <c r="L45" s="24">
        <v>145130</v>
      </c>
      <c r="M45" s="20">
        <f t="shared" si="0"/>
        <v>27575</v>
      </c>
      <c r="N45" s="24">
        <v>848652</v>
      </c>
      <c r="O45" s="21">
        <f t="shared" si="1"/>
        <v>1021357</v>
      </c>
    </row>
    <row r="46" spans="1:15" s="16" customFormat="1" ht="72.5" x14ac:dyDescent="0.35">
      <c r="A46" s="17" t="s">
        <v>222</v>
      </c>
      <c r="B46" s="17" t="s">
        <v>9181</v>
      </c>
      <c r="C46" s="17">
        <v>44847</v>
      </c>
      <c r="D46" s="17" t="s">
        <v>4424</v>
      </c>
      <c r="E46" s="19">
        <v>244847003541</v>
      </c>
      <c r="F46" s="19" t="s">
        <v>6437</v>
      </c>
      <c r="G46" s="19">
        <v>244847003541</v>
      </c>
      <c r="H46" s="18" t="s">
        <v>6438</v>
      </c>
      <c r="I46" s="18" t="s">
        <v>6439</v>
      </c>
      <c r="J46" s="17" t="s">
        <v>535</v>
      </c>
      <c r="K46" s="17">
        <v>1</v>
      </c>
      <c r="L46" s="24">
        <v>145130</v>
      </c>
      <c r="M46" s="20">
        <f t="shared" si="0"/>
        <v>27575</v>
      </c>
      <c r="N46" s="24">
        <v>848652</v>
      </c>
      <c r="O46" s="21">
        <f t="shared" si="1"/>
        <v>1021357</v>
      </c>
    </row>
    <row r="47" spans="1:15" s="16" customFormat="1" ht="43.5" x14ac:dyDescent="0.35">
      <c r="A47" s="17" t="s">
        <v>222</v>
      </c>
      <c r="B47" s="17" t="s">
        <v>9181</v>
      </c>
      <c r="C47" s="17">
        <v>44847</v>
      </c>
      <c r="D47" s="17" t="s">
        <v>4424</v>
      </c>
      <c r="E47" s="19">
        <v>244847800361</v>
      </c>
      <c r="F47" s="19" t="s">
        <v>6443</v>
      </c>
      <c r="G47" s="19">
        <v>244847800361</v>
      </c>
      <c r="H47" s="18" t="s">
        <v>6444</v>
      </c>
      <c r="I47" s="18" t="s">
        <v>6445</v>
      </c>
      <c r="J47" s="17" t="s">
        <v>535</v>
      </c>
      <c r="K47" s="17">
        <v>2</v>
      </c>
      <c r="L47" s="24">
        <v>145130</v>
      </c>
      <c r="M47" s="20">
        <f t="shared" si="0"/>
        <v>27575</v>
      </c>
      <c r="N47" s="24">
        <v>848652</v>
      </c>
      <c r="O47" s="21">
        <f t="shared" si="1"/>
        <v>1021357</v>
      </c>
    </row>
    <row r="48" spans="1:15" s="16" customFormat="1" ht="72.5" x14ac:dyDescent="0.35">
      <c r="A48" s="17" t="s">
        <v>222</v>
      </c>
      <c r="B48" s="17" t="s">
        <v>9181</v>
      </c>
      <c r="C48" s="17">
        <v>44847</v>
      </c>
      <c r="D48" s="17" t="s">
        <v>4424</v>
      </c>
      <c r="E48" s="19">
        <v>244847004025</v>
      </c>
      <c r="F48" s="19" t="s">
        <v>6446</v>
      </c>
      <c r="G48" s="19">
        <v>244847004025</v>
      </c>
      <c r="H48" s="18" t="s">
        <v>6447</v>
      </c>
      <c r="I48" s="18" t="s">
        <v>6448</v>
      </c>
      <c r="J48" s="17" t="s">
        <v>535</v>
      </c>
      <c r="K48" s="17">
        <v>1</v>
      </c>
      <c r="L48" s="24">
        <v>145130</v>
      </c>
      <c r="M48" s="20">
        <f t="shared" si="0"/>
        <v>27575</v>
      </c>
      <c r="N48" s="24">
        <v>848652</v>
      </c>
      <c r="O48" s="21">
        <f t="shared" si="1"/>
        <v>1021357</v>
      </c>
    </row>
    <row r="49" spans="1:15" s="16" customFormat="1" ht="29" x14ac:dyDescent="0.35">
      <c r="A49" s="17" t="s">
        <v>222</v>
      </c>
      <c r="B49" s="17" t="s">
        <v>6488</v>
      </c>
      <c r="C49" s="17">
        <v>5101</v>
      </c>
      <c r="D49" s="17" t="s">
        <v>6489</v>
      </c>
      <c r="E49" s="19">
        <v>105101000571</v>
      </c>
      <c r="F49" s="19" t="s">
        <v>6490</v>
      </c>
      <c r="G49" s="19">
        <v>105101000571</v>
      </c>
      <c r="H49" s="18" t="s">
        <v>6491</v>
      </c>
      <c r="I49" s="18" t="s">
        <v>6492</v>
      </c>
      <c r="J49" s="17" t="s">
        <v>523</v>
      </c>
      <c r="K49" s="17">
        <v>1</v>
      </c>
      <c r="L49" s="24">
        <v>145130</v>
      </c>
      <c r="M49" s="20">
        <f t="shared" si="0"/>
        <v>27575</v>
      </c>
      <c r="N49" s="24">
        <v>848652</v>
      </c>
      <c r="O49" s="21">
        <f t="shared" si="1"/>
        <v>1021357</v>
      </c>
    </row>
    <row r="50" spans="1:15" s="16" customFormat="1" x14ac:dyDescent="0.35">
      <c r="A50" s="17" t="s">
        <v>222</v>
      </c>
      <c r="B50" s="17" t="s">
        <v>6488</v>
      </c>
      <c r="C50" s="17">
        <v>5113</v>
      </c>
      <c r="D50" s="17" t="s">
        <v>6493</v>
      </c>
      <c r="E50" s="19">
        <v>105113000071</v>
      </c>
      <c r="F50" s="19" t="s">
        <v>6494</v>
      </c>
      <c r="G50" s="19">
        <v>105113800000</v>
      </c>
      <c r="H50" s="18" t="s">
        <v>6495</v>
      </c>
      <c r="I50" s="18" t="s">
        <v>6496</v>
      </c>
      <c r="J50" s="17" t="s">
        <v>523</v>
      </c>
      <c r="K50" s="17">
        <v>2</v>
      </c>
      <c r="L50" s="24">
        <v>145130</v>
      </c>
      <c r="M50" s="20">
        <f t="shared" si="0"/>
        <v>27575</v>
      </c>
      <c r="N50" s="24">
        <v>848652</v>
      </c>
      <c r="O50" s="21">
        <f t="shared" si="1"/>
        <v>1021357</v>
      </c>
    </row>
    <row r="51" spans="1:15" s="16" customFormat="1" x14ac:dyDescent="0.35">
      <c r="A51" s="17" t="s">
        <v>222</v>
      </c>
      <c r="B51" s="17" t="s">
        <v>6488</v>
      </c>
      <c r="C51" s="17">
        <v>5147</v>
      </c>
      <c r="D51" s="17" t="s">
        <v>532</v>
      </c>
      <c r="E51" s="19">
        <v>105147000568</v>
      </c>
      <c r="F51" s="19" t="s">
        <v>6497</v>
      </c>
      <c r="G51" s="19">
        <v>105147800025</v>
      </c>
      <c r="H51" s="18" t="s">
        <v>6498</v>
      </c>
      <c r="I51" s="18" t="s">
        <v>6499</v>
      </c>
      <c r="J51" s="17" t="s">
        <v>523</v>
      </c>
      <c r="K51" s="17">
        <v>4</v>
      </c>
      <c r="L51" s="24">
        <v>145130</v>
      </c>
      <c r="M51" s="20">
        <f t="shared" si="0"/>
        <v>27575</v>
      </c>
      <c r="N51" s="24">
        <v>848652</v>
      </c>
      <c r="O51" s="21">
        <f t="shared" si="1"/>
        <v>1021357</v>
      </c>
    </row>
    <row r="52" spans="1:15" s="16" customFormat="1" ht="29" x14ac:dyDescent="0.35">
      <c r="A52" s="17" t="s">
        <v>222</v>
      </c>
      <c r="B52" s="17" t="s">
        <v>6488</v>
      </c>
      <c r="C52" s="17">
        <v>5237</v>
      </c>
      <c r="D52" s="17" t="s">
        <v>6500</v>
      </c>
      <c r="E52" s="19">
        <v>105237000150</v>
      </c>
      <c r="F52" s="19" t="s">
        <v>6501</v>
      </c>
      <c r="G52" s="19">
        <v>105237000052</v>
      </c>
      <c r="H52" s="18" t="s">
        <v>6502</v>
      </c>
      <c r="I52" s="18" t="s">
        <v>6503</v>
      </c>
      <c r="J52" s="17" t="s">
        <v>523</v>
      </c>
      <c r="K52" s="17">
        <v>3</v>
      </c>
      <c r="L52" s="24">
        <v>145130</v>
      </c>
      <c r="M52" s="20">
        <f t="shared" si="0"/>
        <v>27575</v>
      </c>
      <c r="N52" s="24">
        <v>848652</v>
      </c>
      <c r="O52" s="21">
        <f t="shared" si="1"/>
        <v>1021357</v>
      </c>
    </row>
    <row r="53" spans="1:15" s="16" customFormat="1" ht="29" x14ac:dyDescent="0.35">
      <c r="A53" s="17" t="s">
        <v>222</v>
      </c>
      <c r="B53" s="17" t="s">
        <v>6488</v>
      </c>
      <c r="C53" s="17">
        <v>5284</v>
      </c>
      <c r="D53" s="17" t="s">
        <v>6504</v>
      </c>
      <c r="E53" s="19">
        <v>205284000961</v>
      </c>
      <c r="F53" s="19" t="s">
        <v>6505</v>
      </c>
      <c r="G53" s="19">
        <v>205284000961</v>
      </c>
      <c r="H53" s="18" t="s">
        <v>6505</v>
      </c>
      <c r="I53" s="18" t="s">
        <v>6506</v>
      </c>
      <c r="J53" s="17" t="s">
        <v>535</v>
      </c>
      <c r="K53" s="17">
        <v>2</v>
      </c>
      <c r="L53" s="24">
        <v>145130</v>
      </c>
      <c r="M53" s="20">
        <f t="shared" si="0"/>
        <v>27575</v>
      </c>
      <c r="N53" s="24">
        <v>848652</v>
      </c>
      <c r="O53" s="21">
        <f t="shared" si="1"/>
        <v>1021357</v>
      </c>
    </row>
    <row r="54" spans="1:15" s="16" customFormat="1" ht="29" x14ac:dyDescent="0.35">
      <c r="A54" s="17" t="s">
        <v>222</v>
      </c>
      <c r="B54" s="17" t="s">
        <v>6488</v>
      </c>
      <c r="C54" s="17">
        <v>5284</v>
      </c>
      <c r="D54" s="17" t="s">
        <v>6504</v>
      </c>
      <c r="E54" s="19">
        <v>105284000800</v>
      </c>
      <c r="F54" s="19" t="s">
        <v>551</v>
      </c>
      <c r="G54" s="19">
        <v>205284000022</v>
      </c>
      <c r="H54" s="18" t="s">
        <v>6507</v>
      </c>
      <c r="I54" s="18" t="s">
        <v>6508</v>
      </c>
      <c r="J54" s="17" t="s">
        <v>535</v>
      </c>
      <c r="K54" s="17">
        <v>1</v>
      </c>
      <c r="L54" s="24">
        <v>145130</v>
      </c>
      <c r="M54" s="20">
        <f t="shared" si="0"/>
        <v>27575</v>
      </c>
      <c r="N54" s="24">
        <v>848652</v>
      </c>
      <c r="O54" s="21">
        <f t="shared" si="1"/>
        <v>1021357</v>
      </c>
    </row>
    <row r="55" spans="1:15" s="16" customFormat="1" x14ac:dyDescent="0.35">
      <c r="A55" s="17" t="s">
        <v>222</v>
      </c>
      <c r="B55" s="17" t="s">
        <v>6488</v>
      </c>
      <c r="C55" s="17">
        <v>5284</v>
      </c>
      <c r="D55" s="17" t="s">
        <v>6504</v>
      </c>
      <c r="E55" s="19">
        <v>205284000162</v>
      </c>
      <c r="F55" s="19" t="s">
        <v>6509</v>
      </c>
      <c r="G55" s="19">
        <v>205284001720</v>
      </c>
      <c r="H55" s="18" t="s">
        <v>6510</v>
      </c>
      <c r="I55" s="18" t="s">
        <v>6511</v>
      </c>
      <c r="J55" s="17" t="s">
        <v>535</v>
      </c>
      <c r="K55" s="17">
        <v>1</v>
      </c>
      <c r="L55" s="24">
        <v>145130</v>
      </c>
      <c r="M55" s="20">
        <f t="shared" si="0"/>
        <v>27575</v>
      </c>
      <c r="N55" s="24">
        <v>848652</v>
      </c>
      <c r="O55" s="21">
        <f t="shared" si="1"/>
        <v>1021357</v>
      </c>
    </row>
    <row r="56" spans="1:15" s="16" customFormat="1" ht="29" x14ac:dyDescent="0.35">
      <c r="A56" s="17" t="s">
        <v>222</v>
      </c>
      <c r="B56" s="17" t="s">
        <v>6488</v>
      </c>
      <c r="C56" s="17">
        <v>5480</v>
      </c>
      <c r="D56" s="17" t="s">
        <v>6512</v>
      </c>
      <c r="E56" s="19">
        <v>105480000010</v>
      </c>
      <c r="F56" s="19" t="s">
        <v>6513</v>
      </c>
      <c r="G56" s="19">
        <v>105480800122</v>
      </c>
      <c r="H56" s="18" t="s">
        <v>6514</v>
      </c>
      <c r="I56" s="18" t="s">
        <v>6515</v>
      </c>
      <c r="J56" s="17" t="s">
        <v>523</v>
      </c>
      <c r="K56" s="17">
        <v>4</v>
      </c>
      <c r="L56" s="24">
        <v>145130</v>
      </c>
      <c r="M56" s="20">
        <f t="shared" si="0"/>
        <v>27575</v>
      </c>
      <c r="N56" s="24">
        <v>848652</v>
      </c>
      <c r="O56" s="21">
        <f t="shared" si="1"/>
        <v>1021357</v>
      </c>
    </row>
    <row r="57" spans="1:15" s="16" customFormat="1" ht="29" x14ac:dyDescent="0.35">
      <c r="A57" s="17" t="s">
        <v>222</v>
      </c>
      <c r="B57" s="17" t="s">
        <v>6488</v>
      </c>
      <c r="C57" s="17">
        <v>5480</v>
      </c>
      <c r="D57" s="17" t="s">
        <v>6512</v>
      </c>
      <c r="E57" s="19">
        <v>205480000138</v>
      </c>
      <c r="F57" s="19" t="s">
        <v>6516</v>
      </c>
      <c r="G57" s="19">
        <v>205480000138</v>
      </c>
      <c r="H57" s="18" t="s">
        <v>6516</v>
      </c>
      <c r="I57" s="18" t="s">
        <v>6517</v>
      </c>
      <c r="J57" s="17" t="s">
        <v>535</v>
      </c>
      <c r="K57" s="17">
        <v>1</v>
      </c>
      <c r="L57" s="24">
        <v>145130</v>
      </c>
      <c r="M57" s="20">
        <f t="shared" si="0"/>
        <v>27575</v>
      </c>
      <c r="N57" s="24">
        <v>848652</v>
      </c>
      <c r="O57" s="21">
        <f t="shared" si="1"/>
        <v>1021357</v>
      </c>
    </row>
    <row r="58" spans="1:15" s="16" customFormat="1" ht="29" x14ac:dyDescent="0.35">
      <c r="A58" s="17" t="s">
        <v>222</v>
      </c>
      <c r="B58" s="17" t="s">
        <v>6488</v>
      </c>
      <c r="C58" s="17">
        <v>5656</v>
      </c>
      <c r="D58" s="17" t="s">
        <v>6518</v>
      </c>
      <c r="E58" s="19">
        <v>205656000164</v>
      </c>
      <c r="F58" s="19" t="s">
        <v>6519</v>
      </c>
      <c r="G58" s="19">
        <v>105656000232</v>
      </c>
      <c r="H58" s="18" t="s">
        <v>6520</v>
      </c>
      <c r="I58" s="18" t="s">
        <v>6521</v>
      </c>
      <c r="J58" s="17" t="s">
        <v>523</v>
      </c>
      <c r="K58" s="17">
        <v>2</v>
      </c>
      <c r="L58" s="24">
        <v>145130</v>
      </c>
      <c r="M58" s="20">
        <f t="shared" si="0"/>
        <v>27575</v>
      </c>
      <c r="N58" s="24">
        <v>848652</v>
      </c>
      <c r="O58" s="21">
        <f t="shared" si="1"/>
        <v>1021357</v>
      </c>
    </row>
    <row r="59" spans="1:15" s="16" customFormat="1" ht="43.5" x14ac:dyDescent="0.35">
      <c r="A59" s="17" t="s">
        <v>222</v>
      </c>
      <c r="B59" s="17" t="s">
        <v>6488</v>
      </c>
      <c r="C59" s="17">
        <v>5861</v>
      </c>
      <c r="D59" s="17" t="s">
        <v>6522</v>
      </c>
      <c r="E59" s="19">
        <v>205861000037</v>
      </c>
      <c r="F59" s="19" t="s">
        <v>6523</v>
      </c>
      <c r="G59" s="19">
        <v>105861000530</v>
      </c>
      <c r="H59" s="18" t="s">
        <v>6524</v>
      </c>
      <c r="I59" s="18" t="s">
        <v>6525</v>
      </c>
      <c r="J59" s="17" t="s">
        <v>523</v>
      </c>
      <c r="K59" s="17">
        <v>2</v>
      </c>
      <c r="L59" s="24">
        <v>145130</v>
      </c>
      <c r="M59" s="20">
        <f t="shared" si="0"/>
        <v>27575</v>
      </c>
      <c r="N59" s="24">
        <v>848652</v>
      </c>
      <c r="O59" s="21">
        <f t="shared" si="1"/>
        <v>1021357</v>
      </c>
    </row>
    <row r="60" spans="1:15" s="16" customFormat="1" ht="29" x14ac:dyDescent="0.35">
      <c r="A60" s="17" t="s">
        <v>222</v>
      </c>
      <c r="B60" s="17" t="s">
        <v>6488</v>
      </c>
      <c r="C60" s="17">
        <v>5861</v>
      </c>
      <c r="D60" s="17" t="s">
        <v>6522</v>
      </c>
      <c r="E60" s="19">
        <v>105861000199</v>
      </c>
      <c r="F60" s="19" t="s">
        <v>6526</v>
      </c>
      <c r="G60" s="19">
        <v>105861800013</v>
      </c>
      <c r="H60" s="18" t="s">
        <v>6527</v>
      </c>
      <c r="I60" s="18" t="s">
        <v>6528</v>
      </c>
      <c r="J60" s="17" t="s">
        <v>523</v>
      </c>
      <c r="K60" s="17">
        <v>2</v>
      </c>
      <c r="L60" s="24">
        <v>145130</v>
      </c>
      <c r="M60" s="20">
        <f t="shared" si="0"/>
        <v>27575</v>
      </c>
      <c r="N60" s="24">
        <v>848652</v>
      </c>
      <c r="O60" s="21">
        <f t="shared" si="1"/>
        <v>1021357</v>
      </c>
    </row>
    <row r="61" spans="1:15" s="16" customFormat="1" ht="29" x14ac:dyDescent="0.35">
      <c r="A61" s="17" t="s">
        <v>222</v>
      </c>
      <c r="B61" s="17" t="s">
        <v>6488</v>
      </c>
      <c r="C61" s="17">
        <v>5088</v>
      </c>
      <c r="D61" s="17" t="s">
        <v>4874</v>
      </c>
      <c r="E61" s="19">
        <v>105088001679</v>
      </c>
      <c r="F61" s="19" t="s">
        <v>6529</v>
      </c>
      <c r="G61" s="19">
        <v>105088001679</v>
      </c>
      <c r="H61" s="18" t="s">
        <v>6529</v>
      </c>
      <c r="I61" s="18" t="s">
        <v>6530</v>
      </c>
      <c r="J61" s="17" t="s">
        <v>523</v>
      </c>
      <c r="K61" s="17">
        <v>1</v>
      </c>
      <c r="L61" s="24">
        <v>145130</v>
      </c>
      <c r="M61" s="20">
        <f t="shared" si="0"/>
        <v>27575</v>
      </c>
      <c r="N61" s="24">
        <v>848652</v>
      </c>
      <c r="O61" s="21">
        <f t="shared" si="1"/>
        <v>1021357</v>
      </c>
    </row>
    <row r="62" spans="1:15" s="16" customFormat="1" ht="29" x14ac:dyDescent="0.35">
      <c r="A62" s="17" t="s">
        <v>222</v>
      </c>
      <c r="B62" s="17" t="s">
        <v>6488</v>
      </c>
      <c r="C62" s="17">
        <v>5088</v>
      </c>
      <c r="D62" s="17" t="s">
        <v>4874</v>
      </c>
      <c r="E62" s="19">
        <v>105088001911</v>
      </c>
      <c r="F62" s="19" t="s">
        <v>6531</v>
      </c>
      <c r="G62" s="19">
        <v>105088002985</v>
      </c>
      <c r="H62" s="18" t="s">
        <v>6532</v>
      </c>
      <c r="I62" s="18" t="s">
        <v>6533</v>
      </c>
      <c r="J62" s="17" t="s">
        <v>523</v>
      </c>
      <c r="K62" s="17">
        <v>1</v>
      </c>
      <c r="L62" s="24">
        <v>145130</v>
      </c>
      <c r="M62" s="20">
        <f t="shared" si="0"/>
        <v>27575</v>
      </c>
      <c r="N62" s="24">
        <v>848652</v>
      </c>
      <c r="O62" s="21">
        <f t="shared" si="1"/>
        <v>1021357</v>
      </c>
    </row>
    <row r="63" spans="1:15" s="16" customFormat="1" x14ac:dyDescent="0.35">
      <c r="A63" s="17" t="s">
        <v>222</v>
      </c>
      <c r="B63" s="17" t="s">
        <v>6488</v>
      </c>
      <c r="C63" s="17">
        <v>5088</v>
      </c>
      <c r="D63" s="17" t="s">
        <v>4874</v>
      </c>
      <c r="E63" s="19">
        <v>305088002950</v>
      </c>
      <c r="F63" s="19" t="s">
        <v>6534</v>
      </c>
      <c r="G63" s="19">
        <v>305088002950</v>
      </c>
      <c r="H63" s="18" t="s">
        <v>6535</v>
      </c>
      <c r="I63" s="18" t="s">
        <v>6536</v>
      </c>
      <c r="J63" s="17" t="s">
        <v>523</v>
      </c>
      <c r="K63" s="17">
        <v>1</v>
      </c>
      <c r="L63" s="24">
        <v>145130</v>
      </c>
      <c r="M63" s="20">
        <f t="shared" si="0"/>
        <v>27575</v>
      </c>
      <c r="N63" s="24">
        <v>848652</v>
      </c>
      <c r="O63" s="21">
        <f t="shared" si="1"/>
        <v>1021357</v>
      </c>
    </row>
    <row r="64" spans="1:15" s="16" customFormat="1" ht="29" x14ac:dyDescent="0.35">
      <c r="A64" s="17" t="s">
        <v>222</v>
      </c>
      <c r="B64" s="17" t="s">
        <v>6488</v>
      </c>
      <c r="C64" s="17">
        <v>5001</v>
      </c>
      <c r="D64" s="17" t="s">
        <v>6537</v>
      </c>
      <c r="E64" s="19">
        <v>205001001389</v>
      </c>
      <c r="F64" s="19" t="s">
        <v>6538</v>
      </c>
      <c r="G64" s="19">
        <v>205001014189</v>
      </c>
      <c r="H64" s="18" t="s">
        <v>6539</v>
      </c>
      <c r="I64" s="18" t="s">
        <v>6540</v>
      </c>
      <c r="J64" s="17" t="s">
        <v>535</v>
      </c>
      <c r="K64" s="17">
        <v>1</v>
      </c>
      <c r="L64" s="24">
        <v>145130</v>
      </c>
      <c r="M64" s="20">
        <f t="shared" si="0"/>
        <v>27575</v>
      </c>
      <c r="N64" s="24">
        <v>848652</v>
      </c>
      <c r="O64" s="21">
        <f t="shared" si="1"/>
        <v>1021357</v>
      </c>
    </row>
    <row r="65" spans="1:15" s="16" customFormat="1" ht="29" x14ac:dyDescent="0.35">
      <c r="A65" s="17" t="s">
        <v>222</v>
      </c>
      <c r="B65" s="17" t="s">
        <v>6488</v>
      </c>
      <c r="C65" s="17">
        <v>5001</v>
      </c>
      <c r="D65" s="17" t="s">
        <v>6537</v>
      </c>
      <c r="E65" s="19">
        <v>205001001389</v>
      </c>
      <c r="F65" s="19" t="s">
        <v>6538</v>
      </c>
      <c r="G65" s="19">
        <v>205001003462</v>
      </c>
      <c r="H65" s="18" t="s">
        <v>6541</v>
      </c>
      <c r="I65" s="18" t="s">
        <v>6542</v>
      </c>
      <c r="J65" s="17" t="s">
        <v>535</v>
      </c>
      <c r="K65" s="17">
        <v>1</v>
      </c>
      <c r="L65" s="24">
        <v>145130</v>
      </c>
      <c r="M65" s="20">
        <f t="shared" si="0"/>
        <v>27575</v>
      </c>
      <c r="N65" s="24">
        <v>848652</v>
      </c>
      <c r="O65" s="21">
        <f t="shared" si="1"/>
        <v>1021357</v>
      </c>
    </row>
    <row r="66" spans="1:15" s="16" customFormat="1" ht="29" x14ac:dyDescent="0.35">
      <c r="A66" s="17" t="s">
        <v>222</v>
      </c>
      <c r="B66" s="17" t="s">
        <v>6488</v>
      </c>
      <c r="C66" s="17">
        <v>5001</v>
      </c>
      <c r="D66" s="17" t="s">
        <v>6537</v>
      </c>
      <c r="E66" s="19">
        <v>205001001389</v>
      </c>
      <c r="F66" s="19" t="s">
        <v>6538</v>
      </c>
      <c r="G66" s="19">
        <v>205001001389</v>
      </c>
      <c r="H66" s="18" t="s">
        <v>6543</v>
      </c>
      <c r="I66" s="18" t="s">
        <v>6544</v>
      </c>
      <c r="J66" s="17" t="s">
        <v>535</v>
      </c>
      <c r="K66" s="17">
        <v>1</v>
      </c>
      <c r="L66" s="24">
        <v>145130</v>
      </c>
      <c r="M66" s="20">
        <f t="shared" si="0"/>
        <v>27575</v>
      </c>
      <c r="N66" s="24">
        <v>848652</v>
      </c>
      <c r="O66" s="21">
        <f t="shared" si="1"/>
        <v>1021357</v>
      </c>
    </row>
    <row r="67" spans="1:15" s="16" customFormat="1" ht="29" x14ac:dyDescent="0.35">
      <c r="A67" s="17" t="s">
        <v>222</v>
      </c>
      <c r="B67" s="17" t="s">
        <v>6488</v>
      </c>
      <c r="C67" s="17">
        <v>5001</v>
      </c>
      <c r="D67" s="17" t="s">
        <v>6537</v>
      </c>
      <c r="E67" s="19">
        <v>205001009916</v>
      </c>
      <c r="F67" s="19" t="s">
        <v>6545</v>
      </c>
      <c r="G67" s="19">
        <v>205001009916</v>
      </c>
      <c r="H67" s="18" t="s">
        <v>6545</v>
      </c>
      <c r="I67" s="18" t="s">
        <v>6546</v>
      </c>
      <c r="J67" s="17" t="s">
        <v>535</v>
      </c>
      <c r="K67" s="17">
        <v>2</v>
      </c>
      <c r="L67" s="24">
        <v>145130</v>
      </c>
      <c r="M67" s="20">
        <f t="shared" si="0"/>
        <v>27575</v>
      </c>
      <c r="N67" s="24">
        <v>848652</v>
      </c>
      <c r="O67" s="21">
        <f t="shared" si="1"/>
        <v>1021357</v>
      </c>
    </row>
    <row r="68" spans="1:15" s="16" customFormat="1" x14ac:dyDescent="0.35">
      <c r="A68" s="17" t="s">
        <v>222</v>
      </c>
      <c r="B68" s="17" t="s">
        <v>6488</v>
      </c>
      <c r="C68" s="17">
        <v>5001</v>
      </c>
      <c r="D68" s="17" t="s">
        <v>6537</v>
      </c>
      <c r="E68" s="19">
        <v>205001001966</v>
      </c>
      <c r="F68" s="19" t="s">
        <v>6547</v>
      </c>
      <c r="G68" s="19">
        <v>205001001966</v>
      </c>
      <c r="H68" s="18" t="s">
        <v>6547</v>
      </c>
      <c r="I68" s="18" t="s">
        <v>1136</v>
      </c>
      <c r="J68" s="17" t="s">
        <v>535</v>
      </c>
      <c r="K68" s="17">
        <v>1</v>
      </c>
      <c r="L68" s="24">
        <v>145130</v>
      </c>
      <c r="M68" s="20">
        <f t="shared" si="0"/>
        <v>27575</v>
      </c>
      <c r="N68" s="24">
        <v>848652</v>
      </c>
      <c r="O68" s="21">
        <f t="shared" si="1"/>
        <v>1021357</v>
      </c>
    </row>
    <row r="69" spans="1:15" s="16" customFormat="1" x14ac:dyDescent="0.35">
      <c r="A69" s="17" t="s">
        <v>222</v>
      </c>
      <c r="B69" s="17" t="s">
        <v>6488</v>
      </c>
      <c r="C69" s="17">
        <v>5001</v>
      </c>
      <c r="D69" s="17" t="s">
        <v>6537</v>
      </c>
      <c r="E69" s="19">
        <v>205001014308</v>
      </c>
      <c r="F69" s="19" t="s">
        <v>6548</v>
      </c>
      <c r="G69" s="19">
        <v>205001014308</v>
      </c>
      <c r="H69" s="18" t="s">
        <v>6548</v>
      </c>
      <c r="I69" s="18" t="s">
        <v>6549</v>
      </c>
      <c r="J69" s="17" t="s">
        <v>535</v>
      </c>
      <c r="K69" s="17">
        <v>1</v>
      </c>
      <c r="L69" s="24">
        <v>145130</v>
      </c>
      <c r="M69" s="20">
        <f t="shared" si="0"/>
        <v>27575</v>
      </c>
      <c r="N69" s="24">
        <v>848652</v>
      </c>
      <c r="O69" s="21">
        <f t="shared" si="1"/>
        <v>1021357</v>
      </c>
    </row>
    <row r="70" spans="1:15" s="16" customFormat="1" ht="29" x14ac:dyDescent="0.35">
      <c r="A70" s="17" t="s">
        <v>222</v>
      </c>
      <c r="B70" s="17" t="s">
        <v>6488</v>
      </c>
      <c r="C70" s="17">
        <v>5001</v>
      </c>
      <c r="D70" s="17" t="s">
        <v>6537</v>
      </c>
      <c r="E70" s="19">
        <v>205001021452</v>
      </c>
      <c r="F70" s="19" t="s">
        <v>6550</v>
      </c>
      <c r="G70" s="19">
        <v>205001008464</v>
      </c>
      <c r="H70" s="18" t="s">
        <v>6551</v>
      </c>
      <c r="I70" s="18" t="s">
        <v>6552</v>
      </c>
      <c r="J70" s="17" t="s">
        <v>535</v>
      </c>
      <c r="K70" s="17">
        <v>1</v>
      </c>
      <c r="L70" s="24">
        <v>145130</v>
      </c>
      <c r="M70" s="20">
        <f t="shared" si="0"/>
        <v>27575</v>
      </c>
      <c r="N70" s="24">
        <v>848652</v>
      </c>
      <c r="O70" s="21">
        <f t="shared" si="1"/>
        <v>1021357</v>
      </c>
    </row>
    <row r="71" spans="1:15" s="16" customFormat="1" ht="29" x14ac:dyDescent="0.35">
      <c r="A71" s="17" t="s">
        <v>222</v>
      </c>
      <c r="B71" s="17" t="s">
        <v>6488</v>
      </c>
      <c r="C71" s="17">
        <v>5001</v>
      </c>
      <c r="D71" s="17" t="s">
        <v>6537</v>
      </c>
      <c r="E71" s="19">
        <v>205001021452</v>
      </c>
      <c r="F71" s="19" t="s">
        <v>6550</v>
      </c>
      <c r="G71" s="19">
        <v>205001003322</v>
      </c>
      <c r="H71" s="18" t="s">
        <v>6553</v>
      </c>
      <c r="I71" s="18" t="s">
        <v>6554</v>
      </c>
      <c r="J71" s="17" t="s">
        <v>535</v>
      </c>
      <c r="K71" s="17">
        <v>1</v>
      </c>
      <c r="L71" s="24">
        <v>145130</v>
      </c>
      <c r="M71" s="20">
        <f t="shared" ref="M71:M134" si="2">ROUND(L71*0.19,0)</f>
        <v>27575</v>
      </c>
      <c r="N71" s="24">
        <v>848652</v>
      </c>
      <c r="O71" s="21">
        <f t="shared" ref="O71:O134" si="3">+L71+M71+N71</f>
        <v>1021357</v>
      </c>
    </row>
    <row r="72" spans="1:15" s="16" customFormat="1" ht="29" x14ac:dyDescent="0.35">
      <c r="A72" s="17" t="s">
        <v>222</v>
      </c>
      <c r="B72" s="17" t="s">
        <v>6488</v>
      </c>
      <c r="C72" s="17">
        <v>5001</v>
      </c>
      <c r="D72" s="17" t="s">
        <v>6537</v>
      </c>
      <c r="E72" s="19">
        <v>105001010855</v>
      </c>
      <c r="F72" s="19" t="s">
        <v>6555</v>
      </c>
      <c r="G72" s="19">
        <v>105001000710</v>
      </c>
      <c r="H72" s="18" t="s">
        <v>6556</v>
      </c>
      <c r="I72" s="18" t="s">
        <v>6557</v>
      </c>
      <c r="J72" s="17" t="s">
        <v>523</v>
      </c>
      <c r="K72" s="17">
        <v>2</v>
      </c>
      <c r="L72" s="24">
        <v>145130</v>
      </c>
      <c r="M72" s="20">
        <f t="shared" si="2"/>
        <v>27575</v>
      </c>
      <c r="N72" s="24">
        <v>848652</v>
      </c>
      <c r="O72" s="21">
        <f t="shared" si="3"/>
        <v>1021357</v>
      </c>
    </row>
    <row r="73" spans="1:15" s="16" customFormat="1" ht="29" x14ac:dyDescent="0.35">
      <c r="A73" s="17" t="s">
        <v>222</v>
      </c>
      <c r="B73" s="17" t="s">
        <v>6488</v>
      </c>
      <c r="C73" s="17">
        <v>5001</v>
      </c>
      <c r="D73" s="17" t="s">
        <v>6537</v>
      </c>
      <c r="E73" s="19">
        <v>105001019925</v>
      </c>
      <c r="F73" s="19" t="s">
        <v>6558</v>
      </c>
      <c r="G73" s="19">
        <v>105001000027</v>
      </c>
      <c r="H73" s="18" t="s">
        <v>6559</v>
      </c>
      <c r="I73" s="18" t="s">
        <v>6560</v>
      </c>
      <c r="J73" s="17" t="s">
        <v>523</v>
      </c>
      <c r="K73" s="17">
        <v>4</v>
      </c>
      <c r="L73" s="24">
        <v>145130</v>
      </c>
      <c r="M73" s="20">
        <f t="shared" si="2"/>
        <v>27575</v>
      </c>
      <c r="N73" s="24">
        <v>848652</v>
      </c>
      <c r="O73" s="21">
        <f t="shared" si="3"/>
        <v>1021357</v>
      </c>
    </row>
    <row r="74" spans="1:15" s="16" customFormat="1" ht="29" x14ac:dyDescent="0.35">
      <c r="A74" s="17" t="s">
        <v>222</v>
      </c>
      <c r="B74" s="17" t="s">
        <v>6488</v>
      </c>
      <c r="C74" s="17">
        <v>5001</v>
      </c>
      <c r="D74" s="17" t="s">
        <v>6537</v>
      </c>
      <c r="E74" s="19">
        <v>105001019798</v>
      </c>
      <c r="F74" s="19" t="s">
        <v>6561</v>
      </c>
      <c r="G74" s="19">
        <v>105001020036</v>
      </c>
      <c r="H74" s="18" t="s">
        <v>6562</v>
      </c>
      <c r="I74" s="18" t="s">
        <v>6563</v>
      </c>
      <c r="J74" s="17" t="s">
        <v>523</v>
      </c>
      <c r="K74" s="17">
        <v>1</v>
      </c>
      <c r="L74" s="24">
        <v>145130</v>
      </c>
      <c r="M74" s="20">
        <f t="shared" si="2"/>
        <v>27575</v>
      </c>
      <c r="N74" s="24">
        <v>848652</v>
      </c>
      <c r="O74" s="21">
        <f t="shared" si="3"/>
        <v>1021357</v>
      </c>
    </row>
    <row r="75" spans="1:15" s="16" customFormat="1" ht="29" x14ac:dyDescent="0.35">
      <c r="A75" s="17" t="s">
        <v>222</v>
      </c>
      <c r="B75" s="17" t="s">
        <v>6488</v>
      </c>
      <c r="C75" s="17">
        <v>5001</v>
      </c>
      <c r="D75" s="17" t="s">
        <v>6537</v>
      </c>
      <c r="E75" s="19">
        <v>105001001368</v>
      </c>
      <c r="F75" s="19" t="s">
        <v>6564</v>
      </c>
      <c r="G75" s="19">
        <v>105001001368</v>
      </c>
      <c r="H75" s="18" t="s">
        <v>6564</v>
      </c>
      <c r="I75" s="18" t="s">
        <v>6565</v>
      </c>
      <c r="J75" s="17" t="s">
        <v>523</v>
      </c>
      <c r="K75" s="17">
        <v>1</v>
      </c>
      <c r="L75" s="24">
        <v>145130</v>
      </c>
      <c r="M75" s="20">
        <f t="shared" si="2"/>
        <v>27575</v>
      </c>
      <c r="N75" s="24">
        <v>848652</v>
      </c>
      <c r="O75" s="21">
        <f t="shared" si="3"/>
        <v>1021357</v>
      </c>
    </row>
    <row r="76" spans="1:15" s="16" customFormat="1" ht="43.5" x14ac:dyDescent="0.35">
      <c r="A76" s="17" t="s">
        <v>222</v>
      </c>
      <c r="B76" s="17" t="s">
        <v>6488</v>
      </c>
      <c r="C76" s="17">
        <v>5001</v>
      </c>
      <c r="D76" s="17" t="s">
        <v>6537</v>
      </c>
      <c r="E76" s="19">
        <v>105001011631</v>
      </c>
      <c r="F76" s="19" t="s">
        <v>6566</v>
      </c>
      <c r="G76" s="19">
        <v>105001000302</v>
      </c>
      <c r="H76" s="18" t="s">
        <v>6567</v>
      </c>
      <c r="I76" s="18" t="s">
        <v>6568</v>
      </c>
      <c r="J76" s="17" t="s">
        <v>523</v>
      </c>
      <c r="K76" s="17">
        <v>4</v>
      </c>
      <c r="L76" s="24">
        <v>145130</v>
      </c>
      <c r="M76" s="20">
        <f t="shared" si="2"/>
        <v>27575</v>
      </c>
      <c r="N76" s="24">
        <v>848652</v>
      </c>
      <c r="O76" s="21">
        <f t="shared" si="3"/>
        <v>1021357</v>
      </c>
    </row>
    <row r="77" spans="1:15" s="16" customFormat="1" x14ac:dyDescent="0.35">
      <c r="A77" s="17" t="s">
        <v>222</v>
      </c>
      <c r="B77" s="17" t="s">
        <v>6488</v>
      </c>
      <c r="C77" s="17">
        <v>5001</v>
      </c>
      <c r="D77" s="17" t="s">
        <v>6537</v>
      </c>
      <c r="E77" s="19">
        <v>105001001198</v>
      </c>
      <c r="F77" s="19" t="s">
        <v>6569</v>
      </c>
      <c r="G77" s="19">
        <v>105001026735</v>
      </c>
      <c r="H77" s="18" t="s">
        <v>6570</v>
      </c>
      <c r="I77" s="18" t="s">
        <v>6571</v>
      </c>
      <c r="J77" s="17" t="s">
        <v>523</v>
      </c>
      <c r="K77" s="17">
        <v>1</v>
      </c>
      <c r="L77" s="24">
        <v>145130</v>
      </c>
      <c r="M77" s="20">
        <f t="shared" si="2"/>
        <v>27575</v>
      </c>
      <c r="N77" s="24">
        <v>848652</v>
      </c>
      <c r="O77" s="21">
        <f t="shared" si="3"/>
        <v>1021357</v>
      </c>
    </row>
    <row r="78" spans="1:15" s="16" customFormat="1" ht="29" x14ac:dyDescent="0.35">
      <c r="A78" s="17" t="s">
        <v>222</v>
      </c>
      <c r="B78" s="17" t="s">
        <v>6488</v>
      </c>
      <c r="C78" s="17">
        <v>5001</v>
      </c>
      <c r="D78" s="17" t="s">
        <v>6537</v>
      </c>
      <c r="E78" s="19">
        <v>105001012092</v>
      </c>
      <c r="F78" s="19" t="s">
        <v>6572</v>
      </c>
      <c r="G78" s="19">
        <v>105001012092</v>
      </c>
      <c r="H78" s="18" t="s">
        <v>6572</v>
      </c>
      <c r="I78" s="18" t="s">
        <v>6573</v>
      </c>
      <c r="J78" s="17" t="s">
        <v>523</v>
      </c>
      <c r="K78" s="17">
        <v>1</v>
      </c>
      <c r="L78" s="24">
        <v>145130</v>
      </c>
      <c r="M78" s="20">
        <f t="shared" si="2"/>
        <v>27575</v>
      </c>
      <c r="N78" s="24">
        <v>848652</v>
      </c>
      <c r="O78" s="21">
        <f t="shared" si="3"/>
        <v>1021357</v>
      </c>
    </row>
    <row r="79" spans="1:15" s="16" customFormat="1" x14ac:dyDescent="0.35">
      <c r="A79" s="17" t="s">
        <v>222</v>
      </c>
      <c r="B79" s="17" t="s">
        <v>6488</v>
      </c>
      <c r="C79" s="17">
        <v>5001</v>
      </c>
      <c r="D79" s="17" t="s">
        <v>6537</v>
      </c>
      <c r="E79" s="19">
        <v>105001026549</v>
      </c>
      <c r="F79" s="19" t="s">
        <v>6574</v>
      </c>
      <c r="G79" s="19">
        <v>105001018058</v>
      </c>
      <c r="H79" s="18" t="s">
        <v>6575</v>
      </c>
      <c r="I79" s="18" t="s">
        <v>6576</v>
      </c>
      <c r="J79" s="17" t="s">
        <v>523</v>
      </c>
      <c r="K79" s="17">
        <v>1</v>
      </c>
      <c r="L79" s="24">
        <v>145130</v>
      </c>
      <c r="M79" s="20">
        <f t="shared" si="2"/>
        <v>27575</v>
      </c>
      <c r="N79" s="24">
        <v>848652</v>
      </c>
      <c r="O79" s="21">
        <f t="shared" si="3"/>
        <v>1021357</v>
      </c>
    </row>
    <row r="80" spans="1:15" s="16" customFormat="1" ht="29" x14ac:dyDescent="0.35">
      <c r="A80" s="17" t="s">
        <v>222</v>
      </c>
      <c r="B80" s="17" t="s">
        <v>6488</v>
      </c>
      <c r="C80" s="17">
        <v>5001</v>
      </c>
      <c r="D80" s="17" t="s">
        <v>6537</v>
      </c>
      <c r="E80" s="19">
        <v>105001002071</v>
      </c>
      <c r="F80" s="19" t="s">
        <v>6577</v>
      </c>
      <c r="G80" s="19">
        <v>105001001775</v>
      </c>
      <c r="H80" s="18" t="s">
        <v>6578</v>
      </c>
      <c r="I80" s="18" t="s">
        <v>6579</v>
      </c>
      <c r="J80" s="17" t="s">
        <v>523</v>
      </c>
      <c r="K80" s="17">
        <v>2</v>
      </c>
      <c r="L80" s="24">
        <v>145130</v>
      </c>
      <c r="M80" s="20">
        <f t="shared" si="2"/>
        <v>27575</v>
      </c>
      <c r="N80" s="24">
        <v>848652</v>
      </c>
      <c r="O80" s="21">
        <f t="shared" si="3"/>
        <v>1021357</v>
      </c>
    </row>
    <row r="81" spans="1:15" s="16" customFormat="1" ht="29" x14ac:dyDescent="0.35">
      <c r="A81" s="17" t="s">
        <v>222</v>
      </c>
      <c r="B81" s="17" t="s">
        <v>6488</v>
      </c>
      <c r="C81" s="17">
        <v>5001</v>
      </c>
      <c r="D81" s="17" t="s">
        <v>6537</v>
      </c>
      <c r="E81" s="19">
        <v>105001015148</v>
      </c>
      <c r="F81" s="19" t="s">
        <v>6580</v>
      </c>
      <c r="G81" s="19">
        <v>105001015148</v>
      </c>
      <c r="H81" s="18" t="s">
        <v>6580</v>
      </c>
      <c r="I81" s="18" t="s">
        <v>6581</v>
      </c>
      <c r="J81" s="17" t="s">
        <v>523</v>
      </c>
      <c r="K81" s="17">
        <v>3</v>
      </c>
      <c r="L81" s="24">
        <v>145130</v>
      </c>
      <c r="M81" s="20">
        <f t="shared" si="2"/>
        <v>27575</v>
      </c>
      <c r="N81" s="24">
        <v>848652</v>
      </c>
      <c r="O81" s="21">
        <f t="shared" si="3"/>
        <v>1021357</v>
      </c>
    </row>
    <row r="82" spans="1:15" s="16" customFormat="1" ht="29" x14ac:dyDescent="0.35">
      <c r="A82" s="17" t="s">
        <v>222</v>
      </c>
      <c r="B82" s="17" t="s">
        <v>6488</v>
      </c>
      <c r="C82" s="17">
        <v>5001</v>
      </c>
      <c r="D82" s="17" t="s">
        <v>6537</v>
      </c>
      <c r="E82" s="19">
        <v>105001000141</v>
      </c>
      <c r="F82" s="19" t="s">
        <v>6582</v>
      </c>
      <c r="G82" s="19">
        <v>105001000141</v>
      </c>
      <c r="H82" s="18" t="s">
        <v>6582</v>
      </c>
      <c r="I82" s="18" t="s">
        <v>6583</v>
      </c>
      <c r="J82" s="17" t="s">
        <v>523</v>
      </c>
      <c r="K82" s="17">
        <v>1</v>
      </c>
      <c r="L82" s="24">
        <v>145130</v>
      </c>
      <c r="M82" s="20">
        <f t="shared" si="2"/>
        <v>27575</v>
      </c>
      <c r="N82" s="24">
        <v>848652</v>
      </c>
      <c r="O82" s="21">
        <f t="shared" si="3"/>
        <v>1021357</v>
      </c>
    </row>
    <row r="83" spans="1:15" s="16" customFormat="1" ht="29" x14ac:dyDescent="0.35">
      <c r="A83" s="17" t="s">
        <v>222</v>
      </c>
      <c r="B83" s="17" t="s">
        <v>6488</v>
      </c>
      <c r="C83" s="17">
        <v>5001</v>
      </c>
      <c r="D83" s="17" t="s">
        <v>6537</v>
      </c>
      <c r="E83" s="19">
        <v>105001001881</v>
      </c>
      <c r="F83" s="19" t="s">
        <v>6584</v>
      </c>
      <c r="G83" s="19">
        <v>105001014435</v>
      </c>
      <c r="H83" s="18" t="s">
        <v>6585</v>
      </c>
      <c r="I83" s="18" t="s">
        <v>6586</v>
      </c>
      <c r="J83" s="17" t="s">
        <v>523</v>
      </c>
      <c r="K83" s="17">
        <v>3</v>
      </c>
      <c r="L83" s="24">
        <v>145130</v>
      </c>
      <c r="M83" s="20">
        <f t="shared" si="2"/>
        <v>27575</v>
      </c>
      <c r="N83" s="24">
        <v>848652</v>
      </c>
      <c r="O83" s="21">
        <f t="shared" si="3"/>
        <v>1021357</v>
      </c>
    </row>
    <row r="84" spans="1:15" s="16" customFormat="1" x14ac:dyDescent="0.35">
      <c r="A84" s="17" t="s">
        <v>222</v>
      </c>
      <c r="B84" s="17" t="s">
        <v>6488</v>
      </c>
      <c r="C84" s="17">
        <v>5001</v>
      </c>
      <c r="D84" s="17" t="s">
        <v>6537</v>
      </c>
      <c r="E84" s="19">
        <v>105001024073</v>
      </c>
      <c r="F84" s="19" t="s">
        <v>6587</v>
      </c>
      <c r="G84" s="19">
        <v>105001007471</v>
      </c>
      <c r="H84" s="18" t="s">
        <v>6588</v>
      </c>
      <c r="I84" s="18" t="s">
        <v>6589</v>
      </c>
      <c r="J84" s="17" t="s">
        <v>523</v>
      </c>
      <c r="K84" s="17">
        <v>1</v>
      </c>
      <c r="L84" s="24">
        <v>145130</v>
      </c>
      <c r="M84" s="20">
        <f t="shared" si="2"/>
        <v>27575</v>
      </c>
      <c r="N84" s="24">
        <v>848652</v>
      </c>
      <c r="O84" s="21">
        <f t="shared" si="3"/>
        <v>1021357</v>
      </c>
    </row>
    <row r="85" spans="1:15" s="16" customFormat="1" ht="29" x14ac:dyDescent="0.35">
      <c r="A85" s="17" t="s">
        <v>222</v>
      </c>
      <c r="B85" s="17" t="s">
        <v>6488</v>
      </c>
      <c r="C85" s="17">
        <v>5001</v>
      </c>
      <c r="D85" s="17" t="s">
        <v>6537</v>
      </c>
      <c r="E85" s="19">
        <v>105001011088</v>
      </c>
      <c r="F85" s="19" t="s">
        <v>6590</v>
      </c>
      <c r="G85" s="19">
        <v>105001011088</v>
      </c>
      <c r="H85" s="18" t="s">
        <v>6590</v>
      </c>
      <c r="I85" s="18" t="s">
        <v>6591</v>
      </c>
      <c r="J85" s="17" t="s">
        <v>523</v>
      </c>
      <c r="K85" s="17">
        <v>4</v>
      </c>
      <c r="L85" s="24">
        <v>145130</v>
      </c>
      <c r="M85" s="20">
        <f t="shared" si="2"/>
        <v>27575</v>
      </c>
      <c r="N85" s="24">
        <v>848652</v>
      </c>
      <c r="O85" s="21">
        <f t="shared" si="3"/>
        <v>1021357</v>
      </c>
    </row>
    <row r="86" spans="1:15" s="16" customFormat="1" ht="29" x14ac:dyDescent="0.35">
      <c r="A86" s="17" t="s">
        <v>222</v>
      </c>
      <c r="B86" s="17" t="s">
        <v>6488</v>
      </c>
      <c r="C86" s="17">
        <v>5001</v>
      </c>
      <c r="D86" s="17" t="s">
        <v>6537</v>
      </c>
      <c r="E86" s="19">
        <v>205001026624</v>
      </c>
      <c r="F86" s="19" t="s">
        <v>6592</v>
      </c>
      <c r="G86" s="19">
        <v>205001026624</v>
      </c>
      <c r="H86" s="18" t="s">
        <v>6593</v>
      </c>
      <c r="I86" s="18" t="s">
        <v>6594</v>
      </c>
      <c r="J86" s="17" t="s">
        <v>523</v>
      </c>
      <c r="K86" s="17">
        <v>2</v>
      </c>
      <c r="L86" s="24">
        <v>145130</v>
      </c>
      <c r="M86" s="20">
        <f t="shared" si="2"/>
        <v>27575</v>
      </c>
      <c r="N86" s="24">
        <v>848652</v>
      </c>
      <c r="O86" s="21">
        <f t="shared" si="3"/>
        <v>1021357</v>
      </c>
    </row>
    <row r="87" spans="1:15" s="16" customFormat="1" ht="29" x14ac:dyDescent="0.35">
      <c r="A87" s="17" t="s">
        <v>222</v>
      </c>
      <c r="B87" s="17" t="s">
        <v>6488</v>
      </c>
      <c r="C87" s="17">
        <v>5001</v>
      </c>
      <c r="D87" s="17" t="s">
        <v>6537</v>
      </c>
      <c r="E87" s="19">
        <v>105001002496</v>
      </c>
      <c r="F87" s="19" t="s">
        <v>6595</v>
      </c>
      <c r="G87" s="19">
        <v>105001010740</v>
      </c>
      <c r="H87" s="18" t="s">
        <v>6596</v>
      </c>
      <c r="I87" s="18" t="s">
        <v>6597</v>
      </c>
      <c r="J87" s="17" t="s">
        <v>523</v>
      </c>
      <c r="K87" s="17">
        <v>2</v>
      </c>
      <c r="L87" s="24">
        <v>145130</v>
      </c>
      <c r="M87" s="20">
        <f t="shared" si="2"/>
        <v>27575</v>
      </c>
      <c r="N87" s="24">
        <v>848652</v>
      </c>
      <c r="O87" s="21">
        <f t="shared" si="3"/>
        <v>1021357</v>
      </c>
    </row>
    <row r="88" spans="1:15" s="16" customFormat="1" ht="29" x14ac:dyDescent="0.35">
      <c r="A88" s="17" t="s">
        <v>222</v>
      </c>
      <c r="B88" s="17" t="s">
        <v>6488</v>
      </c>
      <c r="C88" s="17">
        <v>5001</v>
      </c>
      <c r="D88" s="17" t="s">
        <v>6537</v>
      </c>
      <c r="E88" s="19">
        <v>105001001252</v>
      </c>
      <c r="F88" s="19" t="s">
        <v>6598</v>
      </c>
      <c r="G88" s="19">
        <v>105001001252</v>
      </c>
      <c r="H88" s="18" t="s">
        <v>6598</v>
      </c>
      <c r="I88" s="18" t="s">
        <v>6599</v>
      </c>
      <c r="J88" s="17" t="s">
        <v>523</v>
      </c>
      <c r="K88" s="17">
        <v>4</v>
      </c>
      <c r="L88" s="24">
        <v>145130</v>
      </c>
      <c r="M88" s="20">
        <f t="shared" si="2"/>
        <v>27575</v>
      </c>
      <c r="N88" s="24">
        <v>848652</v>
      </c>
      <c r="O88" s="21">
        <f t="shared" si="3"/>
        <v>1021357</v>
      </c>
    </row>
    <row r="89" spans="1:15" s="16" customFormat="1" x14ac:dyDescent="0.35">
      <c r="A89" s="17" t="s">
        <v>222</v>
      </c>
      <c r="B89" s="17" t="s">
        <v>6488</v>
      </c>
      <c r="C89" s="17">
        <v>5001</v>
      </c>
      <c r="D89" s="17" t="s">
        <v>6537</v>
      </c>
      <c r="E89" s="19">
        <v>105001025763</v>
      </c>
      <c r="F89" s="19" t="s">
        <v>6600</v>
      </c>
      <c r="G89" s="19">
        <v>105001026395</v>
      </c>
      <c r="H89" s="18" t="s">
        <v>6601</v>
      </c>
      <c r="I89" s="18" t="s">
        <v>6602</v>
      </c>
      <c r="J89" s="17" t="s">
        <v>523</v>
      </c>
      <c r="K89" s="17">
        <v>2</v>
      </c>
      <c r="L89" s="24">
        <v>145130</v>
      </c>
      <c r="M89" s="20">
        <f t="shared" si="2"/>
        <v>27575</v>
      </c>
      <c r="N89" s="24">
        <v>848652</v>
      </c>
      <c r="O89" s="21">
        <f t="shared" si="3"/>
        <v>1021357</v>
      </c>
    </row>
    <row r="90" spans="1:15" s="16" customFormat="1" ht="29" x14ac:dyDescent="0.35">
      <c r="A90" s="17" t="s">
        <v>222</v>
      </c>
      <c r="B90" s="17" t="s">
        <v>6488</v>
      </c>
      <c r="C90" s="17">
        <v>5001</v>
      </c>
      <c r="D90" s="17" t="s">
        <v>6537</v>
      </c>
      <c r="E90" s="19">
        <v>105001800112</v>
      </c>
      <c r="F90" s="19" t="s">
        <v>6603</v>
      </c>
      <c r="G90" s="19">
        <v>105001008150</v>
      </c>
      <c r="H90" s="18" t="s">
        <v>6604</v>
      </c>
      <c r="I90" s="18" t="s">
        <v>6605</v>
      </c>
      <c r="J90" s="17" t="s">
        <v>523</v>
      </c>
      <c r="K90" s="17">
        <v>4</v>
      </c>
      <c r="L90" s="24">
        <v>145130</v>
      </c>
      <c r="M90" s="20">
        <f t="shared" si="2"/>
        <v>27575</v>
      </c>
      <c r="N90" s="24">
        <v>848652</v>
      </c>
      <c r="O90" s="21">
        <f t="shared" si="3"/>
        <v>1021357</v>
      </c>
    </row>
    <row r="91" spans="1:15" s="16" customFormat="1" x14ac:dyDescent="0.35">
      <c r="A91" s="17" t="s">
        <v>222</v>
      </c>
      <c r="B91" s="17" t="s">
        <v>6488</v>
      </c>
      <c r="C91" s="17">
        <v>5001</v>
      </c>
      <c r="D91" s="17" t="s">
        <v>6537</v>
      </c>
      <c r="E91" s="19">
        <v>105001026131</v>
      </c>
      <c r="F91" s="19" t="s">
        <v>6606</v>
      </c>
      <c r="G91" s="19">
        <v>105001026131</v>
      </c>
      <c r="H91" s="18" t="s">
        <v>6606</v>
      </c>
      <c r="I91" s="18" t="s">
        <v>6607</v>
      </c>
      <c r="J91" s="17" t="s">
        <v>523</v>
      </c>
      <c r="K91" s="17">
        <v>1</v>
      </c>
      <c r="L91" s="24">
        <v>145130</v>
      </c>
      <c r="M91" s="20">
        <f t="shared" si="2"/>
        <v>27575</v>
      </c>
      <c r="N91" s="24">
        <v>848652</v>
      </c>
      <c r="O91" s="21">
        <f t="shared" si="3"/>
        <v>1021357</v>
      </c>
    </row>
    <row r="92" spans="1:15" s="16" customFormat="1" ht="29" x14ac:dyDescent="0.35">
      <c r="A92" s="17" t="s">
        <v>222</v>
      </c>
      <c r="B92" s="17" t="s">
        <v>6488</v>
      </c>
      <c r="C92" s="17">
        <v>5001</v>
      </c>
      <c r="D92" s="17" t="s">
        <v>6537</v>
      </c>
      <c r="E92" s="19">
        <v>105001003123</v>
      </c>
      <c r="F92" s="19" t="s">
        <v>6608</v>
      </c>
      <c r="G92" s="19">
        <v>105001003123</v>
      </c>
      <c r="H92" s="18" t="s">
        <v>6608</v>
      </c>
      <c r="I92" s="18" t="s">
        <v>6609</v>
      </c>
      <c r="J92" s="17" t="s">
        <v>523</v>
      </c>
      <c r="K92" s="17">
        <v>1</v>
      </c>
      <c r="L92" s="24">
        <v>145130</v>
      </c>
      <c r="M92" s="20">
        <f t="shared" si="2"/>
        <v>27575</v>
      </c>
      <c r="N92" s="24">
        <v>848652</v>
      </c>
      <c r="O92" s="21">
        <f t="shared" si="3"/>
        <v>1021357</v>
      </c>
    </row>
    <row r="93" spans="1:15" s="16" customFormat="1" x14ac:dyDescent="0.35">
      <c r="A93" s="17" t="s">
        <v>222</v>
      </c>
      <c r="B93" s="17" t="s">
        <v>6488</v>
      </c>
      <c r="C93" s="17">
        <v>5001</v>
      </c>
      <c r="D93" s="17" t="s">
        <v>6537</v>
      </c>
      <c r="E93" s="19">
        <v>105001018759</v>
      </c>
      <c r="F93" s="19" t="s">
        <v>6610</v>
      </c>
      <c r="G93" s="19">
        <v>405001021265</v>
      </c>
      <c r="H93" s="18" t="s">
        <v>6611</v>
      </c>
      <c r="I93" s="18" t="s">
        <v>6612</v>
      </c>
      <c r="J93" s="17" t="s">
        <v>523</v>
      </c>
      <c r="K93" s="17">
        <v>3</v>
      </c>
      <c r="L93" s="24">
        <v>145130</v>
      </c>
      <c r="M93" s="20">
        <f t="shared" si="2"/>
        <v>27575</v>
      </c>
      <c r="N93" s="24">
        <v>848652</v>
      </c>
      <c r="O93" s="21">
        <f t="shared" si="3"/>
        <v>1021357</v>
      </c>
    </row>
    <row r="94" spans="1:15" s="16" customFormat="1" ht="29" x14ac:dyDescent="0.35">
      <c r="A94" s="17" t="s">
        <v>222</v>
      </c>
      <c r="B94" s="17" t="s">
        <v>6488</v>
      </c>
      <c r="C94" s="17">
        <v>5001</v>
      </c>
      <c r="D94" s="17" t="s">
        <v>6537</v>
      </c>
      <c r="E94" s="19">
        <v>105001015091</v>
      </c>
      <c r="F94" s="19" t="s">
        <v>6613</v>
      </c>
      <c r="G94" s="19">
        <v>105001016489</v>
      </c>
      <c r="H94" s="18" t="s">
        <v>6614</v>
      </c>
      <c r="I94" s="18" t="s">
        <v>6615</v>
      </c>
      <c r="J94" s="17" t="s">
        <v>523</v>
      </c>
      <c r="K94" s="17">
        <v>4</v>
      </c>
      <c r="L94" s="24">
        <v>145130</v>
      </c>
      <c r="M94" s="20">
        <f t="shared" si="2"/>
        <v>27575</v>
      </c>
      <c r="N94" s="24">
        <v>848652</v>
      </c>
      <c r="O94" s="21">
        <f t="shared" si="3"/>
        <v>1021357</v>
      </c>
    </row>
    <row r="95" spans="1:15" s="16" customFormat="1" ht="29" x14ac:dyDescent="0.35">
      <c r="A95" s="17" t="s">
        <v>222</v>
      </c>
      <c r="B95" s="17" t="s">
        <v>6488</v>
      </c>
      <c r="C95" s="17">
        <v>5001</v>
      </c>
      <c r="D95" s="17" t="s">
        <v>6537</v>
      </c>
      <c r="E95" s="19">
        <v>305001018022</v>
      </c>
      <c r="F95" s="19" t="s">
        <v>6616</v>
      </c>
      <c r="G95" s="19">
        <v>305001018022</v>
      </c>
      <c r="H95" s="18" t="s">
        <v>6616</v>
      </c>
      <c r="I95" s="18" t="s">
        <v>6617</v>
      </c>
      <c r="J95" s="17" t="s">
        <v>523</v>
      </c>
      <c r="K95" s="17">
        <v>2</v>
      </c>
      <c r="L95" s="24">
        <v>145130</v>
      </c>
      <c r="M95" s="20">
        <f t="shared" si="2"/>
        <v>27575</v>
      </c>
      <c r="N95" s="24">
        <v>848652</v>
      </c>
      <c r="O95" s="21">
        <f t="shared" si="3"/>
        <v>1021357</v>
      </c>
    </row>
    <row r="96" spans="1:15" s="16" customFormat="1" ht="29" x14ac:dyDescent="0.35">
      <c r="A96" s="17" t="s">
        <v>222</v>
      </c>
      <c r="B96" s="17" t="s">
        <v>6488</v>
      </c>
      <c r="C96" s="17">
        <v>5001</v>
      </c>
      <c r="D96" s="17" t="s">
        <v>6537</v>
      </c>
      <c r="E96" s="19">
        <v>105001009709</v>
      </c>
      <c r="F96" s="19" t="s">
        <v>6618</v>
      </c>
      <c r="G96" s="19">
        <v>105001002950</v>
      </c>
      <c r="H96" s="18" t="s">
        <v>6619</v>
      </c>
      <c r="I96" s="18" t="s">
        <v>6620</v>
      </c>
      <c r="J96" s="17" t="s">
        <v>523</v>
      </c>
      <c r="K96" s="17">
        <v>1</v>
      </c>
      <c r="L96" s="24">
        <v>145130</v>
      </c>
      <c r="M96" s="20">
        <f t="shared" si="2"/>
        <v>27575</v>
      </c>
      <c r="N96" s="24">
        <v>848652</v>
      </c>
      <c r="O96" s="21">
        <f t="shared" si="3"/>
        <v>1021357</v>
      </c>
    </row>
    <row r="97" spans="1:15" s="16" customFormat="1" ht="29" x14ac:dyDescent="0.35">
      <c r="A97" s="17" t="s">
        <v>222</v>
      </c>
      <c r="B97" s="17" t="s">
        <v>6488</v>
      </c>
      <c r="C97" s="17">
        <v>5001</v>
      </c>
      <c r="D97" s="17" t="s">
        <v>6537</v>
      </c>
      <c r="E97" s="19">
        <v>105001002895</v>
      </c>
      <c r="F97" s="19" t="s">
        <v>6621</v>
      </c>
      <c r="G97" s="19">
        <v>105001002895</v>
      </c>
      <c r="H97" s="18" t="s">
        <v>6621</v>
      </c>
      <c r="I97" s="18" t="s">
        <v>6622</v>
      </c>
      <c r="J97" s="17" t="s">
        <v>523</v>
      </c>
      <c r="K97" s="17">
        <v>1</v>
      </c>
      <c r="L97" s="24">
        <v>145130</v>
      </c>
      <c r="M97" s="20">
        <f t="shared" si="2"/>
        <v>27575</v>
      </c>
      <c r="N97" s="24">
        <v>848652</v>
      </c>
      <c r="O97" s="21">
        <f t="shared" si="3"/>
        <v>1021357</v>
      </c>
    </row>
    <row r="98" spans="1:15" s="16" customFormat="1" ht="29" x14ac:dyDescent="0.35">
      <c r="A98" s="17" t="s">
        <v>222</v>
      </c>
      <c r="B98" s="17" t="s">
        <v>6488</v>
      </c>
      <c r="C98" s="17">
        <v>5001</v>
      </c>
      <c r="D98" s="17" t="s">
        <v>6537</v>
      </c>
      <c r="E98" s="19">
        <v>105001000175</v>
      </c>
      <c r="F98" s="19" t="s">
        <v>6623</v>
      </c>
      <c r="G98" s="19">
        <v>105001002852</v>
      </c>
      <c r="H98" s="18" t="s">
        <v>6624</v>
      </c>
      <c r="I98" s="18" t="s">
        <v>6625</v>
      </c>
      <c r="J98" s="17" t="s">
        <v>523</v>
      </c>
      <c r="K98" s="17">
        <v>3</v>
      </c>
      <c r="L98" s="24">
        <v>145130</v>
      </c>
      <c r="M98" s="20">
        <f t="shared" si="2"/>
        <v>27575</v>
      </c>
      <c r="N98" s="24">
        <v>848652</v>
      </c>
      <c r="O98" s="21">
        <f t="shared" si="3"/>
        <v>1021357</v>
      </c>
    </row>
    <row r="99" spans="1:15" s="16" customFormat="1" ht="29" x14ac:dyDescent="0.35">
      <c r="A99" s="17" t="s">
        <v>222</v>
      </c>
      <c r="B99" s="17" t="s">
        <v>6488</v>
      </c>
      <c r="C99" s="17">
        <v>5001</v>
      </c>
      <c r="D99" s="17" t="s">
        <v>6537</v>
      </c>
      <c r="E99" s="19">
        <v>105001000256</v>
      </c>
      <c r="F99" s="19" t="s">
        <v>6626</v>
      </c>
      <c r="G99" s="19">
        <v>105001026158</v>
      </c>
      <c r="H99" s="18" t="s">
        <v>6627</v>
      </c>
      <c r="I99" s="18" t="s">
        <v>6628</v>
      </c>
      <c r="J99" s="17" t="s">
        <v>523</v>
      </c>
      <c r="K99" s="17">
        <v>2</v>
      </c>
      <c r="L99" s="24">
        <v>145130</v>
      </c>
      <c r="M99" s="20">
        <f t="shared" si="2"/>
        <v>27575</v>
      </c>
      <c r="N99" s="24">
        <v>848652</v>
      </c>
      <c r="O99" s="21">
        <f t="shared" si="3"/>
        <v>1021357</v>
      </c>
    </row>
    <row r="100" spans="1:15" s="16" customFormat="1" ht="29" x14ac:dyDescent="0.35">
      <c r="A100" s="17" t="s">
        <v>222</v>
      </c>
      <c r="B100" s="17" t="s">
        <v>6488</v>
      </c>
      <c r="C100" s="17">
        <v>5001</v>
      </c>
      <c r="D100" s="17" t="s">
        <v>6537</v>
      </c>
      <c r="E100" s="19">
        <v>205001007735</v>
      </c>
      <c r="F100" s="19" t="s">
        <v>6629</v>
      </c>
      <c r="G100" s="19">
        <v>105001800082</v>
      </c>
      <c r="H100" s="18" t="s">
        <v>6630</v>
      </c>
      <c r="I100" s="18" t="s">
        <v>6631</v>
      </c>
      <c r="J100" s="17" t="s">
        <v>523</v>
      </c>
      <c r="K100" s="17">
        <v>1</v>
      </c>
      <c r="L100" s="24">
        <v>145130</v>
      </c>
      <c r="M100" s="20">
        <f t="shared" si="2"/>
        <v>27575</v>
      </c>
      <c r="N100" s="24">
        <v>848652</v>
      </c>
      <c r="O100" s="21">
        <f t="shared" si="3"/>
        <v>1021357</v>
      </c>
    </row>
    <row r="101" spans="1:15" s="16" customFormat="1" ht="29" x14ac:dyDescent="0.35">
      <c r="A101" s="17" t="s">
        <v>222</v>
      </c>
      <c r="B101" s="17" t="s">
        <v>6488</v>
      </c>
      <c r="C101" s="17">
        <v>5001</v>
      </c>
      <c r="D101" s="17" t="s">
        <v>6537</v>
      </c>
      <c r="E101" s="19">
        <v>105001011606</v>
      </c>
      <c r="F101" s="19" t="s">
        <v>6632</v>
      </c>
      <c r="G101" s="19">
        <v>105001011606</v>
      </c>
      <c r="H101" s="18" t="s">
        <v>6632</v>
      </c>
      <c r="I101" s="18" t="s">
        <v>6633</v>
      </c>
      <c r="J101" s="17" t="s">
        <v>523</v>
      </c>
      <c r="K101" s="17">
        <v>2</v>
      </c>
      <c r="L101" s="24">
        <v>145130</v>
      </c>
      <c r="M101" s="20">
        <f t="shared" si="2"/>
        <v>27575</v>
      </c>
      <c r="N101" s="24">
        <v>848652</v>
      </c>
      <c r="O101" s="21">
        <f t="shared" si="3"/>
        <v>1021357</v>
      </c>
    </row>
    <row r="102" spans="1:15" s="16" customFormat="1" x14ac:dyDescent="0.35">
      <c r="A102" s="17" t="s">
        <v>222</v>
      </c>
      <c r="B102" s="17" t="s">
        <v>6488</v>
      </c>
      <c r="C102" s="17">
        <v>5001</v>
      </c>
      <c r="D102" s="17" t="s">
        <v>6537</v>
      </c>
      <c r="E102" s="19">
        <v>105001011606</v>
      </c>
      <c r="F102" s="19" t="s">
        <v>6632</v>
      </c>
      <c r="G102" s="19">
        <v>205001002741</v>
      </c>
      <c r="H102" s="18" t="s">
        <v>6634</v>
      </c>
      <c r="I102" s="18" t="s">
        <v>6635</v>
      </c>
      <c r="J102" s="17" t="s">
        <v>523</v>
      </c>
      <c r="K102" s="17">
        <v>1</v>
      </c>
      <c r="L102" s="24">
        <v>145130</v>
      </c>
      <c r="M102" s="20">
        <f t="shared" si="2"/>
        <v>27575</v>
      </c>
      <c r="N102" s="24">
        <v>848652</v>
      </c>
      <c r="O102" s="21">
        <f t="shared" si="3"/>
        <v>1021357</v>
      </c>
    </row>
    <row r="103" spans="1:15" s="16" customFormat="1" ht="29" x14ac:dyDescent="0.35">
      <c r="A103" s="17" t="s">
        <v>222</v>
      </c>
      <c r="B103" s="17" t="s">
        <v>6488</v>
      </c>
      <c r="C103" s="17">
        <v>5001</v>
      </c>
      <c r="D103" s="17" t="s">
        <v>6537</v>
      </c>
      <c r="E103" s="19">
        <v>105001001562</v>
      </c>
      <c r="F103" s="19" t="s">
        <v>6636</v>
      </c>
      <c r="G103" s="19">
        <v>105001001562</v>
      </c>
      <c r="H103" s="18" t="s">
        <v>6637</v>
      </c>
      <c r="I103" s="18" t="s">
        <v>6638</v>
      </c>
      <c r="J103" s="17" t="s">
        <v>523</v>
      </c>
      <c r="K103" s="17">
        <v>4</v>
      </c>
      <c r="L103" s="24">
        <v>145130</v>
      </c>
      <c r="M103" s="20">
        <f t="shared" si="2"/>
        <v>27575</v>
      </c>
      <c r="N103" s="24">
        <v>848652</v>
      </c>
      <c r="O103" s="21">
        <f t="shared" si="3"/>
        <v>1021357</v>
      </c>
    </row>
    <row r="104" spans="1:15" s="16" customFormat="1" ht="29" x14ac:dyDescent="0.35">
      <c r="A104" s="17" t="s">
        <v>222</v>
      </c>
      <c r="B104" s="17" t="s">
        <v>6488</v>
      </c>
      <c r="C104" s="17">
        <v>5001</v>
      </c>
      <c r="D104" s="17" t="s">
        <v>6537</v>
      </c>
      <c r="E104" s="19">
        <v>105001001562</v>
      </c>
      <c r="F104" s="19" t="s">
        <v>6636</v>
      </c>
      <c r="G104" s="19">
        <v>105001000515</v>
      </c>
      <c r="H104" s="18" t="s">
        <v>6639</v>
      </c>
      <c r="I104" s="18" t="s">
        <v>6640</v>
      </c>
      <c r="J104" s="17" t="s">
        <v>523</v>
      </c>
      <c r="K104" s="17">
        <v>2</v>
      </c>
      <c r="L104" s="24">
        <v>145130</v>
      </c>
      <c r="M104" s="20">
        <f t="shared" si="2"/>
        <v>27575</v>
      </c>
      <c r="N104" s="24">
        <v>848652</v>
      </c>
      <c r="O104" s="21">
        <f t="shared" si="3"/>
        <v>1021357</v>
      </c>
    </row>
    <row r="105" spans="1:15" s="16" customFormat="1" ht="29" x14ac:dyDescent="0.35">
      <c r="A105" s="17" t="s">
        <v>222</v>
      </c>
      <c r="B105" s="17" t="s">
        <v>6488</v>
      </c>
      <c r="C105" s="17">
        <v>5001</v>
      </c>
      <c r="D105" s="17" t="s">
        <v>6537</v>
      </c>
      <c r="E105" s="19">
        <v>105001025771</v>
      </c>
      <c r="F105" s="19" t="s">
        <v>6641</v>
      </c>
      <c r="G105" s="19">
        <v>105001026743</v>
      </c>
      <c r="H105" s="18" t="s">
        <v>6642</v>
      </c>
      <c r="I105" s="18" t="s">
        <v>6643</v>
      </c>
      <c r="J105" s="17" t="s">
        <v>523</v>
      </c>
      <c r="K105" s="17">
        <v>2</v>
      </c>
      <c r="L105" s="24">
        <v>145130</v>
      </c>
      <c r="M105" s="20">
        <f t="shared" si="2"/>
        <v>27575</v>
      </c>
      <c r="N105" s="24">
        <v>848652</v>
      </c>
      <c r="O105" s="21">
        <f t="shared" si="3"/>
        <v>1021357</v>
      </c>
    </row>
    <row r="106" spans="1:15" s="16" customFormat="1" ht="29" x14ac:dyDescent="0.35">
      <c r="A106" s="17" t="s">
        <v>222</v>
      </c>
      <c r="B106" s="17" t="s">
        <v>6488</v>
      </c>
      <c r="C106" s="17">
        <v>5001</v>
      </c>
      <c r="D106" s="17" t="s">
        <v>6537</v>
      </c>
      <c r="E106" s="19">
        <v>105001001660</v>
      </c>
      <c r="F106" s="19" t="s">
        <v>6644</v>
      </c>
      <c r="G106" s="19">
        <v>105001001660</v>
      </c>
      <c r="H106" s="18" t="s">
        <v>6644</v>
      </c>
      <c r="I106" s="18" t="s">
        <v>6645</v>
      </c>
      <c r="J106" s="17" t="s">
        <v>523</v>
      </c>
      <c r="K106" s="17">
        <v>3</v>
      </c>
      <c r="L106" s="24">
        <v>145130</v>
      </c>
      <c r="M106" s="20">
        <f t="shared" si="2"/>
        <v>27575</v>
      </c>
      <c r="N106" s="24">
        <v>848652</v>
      </c>
      <c r="O106" s="21">
        <f t="shared" si="3"/>
        <v>1021357</v>
      </c>
    </row>
    <row r="107" spans="1:15" s="16" customFormat="1" ht="29" x14ac:dyDescent="0.35">
      <c r="A107" s="17" t="s">
        <v>222</v>
      </c>
      <c r="B107" s="17" t="s">
        <v>6488</v>
      </c>
      <c r="C107" s="17">
        <v>5001</v>
      </c>
      <c r="D107" s="17" t="s">
        <v>6537</v>
      </c>
      <c r="E107" s="19">
        <v>105001002038</v>
      </c>
      <c r="F107" s="19" t="s">
        <v>6646</v>
      </c>
      <c r="G107" s="19">
        <v>105001002038</v>
      </c>
      <c r="H107" s="18" t="s">
        <v>6646</v>
      </c>
      <c r="I107" s="18" t="s">
        <v>6647</v>
      </c>
      <c r="J107" s="17" t="s">
        <v>523</v>
      </c>
      <c r="K107" s="17">
        <v>4</v>
      </c>
      <c r="L107" s="24">
        <v>145130</v>
      </c>
      <c r="M107" s="20">
        <f t="shared" si="2"/>
        <v>27575</v>
      </c>
      <c r="N107" s="24">
        <v>848652</v>
      </c>
      <c r="O107" s="21">
        <f t="shared" si="3"/>
        <v>1021357</v>
      </c>
    </row>
    <row r="108" spans="1:15" s="16" customFormat="1" ht="29" x14ac:dyDescent="0.35">
      <c r="A108" s="17" t="s">
        <v>222</v>
      </c>
      <c r="B108" s="17" t="s">
        <v>6488</v>
      </c>
      <c r="C108" s="17">
        <v>5001</v>
      </c>
      <c r="D108" s="17" t="s">
        <v>6537</v>
      </c>
      <c r="E108" s="19">
        <v>105001003425</v>
      </c>
      <c r="F108" s="19" t="s">
        <v>6648</v>
      </c>
      <c r="G108" s="19">
        <v>105001006262</v>
      </c>
      <c r="H108" s="18" t="s">
        <v>6649</v>
      </c>
      <c r="I108" s="18" t="s">
        <v>6650</v>
      </c>
      <c r="J108" s="17" t="s">
        <v>523</v>
      </c>
      <c r="K108" s="17">
        <v>4</v>
      </c>
      <c r="L108" s="24">
        <v>145130</v>
      </c>
      <c r="M108" s="20">
        <f t="shared" si="2"/>
        <v>27575</v>
      </c>
      <c r="N108" s="24">
        <v>848652</v>
      </c>
      <c r="O108" s="21">
        <f t="shared" si="3"/>
        <v>1021357</v>
      </c>
    </row>
    <row r="109" spans="1:15" s="16" customFormat="1" ht="29" x14ac:dyDescent="0.35">
      <c r="A109" s="17" t="s">
        <v>222</v>
      </c>
      <c r="B109" s="17" t="s">
        <v>6488</v>
      </c>
      <c r="C109" s="17">
        <v>5001</v>
      </c>
      <c r="D109" s="17" t="s">
        <v>6537</v>
      </c>
      <c r="E109" s="19">
        <v>105001001121</v>
      </c>
      <c r="F109" s="19" t="s">
        <v>6651</v>
      </c>
      <c r="G109" s="19">
        <v>105001001015</v>
      </c>
      <c r="H109" s="18" t="s">
        <v>6652</v>
      </c>
      <c r="I109" s="18" t="s">
        <v>6653</v>
      </c>
      <c r="J109" s="17" t="s">
        <v>523</v>
      </c>
      <c r="K109" s="17">
        <v>2</v>
      </c>
      <c r="L109" s="24">
        <v>145130</v>
      </c>
      <c r="M109" s="20">
        <f t="shared" si="2"/>
        <v>27575</v>
      </c>
      <c r="N109" s="24">
        <v>848652</v>
      </c>
      <c r="O109" s="21">
        <f t="shared" si="3"/>
        <v>1021357</v>
      </c>
    </row>
    <row r="110" spans="1:15" s="16" customFormat="1" ht="29" x14ac:dyDescent="0.35">
      <c r="A110" s="17" t="s">
        <v>222</v>
      </c>
      <c r="B110" s="17" t="s">
        <v>6488</v>
      </c>
      <c r="C110" s="17">
        <v>5001</v>
      </c>
      <c r="D110" s="17" t="s">
        <v>6537</v>
      </c>
      <c r="E110" s="19">
        <v>105001001121</v>
      </c>
      <c r="F110" s="19" t="s">
        <v>6651</v>
      </c>
      <c r="G110" s="19">
        <v>105001000922</v>
      </c>
      <c r="H110" s="18" t="s">
        <v>6654</v>
      </c>
      <c r="I110" s="18" t="s">
        <v>6655</v>
      </c>
      <c r="J110" s="17" t="s">
        <v>523</v>
      </c>
      <c r="K110" s="17">
        <v>2</v>
      </c>
      <c r="L110" s="24">
        <v>145130</v>
      </c>
      <c r="M110" s="20">
        <f t="shared" si="2"/>
        <v>27575</v>
      </c>
      <c r="N110" s="24">
        <v>848652</v>
      </c>
      <c r="O110" s="21">
        <f t="shared" si="3"/>
        <v>1021357</v>
      </c>
    </row>
    <row r="111" spans="1:15" s="16" customFormat="1" x14ac:dyDescent="0.35">
      <c r="A111" s="17" t="s">
        <v>222</v>
      </c>
      <c r="B111" s="17" t="s">
        <v>6488</v>
      </c>
      <c r="C111" s="17">
        <v>5001</v>
      </c>
      <c r="D111" s="17" t="s">
        <v>6537</v>
      </c>
      <c r="E111" s="19">
        <v>105001012106</v>
      </c>
      <c r="F111" s="19" t="s">
        <v>6656</v>
      </c>
      <c r="G111" s="19">
        <v>105001800163</v>
      </c>
      <c r="H111" s="18" t="s">
        <v>6657</v>
      </c>
      <c r="I111" s="18" t="s">
        <v>6658</v>
      </c>
      <c r="J111" s="17" t="s">
        <v>523</v>
      </c>
      <c r="K111" s="17">
        <v>2</v>
      </c>
      <c r="L111" s="24">
        <v>145130</v>
      </c>
      <c r="M111" s="20">
        <f t="shared" si="2"/>
        <v>27575</v>
      </c>
      <c r="N111" s="24">
        <v>848652</v>
      </c>
      <c r="O111" s="21">
        <f t="shared" si="3"/>
        <v>1021357</v>
      </c>
    </row>
    <row r="112" spans="1:15" s="16" customFormat="1" ht="29" x14ac:dyDescent="0.35">
      <c r="A112" s="17" t="s">
        <v>222</v>
      </c>
      <c r="B112" s="17" t="s">
        <v>6488</v>
      </c>
      <c r="C112" s="17">
        <v>5001</v>
      </c>
      <c r="D112" s="17" t="s">
        <v>6537</v>
      </c>
      <c r="E112" s="19">
        <v>105001021636</v>
      </c>
      <c r="F112" s="19" t="s">
        <v>6659</v>
      </c>
      <c r="G112" s="19">
        <v>105001007447</v>
      </c>
      <c r="H112" s="18" t="s">
        <v>6660</v>
      </c>
      <c r="I112" s="18" t="s">
        <v>6661</v>
      </c>
      <c r="J112" s="17" t="s">
        <v>523</v>
      </c>
      <c r="K112" s="17">
        <v>2</v>
      </c>
      <c r="L112" s="24">
        <v>145130</v>
      </c>
      <c r="M112" s="20">
        <f t="shared" si="2"/>
        <v>27575</v>
      </c>
      <c r="N112" s="24">
        <v>848652</v>
      </c>
      <c r="O112" s="21">
        <f t="shared" si="3"/>
        <v>1021357</v>
      </c>
    </row>
    <row r="113" spans="1:15" s="16" customFormat="1" ht="29" x14ac:dyDescent="0.35">
      <c r="A113" s="17" t="s">
        <v>222</v>
      </c>
      <c r="B113" s="17" t="s">
        <v>6488</v>
      </c>
      <c r="C113" s="17">
        <v>5001</v>
      </c>
      <c r="D113" s="17" t="s">
        <v>6537</v>
      </c>
      <c r="E113" s="19">
        <v>105001021636</v>
      </c>
      <c r="F113" s="19" t="s">
        <v>6659</v>
      </c>
      <c r="G113" s="19">
        <v>105001007692</v>
      </c>
      <c r="H113" s="18" t="s">
        <v>6662</v>
      </c>
      <c r="I113" s="18" t="s">
        <v>6663</v>
      </c>
      <c r="J113" s="17" t="s">
        <v>523</v>
      </c>
      <c r="K113" s="17">
        <v>2</v>
      </c>
      <c r="L113" s="24">
        <v>145130</v>
      </c>
      <c r="M113" s="20">
        <f t="shared" si="2"/>
        <v>27575</v>
      </c>
      <c r="N113" s="24">
        <v>848652</v>
      </c>
      <c r="O113" s="21">
        <f t="shared" si="3"/>
        <v>1021357</v>
      </c>
    </row>
    <row r="114" spans="1:15" s="16" customFormat="1" x14ac:dyDescent="0.35">
      <c r="A114" s="17" t="s">
        <v>222</v>
      </c>
      <c r="B114" s="17" t="s">
        <v>6488</v>
      </c>
      <c r="C114" s="17">
        <v>5001</v>
      </c>
      <c r="D114" s="17" t="s">
        <v>6537</v>
      </c>
      <c r="E114" s="19">
        <v>105001021636</v>
      </c>
      <c r="F114" s="19" t="s">
        <v>6659</v>
      </c>
      <c r="G114" s="19">
        <v>105001015857</v>
      </c>
      <c r="H114" s="18" t="s">
        <v>6664</v>
      </c>
      <c r="I114" s="18" t="s">
        <v>6665</v>
      </c>
      <c r="J114" s="17" t="s">
        <v>523</v>
      </c>
      <c r="K114" s="17">
        <v>2</v>
      </c>
      <c r="L114" s="24">
        <v>145130</v>
      </c>
      <c r="M114" s="20">
        <f t="shared" si="2"/>
        <v>27575</v>
      </c>
      <c r="N114" s="24">
        <v>848652</v>
      </c>
      <c r="O114" s="21">
        <f t="shared" si="3"/>
        <v>1021357</v>
      </c>
    </row>
    <row r="115" spans="1:15" s="16" customFormat="1" x14ac:dyDescent="0.35">
      <c r="A115" s="17" t="s">
        <v>222</v>
      </c>
      <c r="B115" s="17" t="s">
        <v>6488</v>
      </c>
      <c r="C115" s="17">
        <v>5001</v>
      </c>
      <c r="D115" s="17" t="s">
        <v>6537</v>
      </c>
      <c r="E115" s="19">
        <v>105001021636</v>
      </c>
      <c r="F115" s="19" t="s">
        <v>6659</v>
      </c>
      <c r="G115" s="19">
        <v>105001006491</v>
      </c>
      <c r="H115" s="18" t="s">
        <v>6666</v>
      </c>
      <c r="I115" s="18" t="s">
        <v>6667</v>
      </c>
      <c r="J115" s="17" t="s">
        <v>523</v>
      </c>
      <c r="K115" s="17">
        <v>3</v>
      </c>
      <c r="L115" s="24">
        <v>145130</v>
      </c>
      <c r="M115" s="20">
        <f t="shared" si="2"/>
        <v>27575</v>
      </c>
      <c r="N115" s="24">
        <v>848652</v>
      </c>
      <c r="O115" s="21">
        <f t="shared" si="3"/>
        <v>1021357</v>
      </c>
    </row>
    <row r="116" spans="1:15" s="16" customFormat="1" ht="29" x14ac:dyDescent="0.35">
      <c r="A116" s="17" t="s">
        <v>222</v>
      </c>
      <c r="B116" s="17" t="s">
        <v>6488</v>
      </c>
      <c r="C116" s="17">
        <v>5001</v>
      </c>
      <c r="D116" s="17" t="s">
        <v>6537</v>
      </c>
      <c r="E116" s="19">
        <v>105001010448</v>
      </c>
      <c r="F116" s="19" t="s">
        <v>6668</v>
      </c>
      <c r="G116" s="19">
        <v>105001011975</v>
      </c>
      <c r="H116" s="18" t="s">
        <v>6669</v>
      </c>
      <c r="I116" s="18" t="s">
        <v>6670</v>
      </c>
      <c r="J116" s="17" t="s">
        <v>523</v>
      </c>
      <c r="K116" s="17">
        <v>1</v>
      </c>
      <c r="L116" s="24">
        <v>145130</v>
      </c>
      <c r="M116" s="20">
        <f t="shared" si="2"/>
        <v>27575</v>
      </c>
      <c r="N116" s="24">
        <v>848652</v>
      </c>
      <c r="O116" s="21">
        <f t="shared" si="3"/>
        <v>1021357</v>
      </c>
    </row>
    <row r="117" spans="1:15" s="16" customFormat="1" ht="29" x14ac:dyDescent="0.35">
      <c r="A117" s="17" t="s">
        <v>222</v>
      </c>
      <c r="B117" s="17" t="s">
        <v>6488</v>
      </c>
      <c r="C117" s="17">
        <v>5001</v>
      </c>
      <c r="D117" s="17" t="s">
        <v>6537</v>
      </c>
      <c r="E117" s="19">
        <v>105001010448</v>
      </c>
      <c r="F117" s="19" t="s">
        <v>6668</v>
      </c>
      <c r="G117" s="19">
        <v>105001007838</v>
      </c>
      <c r="H117" s="18" t="s">
        <v>6671</v>
      </c>
      <c r="I117" s="18" t="s">
        <v>6672</v>
      </c>
      <c r="J117" s="17" t="s">
        <v>523</v>
      </c>
      <c r="K117" s="17">
        <v>1</v>
      </c>
      <c r="L117" s="24">
        <v>145130</v>
      </c>
      <c r="M117" s="20">
        <f t="shared" si="2"/>
        <v>27575</v>
      </c>
      <c r="N117" s="24">
        <v>848652</v>
      </c>
      <c r="O117" s="21">
        <f t="shared" si="3"/>
        <v>1021357</v>
      </c>
    </row>
    <row r="118" spans="1:15" s="16" customFormat="1" ht="29" x14ac:dyDescent="0.35">
      <c r="A118" s="17" t="s">
        <v>222</v>
      </c>
      <c r="B118" s="17" t="s">
        <v>6488</v>
      </c>
      <c r="C118" s="17">
        <v>5001</v>
      </c>
      <c r="D118" s="17" t="s">
        <v>6537</v>
      </c>
      <c r="E118" s="19">
        <v>105001010448</v>
      </c>
      <c r="F118" s="19" t="s">
        <v>6668</v>
      </c>
      <c r="G118" s="19">
        <v>105001000213</v>
      </c>
      <c r="H118" s="18" t="s">
        <v>6673</v>
      </c>
      <c r="I118" s="18" t="s">
        <v>6674</v>
      </c>
      <c r="J118" s="17" t="s">
        <v>523</v>
      </c>
      <c r="K118" s="17">
        <v>1</v>
      </c>
      <c r="L118" s="24">
        <v>145130</v>
      </c>
      <c r="M118" s="20">
        <f t="shared" si="2"/>
        <v>27575</v>
      </c>
      <c r="N118" s="24">
        <v>848652</v>
      </c>
      <c r="O118" s="21">
        <f t="shared" si="3"/>
        <v>1021357</v>
      </c>
    </row>
    <row r="119" spans="1:15" s="16" customFormat="1" ht="29" x14ac:dyDescent="0.35">
      <c r="A119" s="17" t="s">
        <v>222</v>
      </c>
      <c r="B119" s="17" t="s">
        <v>6488</v>
      </c>
      <c r="C119" s="17">
        <v>5001</v>
      </c>
      <c r="D119" s="17" t="s">
        <v>6537</v>
      </c>
      <c r="E119" s="19">
        <v>105001021199</v>
      </c>
      <c r="F119" s="19" t="s">
        <v>6675</v>
      </c>
      <c r="G119" s="19">
        <v>105001015181</v>
      </c>
      <c r="H119" s="18" t="s">
        <v>6676</v>
      </c>
      <c r="I119" s="18" t="s">
        <v>6677</v>
      </c>
      <c r="J119" s="17" t="s">
        <v>523</v>
      </c>
      <c r="K119" s="17">
        <v>1</v>
      </c>
      <c r="L119" s="24">
        <v>145130</v>
      </c>
      <c r="M119" s="20">
        <f t="shared" si="2"/>
        <v>27575</v>
      </c>
      <c r="N119" s="24">
        <v>848652</v>
      </c>
      <c r="O119" s="21">
        <f t="shared" si="3"/>
        <v>1021357</v>
      </c>
    </row>
    <row r="120" spans="1:15" s="16" customFormat="1" x14ac:dyDescent="0.35">
      <c r="A120" s="17" t="s">
        <v>222</v>
      </c>
      <c r="B120" s="17" t="s">
        <v>6488</v>
      </c>
      <c r="C120" s="17">
        <v>5001</v>
      </c>
      <c r="D120" s="17" t="s">
        <v>6537</v>
      </c>
      <c r="E120" s="19">
        <v>105001026581</v>
      </c>
      <c r="F120" s="19" t="s">
        <v>6678</v>
      </c>
      <c r="G120" s="19">
        <v>105001026581</v>
      </c>
      <c r="H120" s="18" t="s">
        <v>6678</v>
      </c>
      <c r="I120" s="18" t="s">
        <v>6679</v>
      </c>
      <c r="J120" s="17" t="s">
        <v>523</v>
      </c>
      <c r="K120" s="17">
        <v>1</v>
      </c>
      <c r="L120" s="24">
        <v>145130</v>
      </c>
      <c r="M120" s="20">
        <f t="shared" si="2"/>
        <v>27575</v>
      </c>
      <c r="N120" s="24">
        <v>848652</v>
      </c>
      <c r="O120" s="21">
        <f t="shared" si="3"/>
        <v>1021357</v>
      </c>
    </row>
    <row r="121" spans="1:15" s="16" customFormat="1" ht="29" x14ac:dyDescent="0.35">
      <c r="A121" s="17" t="s">
        <v>222</v>
      </c>
      <c r="B121" s="17" t="s">
        <v>6488</v>
      </c>
      <c r="C121" s="17">
        <v>5001</v>
      </c>
      <c r="D121" s="17" t="s">
        <v>6537</v>
      </c>
      <c r="E121" s="19">
        <v>205001009797</v>
      </c>
      <c r="F121" s="19" t="s">
        <v>6680</v>
      </c>
      <c r="G121" s="19">
        <v>205001009797</v>
      </c>
      <c r="H121" s="18" t="s">
        <v>6680</v>
      </c>
      <c r="I121" s="18" t="s">
        <v>6681</v>
      </c>
      <c r="J121" s="17" t="s">
        <v>523</v>
      </c>
      <c r="K121" s="17">
        <v>1</v>
      </c>
      <c r="L121" s="24">
        <v>145130</v>
      </c>
      <c r="M121" s="20">
        <f t="shared" si="2"/>
        <v>27575</v>
      </c>
      <c r="N121" s="24">
        <v>848652</v>
      </c>
      <c r="O121" s="21">
        <f t="shared" si="3"/>
        <v>1021357</v>
      </c>
    </row>
    <row r="122" spans="1:15" s="16" customFormat="1" x14ac:dyDescent="0.35">
      <c r="A122" s="17" t="s">
        <v>222</v>
      </c>
      <c r="B122" s="17" t="s">
        <v>6488</v>
      </c>
      <c r="C122" s="17">
        <v>5001</v>
      </c>
      <c r="D122" s="17" t="s">
        <v>6537</v>
      </c>
      <c r="E122" s="19">
        <v>105001001473</v>
      </c>
      <c r="F122" s="19" t="s">
        <v>6682</v>
      </c>
      <c r="G122" s="19">
        <v>105001005312</v>
      </c>
      <c r="H122" s="18" t="s">
        <v>6683</v>
      </c>
      <c r="I122" s="18" t="s">
        <v>6684</v>
      </c>
      <c r="J122" s="17" t="s">
        <v>523</v>
      </c>
      <c r="K122" s="17">
        <v>4</v>
      </c>
      <c r="L122" s="24">
        <v>145130</v>
      </c>
      <c r="M122" s="20">
        <f t="shared" si="2"/>
        <v>27575</v>
      </c>
      <c r="N122" s="24">
        <v>848652</v>
      </c>
      <c r="O122" s="21">
        <f t="shared" si="3"/>
        <v>1021357</v>
      </c>
    </row>
    <row r="123" spans="1:15" s="16" customFormat="1" ht="29" x14ac:dyDescent="0.35">
      <c r="A123" s="17" t="s">
        <v>222</v>
      </c>
      <c r="B123" s="17" t="s">
        <v>6488</v>
      </c>
      <c r="C123" s="17">
        <v>5001</v>
      </c>
      <c r="D123" s="17" t="s">
        <v>6537</v>
      </c>
      <c r="E123" s="19">
        <v>105001002119</v>
      </c>
      <c r="F123" s="19" t="s">
        <v>6685</v>
      </c>
      <c r="G123" s="19">
        <v>105001002569</v>
      </c>
      <c r="H123" s="18" t="s">
        <v>6686</v>
      </c>
      <c r="I123" s="18" t="s">
        <v>6687</v>
      </c>
      <c r="J123" s="17" t="s">
        <v>523</v>
      </c>
      <c r="K123" s="17">
        <v>1</v>
      </c>
      <c r="L123" s="24">
        <v>145130</v>
      </c>
      <c r="M123" s="20">
        <f t="shared" si="2"/>
        <v>27575</v>
      </c>
      <c r="N123" s="24">
        <v>848652</v>
      </c>
      <c r="O123" s="21">
        <f t="shared" si="3"/>
        <v>1021357</v>
      </c>
    </row>
    <row r="124" spans="1:15" s="16" customFormat="1" x14ac:dyDescent="0.35">
      <c r="A124" s="17" t="s">
        <v>222</v>
      </c>
      <c r="B124" s="17" t="s">
        <v>6488</v>
      </c>
      <c r="C124" s="17">
        <v>5001</v>
      </c>
      <c r="D124" s="17" t="s">
        <v>6537</v>
      </c>
      <c r="E124" s="19">
        <v>105001003280</v>
      </c>
      <c r="F124" s="19" t="s">
        <v>6688</v>
      </c>
      <c r="G124" s="19">
        <v>105001000183</v>
      </c>
      <c r="H124" s="18" t="s">
        <v>6689</v>
      </c>
      <c r="I124" s="18" t="s">
        <v>6690</v>
      </c>
      <c r="J124" s="17" t="s">
        <v>523</v>
      </c>
      <c r="K124" s="17">
        <v>2</v>
      </c>
      <c r="L124" s="24">
        <v>145130</v>
      </c>
      <c r="M124" s="20">
        <f t="shared" si="2"/>
        <v>27575</v>
      </c>
      <c r="N124" s="24">
        <v>848652</v>
      </c>
      <c r="O124" s="21">
        <f t="shared" si="3"/>
        <v>1021357</v>
      </c>
    </row>
    <row r="125" spans="1:15" s="16" customFormat="1" ht="43.5" x14ac:dyDescent="0.35">
      <c r="A125" s="17" t="s">
        <v>222</v>
      </c>
      <c r="B125" s="17" t="s">
        <v>6488</v>
      </c>
      <c r="C125" s="17">
        <v>5001</v>
      </c>
      <c r="D125" s="17" t="s">
        <v>6537</v>
      </c>
      <c r="E125" s="19">
        <v>205001006526</v>
      </c>
      <c r="F125" s="19" t="s">
        <v>6691</v>
      </c>
      <c r="G125" s="19">
        <v>105001026034</v>
      </c>
      <c r="H125" s="18" t="s">
        <v>6692</v>
      </c>
      <c r="I125" s="18" t="s">
        <v>6693</v>
      </c>
      <c r="J125" s="17" t="s">
        <v>535</v>
      </c>
      <c r="K125" s="17">
        <v>1</v>
      </c>
      <c r="L125" s="24">
        <v>145130</v>
      </c>
      <c r="M125" s="20">
        <f t="shared" si="2"/>
        <v>27575</v>
      </c>
      <c r="N125" s="24">
        <v>848652</v>
      </c>
      <c r="O125" s="21">
        <f t="shared" si="3"/>
        <v>1021357</v>
      </c>
    </row>
    <row r="126" spans="1:15" s="16" customFormat="1" x14ac:dyDescent="0.35">
      <c r="A126" s="17" t="s">
        <v>222</v>
      </c>
      <c r="B126" s="17" t="s">
        <v>6488</v>
      </c>
      <c r="C126" s="17">
        <v>5001</v>
      </c>
      <c r="D126" s="17" t="s">
        <v>6537</v>
      </c>
      <c r="E126" s="19">
        <v>105001002798</v>
      </c>
      <c r="F126" s="19" t="s">
        <v>6694</v>
      </c>
      <c r="G126" s="19">
        <v>105001002798</v>
      </c>
      <c r="H126" s="18" t="s">
        <v>6694</v>
      </c>
      <c r="I126" s="18" t="s">
        <v>6695</v>
      </c>
      <c r="J126" s="17" t="s">
        <v>523</v>
      </c>
      <c r="K126" s="17">
        <v>1</v>
      </c>
      <c r="L126" s="24">
        <v>145130</v>
      </c>
      <c r="M126" s="20">
        <f t="shared" si="2"/>
        <v>27575</v>
      </c>
      <c r="N126" s="24">
        <v>848652</v>
      </c>
      <c r="O126" s="21">
        <f t="shared" si="3"/>
        <v>1021357</v>
      </c>
    </row>
    <row r="127" spans="1:15" s="16" customFormat="1" ht="29" x14ac:dyDescent="0.35">
      <c r="A127" s="17" t="s">
        <v>222</v>
      </c>
      <c r="B127" s="17" t="s">
        <v>6488</v>
      </c>
      <c r="C127" s="17">
        <v>5001</v>
      </c>
      <c r="D127" s="17" t="s">
        <v>6537</v>
      </c>
      <c r="E127" s="19">
        <v>205001001672</v>
      </c>
      <c r="F127" s="19" t="s">
        <v>6696</v>
      </c>
      <c r="G127" s="19">
        <v>205001001729</v>
      </c>
      <c r="H127" s="18" t="s">
        <v>6697</v>
      </c>
      <c r="I127" s="18" t="s">
        <v>6698</v>
      </c>
      <c r="J127" s="17" t="s">
        <v>523</v>
      </c>
      <c r="K127" s="17">
        <v>1</v>
      </c>
      <c r="L127" s="24">
        <v>145130</v>
      </c>
      <c r="M127" s="20">
        <f t="shared" si="2"/>
        <v>27575</v>
      </c>
      <c r="N127" s="24">
        <v>848652</v>
      </c>
      <c r="O127" s="21">
        <f t="shared" si="3"/>
        <v>1021357</v>
      </c>
    </row>
    <row r="128" spans="1:15" s="16" customFormat="1" ht="58" x14ac:dyDescent="0.35">
      <c r="A128" s="17" t="s">
        <v>222</v>
      </c>
      <c r="B128" s="17" t="s">
        <v>6488</v>
      </c>
      <c r="C128" s="17">
        <v>5001</v>
      </c>
      <c r="D128" s="17" t="s">
        <v>6537</v>
      </c>
      <c r="E128" s="19">
        <v>105001025992</v>
      </c>
      <c r="F128" s="19" t="s">
        <v>6699</v>
      </c>
      <c r="G128" s="19">
        <v>105001025992</v>
      </c>
      <c r="H128" s="18" t="s">
        <v>6700</v>
      </c>
      <c r="I128" s="18" t="s">
        <v>6701</v>
      </c>
      <c r="J128" s="17" t="s">
        <v>523</v>
      </c>
      <c r="K128" s="17">
        <v>2</v>
      </c>
      <c r="L128" s="24">
        <v>145130</v>
      </c>
      <c r="M128" s="20">
        <f t="shared" si="2"/>
        <v>27575</v>
      </c>
      <c r="N128" s="24">
        <v>848652</v>
      </c>
      <c r="O128" s="21">
        <f t="shared" si="3"/>
        <v>1021357</v>
      </c>
    </row>
    <row r="129" spans="1:15" s="16" customFormat="1" ht="29" x14ac:dyDescent="0.35">
      <c r="A129" s="17" t="s">
        <v>222</v>
      </c>
      <c r="B129" s="17" t="s">
        <v>6488</v>
      </c>
      <c r="C129" s="17">
        <v>5001</v>
      </c>
      <c r="D129" s="17" t="s">
        <v>6537</v>
      </c>
      <c r="E129" s="19">
        <v>105001007978</v>
      </c>
      <c r="F129" s="19" t="s">
        <v>6702</v>
      </c>
      <c r="G129" s="19">
        <v>105001007978</v>
      </c>
      <c r="H129" s="18" t="s">
        <v>6702</v>
      </c>
      <c r="I129" s="18" t="s">
        <v>6703</v>
      </c>
      <c r="J129" s="17" t="s">
        <v>523</v>
      </c>
      <c r="K129" s="17">
        <v>2</v>
      </c>
      <c r="L129" s="24">
        <v>145130</v>
      </c>
      <c r="M129" s="20">
        <f t="shared" si="2"/>
        <v>27575</v>
      </c>
      <c r="N129" s="24">
        <v>848652</v>
      </c>
      <c r="O129" s="21">
        <f t="shared" si="3"/>
        <v>1021357</v>
      </c>
    </row>
    <row r="130" spans="1:15" s="16" customFormat="1" ht="29" x14ac:dyDescent="0.35">
      <c r="A130" s="17" t="s">
        <v>222</v>
      </c>
      <c r="B130" s="17" t="s">
        <v>6488</v>
      </c>
      <c r="C130" s="17">
        <v>5001</v>
      </c>
      <c r="D130" s="17" t="s">
        <v>6537</v>
      </c>
      <c r="E130" s="19">
        <v>105001007439</v>
      </c>
      <c r="F130" s="19" t="s">
        <v>6704</v>
      </c>
      <c r="G130" s="19">
        <v>105001007439</v>
      </c>
      <c r="H130" s="18" t="s">
        <v>6704</v>
      </c>
      <c r="I130" s="18" t="s">
        <v>6705</v>
      </c>
      <c r="J130" s="17" t="s">
        <v>523</v>
      </c>
      <c r="K130" s="17">
        <v>2</v>
      </c>
      <c r="L130" s="24">
        <v>145130</v>
      </c>
      <c r="M130" s="20">
        <f t="shared" si="2"/>
        <v>27575</v>
      </c>
      <c r="N130" s="24">
        <v>848652</v>
      </c>
      <c r="O130" s="21">
        <f t="shared" si="3"/>
        <v>1021357</v>
      </c>
    </row>
    <row r="131" spans="1:15" s="16" customFormat="1" ht="29" x14ac:dyDescent="0.35">
      <c r="A131" s="17" t="s">
        <v>222</v>
      </c>
      <c r="B131" s="17" t="s">
        <v>6488</v>
      </c>
      <c r="C131" s="17">
        <v>5001</v>
      </c>
      <c r="D131" s="17" t="s">
        <v>6537</v>
      </c>
      <c r="E131" s="19">
        <v>205001026641</v>
      </c>
      <c r="F131" s="19" t="s">
        <v>6706</v>
      </c>
      <c r="G131" s="19">
        <v>205001026641</v>
      </c>
      <c r="H131" s="18" t="s">
        <v>6707</v>
      </c>
      <c r="I131" s="18" t="s">
        <v>6708</v>
      </c>
      <c r="J131" s="17" t="s">
        <v>523</v>
      </c>
      <c r="K131" s="17">
        <v>1</v>
      </c>
      <c r="L131" s="24">
        <v>145130</v>
      </c>
      <c r="M131" s="20">
        <f t="shared" si="2"/>
        <v>27575</v>
      </c>
      <c r="N131" s="24">
        <v>848652</v>
      </c>
      <c r="O131" s="21">
        <f t="shared" si="3"/>
        <v>1021357</v>
      </c>
    </row>
    <row r="132" spans="1:15" s="16" customFormat="1" ht="29" x14ac:dyDescent="0.35">
      <c r="A132" s="17" t="s">
        <v>222</v>
      </c>
      <c r="B132" s="17" t="s">
        <v>6488</v>
      </c>
      <c r="C132" s="17">
        <v>5001</v>
      </c>
      <c r="D132" s="17" t="s">
        <v>6537</v>
      </c>
      <c r="E132" s="19">
        <v>105001002020</v>
      </c>
      <c r="F132" s="19" t="s">
        <v>6709</v>
      </c>
      <c r="G132" s="19">
        <v>105001002887</v>
      </c>
      <c r="H132" s="18" t="s">
        <v>6710</v>
      </c>
      <c r="I132" s="18" t="s">
        <v>6711</v>
      </c>
      <c r="J132" s="17" t="s">
        <v>523</v>
      </c>
      <c r="K132" s="17">
        <v>3</v>
      </c>
      <c r="L132" s="24">
        <v>145130</v>
      </c>
      <c r="M132" s="20">
        <f t="shared" si="2"/>
        <v>27575</v>
      </c>
      <c r="N132" s="24">
        <v>848652</v>
      </c>
      <c r="O132" s="21">
        <f t="shared" si="3"/>
        <v>1021357</v>
      </c>
    </row>
    <row r="133" spans="1:15" s="16" customFormat="1" ht="29" x14ac:dyDescent="0.35">
      <c r="A133" s="17" t="s">
        <v>222</v>
      </c>
      <c r="B133" s="17" t="s">
        <v>6488</v>
      </c>
      <c r="C133" s="17">
        <v>5001</v>
      </c>
      <c r="D133" s="17" t="s">
        <v>6537</v>
      </c>
      <c r="E133" s="19">
        <v>105001006483</v>
      </c>
      <c r="F133" s="19" t="s">
        <v>6712</v>
      </c>
      <c r="G133" s="19">
        <v>105001006483</v>
      </c>
      <c r="H133" s="18" t="s">
        <v>6712</v>
      </c>
      <c r="I133" s="18" t="s">
        <v>6713</v>
      </c>
      <c r="J133" s="17" t="s">
        <v>523</v>
      </c>
      <c r="K133" s="17">
        <v>1</v>
      </c>
      <c r="L133" s="24">
        <v>145130</v>
      </c>
      <c r="M133" s="20">
        <f t="shared" si="2"/>
        <v>27575</v>
      </c>
      <c r="N133" s="24">
        <v>848652</v>
      </c>
      <c r="O133" s="21">
        <f t="shared" si="3"/>
        <v>1021357</v>
      </c>
    </row>
    <row r="134" spans="1:15" s="16" customFormat="1" ht="29" x14ac:dyDescent="0.35">
      <c r="A134" s="17" t="s">
        <v>222</v>
      </c>
      <c r="B134" s="17" t="s">
        <v>6488</v>
      </c>
      <c r="C134" s="17">
        <v>5001</v>
      </c>
      <c r="D134" s="17" t="s">
        <v>6537</v>
      </c>
      <c r="E134" s="19">
        <v>105001019534</v>
      </c>
      <c r="F134" s="19" t="s">
        <v>6714</v>
      </c>
      <c r="G134" s="19">
        <v>105001019534</v>
      </c>
      <c r="H134" s="18" t="s">
        <v>6714</v>
      </c>
      <c r="I134" s="18" t="s">
        <v>6715</v>
      </c>
      <c r="J134" s="17" t="s">
        <v>523</v>
      </c>
      <c r="K134" s="17">
        <v>4</v>
      </c>
      <c r="L134" s="24">
        <v>145130</v>
      </c>
      <c r="M134" s="20">
        <f t="shared" si="2"/>
        <v>27575</v>
      </c>
      <c r="N134" s="24">
        <v>848652</v>
      </c>
      <c r="O134" s="21">
        <f t="shared" si="3"/>
        <v>1021357</v>
      </c>
    </row>
    <row r="135" spans="1:15" s="16" customFormat="1" x14ac:dyDescent="0.35">
      <c r="A135" s="17" t="s">
        <v>222</v>
      </c>
      <c r="B135" s="17" t="s">
        <v>6488</v>
      </c>
      <c r="C135" s="17">
        <v>5001</v>
      </c>
      <c r="D135" s="17" t="s">
        <v>6537</v>
      </c>
      <c r="E135" s="19">
        <v>105001026514</v>
      </c>
      <c r="F135" s="19" t="s">
        <v>6716</v>
      </c>
      <c r="G135" s="19">
        <v>105001026514</v>
      </c>
      <c r="H135" s="18" t="s">
        <v>6716</v>
      </c>
      <c r="I135" s="18" t="s">
        <v>6717</v>
      </c>
      <c r="J135" s="17" t="s">
        <v>523</v>
      </c>
      <c r="K135" s="17">
        <v>1</v>
      </c>
      <c r="L135" s="24">
        <v>145130</v>
      </c>
      <c r="M135" s="20">
        <f t="shared" ref="M135:M198" si="4">ROUND(L135*0.19,0)</f>
        <v>27575</v>
      </c>
      <c r="N135" s="24">
        <v>848652</v>
      </c>
      <c r="O135" s="21">
        <f t="shared" ref="O135:O198" si="5">+L135+M135+N135</f>
        <v>1021357</v>
      </c>
    </row>
    <row r="136" spans="1:15" s="16" customFormat="1" ht="29" x14ac:dyDescent="0.35">
      <c r="A136" s="17" t="s">
        <v>222</v>
      </c>
      <c r="B136" s="17" t="s">
        <v>6488</v>
      </c>
      <c r="C136" s="17">
        <v>5001</v>
      </c>
      <c r="D136" s="17" t="s">
        <v>6537</v>
      </c>
      <c r="E136" s="19">
        <v>105001001155</v>
      </c>
      <c r="F136" s="19" t="s">
        <v>6718</v>
      </c>
      <c r="G136" s="19">
        <v>105001001155</v>
      </c>
      <c r="H136" s="18" t="s">
        <v>6718</v>
      </c>
      <c r="I136" s="18" t="s">
        <v>6719</v>
      </c>
      <c r="J136" s="17" t="s">
        <v>523</v>
      </c>
      <c r="K136" s="17">
        <v>4</v>
      </c>
      <c r="L136" s="24">
        <v>145130</v>
      </c>
      <c r="M136" s="20">
        <f t="shared" si="4"/>
        <v>27575</v>
      </c>
      <c r="N136" s="24">
        <v>848652</v>
      </c>
      <c r="O136" s="21">
        <f t="shared" si="5"/>
        <v>1021357</v>
      </c>
    </row>
    <row r="137" spans="1:15" s="16" customFormat="1" ht="29" x14ac:dyDescent="0.35">
      <c r="A137" s="17" t="s">
        <v>222</v>
      </c>
      <c r="B137" s="17" t="s">
        <v>6488</v>
      </c>
      <c r="C137" s="17">
        <v>5001</v>
      </c>
      <c r="D137" s="17" t="s">
        <v>6537</v>
      </c>
      <c r="E137" s="19">
        <v>105001009652</v>
      </c>
      <c r="F137" s="19" t="s">
        <v>6720</v>
      </c>
      <c r="G137" s="19">
        <v>105001009652</v>
      </c>
      <c r="H137" s="18" t="s">
        <v>6720</v>
      </c>
      <c r="I137" s="18" t="s">
        <v>6721</v>
      </c>
      <c r="J137" s="17" t="s">
        <v>523</v>
      </c>
      <c r="K137" s="17">
        <v>2</v>
      </c>
      <c r="L137" s="24">
        <v>145130</v>
      </c>
      <c r="M137" s="20">
        <f t="shared" si="4"/>
        <v>27575</v>
      </c>
      <c r="N137" s="24">
        <v>848652</v>
      </c>
      <c r="O137" s="21">
        <f t="shared" si="5"/>
        <v>1021357</v>
      </c>
    </row>
    <row r="138" spans="1:15" s="16" customFormat="1" ht="29" x14ac:dyDescent="0.35">
      <c r="A138" s="17" t="s">
        <v>222</v>
      </c>
      <c r="B138" s="17" t="s">
        <v>6488</v>
      </c>
      <c r="C138" s="17">
        <v>5001</v>
      </c>
      <c r="D138" s="17" t="s">
        <v>6537</v>
      </c>
      <c r="E138" s="19">
        <v>205001011031</v>
      </c>
      <c r="F138" s="19" t="s">
        <v>6722</v>
      </c>
      <c r="G138" s="19">
        <v>205001001486</v>
      </c>
      <c r="H138" s="18" t="s">
        <v>6723</v>
      </c>
      <c r="I138" s="18" t="s">
        <v>6724</v>
      </c>
      <c r="J138" s="17" t="s">
        <v>535</v>
      </c>
      <c r="K138" s="17">
        <v>1</v>
      </c>
      <c r="L138" s="24">
        <v>145130</v>
      </c>
      <c r="M138" s="20">
        <f t="shared" si="4"/>
        <v>27575</v>
      </c>
      <c r="N138" s="24">
        <v>848652</v>
      </c>
      <c r="O138" s="21">
        <f t="shared" si="5"/>
        <v>1021357</v>
      </c>
    </row>
    <row r="139" spans="1:15" s="16" customFormat="1" ht="29" x14ac:dyDescent="0.35">
      <c r="A139" s="17" t="s">
        <v>222</v>
      </c>
      <c r="B139" s="17" t="s">
        <v>6488</v>
      </c>
      <c r="C139" s="17">
        <v>5001</v>
      </c>
      <c r="D139" s="17" t="s">
        <v>6537</v>
      </c>
      <c r="E139" s="19">
        <v>105001003387</v>
      </c>
      <c r="F139" s="19" t="s">
        <v>6725</v>
      </c>
      <c r="G139" s="19">
        <v>105001003387</v>
      </c>
      <c r="H139" s="18" t="s">
        <v>6725</v>
      </c>
      <c r="I139" s="18" t="s">
        <v>6726</v>
      </c>
      <c r="J139" s="17" t="s">
        <v>523</v>
      </c>
      <c r="K139" s="17">
        <v>1</v>
      </c>
      <c r="L139" s="24">
        <v>145130</v>
      </c>
      <c r="M139" s="20">
        <f t="shared" si="4"/>
        <v>27575</v>
      </c>
      <c r="N139" s="24">
        <v>848652</v>
      </c>
      <c r="O139" s="21">
        <f t="shared" si="5"/>
        <v>1021357</v>
      </c>
    </row>
    <row r="140" spans="1:15" s="16" customFormat="1" ht="29" x14ac:dyDescent="0.35">
      <c r="A140" s="17" t="s">
        <v>222</v>
      </c>
      <c r="B140" s="17" t="s">
        <v>6488</v>
      </c>
      <c r="C140" s="17">
        <v>5001</v>
      </c>
      <c r="D140" s="17" t="s">
        <v>6537</v>
      </c>
      <c r="E140" s="19">
        <v>105001010367</v>
      </c>
      <c r="F140" s="19" t="s">
        <v>6727</v>
      </c>
      <c r="G140" s="19">
        <v>105001007722</v>
      </c>
      <c r="H140" s="18" t="s">
        <v>6728</v>
      </c>
      <c r="I140" s="18" t="s">
        <v>6729</v>
      </c>
      <c r="J140" s="17" t="s">
        <v>523</v>
      </c>
      <c r="K140" s="17">
        <v>2</v>
      </c>
      <c r="L140" s="24">
        <v>145130</v>
      </c>
      <c r="M140" s="20">
        <f t="shared" si="4"/>
        <v>27575</v>
      </c>
      <c r="N140" s="24">
        <v>848652</v>
      </c>
      <c r="O140" s="21">
        <f t="shared" si="5"/>
        <v>1021357</v>
      </c>
    </row>
    <row r="141" spans="1:15" s="16" customFormat="1" ht="29" x14ac:dyDescent="0.35">
      <c r="A141" s="17" t="s">
        <v>222</v>
      </c>
      <c r="B141" s="17" t="s">
        <v>6488</v>
      </c>
      <c r="C141" s="17">
        <v>5001</v>
      </c>
      <c r="D141" s="17" t="s">
        <v>6537</v>
      </c>
      <c r="E141" s="19">
        <v>105001007111</v>
      </c>
      <c r="F141" s="19" t="s">
        <v>6730</v>
      </c>
      <c r="G141" s="19">
        <v>105001007111</v>
      </c>
      <c r="H141" s="18" t="s">
        <v>6730</v>
      </c>
      <c r="I141" s="18" t="s">
        <v>6731</v>
      </c>
      <c r="J141" s="17" t="s">
        <v>523</v>
      </c>
      <c r="K141" s="17">
        <v>1</v>
      </c>
      <c r="L141" s="24">
        <v>145130</v>
      </c>
      <c r="M141" s="20">
        <f t="shared" si="4"/>
        <v>27575</v>
      </c>
      <c r="N141" s="24">
        <v>848652</v>
      </c>
      <c r="O141" s="21">
        <f t="shared" si="5"/>
        <v>1021357</v>
      </c>
    </row>
    <row r="142" spans="1:15" s="16" customFormat="1" ht="29" x14ac:dyDescent="0.35">
      <c r="A142" s="17" t="s">
        <v>222</v>
      </c>
      <c r="B142" s="17" t="s">
        <v>6488</v>
      </c>
      <c r="C142" s="17">
        <v>5001</v>
      </c>
      <c r="D142" s="17" t="s">
        <v>6537</v>
      </c>
      <c r="E142" s="19">
        <v>105001005347</v>
      </c>
      <c r="F142" s="19" t="s">
        <v>6732</v>
      </c>
      <c r="G142" s="19">
        <v>105001005347</v>
      </c>
      <c r="H142" s="18" t="s">
        <v>6732</v>
      </c>
      <c r="I142" s="18" t="s">
        <v>6733</v>
      </c>
      <c r="J142" s="17" t="s">
        <v>523</v>
      </c>
      <c r="K142" s="17">
        <v>2</v>
      </c>
      <c r="L142" s="24">
        <v>145130</v>
      </c>
      <c r="M142" s="20">
        <f t="shared" si="4"/>
        <v>27575</v>
      </c>
      <c r="N142" s="24">
        <v>848652</v>
      </c>
      <c r="O142" s="21">
        <f t="shared" si="5"/>
        <v>1021357</v>
      </c>
    </row>
    <row r="143" spans="1:15" s="16" customFormat="1" ht="29" x14ac:dyDescent="0.35">
      <c r="A143" s="17" t="s">
        <v>222</v>
      </c>
      <c r="B143" s="17" t="s">
        <v>6488</v>
      </c>
      <c r="C143" s="17">
        <v>5001</v>
      </c>
      <c r="D143" s="17" t="s">
        <v>6537</v>
      </c>
      <c r="E143" s="19">
        <v>105001019089</v>
      </c>
      <c r="F143" s="19" t="s">
        <v>6734</v>
      </c>
      <c r="G143" s="19">
        <v>105001019089</v>
      </c>
      <c r="H143" s="18" t="s">
        <v>6734</v>
      </c>
      <c r="I143" s="18" t="s">
        <v>6735</v>
      </c>
      <c r="J143" s="17" t="s">
        <v>523</v>
      </c>
      <c r="K143" s="17">
        <v>4</v>
      </c>
      <c r="L143" s="24">
        <v>145130</v>
      </c>
      <c r="M143" s="20">
        <f t="shared" si="4"/>
        <v>27575</v>
      </c>
      <c r="N143" s="24">
        <v>848652</v>
      </c>
      <c r="O143" s="21">
        <f t="shared" si="5"/>
        <v>1021357</v>
      </c>
    </row>
    <row r="144" spans="1:15" s="16" customFormat="1" ht="29" x14ac:dyDescent="0.35">
      <c r="A144" s="17" t="s">
        <v>222</v>
      </c>
      <c r="B144" s="17" t="s">
        <v>6488</v>
      </c>
      <c r="C144" s="17">
        <v>5001</v>
      </c>
      <c r="D144" s="17" t="s">
        <v>6537</v>
      </c>
      <c r="E144" s="19">
        <v>105001001635</v>
      </c>
      <c r="F144" s="19" t="s">
        <v>6736</v>
      </c>
      <c r="G144" s="19">
        <v>105001001171</v>
      </c>
      <c r="H144" s="18" t="s">
        <v>6737</v>
      </c>
      <c r="I144" s="18" t="s">
        <v>6738</v>
      </c>
      <c r="J144" s="17" t="s">
        <v>523</v>
      </c>
      <c r="K144" s="17">
        <v>4</v>
      </c>
      <c r="L144" s="24">
        <v>145130</v>
      </c>
      <c r="M144" s="20">
        <f t="shared" si="4"/>
        <v>27575</v>
      </c>
      <c r="N144" s="24">
        <v>848652</v>
      </c>
      <c r="O144" s="21">
        <f t="shared" si="5"/>
        <v>1021357</v>
      </c>
    </row>
    <row r="145" spans="1:15" s="16" customFormat="1" ht="29" x14ac:dyDescent="0.35">
      <c r="A145" s="17" t="s">
        <v>222</v>
      </c>
      <c r="B145" s="17" t="s">
        <v>6488</v>
      </c>
      <c r="C145" s="17">
        <v>5001</v>
      </c>
      <c r="D145" s="17" t="s">
        <v>6537</v>
      </c>
      <c r="E145" s="19">
        <v>105001001635</v>
      </c>
      <c r="F145" s="19" t="s">
        <v>6736</v>
      </c>
      <c r="G145" s="19">
        <v>105001002372</v>
      </c>
      <c r="H145" s="18" t="s">
        <v>6739</v>
      </c>
      <c r="I145" s="18" t="s">
        <v>6740</v>
      </c>
      <c r="J145" s="17" t="s">
        <v>523</v>
      </c>
      <c r="K145" s="17">
        <v>2</v>
      </c>
      <c r="L145" s="24">
        <v>145130</v>
      </c>
      <c r="M145" s="20">
        <f t="shared" si="4"/>
        <v>27575</v>
      </c>
      <c r="N145" s="24">
        <v>848652</v>
      </c>
      <c r="O145" s="21">
        <f t="shared" si="5"/>
        <v>1021357</v>
      </c>
    </row>
    <row r="146" spans="1:15" s="16" customFormat="1" ht="43.5" x14ac:dyDescent="0.35">
      <c r="A146" s="17" t="s">
        <v>222</v>
      </c>
      <c r="B146" s="17" t="s">
        <v>6488</v>
      </c>
      <c r="C146" s="17">
        <v>5001</v>
      </c>
      <c r="D146" s="17" t="s">
        <v>6537</v>
      </c>
      <c r="E146" s="19">
        <v>105001011011</v>
      </c>
      <c r="F146" s="19" t="s">
        <v>6741</v>
      </c>
      <c r="G146" s="19">
        <v>105001011011</v>
      </c>
      <c r="H146" s="18" t="s">
        <v>6742</v>
      </c>
      <c r="I146" s="18" t="s">
        <v>6743</v>
      </c>
      <c r="J146" s="17" t="s">
        <v>523</v>
      </c>
      <c r="K146" s="17">
        <v>1</v>
      </c>
      <c r="L146" s="24">
        <v>145130</v>
      </c>
      <c r="M146" s="20">
        <f t="shared" si="4"/>
        <v>27575</v>
      </c>
      <c r="N146" s="24">
        <v>848652</v>
      </c>
      <c r="O146" s="21">
        <f t="shared" si="5"/>
        <v>1021357</v>
      </c>
    </row>
    <row r="147" spans="1:15" s="16" customFormat="1" ht="29" x14ac:dyDescent="0.35">
      <c r="A147" s="17" t="s">
        <v>222</v>
      </c>
      <c r="B147" s="17" t="s">
        <v>6488</v>
      </c>
      <c r="C147" s="17">
        <v>5001</v>
      </c>
      <c r="D147" s="17" t="s">
        <v>6537</v>
      </c>
      <c r="E147" s="19">
        <v>105001025844</v>
      </c>
      <c r="F147" s="19" t="s">
        <v>6744</v>
      </c>
      <c r="G147" s="19">
        <v>205001019491</v>
      </c>
      <c r="H147" s="18" t="s">
        <v>6745</v>
      </c>
      <c r="I147" s="18" t="s">
        <v>6746</v>
      </c>
      <c r="J147" s="17" t="s">
        <v>523</v>
      </c>
      <c r="K147" s="17">
        <v>4</v>
      </c>
      <c r="L147" s="24">
        <v>145130</v>
      </c>
      <c r="M147" s="20">
        <f t="shared" si="4"/>
        <v>27575</v>
      </c>
      <c r="N147" s="24">
        <v>848652</v>
      </c>
      <c r="O147" s="21">
        <f t="shared" si="5"/>
        <v>1021357</v>
      </c>
    </row>
    <row r="148" spans="1:15" s="16" customFormat="1" ht="29" x14ac:dyDescent="0.35">
      <c r="A148" s="17" t="s">
        <v>222</v>
      </c>
      <c r="B148" s="17" t="s">
        <v>6488</v>
      </c>
      <c r="C148" s="17">
        <v>5001</v>
      </c>
      <c r="D148" s="17" t="s">
        <v>6537</v>
      </c>
      <c r="E148" s="19">
        <v>105001025844</v>
      </c>
      <c r="F148" s="19" t="s">
        <v>6744</v>
      </c>
      <c r="G148" s="19">
        <v>105001019283</v>
      </c>
      <c r="H148" s="18" t="s">
        <v>6747</v>
      </c>
      <c r="I148" s="18" t="s">
        <v>6748</v>
      </c>
      <c r="J148" s="17" t="s">
        <v>523</v>
      </c>
      <c r="K148" s="17">
        <v>3</v>
      </c>
      <c r="L148" s="24">
        <v>145130</v>
      </c>
      <c r="M148" s="20">
        <f t="shared" si="4"/>
        <v>27575</v>
      </c>
      <c r="N148" s="24">
        <v>848652</v>
      </c>
      <c r="O148" s="21">
        <f t="shared" si="5"/>
        <v>1021357</v>
      </c>
    </row>
    <row r="149" spans="1:15" s="16" customFormat="1" ht="58" x14ac:dyDescent="0.35">
      <c r="A149" s="17" t="s">
        <v>222</v>
      </c>
      <c r="B149" s="17" t="s">
        <v>6488</v>
      </c>
      <c r="C149" s="17">
        <v>5001</v>
      </c>
      <c r="D149" s="17" t="s">
        <v>6537</v>
      </c>
      <c r="E149" s="19">
        <v>105001026719</v>
      </c>
      <c r="F149" s="19" t="s">
        <v>6749</v>
      </c>
      <c r="G149" s="19">
        <v>105001026719</v>
      </c>
      <c r="H149" s="18" t="s">
        <v>6750</v>
      </c>
      <c r="I149" s="18" t="s">
        <v>6751</v>
      </c>
      <c r="J149" s="17" t="s">
        <v>523</v>
      </c>
      <c r="K149" s="17">
        <v>3</v>
      </c>
      <c r="L149" s="24">
        <v>145130</v>
      </c>
      <c r="M149" s="20">
        <f t="shared" si="4"/>
        <v>27575</v>
      </c>
      <c r="N149" s="24">
        <v>848652</v>
      </c>
      <c r="O149" s="21">
        <f t="shared" si="5"/>
        <v>1021357</v>
      </c>
    </row>
    <row r="150" spans="1:15" s="16" customFormat="1" ht="29" x14ac:dyDescent="0.35">
      <c r="A150" s="17" t="s">
        <v>222</v>
      </c>
      <c r="B150" s="17" t="s">
        <v>6488</v>
      </c>
      <c r="C150" s="17">
        <v>5837</v>
      </c>
      <c r="D150" s="17" t="s">
        <v>582</v>
      </c>
      <c r="E150" s="19">
        <v>205837000310</v>
      </c>
      <c r="F150" s="19" t="s">
        <v>2182</v>
      </c>
      <c r="G150" s="19">
        <v>205837800180</v>
      </c>
      <c r="H150" s="18" t="s">
        <v>6752</v>
      </c>
      <c r="I150" s="18" t="s">
        <v>6753</v>
      </c>
      <c r="J150" s="17" t="s">
        <v>535</v>
      </c>
      <c r="K150" s="17">
        <v>4</v>
      </c>
      <c r="L150" s="24">
        <v>145130</v>
      </c>
      <c r="M150" s="20">
        <f t="shared" si="4"/>
        <v>27575</v>
      </c>
      <c r="N150" s="24">
        <v>848652</v>
      </c>
      <c r="O150" s="21">
        <f t="shared" si="5"/>
        <v>1021357</v>
      </c>
    </row>
    <row r="151" spans="1:15" s="16" customFormat="1" ht="29" x14ac:dyDescent="0.35">
      <c r="A151" s="17" t="s">
        <v>222</v>
      </c>
      <c r="B151" s="17" t="s">
        <v>6488</v>
      </c>
      <c r="C151" s="17">
        <v>5837</v>
      </c>
      <c r="D151" s="17" t="s">
        <v>582</v>
      </c>
      <c r="E151" s="19">
        <v>205837003742</v>
      </c>
      <c r="F151" s="19" t="s">
        <v>2301</v>
      </c>
      <c r="G151" s="19">
        <v>205837800171</v>
      </c>
      <c r="H151" s="18" t="s">
        <v>6754</v>
      </c>
      <c r="I151" s="18" t="s">
        <v>6755</v>
      </c>
      <c r="J151" s="17" t="s">
        <v>535</v>
      </c>
      <c r="K151" s="17">
        <v>4</v>
      </c>
      <c r="L151" s="24">
        <v>145130</v>
      </c>
      <c r="M151" s="20">
        <f t="shared" si="4"/>
        <v>27575</v>
      </c>
      <c r="N151" s="24">
        <v>848652</v>
      </c>
      <c r="O151" s="21">
        <f t="shared" si="5"/>
        <v>1021357</v>
      </c>
    </row>
    <row r="152" spans="1:15" s="16" customFormat="1" ht="29" x14ac:dyDescent="0.35">
      <c r="A152" s="17" t="s">
        <v>222</v>
      </c>
      <c r="B152" s="17" t="s">
        <v>4281</v>
      </c>
      <c r="C152" s="17">
        <v>8078</v>
      </c>
      <c r="D152" s="17" t="s">
        <v>4293</v>
      </c>
      <c r="E152" s="19">
        <v>108078000100</v>
      </c>
      <c r="F152" s="19" t="s">
        <v>6756</v>
      </c>
      <c r="G152" s="19">
        <v>108078000169</v>
      </c>
      <c r="H152" s="18" t="s">
        <v>6757</v>
      </c>
      <c r="I152" s="18" t="s">
        <v>6758</v>
      </c>
      <c r="J152" s="17" t="s">
        <v>523</v>
      </c>
      <c r="K152" s="17">
        <v>3</v>
      </c>
      <c r="L152" s="24">
        <v>145130</v>
      </c>
      <c r="M152" s="20">
        <f t="shared" si="4"/>
        <v>27575</v>
      </c>
      <c r="N152" s="24">
        <v>848652</v>
      </c>
      <c r="O152" s="21">
        <f t="shared" si="5"/>
        <v>1021357</v>
      </c>
    </row>
    <row r="153" spans="1:15" s="16" customFormat="1" ht="58" x14ac:dyDescent="0.35">
      <c r="A153" s="17" t="s">
        <v>222</v>
      </c>
      <c r="B153" s="17" t="s">
        <v>4281</v>
      </c>
      <c r="C153" s="17">
        <v>8296</v>
      </c>
      <c r="D153" s="17" t="s">
        <v>6759</v>
      </c>
      <c r="E153" s="19">
        <v>108296800002</v>
      </c>
      <c r="F153" s="19" t="s">
        <v>6760</v>
      </c>
      <c r="G153" s="19">
        <v>108296800002</v>
      </c>
      <c r="H153" s="18" t="s">
        <v>6761</v>
      </c>
      <c r="I153" s="18" t="s">
        <v>6762</v>
      </c>
      <c r="J153" s="17" t="s">
        <v>523</v>
      </c>
      <c r="K153" s="17">
        <v>4</v>
      </c>
      <c r="L153" s="24">
        <v>145130</v>
      </c>
      <c r="M153" s="20">
        <f t="shared" si="4"/>
        <v>27575</v>
      </c>
      <c r="N153" s="24">
        <v>848652</v>
      </c>
      <c r="O153" s="21">
        <f t="shared" si="5"/>
        <v>1021357</v>
      </c>
    </row>
    <row r="154" spans="1:15" s="16" customFormat="1" ht="43.5" x14ac:dyDescent="0.35">
      <c r="A154" s="17" t="s">
        <v>222</v>
      </c>
      <c r="B154" s="17" t="s">
        <v>4281</v>
      </c>
      <c r="C154" s="17">
        <v>8520</v>
      </c>
      <c r="D154" s="17" t="s">
        <v>6763</v>
      </c>
      <c r="E154" s="19">
        <v>108520000009</v>
      </c>
      <c r="F154" s="19" t="s">
        <v>6764</v>
      </c>
      <c r="G154" s="19">
        <v>108520000009</v>
      </c>
      <c r="H154" s="18" t="s">
        <v>6764</v>
      </c>
      <c r="I154" s="18" t="s">
        <v>6765</v>
      </c>
      <c r="J154" s="17" t="s">
        <v>523</v>
      </c>
      <c r="K154" s="17">
        <v>4</v>
      </c>
      <c r="L154" s="24">
        <v>145130</v>
      </c>
      <c r="M154" s="20">
        <f t="shared" si="4"/>
        <v>27575</v>
      </c>
      <c r="N154" s="24">
        <v>848652</v>
      </c>
      <c r="O154" s="21">
        <f t="shared" si="5"/>
        <v>1021357</v>
      </c>
    </row>
    <row r="155" spans="1:15" s="16" customFormat="1" ht="29" x14ac:dyDescent="0.35">
      <c r="A155" s="17" t="s">
        <v>222</v>
      </c>
      <c r="B155" s="17" t="s">
        <v>4281</v>
      </c>
      <c r="C155" s="17">
        <v>8558</v>
      </c>
      <c r="D155" s="17" t="s">
        <v>4305</v>
      </c>
      <c r="E155" s="19">
        <v>108558000088</v>
      </c>
      <c r="F155" s="19" t="s">
        <v>6766</v>
      </c>
      <c r="G155" s="19">
        <v>108558000061</v>
      </c>
      <c r="H155" s="18" t="s">
        <v>5921</v>
      </c>
      <c r="I155" s="18" t="s">
        <v>6767</v>
      </c>
      <c r="J155" s="17" t="s">
        <v>523</v>
      </c>
      <c r="K155" s="17">
        <v>4</v>
      </c>
      <c r="L155" s="24">
        <v>145130</v>
      </c>
      <c r="M155" s="20">
        <f t="shared" si="4"/>
        <v>27575</v>
      </c>
      <c r="N155" s="24">
        <v>848652</v>
      </c>
      <c r="O155" s="21">
        <f t="shared" si="5"/>
        <v>1021357</v>
      </c>
    </row>
    <row r="156" spans="1:15" s="16" customFormat="1" ht="29" x14ac:dyDescent="0.35">
      <c r="A156" s="17" t="s">
        <v>222</v>
      </c>
      <c r="B156" s="17" t="s">
        <v>4281</v>
      </c>
      <c r="C156" s="17">
        <v>8560</v>
      </c>
      <c r="D156" s="17" t="s">
        <v>4308</v>
      </c>
      <c r="E156" s="19">
        <v>108560000265</v>
      </c>
      <c r="F156" s="19" t="s">
        <v>6768</v>
      </c>
      <c r="G156" s="19">
        <v>108560000265</v>
      </c>
      <c r="H156" s="18" t="s">
        <v>6769</v>
      </c>
      <c r="I156" s="18" t="s">
        <v>6770</v>
      </c>
      <c r="J156" s="17" t="s">
        <v>535</v>
      </c>
      <c r="K156" s="17">
        <v>1</v>
      </c>
      <c r="L156" s="24">
        <v>145130</v>
      </c>
      <c r="M156" s="20">
        <f t="shared" si="4"/>
        <v>27575</v>
      </c>
      <c r="N156" s="24">
        <v>848652</v>
      </c>
      <c r="O156" s="21">
        <f t="shared" si="5"/>
        <v>1021357</v>
      </c>
    </row>
    <row r="157" spans="1:15" s="16" customFormat="1" ht="29" x14ac:dyDescent="0.35">
      <c r="A157" s="17" t="s">
        <v>222</v>
      </c>
      <c r="B157" s="17" t="s">
        <v>4281</v>
      </c>
      <c r="C157" s="17">
        <v>8560</v>
      </c>
      <c r="D157" s="17" t="s">
        <v>4308</v>
      </c>
      <c r="E157" s="19">
        <v>108560000303</v>
      </c>
      <c r="F157" s="19" t="s">
        <v>6771</v>
      </c>
      <c r="G157" s="19">
        <v>108560000052</v>
      </c>
      <c r="H157" s="18" t="s">
        <v>6772</v>
      </c>
      <c r="I157" s="18" t="s">
        <v>6773</v>
      </c>
      <c r="J157" s="17" t="s">
        <v>523</v>
      </c>
      <c r="K157" s="17">
        <v>3</v>
      </c>
      <c r="L157" s="24">
        <v>145130</v>
      </c>
      <c r="M157" s="20">
        <f t="shared" si="4"/>
        <v>27575</v>
      </c>
      <c r="N157" s="24">
        <v>848652</v>
      </c>
      <c r="O157" s="21">
        <f t="shared" si="5"/>
        <v>1021357</v>
      </c>
    </row>
    <row r="158" spans="1:15" s="16" customFormat="1" ht="29" x14ac:dyDescent="0.35">
      <c r="A158" s="17" t="s">
        <v>222</v>
      </c>
      <c r="B158" s="17" t="s">
        <v>4281</v>
      </c>
      <c r="C158" s="17">
        <v>8573</v>
      </c>
      <c r="D158" s="17" t="s">
        <v>6157</v>
      </c>
      <c r="E158" s="19">
        <v>108573000051</v>
      </c>
      <c r="F158" s="19" t="s">
        <v>6774</v>
      </c>
      <c r="G158" s="19">
        <v>108573000442</v>
      </c>
      <c r="H158" s="18" t="s">
        <v>6775</v>
      </c>
      <c r="I158" s="18" t="s">
        <v>6776</v>
      </c>
      <c r="J158" s="17" t="s">
        <v>523</v>
      </c>
      <c r="K158" s="17">
        <v>3</v>
      </c>
      <c r="L158" s="24">
        <v>145130</v>
      </c>
      <c r="M158" s="20">
        <f t="shared" si="4"/>
        <v>27575</v>
      </c>
      <c r="N158" s="24">
        <v>848652</v>
      </c>
      <c r="O158" s="21">
        <f t="shared" si="5"/>
        <v>1021357</v>
      </c>
    </row>
    <row r="159" spans="1:15" s="16" customFormat="1" ht="29" x14ac:dyDescent="0.35">
      <c r="A159" s="17" t="s">
        <v>222</v>
      </c>
      <c r="B159" s="17" t="s">
        <v>4281</v>
      </c>
      <c r="C159" s="17">
        <v>8606</v>
      </c>
      <c r="D159" s="17" t="s">
        <v>6777</v>
      </c>
      <c r="E159" s="19">
        <v>208606000189</v>
      </c>
      <c r="F159" s="19" t="s">
        <v>6778</v>
      </c>
      <c r="G159" s="19">
        <v>208606000189</v>
      </c>
      <c r="H159" s="18" t="s">
        <v>6778</v>
      </c>
      <c r="I159" s="18" t="s">
        <v>6779</v>
      </c>
      <c r="J159" s="17" t="s">
        <v>535</v>
      </c>
      <c r="K159" s="17">
        <v>1</v>
      </c>
      <c r="L159" s="24">
        <v>145130</v>
      </c>
      <c r="M159" s="20">
        <f t="shared" si="4"/>
        <v>27575</v>
      </c>
      <c r="N159" s="24">
        <v>848652</v>
      </c>
      <c r="O159" s="21">
        <f t="shared" si="5"/>
        <v>1021357</v>
      </c>
    </row>
    <row r="160" spans="1:15" s="16" customFormat="1" ht="58" x14ac:dyDescent="0.35">
      <c r="A160" s="17" t="s">
        <v>222</v>
      </c>
      <c r="B160" s="17" t="s">
        <v>4281</v>
      </c>
      <c r="C160" s="17">
        <v>8606</v>
      </c>
      <c r="D160" s="17" t="s">
        <v>6777</v>
      </c>
      <c r="E160" s="19">
        <v>108606000125</v>
      </c>
      <c r="F160" s="19" t="s">
        <v>6780</v>
      </c>
      <c r="G160" s="19">
        <v>108606000125</v>
      </c>
      <c r="H160" s="18" t="s">
        <v>6781</v>
      </c>
      <c r="I160" s="18" t="s">
        <v>6782</v>
      </c>
      <c r="J160" s="17" t="s">
        <v>523</v>
      </c>
      <c r="K160" s="17">
        <v>4</v>
      </c>
      <c r="L160" s="24">
        <v>145130</v>
      </c>
      <c r="M160" s="20">
        <f t="shared" si="4"/>
        <v>27575</v>
      </c>
      <c r="N160" s="24">
        <v>848652</v>
      </c>
      <c r="O160" s="21">
        <f t="shared" si="5"/>
        <v>1021357</v>
      </c>
    </row>
    <row r="161" spans="1:15" s="16" customFormat="1" ht="29" x14ac:dyDescent="0.35">
      <c r="A161" s="17" t="s">
        <v>222</v>
      </c>
      <c r="B161" s="17" t="s">
        <v>4281</v>
      </c>
      <c r="C161" s="17">
        <v>8606</v>
      </c>
      <c r="D161" s="17" t="s">
        <v>6777</v>
      </c>
      <c r="E161" s="19">
        <v>208606000081</v>
      </c>
      <c r="F161" s="19" t="s">
        <v>6783</v>
      </c>
      <c r="G161" s="19">
        <v>208606800011</v>
      </c>
      <c r="H161" s="18" t="s">
        <v>6784</v>
      </c>
      <c r="I161" s="18" t="s">
        <v>6785</v>
      </c>
      <c r="J161" s="17" t="s">
        <v>535</v>
      </c>
      <c r="K161" s="17">
        <v>1</v>
      </c>
      <c r="L161" s="24">
        <v>145130</v>
      </c>
      <c r="M161" s="20">
        <f t="shared" si="4"/>
        <v>27575</v>
      </c>
      <c r="N161" s="24">
        <v>848652</v>
      </c>
      <c r="O161" s="21">
        <f t="shared" si="5"/>
        <v>1021357</v>
      </c>
    </row>
    <row r="162" spans="1:15" s="16" customFormat="1" ht="29" x14ac:dyDescent="0.35">
      <c r="A162" s="17" t="s">
        <v>222</v>
      </c>
      <c r="B162" s="17" t="s">
        <v>4281</v>
      </c>
      <c r="C162" s="17">
        <v>8634</v>
      </c>
      <c r="D162" s="17" t="s">
        <v>6786</v>
      </c>
      <c r="E162" s="19">
        <v>108634000033</v>
      </c>
      <c r="F162" s="19" t="s">
        <v>6787</v>
      </c>
      <c r="G162" s="19">
        <v>108634000131</v>
      </c>
      <c r="H162" s="18" t="s">
        <v>6788</v>
      </c>
      <c r="I162" s="18" t="s">
        <v>6789</v>
      </c>
      <c r="J162" s="17" t="s">
        <v>523</v>
      </c>
      <c r="K162" s="17">
        <v>3</v>
      </c>
      <c r="L162" s="24">
        <v>145130</v>
      </c>
      <c r="M162" s="20">
        <f t="shared" si="4"/>
        <v>27575</v>
      </c>
      <c r="N162" s="24">
        <v>848652</v>
      </c>
      <c r="O162" s="21">
        <f t="shared" si="5"/>
        <v>1021357</v>
      </c>
    </row>
    <row r="163" spans="1:15" s="16" customFormat="1" ht="29" x14ac:dyDescent="0.35">
      <c r="A163" s="17" t="s">
        <v>222</v>
      </c>
      <c r="B163" s="17" t="s">
        <v>4281</v>
      </c>
      <c r="C163" s="17">
        <v>8634</v>
      </c>
      <c r="D163" s="17" t="s">
        <v>6786</v>
      </c>
      <c r="E163" s="19">
        <v>108634000033</v>
      </c>
      <c r="F163" s="19" t="s">
        <v>6787</v>
      </c>
      <c r="G163" s="19">
        <v>108634000092</v>
      </c>
      <c r="H163" s="18" t="s">
        <v>644</v>
      </c>
      <c r="I163" s="18" t="s">
        <v>6790</v>
      </c>
      <c r="J163" s="17" t="s">
        <v>523</v>
      </c>
      <c r="K163" s="17">
        <v>3</v>
      </c>
      <c r="L163" s="24">
        <v>145130</v>
      </c>
      <c r="M163" s="20">
        <f t="shared" si="4"/>
        <v>27575</v>
      </c>
      <c r="N163" s="24">
        <v>848652</v>
      </c>
      <c r="O163" s="21">
        <f t="shared" si="5"/>
        <v>1021357</v>
      </c>
    </row>
    <row r="164" spans="1:15" s="16" customFormat="1" ht="29" x14ac:dyDescent="0.35">
      <c r="A164" s="17" t="s">
        <v>222</v>
      </c>
      <c r="B164" s="17" t="s">
        <v>4281</v>
      </c>
      <c r="C164" s="17">
        <v>8634</v>
      </c>
      <c r="D164" s="17" t="s">
        <v>6786</v>
      </c>
      <c r="E164" s="19">
        <v>108634000220</v>
      </c>
      <c r="F164" s="19" t="s">
        <v>6791</v>
      </c>
      <c r="G164" s="19">
        <v>108634000050</v>
      </c>
      <c r="H164" s="18" t="s">
        <v>6792</v>
      </c>
      <c r="I164" s="18" t="s">
        <v>6793</v>
      </c>
      <c r="J164" s="17" t="s">
        <v>523</v>
      </c>
      <c r="K164" s="17">
        <v>2</v>
      </c>
      <c r="L164" s="24">
        <v>145130</v>
      </c>
      <c r="M164" s="20">
        <f t="shared" si="4"/>
        <v>27575</v>
      </c>
      <c r="N164" s="24">
        <v>848652</v>
      </c>
      <c r="O164" s="21">
        <f t="shared" si="5"/>
        <v>1021357</v>
      </c>
    </row>
    <row r="165" spans="1:15" s="16" customFormat="1" ht="43.5" x14ac:dyDescent="0.35">
      <c r="A165" s="17" t="s">
        <v>222</v>
      </c>
      <c r="B165" s="17" t="s">
        <v>4281</v>
      </c>
      <c r="C165" s="17">
        <v>8634</v>
      </c>
      <c r="D165" s="17" t="s">
        <v>6786</v>
      </c>
      <c r="E165" s="19">
        <v>108634000220</v>
      </c>
      <c r="F165" s="19" t="s">
        <v>6791</v>
      </c>
      <c r="G165" s="19">
        <v>108634000220</v>
      </c>
      <c r="H165" s="18" t="s">
        <v>6791</v>
      </c>
      <c r="I165" s="18" t="s">
        <v>6794</v>
      </c>
      <c r="J165" s="17" t="s">
        <v>523</v>
      </c>
      <c r="K165" s="17">
        <v>4</v>
      </c>
      <c r="L165" s="24">
        <v>145130</v>
      </c>
      <c r="M165" s="20">
        <f t="shared" si="4"/>
        <v>27575</v>
      </c>
      <c r="N165" s="24">
        <v>848652</v>
      </c>
      <c r="O165" s="21">
        <f t="shared" si="5"/>
        <v>1021357</v>
      </c>
    </row>
    <row r="166" spans="1:15" s="16" customFormat="1" ht="43.5" x14ac:dyDescent="0.35">
      <c r="A166" s="17" t="s">
        <v>222</v>
      </c>
      <c r="B166" s="17" t="s">
        <v>4281</v>
      </c>
      <c r="C166" s="17">
        <v>8638</v>
      </c>
      <c r="D166" s="17" t="s">
        <v>6106</v>
      </c>
      <c r="E166" s="19">
        <v>408638000881</v>
      </c>
      <c r="F166" s="19" t="s">
        <v>6795</v>
      </c>
      <c r="G166" s="19">
        <v>408638000881</v>
      </c>
      <c r="H166" s="18" t="s">
        <v>6796</v>
      </c>
      <c r="I166" s="18" t="s">
        <v>6797</v>
      </c>
      <c r="J166" s="17" t="s">
        <v>535</v>
      </c>
      <c r="K166" s="17">
        <v>2</v>
      </c>
      <c r="L166" s="24">
        <v>145130</v>
      </c>
      <c r="M166" s="20">
        <f t="shared" si="4"/>
        <v>27575</v>
      </c>
      <c r="N166" s="24">
        <v>848652</v>
      </c>
      <c r="O166" s="21">
        <f t="shared" si="5"/>
        <v>1021357</v>
      </c>
    </row>
    <row r="167" spans="1:15" s="16" customFormat="1" ht="29" x14ac:dyDescent="0.35">
      <c r="A167" s="17" t="s">
        <v>222</v>
      </c>
      <c r="B167" s="17" t="s">
        <v>4281</v>
      </c>
      <c r="C167" s="17">
        <v>8638</v>
      </c>
      <c r="D167" s="17" t="s">
        <v>6106</v>
      </c>
      <c r="E167" s="19">
        <v>208638000253</v>
      </c>
      <c r="F167" s="19" t="s">
        <v>6798</v>
      </c>
      <c r="G167" s="19">
        <v>208638000776</v>
      </c>
      <c r="H167" s="18" t="s">
        <v>6799</v>
      </c>
      <c r="I167" s="18" t="s">
        <v>6800</v>
      </c>
      <c r="J167" s="17" t="s">
        <v>535</v>
      </c>
      <c r="K167" s="17">
        <v>1</v>
      </c>
      <c r="L167" s="24">
        <v>145130</v>
      </c>
      <c r="M167" s="20">
        <f t="shared" si="4"/>
        <v>27575</v>
      </c>
      <c r="N167" s="24">
        <v>848652</v>
      </c>
      <c r="O167" s="21">
        <f t="shared" si="5"/>
        <v>1021357</v>
      </c>
    </row>
    <row r="168" spans="1:15" s="16" customFormat="1" ht="43.5" x14ac:dyDescent="0.35">
      <c r="A168" s="17" t="s">
        <v>222</v>
      </c>
      <c r="B168" s="17" t="s">
        <v>4281</v>
      </c>
      <c r="C168" s="17">
        <v>8638</v>
      </c>
      <c r="D168" s="17" t="s">
        <v>6106</v>
      </c>
      <c r="E168" s="19">
        <v>108638000348</v>
      </c>
      <c r="F168" s="19" t="s">
        <v>6801</v>
      </c>
      <c r="G168" s="19">
        <v>108638000208</v>
      </c>
      <c r="H168" s="18" t="s">
        <v>6802</v>
      </c>
      <c r="I168" s="18" t="s">
        <v>6803</v>
      </c>
      <c r="J168" s="17" t="s">
        <v>523</v>
      </c>
      <c r="K168" s="17">
        <v>1</v>
      </c>
      <c r="L168" s="24">
        <v>145130</v>
      </c>
      <c r="M168" s="20">
        <f t="shared" si="4"/>
        <v>27575</v>
      </c>
      <c r="N168" s="24">
        <v>848652</v>
      </c>
      <c r="O168" s="21">
        <f t="shared" si="5"/>
        <v>1021357</v>
      </c>
    </row>
    <row r="169" spans="1:15" s="16" customFormat="1" ht="29" x14ac:dyDescent="0.35">
      <c r="A169" s="17" t="s">
        <v>222</v>
      </c>
      <c r="B169" s="17" t="s">
        <v>4281</v>
      </c>
      <c r="C169" s="17">
        <v>8638</v>
      </c>
      <c r="D169" s="17" t="s">
        <v>6106</v>
      </c>
      <c r="E169" s="19">
        <v>108638000267</v>
      </c>
      <c r="F169" s="19" t="s">
        <v>6804</v>
      </c>
      <c r="G169" s="19">
        <v>108638000305</v>
      </c>
      <c r="H169" s="18" t="s">
        <v>6805</v>
      </c>
      <c r="I169" s="18" t="s">
        <v>6806</v>
      </c>
      <c r="J169" s="17" t="s">
        <v>523</v>
      </c>
      <c r="K169" s="17">
        <v>1</v>
      </c>
      <c r="L169" s="24">
        <v>145130</v>
      </c>
      <c r="M169" s="20">
        <f t="shared" si="4"/>
        <v>27575</v>
      </c>
      <c r="N169" s="24">
        <v>848652</v>
      </c>
      <c r="O169" s="21">
        <f t="shared" si="5"/>
        <v>1021357</v>
      </c>
    </row>
    <row r="170" spans="1:15" s="16" customFormat="1" ht="29" x14ac:dyDescent="0.35">
      <c r="A170" s="17" t="s">
        <v>222</v>
      </c>
      <c r="B170" s="17" t="s">
        <v>4281</v>
      </c>
      <c r="C170" s="17">
        <v>8638</v>
      </c>
      <c r="D170" s="17" t="s">
        <v>6106</v>
      </c>
      <c r="E170" s="19">
        <v>108638000267</v>
      </c>
      <c r="F170" s="19" t="s">
        <v>6804</v>
      </c>
      <c r="G170" s="19">
        <v>108638000852</v>
      </c>
      <c r="H170" s="18" t="s">
        <v>6807</v>
      </c>
      <c r="I170" s="18" t="s">
        <v>6808</v>
      </c>
      <c r="J170" s="17" t="s">
        <v>523</v>
      </c>
      <c r="K170" s="17">
        <v>1</v>
      </c>
      <c r="L170" s="24">
        <v>145130</v>
      </c>
      <c r="M170" s="20">
        <f t="shared" si="4"/>
        <v>27575</v>
      </c>
      <c r="N170" s="24">
        <v>848652</v>
      </c>
      <c r="O170" s="21">
        <f t="shared" si="5"/>
        <v>1021357</v>
      </c>
    </row>
    <row r="171" spans="1:15" s="16" customFormat="1" ht="58" x14ac:dyDescent="0.35">
      <c r="A171" s="17" t="s">
        <v>222</v>
      </c>
      <c r="B171" s="17" t="s">
        <v>4281</v>
      </c>
      <c r="C171" s="17">
        <v>8638</v>
      </c>
      <c r="D171" s="17" t="s">
        <v>6106</v>
      </c>
      <c r="E171" s="19">
        <v>108638000038</v>
      </c>
      <c r="F171" s="19" t="s">
        <v>6809</v>
      </c>
      <c r="G171" s="19">
        <v>108638000038</v>
      </c>
      <c r="H171" s="18" t="s">
        <v>6809</v>
      </c>
      <c r="I171" s="18" t="s">
        <v>6810</v>
      </c>
      <c r="J171" s="17" t="s">
        <v>523</v>
      </c>
      <c r="K171" s="17">
        <v>4</v>
      </c>
      <c r="L171" s="24">
        <v>145130</v>
      </c>
      <c r="M171" s="20">
        <f t="shared" si="4"/>
        <v>27575</v>
      </c>
      <c r="N171" s="24">
        <v>848652</v>
      </c>
      <c r="O171" s="21">
        <f t="shared" si="5"/>
        <v>1021357</v>
      </c>
    </row>
    <row r="172" spans="1:15" s="16" customFormat="1" ht="43.5" x14ac:dyDescent="0.35">
      <c r="A172" s="17" t="s">
        <v>222</v>
      </c>
      <c r="B172" s="17" t="s">
        <v>4281</v>
      </c>
      <c r="C172" s="17">
        <v>8001</v>
      </c>
      <c r="D172" s="17" t="s">
        <v>6811</v>
      </c>
      <c r="E172" s="19">
        <v>108001074518</v>
      </c>
      <c r="F172" s="19" t="s">
        <v>6812</v>
      </c>
      <c r="G172" s="19">
        <v>108001074518</v>
      </c>
      <c r="H172" s="18" t="s">
        <v>6813</v>
      </c>
      <c r="I172" s="18" t="s">
        <v>6814</v>
      </c>
      <c r="J172" s="17" t="s">
        <v>523</v>
      </c>
      <c r="K172" s="17">
        <v>1</v>
      </c>
      <c r="L172" s="24">
        <v>145130</v>
      </c>
      <c r="M172" s="20">
        <f t="shared" si="4"/>
        <v>27575</v>
      </c>
      <c r="N172" s="24">
        <v>848652</v>
      </c>
      <c r="O172" s="21">
        <f t="shared" si="5"/>
        <v>1021357</v>
      </c>
    </row>
    <row r="173" spans="1:15" s="16" customFormat="1" ht="58" x14ac:dyDescent="0.35">
      <c r="A173" s="17" t="s">
        <v>222</v>
      </c>
      <c r="B173" s="17" t="s">
        <v>4281</v>
      </c>
      <c r="C173" s="17">
        <v>8001</v>
      </c>
      <c r="D173" s="17" t="s">
        <v>6811</v>
      </c>
      <c r="E173" s="19">
        <v>108001002622</v>
      </c>
      <c r="F173" s="19" t="s">
        <v>6815</v>
      </c>
      <c r="G173" s="19">
        <v>108001002622</v>
      </c>
      <c r="H173" s="18" t="s">
        <v>6816</v>
      </c>
      <c r="I173" s="18" t="s">
        <v>6817</v>
      </c>
      <c r="J173" s="17" t="s">
        <v>523</v>
      </c>
      <c r="K173" s="17">
        <v>1</v>
      </c>
      <c r="L173" s="24">
        <v>145130</v>
      </c>
      <c r="M173" s="20">
        <f t="shared" si="4"/>
        <v>27575</v>
      </c>
      <c r="N173" s="24">
        <v>848652</v>
      </c>
      <c r="O173" s="21">
        <f t="shared" si="5"/>
        <v>1021357</v>
      </c>
    </row>
    <row r="174" spans="1:15" s="16" customFormat="1" ht="43.5" x14ac:dyDescent="0.35">
      <c r="A174" s="17" t="s">
        <v>222</v>
      </c>
      <c r="B174" s="17" t="s">
        <v>4281</v>
      </c>
      <c r="C174" s="17">
        <v>8001</v>
      </c>
      <c r="D174" s="17" t="s">
        <v>6811</v>
      </c>
      <c r="E174" s="19">
        <v>108001074488</v>
      </c>
      <c r="F174" s="19" t="s">
        <v>6818</v>
      </c>
      <c r="G174" s="19">
        <v>308001005205</v>
      </c>
      <c r="H174" s="18" t="s">
        <v>6819</v>
      </c>
      <c r="I174" s="18" t="s">
        <v>6820</v>
      </c>
      <c r="J174" s="17" t="s">
        <v>523</v>
      </c>
      <c r="K174" s="17">
        <v>1</v>
      </c>
      <c r="L174" s="24">
        <v>145130</v>
      </c>
      <c r="M174" s="20">
        <f t="shared" si="4"/>
        <v>27575</v>
      </c>
      <c r="N174" s="24">
        <v>848652</v>
      </c>
      <c r="O174" s="21">
        <f t="shared" si="5"/>
        <v>1021357</v>
      </c>
    </row>
    <row r="175" spans="1:15" s="16" customFormat="1" ht="43.5" x14ac:dyDescent="0.35">
      <c r="A175" s="17" t="s">
        <v>222</v>
      </c>
      <c r="B175" s="17" t="s">
        <v>4281</v>
      </c>
      <c r="C175" s="17">
        <v>8001</v>
      </c>
      <c r="D175" s="17" t="s">
        <v>6811</v>
      </c>
      <c r="E175" s="19">
        <v>108001000115</v>
      </c>
      <c r="F175" s="19" t="s">
        <v>6821</v>
      </c>
      <c r="G175" s="19">
        <v>108001000115</v>
      </c>
      <c r="H175" s="18" t="s">
        <v>6821</v>
      </c>
      <c r="I175" s="18" t="s">
        <v>6822</v>
      </c>
      <c r="J175" s="17" t="s">
        <v>523</v>
      </c>
      <c r="K175" s="17">
        <v>3</v>
      </c>
      <c r="L175" s="24">
        <v>145130</v>
      </c>
      <c r="M175" s="20">
        <f t="shared" si="4"/>
        <v>27575</v>
      </c>
      <c r="N175" s="24">
        <v>848652</v>
      </c>
      <c r="O175" s="21">
        <f t="shared" si="5"/>
        <v>1021357</v>
      </c>
    </row>
    <row r="176" spans="1:15" s="16" customFormat="1" ht="43.5" x14ac:dyDescent="0.35">
      <c r="A176" s="17" t="s">
        <v>222</v>
      </c>
      <c r="B176" s="17" t="s">
        <v>4281</v>
      </c>
      <c r="C176" s="17">
        <v>8758</v>
      </c>
      <c r="D176" s="17" t="s">
        <v>6823</v>
      </c>
      <c r="E176" s="19">
        <v>108758001852</v>
      </c>
      <c r="F176" s="19" t="s">
        <v>6824</v>
      </c>
      <c r="G176" s="19">
        <v>108758001852</v>
      </c>
      <c r="H176" s="18" t="s">
        <v>6825</v>
      </c>
      <c r="I176" s="18" t="s">
        <v>6826</v>
      </c>
      <c r="J176" s="17" t="s">
        <v>523</v>
      </c>
      <c r="K176" s="17">
        <v>1</v>
      </c>
      <c r="L176" s="24">
        <v>145130</v>
      </c>
      <c r="M176" s="20">
        <f t="shared" si="4"/>
        <v>27575</v>
      </c>
      <c r="N176" s="24">
        <v>848652</v>
      </c>
      <c r="O176" s="21">
        <f t="shared" si="5"/>
        <v>1021357</v>
      </c>
    </row>
    <row r="177" spans="1:15" s="16" customFormat="1" ht="29" x14ac:dyDescent="0.35">
      <c r="A177" s="17" t="s">
        <v>222</v>
      </c>
      <c r="B177" s="17" t="s">
        <v>4281</v>
      </c>
      <c r="C177" s="17">
        <v>8758</v>
      </c>
      <c r="D177" s="17" t="s">
        <v>6823</v>
      </c>
      <c r="E177" s="19">
        <v>108758000058</v>
      </c>
      <c r="F177" s="19" t="s">
        <v>6827</v>
      </c>
      <c r="G177" s="19">
        <v>108758000082</v>
      </c>
      <c r="H177" s="18" t="s">
        <v>6828</v>
      </c>
      <c r="I177" s="18" t="s">
        <v>6829</v>
      </c>
      <c r="J177" s="17" t="s">
        <v>523</v>
      </c>
      <c r="K177" s="17">
        <v>4</v>
      </c>
      <c r="L177" s="24">
        <v>145130</v>
      </c>
      <c r="M177" s="20">
        <f t="shared" si="4"/>
        <v>27575</v>
      </c>
      <c r="N177" s="24">
        <v>848652</v>
      </c>
      <c r="O177" s="21">
        <f t="shared" si="5"/>
        <v>1021357</v>
      </c>
    </row>
    <row r="178" spans="1:15" s="16" customFormat="1" ht="43.5" x14ac:dyDescent="0.35">
      <c r="A178" s="17" t="s">
        <v>222</v>
      </c>
      <c r="B178" s="17" t="s">
        <v>4281</v>
      </c>
      <c r="C178" s="17">
        <v>8758</v>
      </c>
      <c r="D178" s="17" t="s">
        <v>6823</v>
      </c>
      <c r="E178" s="19">
        <v>108758000015</v>
      </c>
      <c r="F178" s="19" t="s">
        <v>4463</v>
      </c>
      <c r="G178" s="19">
        <v>108758000015</v>
      </c>
      <c r="H178" s="18" t="s">
        <v>4463</v>
      </c>
      <c r="I178" s="18" t="s">
        <v>6826</v>
      </c>
      <c r="J178" s="17" t="s">
        <v>523</v>
      </c>
      <c r="K178" s="17">
        <v>3</v>
      </c>
      <c r="L178" s="24">
        <v>145130</v>
      </c>
      <c r="M178" s="20">
        <f t="shared" si="4"/>
        <v>27575</v>
      </c>
      <c r="N178" s="24">
        <v>848652</v>
      </c>
      <c r="O178" s="21">
        <f t="shared" si="5"/>
        <v>1021357</v>
      </c>
    </row>
    <row r="179" spans="1:15" s="16" customFormat="1" ht="58" x14ac:dyDescent="0.35">
      <c r="A179" s="17" t="s">
        <v>222</v>
      </c>
      <c r="B179" s="17" t="s">
        <v>4281</v>
      </c>
      <c r="C179" s="17">
        <v>8758</v>
      </c>
      <c r="D179" s="17" t="s">
        <v>6823</v>
      </c>
      <c r="E179" s="19">
        <v>108758000031</v>
      </c>
      <c r="F179" s="19" t="s">
        <v>6830</v>
      </c>
      <c r="G179" s="19">
        <v>108758000031</v>
      </c>
      <c r="H179" s="18" t="s">
        <v>6830</v>
      </c>
      <c r="I179" s="18" t="s">
        <v>6826</v>
      </c>
      <c r="J179" s="17" t="s">
        <v>523</v>
      </c>
      <c r="K179" s="17">
        <v>4</v>
      </c>
      <c r="L179" s="24">
        <v>145130</v>
      </c>
      <c r="M179" s="20">
        <f t="shared" si="4"/>
        <v>27575</v>
      </c>
      <c r="N179" s="24">
        <v>848652</v>
      </c>
      <c r="O179" s="21">
        <f t="shared" si="5"/>
        <v>1021357</v>
      </c>
    </row>
    <row r="180" spans="1:15" s="16" customFormat="1" ht="43.5" x14ac:dyDescent="0.35">
      <c r="A180" s="17" t="s">
        <v>222</v>
      </c>
      <c r="B180" s="17" t="s">
        <v>4281</v>
      </c>
      <c r="C180" s="17">
        <v>8758</v>
      </c>
      <c r="D180" s="17" t="s">
        <v>6823</v>
      </c>
      <c r="E180" s="19">
        <v>108758000244</v>
      </c>
      <c r="F180" s="19" t="s">
        <v>6831</v>
      </c>
      <c r="G180" s="19">
        <v>108758000244</v>
      </c>
      <c r="H180" s="18" t="s">
        <v>6831</v>
      </c>
      <c r="I180" s="18" t="s">
        <v>6832</v>
      </c>
      <c r="J180" s="17" t="s">
        <v>523</v>
      </c>
      <c r="K180" s="17">
        <v>2</v>
      </c>
      <c r="L180" s="24">
        <v>145130</v>
      </c>
      <c r="M180" s="20">
        <f t="shared" si="4"/>
        <v>27575</v>
      </c>
      <c r="N180" s="24">
        <v>848652</v>
      </c>
      <c r="O180" s="21">
        <f t="shared" si="5"/>
        <v>1021357</v>
      </c>
    </row>
    <row r="181" spans="1:15" s="16" customFormat="1" ht="58" x14ac:dyDescent="0.35">
      <c r="A181" s="17" t="s">
        <v>222</v>
      </c>
      <c r="B181" s="17" t="s">
        <v>4281</v>
      </c>
      <c r="C181" s="17">
        <v>8758</v>
      </c>
      <c r="D181" s="17" t="s">
        <v>6823</v>
      </c>
      <c r="E181" s="19">
        <v>108758000074</v>
      </c>
      <c r="F181" s="19" t="s">
        <v>6833</v>
      </c>
      <c r="G181" s="19">
        <v>108758000074</v>
      </c>
      <c r="H181" s="18" t="s">
        <v>6833</v>
      </c>
      <c r="I181" s="18" t="s">
        <v>6834</v>
      </c>
      <c r="J181" s="17" t="s">
        <v>523</v>
      </c>
      <c r="K181" s="17">
        <v>2</v>
      </c>
      <c r="L181" s="24">
        <v>145130</v>
      </c>
      <c r="M181" s="20">
        <f t="shared" si="4"/>
        <v>27575</v>
      </c>
      <c r="N181" s="24">
        <v>848652</v>
      </c>
      <c r="O181" s="21">
        <f t="shared" si="5"/>
        <v>1021357</v>
      </c>
    </row>
    <row r="182" spans="1:15" s="16" customFormat="1" ht="58" x14ac:dyDescent="0.35">
      <c r="A182" s="17" t="s">
        <v>222</v>
      </c>
      <c r="B182" s="17" t="s">
        <v>4281</v>
      </c>
      <c r="C182" s="17">
        <v>8758</v>
      </c>
      <c r="D182" s="17" t="s">
        <v>6823</v>
      </c>
      <c r="E182" s="19">
        <v>108758000546</v>
      </c>
      <c r="F182" s="19" t="s">
        <v>6835</v>
      </c>
      <c r="G182" s="19">
        <v>108758000546</v>
      </c>
      <c r="H182" s="18" t="s">
        <v>6835</v>
      </c>
      <c r="I182" s="18" t="s">
        <v>6826</v>
      </c>
      <c r="J182" s="17" t="s">
        <v>523</v>
      </c>
      <c r="K182" s="17">
        <v>4</v>
      </c>
      <c r="L182" s="24">
        <v>145130</v>
      </c>
      <c r="M182" s="20">
        <f t="shared" si="4"/>
        <v>27575</v>
      </c>
      <c r="N182" s="24">
        <v>848652</v>
      </c>
      <c r="O182" s="21">
        <f t="shared" si="5"/>
        <v>1021357</v>
      </c>
    </row>
    <row r="183" spans="1:15" s="16" customFormat="1" x14ac:dyDescent="0.35">
      <c r="A183" s="17" t="s">
        <v>222</v>
      </c>
      <c r="B183" s="17" t="s">
        <v>4236</v>
      </c>
      <c r="C183" s="17">
        <v>13006</v>
      </c>
      <c r="D183" s="17" t="s">
        <v>6836</v>
      </c>
      <c r="E183" s="19">
        <v>213006000065</v>
      </c>
      <c r="F183" s="19" t="s">
        <v>6837</v>
      </c>
      <c r="G183" s="19">
        <v>213006001231</v>
      </c>
      <c r="H183" s="18" t="s">
        <v>6838</v>
      </c>
      <c r="I183" s="18" t="s">
        <v>6839</v>
      </c>
      <c r="J183" s="17" t="s">
        <v>535</v>
      </c>
      <c r="K183" s="17">
        <v>1</v>
      </c>
      <c r="L183" s="24">
        <v>145130</v>
      </c>
      <c r="M183" s="20">
        <f t="shared" si="4"/>
        <v>27575</v>
      </c>
      <c r="N183" s="24">
        <v>848652</v>
      </c>
      <c r="O183" s="21">
        <f t="shared" si="5"/>
        <v>1021357</v>
      </c>
    </row>
    <row r="184" spans="1:15" s="16" customFormat="1" x14ac:dyDescent="0.35">
      <c r="A184" s="17" t="s">
        <v>222</v>
      </c>
      <c r="B184" s="17" t="s">
        <v>4236</v>
      </c>
      <c r="C184" s="17">
        <v>13006</v>
      </c>
      <c r="D184" s="17" t="s">
        <v>6836</v>
      </c>
      <c r="E184" s="19">
        <v>213006000251</v>
      </c>
      <c r="F184" s="19" t="s">
        <v>6840</v>
      </c>
      <c r="G184" s="19">
        <v>213006001169</v>
      </c>
      <c r="H184" s="18" t="s">
        <v>6841</v>
      </c>
      <c r="I184" s="18" t="s">
        <v>6842</v>
      </c>
      <c r="J184" s="17" t="s">
        <v>535</v>
      </c>
      <c r="K184" s="17">
        <v>1</v>
      </c>
      <c r="L184" s="24">
        <v>145130</v>
      </c>
      <c r="M184" s="20">
        <f t="shared" si="4"/>
        <v>27575</v>
      </c>
      <c r="N184" s="24">
        <v>848652</v>
      </c>
      <c r="O184" s="21">
        <f t="shared" si="5"/>
        <v>1021357</v>
      </c>
    </row>
    <row r="185" spans="1:15" s="16" customFormat="1" ht="43.5" x14ac:dyDescent="0.35">
      <c r="A185" s="17" t="s">
        <v>222</v>
      </c>
      <c r="B185" s="17" t="s">
        <v>4236</v>
      </c>
      <c r="C185" s="17">
        <v>13006</v>
      </c>
      <c r="D185" s="17" t="s">
        <v>6836</v>
      </c>
      <c r="E185" s="19">
        <v>213006001797</v>
      </c>
      <c r="F185" s="19" t="s">
        <v>6843</v>
      </c>
      <c r="G185" s="19">
        <v>213006001797</v>
      </c>
      <c r="H185" s="18" t="s">
        <v>6844</v>
      </c>
      <c r="I185" s="18" t="s">
        <v>6845</v>
      </c>
      <c r="J185" s="17" t="s">
        <v>535</v>
      </c>
      <c r="K185" s="17">
        <v>1</v>
      </c>
      <c r="L185" s="24">
        <v>145130</v>
      </c>
      <c r="M185" s="20">
        <f t="shared" si="4"/>
        <v>27575</v>
      </c>
      <c r="N185" s="24">
        <v>848652</v>
      </c>
      <c r="O185" s="21">
        <f t="shared" si="5"/>
        <v>1021357</v>
      </c>
    </row>
    <row r="186" spans="1:15" s="16" customFormat="1" ht="29" x14ac:dyDescent="0.35">
      <c r="A186" s="17" t="s">
        <v>222</v>
      </c>
      <c r="B186" s="17" t="s">
        <v>4236</v>
      </c>
      <c r="C186" s="17">
        <v>13006</v>
      </c>
      <c r="D186" s="17" t="s">
        <v>6836</v>
      </c>
      <c r="E186" s="19">
        <v>113006000664</v>
      </c>
      <c r="F186" s="19" t="s">
        <v>6846</v>
      </c>
      <c r="G186" s="19">
        <v>113006000664</v>
      </c>
      <c r="H186" s="18" t="s">
        <v>6847</v>
      </c>
      <c r="I186" s="18" t="s">
        <v>6848</v>
      </c>
      <c r="J186" s="17" t="s">
        <v>523</v>
      </c>
      <c r="K186" s="17">
        <v>3</v>
      </c>
      <c r="L186" s="24">
        <v>145130</v>
      </c>
      <c r="M186" s="20">
        <f t="shared" si="4"/>
        <v>27575</v>
      </c>
      <c r="N186" s="24">
        <v>848652</v>
      </c>
      <c r="O186" s="21">
        <f t="shared" si="5"/>
        <v>1021357</v>
      </c>
    </row>
    <row r="187" spans="1:15" s="16" customFormat="1" x14ac:dyDescent="0.35">
      <c r="A187" s="17" t="s">
        <v>222</v>
      </c>
      <c r="B187" s="17" t="s">
        <v>4236</v>
      </c>
      <c r="C187" s="17">
        <v>13006</v>
      </c>
      <c r="D187" s="17" t="s">
        <v>6836</v>
      </c>
      <c r="E187" s="19">
        <v>213006001185</v>
      </c>
      <c r="F187" s="19" t="s">
        <v>6849</v>
      </c>
      <c r="G187" s="19">
        <v>213006003145</v>
      </c>
      <c r="H187" s="18" t="s">
        <v>6850</v>
      </c>
      <c r="I187" s="18" t="s">
        <v>6851</v>
      </c>
      <c r="J187" s="17" t="s">
        <v>535</v>
      </c>
      <c r="K187" s="17">
        <v>1</v>
      </c>
      <c r="L187" s="24">
        <v>145130</v>
      </c>
      <c r="M187" s="20">
        <f t="shared" si="4"/>
        <v>27575</v>
      </c>
      <c r="N187" s="24">
        <v>848652</v>
      </c>
      <c r="O187" s="21">
        <f t="shared" si="5"/>
        <v>1021357</v>
      </c>
    </row>
    <row r="188" spans="1:15" s="16" customFormat="1" x14ac:dyDescent="0.35">
      <c r="A188" s="17" t="s">
        <v>222</v>
      </c>
      <c r="B188" s="17" t="s">
        <v>4236</v>
      </c>
      <c r="C188" s="17">
        <v>13006</v>
      </c>
      <c r="D188" s="17" t="s">
        <v>6836</v>
      </c>
      <c r="E188" s="19">
        <v>213006001088</v>
      </c>
      <c r="F188" s="19" t="s">
        <v>6852</v>
      </c>
      <c r="G188" s="19">
        <v>213006001576</v>
      </c>
      <c r="H188" s="18" t="s">
        <v>6853</v>
      </c>
      <c r="I188" s="18" t="s">
        <v>6854</v>
      </c>
      <c r="J188" s="17" t="s">
        <v>535</v>
      </c>
      <c r="K188" s="17">
        <v>1</v>
      </c>
      <c r="L188" s="24">
        <v>145130</v>
      </c>
      <c r="M188" s="20">
        <f t="shared" si="4"/>
        <v>27575</v>
      </c>
      <c r="N188" s="24">
        <v>848652</v>
      </c>
      <c r="O188" s="21">
        <f t="shared" si="5"/>
        <v>1021357</v>
      </c>
    </row>
    <row r="189" spans="1:15" s="16" customFormat="1" ht="43.5" x14ac:dyDescent="0.35">
      <c r="A189" s="17" t="s">
        <v>222</v>
      </c>
      <c r="B189" s="17" t="s">
        <v>4236</v>
      </c>
      <c r="C189" s="17">
        <v>13006</v>
      </c>
      <c r="D189" s="17" t="s">
        <v>6836</v>
      </c>
      <c r="E189" s="19">
        <v>213006001088</v>
      </c>
      <c r="F189" s="19" t="s">
        <v>6852</v>
      </c>
      <c r="G189" s="19">
        <v>213006001088</v>
      </c>
      <c r="H189" s="18" t="s">
        <v>6855</v>
      </c>
      <c r="I189" s="18" t="s">
        <v>6856</v>
      </c>
      <c r="J189" s="17" t="s">
        <v>535</v>
      </c>
      <c r="K189" s="17">
        <v>1</v>
      </c>
      <c r="L189" s="24">
        <v>145130</v>
      </c>
      <c r="M189" s="20">
        <f t="shared" si="4"/>
        <v>27575</v>
      </c>
      <c r="N189" s="24">
        <v>848652</v>
      </c>
      <c r="O189" s="21">
        <f t="shared" si="5"/>
        <v>1021357</v>
      </c>
    </row>
    <row r="190" spans="1:15" s="16" customFormat="1" ht="29" x14ac:dyDescent="0.35">
      <c r="A190" s="17" t="s">
        <v>222</v>
      </c>
      <c r="B190" s="17" t="s">
        <v>4236</v>
      </c>
      <c r="C190" s="17">
        <v>13052</v>
      </c>
      <c r="D190" s="17" t="s">
        <v>6857</v>
      </c>
      <c r="E190" s="19">
        <v>113052000211</v>
      </c>
      <c r="F190" s="19" t="s">
        <v>6858</v>
      </c>
      <c r="G190" s="19">
        <v>113052000016</v>
      </c>
      <c r="H190" s="18" t="s">
        <v>6859</v>
      </c>
      <c r="I190" s="18" t="s">
        <v>6860</v>
      </c>
      <c r="J190" s="17" t="s">
        <v>523</v>
      </c>
      <c r="K190" s="17">
        <v>1</v>
      </c>
      <c r="L190" s="24">
        <v>145130</v>
      </c>
      <c r="M190" s="20">
        <f t="shared" si="4"/>
        <v>27575</v>
      </c>
      <c r="N190" s="24">
        <v>848652</v>
      </c>
      <c r="O190" s="21">
        <f t="shared" si="5"/>
        <v>1021357</v>
      </c>
    </row>
    <row r="191" spans="1:15" s="16" customFormat="1" ht="58" x14ac:dyDescent="0.35">
      <c r="A191" s="17" t="s">
        <v>222</v>
      </c>
      <c r="B191" s="17" t="s">
        <v>4236</v>
      </c>
      <c r="C191" s="17">
        <v>13052</v>
      </c>
      <c r="D191" s="17" t="s">
        <v>6857</v>
      </c>
      <c r="E191" s="19">
        <v>113052000211</v>
      </c>
      <c r="F191" s="19" t="s">
        <v>6858</v>
      </c>
      <c r="G191" s="19">
        <v>113052000211</v>
      </c>
      <c r="H191" s="18" t="s">
        <v>6861</v>
      </c>
      <c r="I191" s="18" t="s">
        <v>6862</v>
      </c>
      <c r="J191" s="17" t="s">
        <v>523</v>
      </c>
      <c r="K191" s="17">
        <v>1</v>
      </c>
      <c r="L191" s="24">
        <v>145130</v>
      </c>
      <c r="M191" s="20">
        <f t="shared" si="4"/>
        <v>27575</v>
      </c>
      <c r="N191" s="24">
        <v>848652</v>
      </c>
      <c r="O191" s="21">
        <f t="shared" si="5"/>
        <v>1021357</v>
      </c>
    </row>
    <row r="192" spans="1:15" s="16" customFormat="1" ht="29" x14ac:dyDescent="0.35">
      <c r="A192" s="17" t="s">
        <v>222</v>
      </c>
      <c r="B192" s="17" t="s">
        <v>4236</v>
      </c>
      <c r="C192" s="17">
        <v>13052</v>
      </c>
      <c r="D192" s="17" t="s">
        <v>6857</v>
      </c>
      <c r="E192" s="19">
        <v>113052000318</v>
      </c>
      <c r="F192" s="19" t="s">
        <v>6863</v>
      </c>
      <c r="G192" s="19">
        <v>113052000768</v>
      </c>
      <c r="H192" s="18" t="s">
        <v>6864</v>
      </c>
      <c r="I192" s="18" t="s">
        <v>6865</v>
      </c>
      <c r="J192" s="17" t="s">
        <v>523</v>
      </c>
      <c r="K192" s="17">
        <v>1</v>
      </c>
      <c r="L192" s="24">
        <v>145130</v>
      </c>
      <c r="M192" s="20">
        <f t="shared" si="4"/>
        <v>27575</v>
      </c>
      <c r="N192" s="24">
        <v>848652</v>
      </c>
      <c r="O192" s="21">
        <f t="shared" si="5"/>
        <v>1021357</v>
      </c>
    </row>
    <row r="193" spans="1:15" s="16" customFormat="1" ht="29" x14ac:dyDescent="0.35">
      <c r="A193" s="17" t="s">
        <v>222</v>
      </c>
      <c r="B193" s="17" t="s">
        <v>4236</v>
      </c>
      <c r="C193" s="17">
        <v>13052</v>
      </c>
      <c r="D193" s="17" t="s">
        <v>6857</v>
      </c>
      <c r="E193" s="19">
        <v>113052000318</v>
      </c>
      <c r="F193" s="19" t="s">
        <v>6863</v>
      </c>
      <c r="G193" s="19">
        <v>113052000512</v>
      </c>
      <c r="H193" s="18" t="s">
        <v>6866</v>
      </c>
      <c r="I193" s="18" t="s">
        <v>6867</v>
      </c>
      <c r="J193" s="17" t="s">
        <v>523</v>
      </c>
      <c r="K193" s="17">
        <v>1</v>
      </c>
      <c r="L193" s="24">
        <v>145130</v>
      </c>
      <c r="M193" s="20">
        <f t="shared" si="4"/>
        <v>27575</v>
      </c>
      <c r="N193" s="24">
        <v>848652</v>
      </c>
      <c r="O193" s="21">
        <f t="shared" si="5"/>
        <v>1021357</v>
      </c>
    </row>
    <row r="194" spans="1:15" s="16" customFormat="1" ht="29" x14ac:dyDescent="0.35">
      <c r="A194" s="17" t="s">
        <v>222</v>
      </c>
      <c r="B194" s="17" t="s">
        <v>4236</v>
      </c>
      <c r="C194" s="17">
        <v>13052</v>
      </c>
      <c r="D194" s="17" t="s">
        <v>6857</v>
      </c>
      <c r="E194" s="19">
        <v>113052000318</v>
      </c>
      <c r="F194" s="19" t="s">
        <v>6863</v>
      </c>
      <c r="G194" s="19">
        <v>213052000908</v>
      </c>
      <c r="H194" s="18" t="s">
        <v>6868</v>
      </c>
      <c r="I194" s="18" t="s">
        <v>6869</v>
      </c>
      <c r="J194" s="17" t="s">
        <v>535</v>
      </c>
      <c r="K194" s="17">
        <v>2</v>
      </c>
      <c r="L194" s="24">
        <v>145130</v>
      </c>
      <c r="M194" s="20">
        <f t="shared" si="4"/>
        <v>27575</v>
      </c>
      <c r="N194" s="24">
        <v>848652</v>
      </c>
      <c r="O194" s="21">
        <f t="shared" si="5"/>
        <v>1021357</v>
      </c>
    </row>
    <row r="195" spans="1:15" s="16" customFormat="1" ht="58" x14ac:dyDescent="0.35">
      <c r="A195" s="17" t="s">
        <v>222</v>
      </c>
      <c r="B195" s="17" t="s">
        <v>4236</v>
      </c>
      <c r="C195" s="17">
        <v>13052</v>
      </c>
      <c r="D195" s="17" t="s">
        <v>6857</v>
      </c>
      <c r="E195" s="19">
        <v>113052000318</v>
      </c>
      <c r="F195" s="19" t="s">
        <v>6863</v>
      </c>
      <c r="G195" s="19">
        <v>113052000318</v>
      </c>
      <c r="H195" s="18" t="s">
        <v>6870</v>
      </c>
      <c r="I195" s="18" t="s">
        <v>6871</v>
      </c>
      <c r="J195" s="17" t="s">
        <v>523</v>
      </c>
      <c r="K195" s="17">
        <v>1</v>
      </c>
      <c r="L195" s="24">
        <v>145130</v>
      </c>
      <c r="M195" s="20">
        <f t="shared" si="4"/>
        <v>27575</v>
      </c>
      <c r="N195" s="24">
        <v>848652</v>
      </c>
      <c r="O195" s="21">
        <f t="shared" si="5"/>
        <v>1021357</v>
      </c>
    </row>
    <row r="196" spans="1:15" s="16" customFormat="1" ht="29" x14ac:dyDescent="0.35">
      <c r="A196" s="17" t="s">
        <v>222</v>
      </c>
      <c r="B196" s="17" t="s">
        <v>4236</v>
      </c>
      <c r="C196" s="17">
        <v>13052</v>
      </c>
      <c r="D196" s="17" t="s">
        <v>6857</v>
      </c>
      <c r="E196" s="19">
        <v>113052000130</v>
      </c>
      <c r="F196" s="19" t="s">
        <v>6872</v>
      </c>
      <c r="G196" s="19">
        <v>313052000686</v>
      </c>
      <c r="H196" s="18" t="s">
        <v>6873</v>
      </c>
      <c r="I196" s="18" t="s">
        <v>6874</v>
      </c>
      <c r="J196" s="17" t="s">
        <v>523</v>
      </c>
      <c r="K196" s="17">
        <v>1</v>
      </c>
      <c r="L196" s="24">
        <v>145130</v>
      </c>
      <c r="M196" s="20">
        <f t="shared" si="4"/>
        <v>27575</v>
      </c>
      <c r="N196" s="24">
        <v>848652</v>
      </c>
      <c r="O196" s="21">
        <f t="shared" si="5"/>
        <v>1021357</v>
      </c>
    </row>
    <row r="197" spans="1:15" s="16" customFormat="1" ht="58" x14ac:dyDescent="0.35">
      <c r="A197" s="17" t="s">
        <v>222</v>
      </c>
      <c r="B197" s="17" t="s">
        <v>4236</v>
      </c>
      <c r="C197" s="17">
        <v>13052</v>
      </c>
      <c r="D197" s="17" t="s">
        <v>6857</v>
      </c>
      <c r="E197" s="19">
        <v>113052000130</v>
      </c>
      <c r="F197" s="19" t="s">
        <v>6872</v>
      </c>
      <c r="G197" s="19">
        <v>113052000130</v>
      </c>
      <c r="H197" s="18" t="s">
        <v>6875</v>
      </c>
      <c r="I197" s="18" t="s">
        <v>6876</v>
      </c>
      <c r="J197" s="17" t="s">
        <v>523</v>
      </c>
      <c r="K197" s="17">
        <v>1</v>
      </c>
      <c r="L197" s="24">
        <v>145130</v>
      </c>
      <c r="M197" s="20">
        <f t="shared" si="4"/>
        <v>27575</v>
      </c>
      <c r="N197" s="24">
        <v>848652</v>
      </c>
      <c r="O197" s="21">
        <f t="shared" si="5"/>
        <v>1021357</v>
      </c>
    </row>
    <row r="198" spans="1:15" s="16" customFormat="1" ht="29" x14ac:dyDescent="0.35">
      <c r="A198" s="17" t="s">
        <v>222</v>
      </c>
      <c r="B198" s="17" t="s">
        <v>4236</v>
      </c>
      <c r="C198" s="17">
        <v>13052</v>
      </c>
      <c r="D198" s="17" t="s">
        <v>6857</v>
      </c>
      <c r="E198" s="19">
        <v>113052000130</v>
      </c>
      <c r="F198" s="19" t="s">
        <v>6872</v>
      </c>
      <c r="G198" s="19">
        <v>113052000580</v>
      </c>
      <c r="H198" s="18" t="s">
        <v>6877</v>
      </c>
      <c r="I198" s="18" t="s">
        <v>6878</v>
      </c>
      <c r="J198" s="17" t="s">
        <v>523</v>
      </c>
      <c r="K198" s="17">
        <v>1</v>
      </c>
      <c r="L198" s="24">
        <v>145130</v>
      </c>
      <c r="M198" s="20">
        <f t="shared" si="4"/>
        <v>27575</v>
      </c>
      <c r="N198" s="24">
        <v>848652</v>
      </c>
      <c r="O198" s="21">
        <f t="shared" si="5"/>
        <v>1021357</v>
      </c>
    </row>
    <row r="199" spans="1:15" s="16" customFormat="1" x14ac:dyDescent="0.35">
      <c r="A199" s="17" t="s">
        <v>222</v>
      </c>
      <c r="B199" s="17" t="s">
        <v>4236</v>
      </c>
      <c r="C199" s="17">
        <v>13052</v>
      </c>
      <c r="D199" s="17" t="s">
        <v>6857</v>
      </c>
      <c r="E199" s="19">
        <v>113052000415</v>
      </c>
      <c r="F199" s="19" t="s">
        <v>6879</v>
      </c>
      <c r="G199" s="19">
        <v>213052000495</v>
      </c>
      <c r="H199" s="18" t="s">
        <v>6880</v>
      </c>
      <c r="I199" s="18" t="s">
        <v>6881</v>
      </c>
      <c r="J199" s="17" t="s">
        <v>523</v>
      </c>
      <c r="K199" s="17">
        <v>4</v>
      </c>
      <c r="L199" s="24">
        <v>145130</v>
      </c>
      <c r="M199" s="20">
        <f t="shared" ref="M199:M262" si="6">ROUND(L199*0.19,0)</f>
        <v>27575</v>
      </c>
      <c r="N199" s="24">
        <v>848652</v>
      </c>
      <c r="O199" s="21">
        <f t="shared" ref="O199:O262" si="7">+L199+M199+N199</f>
        <v>1021357</v>
      </c>
    </row>
    <row r="200" spans="1:15" s="16" customFormat="1" ht="29" x14ac:dyDescent="0.35">
      <c r="A200" s="17" t="s">
        <v>222</v>
      </c>
      <c r="B200" s="17" t="s">
        <v>4236</v>
      </c>
      <c r="C200" s="17">
        <v>13052</v>
      </c>
      <c r="D200" s="17" t="s">
        <v>6857</v>
      </c>
      <c r="E200" s="19">
        <v>113052000415</v>
      </c>
      <c r="F200" s="19" t="s">
        <v>6879</v>
      </c>
      <c r="G200" s="19">
        <v>213052000606</v>
      </c>
      <c r="H200" s="18" t="s">
        <v>6882</v>
      </c>
      <c r="I200" s="18" t="s">
        <v>6883</v>
      </c>
      <c r="J200" s="17" t="s">
        <v>523</v>
      </c>
      <c r="K200" s="17">
        <v>2</v>
      </c>
      <c r="L200" s="24">
        <v>145130</v>
      </c>
      <c r="M200" s="20">
        <f t="shared" si="6"/>
        <v>27575</v>
      </c>
      <c r="N200" s="24">
        <v>848652</v>
      </c>
      <c r="O200" s="21">
        <f t="shared" si="7"/>
        <v>1021357</v>
      </c>
    </row>
    <row r="201" spans="1:15" s="16" customFormat="1" ht="29" x14ac:dyDescent="0.35">
      <c r="A201" s="17" t="s">
        <v>222</v>
      </c>
      <c r="B201" s="17" t="s">
        <v>4236</v>
      </c>
      <c r="C201" s="17">
        <v>13052</v>
      </c>
      <c r="D201" s="17" t="s">
        <v>6857</v>
      </c>
      <c r="E201" s="19">
        <v>113052000415</v>
      </c>
      <c r="F201" s="19" t="s">
        <v>6879</v>
      </c>
      <c r="G201" s="19">
        <v>113052000121</v>
      </c>
      <c r="H201" s="18" t="s">
        <v>6884</v>
      </c>
      <c r="I201" s="18" t="s">
        <v>6114</v>
      </c>
      <c r="J201" s="17" t="s">
        <v>523</v>
      </c>
      <c r="K201" s="17">
        <v>2</v>
      </c>
      <c r="L201" s="24">
        <v>145130</v>
      </c>
      <c r="M201" s="20">
        <f t="shared" si="6"/>
        <v>27575</v>
      </c>
      <c r="N201" s="24">
        <v>848652</v>
      </c>
      <c r="O201" s="21">
        <f t="shared" si="7"/>
        <v>1021357</v>
      </c>
    </row>
    <row r="202" spans="1:15" s="16" customFormat="1" x14ac:dyDescent="0.35">
      <c r="A202" s="17" t="s">
        <v>222</v>
      </c>
      <c r="B202" s="17" t="s">
        <v>4236</v>
      </c>
      <c r="C202" s="17">
        <v>13074</v>
      </c>
      <c r="D202" s="17" t="s">
        <v>6885</v>
      </c>
      <c r="E202" s="19">
        <v>213074001177</v>
      </c>
      <c r="F202" s="19" t="s">
        <v>2672</v>
      </c>
      <c r="G202" s="19">
        <v>213074000774</v>
      </c>
      <c r="H202" s="18" t="s">
        <v>6886</v>
      </c>
      <c r="I202" s="18" t="s">
        <v>6887</v>
      </c>
      <c r="J202" s="17" t="s">
        <v>535</v>
      </c>
      <c r="K202" s="17">
        <v>1</v>
      </c>
      <c r="L202" s="24">
        <v>145130</v>
      </c>
      <c r="M202" s="20">
        <f t="shared" si="6"/>
        <v>27575</v>
      </c>
      <c r="N202" s="24">
        <v>848652</v>
      </c>
      <c r="O202" s="21">
        <f t="shared" si="7"/>
        <v>1021357</v>
      </c>
    </row>
    <row r="203" spans="1:15" s="16" customFormat="1" ht="29" x14ac:dyDescent="0.35">
      <c r="A203" s="17" t="s">
        <v>222</v>
      </c>
      <c r="B203" s="17" t="s">
        <v>4236</v>
      </c>
      <c r="C203" s="17">
        <v>13074</v>
      </c>
      <c r="D203" s="17" t="s">
        <v>6885</v>
      </c>
      <c r="E203" s="19">
        <v>213074001177</v>
      </c>
      <c r="F203" s="19" t="s">
        <v>2672</v>
      </c>
      <c r="G203" s="19">
        <v>213074001177</v>
      </c>
      <c r="H203" s="18" t="s">
        <v>6888</v>
      </c>
      <c r="I203" s="18" t="s">
        <v>6889</v>
      </c>
      <c r="J203" s="17" t="s">
        <v>535</v>
      </c>
      <c r="K203" s="17">
        <v>1</v>
      </c>
      <c r="L203" s="24">
        <v>145130</v>
      </c>
      <c r="M203" s="20">
        <f t="shared" si="6"/>
        <v>27575</v>
      </c>
      <c r="N203" s="24">
        <v>848652</v>
      </c>
      <c r="O203" s="21">
        <f t="shared" si="7"/>
        <v>1021357</v>
      </c>
    </row>
    <row r="204" spans="1:15" s="16" customFormat="1" x14ac:dyDescent="0.35">
      <c r="A204" s="17" t="s">
        <v>222</v>
      </c>
      <c r="B204" s="17" t="s">
        <v>4236</v>
      </c>
      <c r="C204" s="17">
        <v>13074</v>
      </c>
      <c r="D204" s="17" t="s">
        <v>6885</v>
      </c>
      <c r="E204" s="19">
        <v>313074000019</v>
      </c>
      <c r="F204" s="19" t="s">
        <v>2669</v>
      </c>
      <c r="G204" s="19">
        <v>213074000278</v>
      </c>
      <c r="H204" s="18" t="s">
        <v>3247</v>
      </c>
      <c r="I204" s="18" t="s">
        <v>6890</v>
      </c>
      <c r="J204" s="17" t="s">
        <v>535</v>
      </c>
      <c r="K204" s="17">
        <v>1</v>
      </c>
      <c r="L204" s="24">
        <v>145130</v>
      </c>
      <c r="M204" s="20">
        <f t="shared" si="6"/>
        <v>27575</v>
      </c>
      <c r="N204" s="24">
        <v>848652</v>
      </c>
      <c r="O204" s="21">
        <f t="shared" si="7"/>
        <v>1021357</v>
      </c>
    </row>
    <row r="205" spans="1:15" s="16" customFormat="1" ht="29" x14ac:dyDescent="0.35">
      <c r="A205" s="17" t="s">
        <v>222</v>
      </c>
      <c r="B205" s="17" t="s">
        <v>4236</v>
      </c>
      <c r="C205" s="17">
        <v>13074</v>
      </c>
      <c r="D205" s="17" t="s">
        <v>6885</v>
      </c>
      <c r="E205" s="19">
        <v>213074001029</v>
      </c>
      <c r="F205" s="19" t="s">
        <v>6891</v>
      </c>
      <c r="G205" s="19">
        <v>213074000235</v>
      </c>
      <c r="H205" s="18" t="s">
        <v>6892</v>
      </c>
      <c r="I205" s="18" t="s">
        <v>6893</v>
      </c>
      <c r="J205" s="17" t="s">
        <v>535</v>
      </c>
      <c r="K205" s="17">
        <v>1</v>
      </c>
      <c r="L205" s="24">
        <v>145130</v>
      </c>
      <c r="M205" s="20">
        <f t="shared" si="6"/>
        <v>27575</v>
      </c>
      <c r="N205" s="24">
        <v>848652</v>
      </c>
      <c r="O205" s="21">
        <f t="shared" si="7"/>
        <v>1021357</v>
      </c>
    </row>
    <row r="206" spans="1:15" s="16" customFormat="1" ht="29" x14ac:dyDescent="0.35">
      <c r="A206" s="17" t="s">
        <v>222</v>
      </c>
      <c r="B206" s="17" t="s">
        <v>4236</v>
      </c>
      <c r="C206" s="17">
        <v>13074</v>
      </c>
      <c r="D206" s="17" t="s">
        <v>6885</v>
      </c>
      <c r="E206" s="19">
        <v>213074000847</v>
      </c>
      <c r="F206" s="19" t="s">
        <v>6894</v>
      </c>
      <c r="G206" s="19">
        <v>213074000618</v>
      </c>
      <c r="H206" s="18" t="s">
        <v>6895</v>
      </c>
      <c r="I206" s="18" t="s">
        <v>6896</v>
      </c>
      <c r="J206" s="17" t="s">
        <v>535</v>
      </c>
      <c r="K206" s="17">
        <v>1</v>
      </c>
      <c r="L206" s="24">
        <v>145130</v>
      </c>
      <c r="M206" s="20">
        <f t="shared" si="6"/>
        <v>27575</v>
      </c>
      <c r="N206" s="24">
        <v>848652</v>
      </c>
      <c r="O206" s="21">
        <f t="shared" si="7"/>
        <v>1021357</v>
      </c>
    </row>
    <row r="207" spans="1:15" s="16" customFormat="1" x14ac:dyDescent="0.35">
      <c r="A207" s="17" t="s">
        <v>222</v>
      </c>
      <c r="B207" s="17" t="s">
        <v>4236</v>
      </c>
      <c r="C207" s="17">
        <v>13140</v>
      </c>
      <c r="D207" s="17" t="s">
        <v>6897</v>
      </c>
      <c r="E207" s="19">
        <v>113140000115</v>
      </c>
      <c r="F207" s="19" t="s">
        <v>6898</v>
      </c>
      <c r="G207" s="19">
        <v>113140000026</v>
      </c>
      <c r="H207" s="18" t="s">
        <v>6899</v>
      </c>
      <c r="I207" s="18" t="s">
        <v>6900</v>
      </c>
      <c r="J207" s="17" t="s">
        <v>523</v>
      </c>
      <c r="K207" s="17">
        <v>1</v>
      </c>
      <c r="L207" s="24">
        <v>145130</v>
      </c>
      <c r="M207" s="20">
        <f t="shared" si="6"/>
        <v>27575</v>
      </c>
      <c r="N207" s="24">
        <v>848652</v>
      </c>
      <c r="O207" s="21">
        <f t="shared" si="7"/>
        <v>1021357</v>
      </c>
    </row>
    <row r="208" spans="1:15" s="16" customFormat="1" ht="43.5" x14ac:dyDescent="0.35">
      <c r="A208" s="17" t="s">
        <v>222</v>
      </c>
      <c r="B208" s="17" t="s">
        <v>4236</v>
      </c>
      <c r="C208" s="17">
        <v>13140</v>
      </c>
      <c r="D208" s="17" t="s">
        <v>6897</v>
      </c>
      <c r="E208" s="19">
        <v>113140000115</v>
      </c>
      <c r="F208" s="19" t="s">
        <v>6898</v>
      </c>
      <c r="G208" s="19">
        <v>113140000115</v>
      </c>
      <c r="H208" s="18" t="s">
        <v>6901</v>
      </c>
      <c r="I208" s="18" t="s">
        <v>6902</v>
      </c>
      <c r="J208" s="17" t="s">
        <v>523</v>
      </c>
      <c r="K208" s="17">
        <v>1</v>
      </c>
      <c r="L208" s="24">
        <v>145130</v>
      </c>
      <c r="M208" s="20">
        <f t="shared" si="6"/>
        <v>27575</v>
      </c>
      <c r="N208" s="24">
        <v>848652</v>
      </c>
      <c r="O208" s="21">
        <f t="shared" si="7"/>
        <v>1021357</v>
      </c>
    </row>
    <row r="209" spans="1:15" s="16" customFormat="1" x14ac:dyDescent="0.35">
      <c r="A209" s="17" t="s">
        <v>222</v>
      </c>
      <c r="B209" s="17" t="s">
        <v>4236</v>
      </c>
      <c r="C209" s="17">
        <v>13140</v>
      </c>
      <c r="D209" s="17" t="s">
        <v>6897</v>
      </c>
      <c r="E209" s="19">
        <v>113140000191</v>
      </c>
      <c r="F209" s="19" t="s">
        <v>624</v>
      </c>
      <c r="G209" s="19">
        <v>213140000331</v>
      </c>
      <c r="H209" s="18" t="s">
        <v>6903</v>
      </c>
      <c r="I209" s="18" t="s">
        <v>6904</v>
      </c>
      <c r="J209" s="17" t="s">
        <v>535</v>
      </c>
      <c r="K209" s="17">
        <v>1</v>
      </c>
      <c r="L209" s="24">
        <v>145130</v>
      </c>
      <c r="M209" s="20">
        <f t="shared" si="6"/>
        <v>27575</v>
      </c>
      <c r="N209" s="24">
        <v>848652</v>
      </c>
      <c r="O209" s="21">
        <f t="shared" si="7"/>
        <v>1021357</v>
      </c>
    </row>
    <row r="210" spans="1:15" s="16" customFormat="1" x14ac:dyDescent="0.35">
      <c r="A210" s="17" t="s">
        <v>222</v>
      </c>
      <c r="B210" s="17" t="s">
        <v>4236</v>
      </c>
      <c r="C210" s="17">
        <v>13140</v>
      </c>
      <c r="D210" s="17" t="s">
        <v>6897</v>
      </c>
      <c r="E210" s="19">
        <v>113140000191</v>
      </c>
      <c r="F210" s="19" t="s">
        <v>624</v>
      </c>
      <c r="G210" s="19">
        <v>413140000291</v>
      </c>
      <c r="H210" s="18" t="s">
        <v>6905</v>
      </c>
      <c r="I210" s="18" t="s">
        <v>6906</v>
      </c>
      <c r="J210" s="17" t="s">
        <v>535</v>
      </c>
      <c r="K210" s="17">
        <v>1</v>
      </c>
      <c r="L210" s="24">
        <v>145130</v>
      </c>
      <c r="M210" s="20">
        <f t="shared" si="6"/>
        <v>27575</v>
      </c>
      <c r="N210" s="24">
        <v>848652</v>
      </c>
      <c r="O210" s="21">
        <f t="shared" si="7"/>
        <v>1021357</v>
      </c>
    </row>
    <row r="211" spans="1:15" s="16" customFormat="1" x14ac:dyDescent="0.35">
      <c r="A211" s="17" t="s">
        <v>222</v>
      </c>
      <c r="B211" s="17" t="s">
        <v>4236</v>
      </c>
      <c r="C211" s="17">
        <v>13140</v>
      </c>
      <c r="D211" s="17" t="s">
        <v>6897</v>
      </c>
      <c r="E211" s="19">
        <v>113140000191</v>
      </c>
      <c r="F211" s="19" t="s">
        <v>624</v>
      </c>
      <c r="G211" s="19">
        <v>113140000514</v>
      </c>
      <c r="H211" s="18" t="s">
        <v>6907</v>
      </c>
      <c r="I211" s="18" t="s">
        <v>6908</v>
      </c>
      <c r="J211" s="17" t="s">
        <v>523</v>
      </c>
      <c r="K211" s="17">
        <v>1</v>
      </c>
      <c r="L211" s="24">
        <v>145130</v>
      </c>
      <c r="M211" s="20">
        <f t="shared" si="6"/>
        <v>27575</v>
      </c>
      <c r="N211" s="24">
        <v>848652</v>
      </c>
      <c r="O211" s="21">
        <f t="shared" si="7"/>
        <v>1021357</v>
      </c>
    </row>
    <row r="212" spans="1:15" s="16" customFormat="1" ht="29" x14ac:dyDescent="0.35">
      <c r="A212" s="17" t="s">
        <v>222</v>
      </c>
      <c r="B212" s="17" t="s">
        <v>4236</v>
      </c>
      <c r="C212" s="17">
        <v>13140</v>
      </c>
      <c r="D212" s="17" t="s">
        <v>6897</v>
      </c>
      <c r="E212" s="19">
        <v>213140000365</v>
      </c>
      <c r="F212" s="19" t="s">
        <v>6909</v>
      </c>
      <c r="G212" s="19">
        <v>213140000365</v>
      </c>
      <c r="H212" s="18" t="s">
        <v>6910</v>
      </c>
      <c r="I212" s="18" t="s">
        <v>6911</v>
      </c>
      <c r="J212" s="17" t="s">
        <v>535</v>
      </c>
      <c r="K212" s="17">
        <v>1</v>
      </c>
      <c r="L212" s="24">
        <v>145130</v>
      </c>
      <c r="M212" s="20">
        <f t="shared" si="6"/>
        <v>27575</v>
      </c>
      <c r="N212" s="24">
        <v>848652</v>
      </c>
      <c r="O212" s="21">
        <f t="shared" si="7"/>
        <v>1021357</v>
      </c>
    </row>
    <row r="213" spans="1:15" s="16" customFormat="1" ht="29" x14ac:dyDescent="0.35">
      <c r="A213" s="17" t="s">
        <v>222</v>
      </c>
      <c r="B213" s="17" t="s">
        <v>4236</v>
      </c>
      <c r="C213" s="17">
        <v>13188</v>
      </c>
      <c r="D213" s="17" t="s">
        <v>6912</v>
      </c>
      <c r="E213" s="19">
        <v>213468000974</v>
      </c>
      <c r="F213" s="19" t="s">
        <v>6913</v>
      </c>
      <c r="G213" s="19">
        <v>213188000006</v>
      </c>
      <c r="H213" s="18" t="s">
        <v>2720</v>
      </c>
      <c r="I213" s="18" t="s">
        <v>6914</v>
      </c>
      <c r="J213" s="17" t="s">
        <v>535</v>
      </c>
      <c r="K213" s="17">
        <v>1</v>
      </c>
      <c r="L213" s="24">
        <v>145130</v>
      </c>
      <c r="M213" s="20">
        <f t="shared" si="6"/>
        <v>27575</v>
      </c>
      <c r="N213" s="24">
        <v>848652</v>
      </c>
      <c r="O213" s="21">
        <f t="shared" si="7"/>
        <v>1021357</v>
      </c>
    </row>
    <row r="214" spans="1:15" s="16" customFormat="1" ht="29" x14ac:dyDescent="0.35">
      <c r="A214" s="17" t="s">
        <v>222</v>
      </c>
      <c r="B214" s="17" t="s">
        <v>4236</v>
      </c>
      <c r="C214" s="17">
        <v>13188</v>
      </c>
      <c r="D214" s="17" t="s">
        <v>6912</v>
      </c>
      <c r="E214" s="19">
        <v>113188000036</v>
      </c>
      <c r="F214" s="19" t="s">
        <v>631</v>
      </c>
      <c r="G214" s="19">
        <v>213468000087</v>
      </c>
      <c r="H214" s="18" t="s">
        <v>6915</v>
      </c>
      <c r="I214" s="18" t="s">
        <v>6916</v>
      </c>
      <c r="J214" s="17" t="s">
        <v>523</v>
      </c>
      <c r="K214" s="17">
        <v>2</v>
      </c>
      <c r="L214" s="24">
        <v>145130</v>
      </c>
      <c r="M214" s="20">
        <f t="shared" si="6"/>
        <v>27575</v>
      </c>
      <c r="N214" s="24">
        <v>848652</v>
      </c>
      <c r="O214" s="21">
        <f t="shared" si="7"/>
        <v>1021357</v>
      </c>
    </row>
    <row r="215" spans="1:15" s="16" customFormat="1" ht="29" x14ac:dyDescent="0.35">
      <c r="A215" s="17" t="s">
        <v>222</v>
      </c>
      <c r="B215" s="17" t="s">
        <v>4236</v>
      </c>
      <c r="C215" s="17">
        <v>13188</v>
      </c>
      <c r="D215" s="17" t="s">
        <v>6912</v>
      </c>
      <c r="E215" s="19">
        <v>113188000036</v>
      </c>
      <c r="F215" s="19" t="s">
        <v>631</v>
      </c>
      <c r="G215" s="19">
        <v>213188000073</v>
      </c>
      <c r="H215" s="18" t="s">
        <v>6917</v>
      </c>
      <c r="I215" s="18" t="s">
        <v>6918</v>
      </c>
      <c r="J215" s="17" t="s">
        <v>535</v>
      </c>
      <c r="K215" s="17">
        <v>1</v>
      </c>
      <c r="L215" s="24">
        <v>145130</v>
      </c>
      <c r="M215" s="20">
        <f t="shared" si="6"/>
        <v>27575</v>
      </c>
      <c r="N215" s="24">
        <v>848652</v>
      </c>
      <c r="O215" s="21">
        <f t="shared" si="7"/>
        <v>1021357</v>
      </c>
    </row>
    <row r="216" spans="1:15" s="16" customFormat="1" ht="29" x14ac:dyDescent="0.35">
      <c r="A216" s="17" t="s">
        <v>222</v>
      </c>
      <c r="B216" s="17" t="s">
        <v>4236</v>
      </c>
      <c r="C216" s="17">
        <v>13440</v>
      </c>
      <c r="D216" s="17" t="s">
        <v>6919</v>
      </c>
      <c r="E216" s="19">
        <v>213440000618</v>
      </c>
      <c r="F216" s="19" t="s">
        <v>6920</v>
      </c>
      <c r="G216" s="19">
        <v>213440000618</v>
      </c>
      <c r="H216" s="18" t="s">
        <v>6921</v>
      </c>
      <c r="I216" s="18" t="s">
        <v>6922</v>
      </c>
      <c r="J216" s="17" t="s">
        <v>535</v>
      </c>
      <c r="K216" s="17">
        <v>1</v>
      </c>
      <c r="L216" s="24">
        <v>145130</v>
      </c>
      <c r="M216" s="20">
        <f t="shared" si="6"/>
        <v>27575</v>
      </c>
      <c r="N216" s="24">
        <v>848652</v>
      </c>
      <c r="O216" s="21">
        <f t="shared" si="7"/>
        <v>1021357</v>
      </c>
    </row>
    <row r="217" spans="1:15" s="16" customFormat="1" ht="29" x14ac:dyDescent="0.35">
      <c r="A217" s="17" t="s">
        <v>222</v>
      </c>
      <c r="B217" s="17" t="s">
        <v>4236</v>
      </c>
      <c r="C217" s="17">
        <v>13440</v>
      </c>
      <c r="D217" s="17" t="s">
        <v>6919</v>
      </c>
      <c r="E217" s="19">
        <v>213440000618</v>
      </c>
      <c r="F217" s="19" t="s">
        <v>6920</v>
      </c>
      <c r="G217" s="19">
        <v>213440000057</v>
      </c>
      <c r="H217" s="18" t="s">
        <v>6923</v>
      </c>
      <c r="I217" s="18" t="s">
        <v>6924</v>
      </c>
      <c r="J217" s="17" t="s">
        <v>535</v>
      </c>
      <c r="K217" s="17">
        <v>1</v>
      </c>
      <c r="L217" s="24">
        <v>145130</v>
      </c>
      <c r="M217" s="20">
        <f t="shared" si="6"/>
        <v>27575</v>
      </c>
      <c r="N217" s="24">
        <v>848652</v>
      </c>
      <c r="O217" s="21">
        <f t="shared" si="7"/>
        <v>1021357</v>
      </c>
    </row>
    <row r="218" spans="1:15" s="16" customFormat="1" ht="29" x14ac:dyDescent="0.35">
      <c r="A218" s="17" t="s">
        <v>222</v>
      </c>
      <c r="B218" s="17" t="s">
        <v>4236</v>
      </c>
      <c r="C218" s="17">
        <v>13440</v>
      </c>
      <c r="D218" s="17" t="s">
        <v>6919</v>
      </c>
      <c r="E218" s="19">
        <v>213440000618</v>
      </c>
      <c r="F218" s="19" t="s">
        <v>6920</v>
      </c>
      <c r="G218" s="19">
        <v>213440000073</v>
      </c>
      <c r="H218" s="18" t="s">
        <v>6925</v>
      </c>
      <c r="I218" s="18" t="s">
        <v>6926</v>
      </c>
      <c r="J218" s="17" t="s">
        <v>535</v>
      </c>
      <c r="K218" s="17">
        <v>1</v>
      </c>
      <c r="L218" s="24">
        <v>145130</v>
      </c>
      <c r="M218" s="20">
        <f t="shared" si="6"/>
        <v>27575</v>
      </c>
      <c r="N218" s="24">
        <v>940000</v>
      </c>
      <c r="O218" s="21">
        <f t="shared" si="7"/>
        <v>1112705</v>
      </c>
    </row>
    <row r="219" spans="1:15" s="16" customFormat="1" x14ac:dyDescent="0.35">
      <c r="A219" s="17" t="s">
        <v>222</v>
      </c>
      <c r="B219" s="17" t="s">
        <v>4236</v>
      </c>
      <c r="C219" s="17">
        <v>13440</v>
      </c>
      <c r="D219" s="17" t="s">
        <v>6919</v>
      </c>
      <c r="E219" s="19">
        <v>213440000502</v>
      </c>
      <c r="F219" s="19" t="s">
        <v>6927</v>
      </c>
      <c r="G219" s="19">
        <v>213440000456</v>
      </c>
      <c r="H219" s="18" t="s">
        <v>3828</v>
      </c>
      <c r="I219" s="18" t="s">
        <v>6928</v>
      </c>
      <c r="J219" s="17" t="s">
        <v>535</v>
      </c>
      <c r="K219" s="17">
        <v>1</v>
      </c>
      <c r="L219" s="24">
        <v>145130</v>
      </c>
      <c r="M219" s="20">
        <f t="shared" si="6"/>
        <v>27575</v>
      </c>
      <c r="N219" s="24">
        <v>940000</v>
      </c>
      <c r="O219" s="21">
        <f t="shared" si="7"/>
        <v>1112705</v>
      </c>
    </row>
    <row r="220" spans="1:15" s="16" customFormat="1" ht="29" x14ac:dyDescent="0.35">
      <c r="A220" s="17" t="s">
        <v>222</v>
      </c>
      <c r="B220" s="17" t="s">
        <v>4236</v>
      </c>
      <c r="C220" s="17">
        <v>13440</v>
      </c>
      <c r="D220" s="17" t="s">
        <v>6919</v>
      </c>
      <c r="E220" s="19">
        <v>313440000418</v>
      </c>
      <c r="F220" s="19" t="s">
        <v>6929</v>
      </c>
      <c r="G220" s="19">
        <v>213440000154</v>
      </c>
      <c r="H220" s="18" t="s">
        <v>6930</v>
      </c>
      <c r="I220" s="18" t="s">
        <v>6931</v>
      </c>
      <c r="J220" s="17" t="s">
        <v>535</v>
      </c>
      <c r="K220" s="17">
        <v>1</v>
      </c>
      <c r="L220" s="24">
        <v>145130</v>
      </c>
      <c r="M220" s="20">
        <f t="shared" si="6"/>
        <v>27575</v>
      </c>
      <c r="N220" s="24">
        <v>940000</v>
      </c>
      <c r="O220" s="21">
        <f t="shared" si="7"/>
        <v>1112705</v>
      </c>
    </row>
    <row r="221" spans="1:15" s="16" customFormat="1" x14ac:dyDescent="0.35">
      <c r="A221" s="17" t="s">
        <v>222</v>
      </c>
      <c r="B221" s="17" t="s">
        <v>4236</v>
      </c>
      <c r="C221" s="17">
        <v>13440</v>
      </c>
      <c r="D221" s="17" t="s">
        <v>6919</v>
      </c>
      <c r="E221" s="19">
        <v>313440000418</v>
      </c>
      <c r="F221" s="19" t="s">
        <v>6929</v>
      </c>
      <c r="G221" s="19">
        <v>213440000162</v>
      </c>
      <c r="H221" s="18" t="s">
        <v>6932</v>
      </c>
      <c r="I221" s="18" t="s">
        <v>6933</v>
      </c>
      <c r="J221" s="17" t="s">
        <v>535</v>
      </c>
      <c r="K221" s="17">
        <v>1</v>
      </c>
      <c r="L221" s="24">
        <v>145130</v>
      </c>
      <c r="M221" s="20">
        <f t="shared" si="6"/>
        <v>27575</v>
      </c>
      <c r="N221" s="24">
        <v>940000</v>
      </c>
      <c r="O221" s="21">
        <f t="shared" si="7"/>
        <v>1112705</v>
      </c>
    </row>
    <row r="222" spans="1:15" s="16" customFormat="1" x14ac:dyDescent="0.35">
      <c r="A222" s="17" t="s">
        <v>222</v>
      </c>
      <c r="B222" s="17" t="s">
        <v>4236</v>
      </c>
      <c r="C222" s="17">
        <v>13440</v>
      </c>
      <c r="D222" s="17" t="s">
        <v>6919</v>
      </c>
      <c r="E222" s="19">
        <v>313440000418</v>
      </c>
      <c r="F222" s="19" t="s">
        <v>6929</v>
      </c>
      <c r="G222" s="19">
        <v>113440000141</v>
      </c>
      <c r="H222" s="18" t="s">
        <v>6934</v>
      </c>
      <c r="I222" s="18" t="s">
        <v>6935</v>
      </c>
      <c r="J222" s="17" t="s">
        <v>523</v>
      </c>
      <c r="K222" s="17">
        <v>1</v>
      </c>
      <c r="L222" s="24">
        <v>145130</v>
      </c>
      <c r="M222" s="20">
        <f t="shared" si="6"/>
        <v>27575</v>
      </c>
      <c r="N222" s="24">
        <v>940000</v>
      </c>
      <c r="O222" s="21">
        <f t="shared" si="7"/>
        <v>1112705</v>
      </c>
    </row>
    <row r="223" spans="1:15" s="16" customFormat="1" x14ac:dyDescent="0.35">
      <c r="A223" s="17" t="s">
        <v>222</v>
      </c>
      <c r="B223" s="17" t="s">
        <v>4236</v>
      </c>
      <c r="C223" s="17">
        <v>13458</v>
      </c>
      <c r="D223" s="17" t="s">
        <v>6936</v>
      </c>
      <c r="E223" s="19">
        <v>213006000278</v>
      </c>
      <c r="F223" s="19" t="s">
        <v>2725</v>
      </c>
      <c r="G223" s="19">
        <v>213006001479</v>
      </c>
      <c r="H223" s="18" t="s">
        <v>6937</v>
      </c>
      <c r="I223" s="18" t="s">
        <v>6938</v>
      </c>
      <c r="J223" s="17" t="s">
        <v>535</v>
      </c>
      <c r="K223" s="17">
        <v>1</v>
      </c>
      <c r="L223" s="24">
        <v>145130</v>
      </c>
      <c r="M223" s="20">
        <f t="shared" si="6"/>
        <v>27575</v>
      </c>
      <c r="N223" s="24">
        <v>940000</v>
      </c>
      <c r="O223" s="21">
        <f t="shared" si="7"/>
        <v>1112705</v>
      </c>
    </row>
    <row r="224" spans="1:15" s="16" customFormat="1" x14ac:dyDescent="0.35">
      <c r="A224" s="17" t="s">
        <v>222</v>
      </c>
      <c r="B224" s="17" t="s">
        <v>4236</v>
      </c>
      <c r="C224" s="17">
        <v>13458</v>
      </c>
      <c r="D224" s="17" t="s">
        <v>6936</v>
      </c>
      <c r="E224" s="19">
        <v>213006000171</v>
      </c>
      <c r="F224" s="19" t="s">
        <v>2658</v>
      </c>
      <c r="G224" s="19">
        <v>213458000186</v>
      </c>
      <c r="H224" s="18" t="s">
        <v>1020</v>
      </c>
      <c r="I224" s="18" t="s">
        <v>6939</v>
      </c>
      <c r="J224" s="17" t="s">
        <v>535</v>
      </c>
      <c r="K224" s="17">
        <v>1</v>
      </c>
      <c r="L224" s="24">
        <v>145130</v>
      </c>
      <c r="M224" s="20">
        <f t="shared" si="6"/>
        <v>27575</v>
      </c>
      <c r="N224" s="24">
        <v>940000</v>
      </c>
      <c r="O224" s="21">
        <f t="shared" si="7"/>
        <v>1112705</v>
      </c>
    </row>
    <row r="225" spans="1:15" s="16" customFormat="1" x14ac:dyDescent="0.35">
      <c r="A225" s="17" t="s">
        <v>222</v>
      </c>
      <c r="B225" s="17" t="s">
        <v>4236</v>
      </c>
      <c r="C225" s="17">
        <v>13458</v>
      </c>
      <c r="D225" s="17" t="s">
        <v>6936</v>
      </c>
      <c r="E225" s="19">
        <v>213006000171</v>
      </c>
      <c r="F225" s="19" t="s">
        <v>2658</v>
      </c>
      <c r="G225" s="19">
        <v>213006002084</v>
      </c>
      <c r="H225" s="18" t="s">
        <v>6940</v>
      </c>
      <c r="I225" s="18" t="s">
        <v>6940</v>
      </c>
      <c r="J225" s="17" t="s">
        <v>535</v>
      </c>
      <c r="K225" s="17">
        <v>1</v>
      </c>
      <c r="L225" s="24">
        <v>145130</v>
      </c>
      <c r="M225" s="20">
        <f t="shared" si="6"/>
        <v>27575</v>
      </c>
      <c r="N225" s="24">
        <v>940000</v>
      </c>
      <c r="O225" s="21">
        <f t="shared" si="7"/>
        <v>1112705</v>
      </c>
    </row>
    <row r="226" spans="1:15" s="16" customFormat="1" ht="29" x14ac:dyDescent="0.35">
      <c r="A226" s="17" t="s">
        <v>222</v>
      </c>
      <c r="B226" s="17" t="s">
        <v>4236</v>
      </c>
      <c r="C226" s="17">
        <v>13458</v>
      </c>
      <c r="D226" s="17" t="s">
        <v>6936</v>
      </c>
      <c r="E226" s="19">
        <v>213006000171</v>
      </c>
      <c r="F226" s="19" t="s">
        <v>2658</v>
      </c>
      <c r="G226" s="19">
        <v>213006001568</v>
      </c>
      <c r="H226" s="18" t="s">
        <v>6941</v>
      </c>
      <c r="I226" s="18" t="s">
        <v>6942</v>
      </c>
      <c r="J226" s="17" t="s">
        <v>535</v>
      </c>
      <c r="K226" s="17">
        <v>1</v>
      </c>
      <c r="L226" s="24">
        <v>145130</v>
      </c>
      <c r="M226" s="20">
        <f t="shared" si="6"/>
        <v>27575</v>
      </c>
      <c r="N226" s="24">
        <v>940000</v>
      </c>
      <c r="O226" s="21">
        <f t="shared" si="7"/>
        <v>1112705</v>
      </c>
    </row>
    <row r="227" spans="1:15" s="16" customFormat="1" x14ac:dyDescent="0.35">
      <c r="A227" s="17" t="s">
        <v>222</v>
      </c>
      <c r="B227" s="17" t="s">
        <v>4236</v>
      </c>
      <c r="C227" s="17">
        <v>13468</v>
      </c>
      <c r="D227" s="17" t="s">
        <v>6943</v>
      </c>
      <c r="E227" s="19">
        <v>213468001261</v>
      </c>
      <c r="F227" s="19" t="s">
        <v>6944</v>
      </c>
      <c r="G227" s="19">
        <v>213468000168</v>
      </c>
      <c r="H227" s="18" t="s">
        <v>6945</v>
      </c>
      <c r="I227" s="18" t="s">
        <v>6946</v>
      </c>
      <c r="J227" s="17" t="s">
        <v>535</v>
      </c>
      <c r="K227" s="17">
        <v>1</v>
      </c>
      <c r="L227" s="24">
        <v>145130</v>
      </c>
      <c r="M227" s="20">
        <f t="shared" si="6"/>
        <v>27575</v>
      </c>
      <c r="N227" s="24">
        <v>840784</v>
      </c>
      <c r="O227" s="21">
        <f t="shared" si="7"/>
        <v>1013489</v>
      </c>
    </row>
    <row r="228" spans="1:15" s="16" customFormat="1" ht="29" x14ac:dyDescent="0.35">
      <c r="A228" s="17" t="s">
        <v>222</v>
      </c>
      <c r="B228" s="17" t="s">
        <v>4236</v>
      </c>
      <c r="C228" s="17">
        <v>13468</v>
      </c>
      <c r="D228" s="17" t="s">
        <v>6943</v>
      </c>
      <c r="E228" s="19">
        <v>113468000015</v>
      </c>
      <c r="F228" s="19" t="s">
        <v>635</v>
      </c>
      <c r="G228" s="19">
        <v>113468000261</v>
      </c>
      <c r="H228" s="18" t="s">
        <v>4027</v>
      </c>
      <c r="I228" s="18" t="s">
        <v>6947</v>
      </c>
      <c r="J228" s="17" t="s">
        <v>523</v>
      </c>
      <c r="K228" s="17">
        <v>1</v>
      </c>
      <c r="L228" s="24">
        <v>145130</v>
      </c>
      <c r="M228" s="20">
        <f t="shared" si="6"/>
        <v>27575</v>
      </c>
      <c r="N228" s="24">
        <v>840784</v>
      </c>
      <c r="O228" s="21">
        <f t="shared" si="7"/>
        <v>1013489</v>
      </c>
    </row>
    <row r="229" spans="1:15" s="16" customFormat="1" ht="29" x14ac:dyDescent="0.35">
      <c r="A229" s="17" t="s">
        <v>222</v>
      </c>
      <c r="B229" s="17" t="s">
        <v>4236</v>
      </c>
      <c r="C229" s="17">
        <v>13468</v>
      </c>
      <c r="D229" s="17" t="s">
        <v>6943</v>
      </c>
      <c r="E229" s="19">
        <v>213468001491</v>
      </c>
      <c r="F229" s="19" t="s">
        <v>6948</v>
      </c>
      <c r="G229" s="19">
        <v>213468001148</v>
      </c>
      <c r="H229" s="18" t="s">
        <v>6949</v>
      </c>
      <c r="I229" s="18" t="s">
        <v>6950</v>
      </c>
      <c r="J229" s="17" t="s">
        <v>535</v>
      </c>
      <c r="K229" s="17">
        <v>1</v>
      </c>
      <c r="L229" s="24">
        <v>145130</v>
      </c>
      <c r="M229" s="20">
        <f t="shared" si="6"/>
        <v>27575</v>
      </c>
      <c r="N229" s="24">
        <v>840784</v>
      </c>
      <c r="O229" s="21">
        <f t="shared" si="7"/>
        <v>1013489</v>
      </c>
    </row>
    <row r="230" spans="1:15" s="16" customFormat="1" x14ac:dyDescent="0.35">
      <c r="A230" s="17" t="s">
        <v>222</v>
      </c>
      <c r="B230" s="17" t="s">
        <v>4236</v>
      </c>
      <c r="C230" s="17">
        <v>13468</v>
      </c>
      <c r="D230" s="17" t="s">
        <v>6943</v>
      </c>
      <c r="E230" s="19">
        <v>213468001491</v>
      </c>
      <c r="F230" s="19" t="s">
        <v>6948</v>
      </c>
      <c r="G230" s="19">
        <v>213468000290</v>
      </c>
      <c r="H230" s="18" t="s">
        <v>6951</v>
      </c>
      <c r="I230" s="18" t="s">
        <v>6952</v>
      </c>
      <c r="J230" s="17" t="s">
        <v>535</v>
      </c>
      <c r="K230" s="17">
        <v>1</v>
      </c>
      <c r="L230" s="24">
        <v>145130</v>
      </c>
      <c r="M230" s="20">
        <f t="shared" si="6"/>
        <v>27575</v>
      </c>
      <c r="N230" s="24">
        <v>840784</v>
      </c>
      <c r="O230" s="21">
        <f t="shared" si="7"/>
        <v>1013489</v>
      </c>
    </row>
    <row r="231" spans="1:15" s="16" customFormat="1" ht="29" x14ac:dyDescent="0.35">
      <c r="A231" s="17" t="s">
        <v>222</v>
      </c>
      <c r="B231" s="17" t="s">
        <v>4236</v>
      </c>
      <c r="C231" s="17">
        <v>13468</v>
      </c>
      <c r="D231" s="17" t="s">
        <v>6943</v>
      </c>
      <c r="E231" s="19">
        <v>113468001038</v>
      </c>
      <c r="F231" s="19" t="s">
        <v>6953</v>
      </c>
      <c r="G231" s="19">
        <v>113468000210</v>
      </c>
      <c r="H231" s="18" t="s">
        <v>6954</v>
      </c>
      <c r="I231" s="18" t="s">
        <v>6955</v>
      </c>
      <c r="J231" s="17" t="s">
        <v>523</v>
      </c>
      <c r="K231" s="17">
        <v>1</v>
      </c>
      <c r="L231" s="24">
        <v>145130</v>
      </c>
      <c r="M231" s="20">
        <f t="shared" si="6"/>
        <v>27575</v>
      </c>
      <c r="N231" s="24">
        <v>840784</v>
      </c>
      <c r="O231" s="21">
        <f t="shared" si="7"/>
        <v>1013489</v>
      </c>
    </row>
    <row r="232" spans="1:15" s="16" customFormat="1" ht="43.5" x14ac:dyDescent="0.35">
      <c r="A232" s="17" t="s">
        <v>222</v>
      </c>
      <c r="B232" s="17" t="s">
        <v>4236</v>
      </c>
      <c r="C232" s="17">
        <v>13468</v>
      </c>
      <c r="D232" s="17" t="s">
        <v>6943</v>
      </c>
      <c r="E232" s="19">
        <v>113468000899</v>
      </c>
      <c r="F232" s="19" t="s">
        <v>6956</v>
      </c>
      <c r="G232" s="19">
        <v>113468000899</v>
      </c>
      <c r="H232" s="18" t="s">
        <v>6957</v>
      </c>
      <c r="I232" s="18" t="s">
        <v>6958</v>
      </c>
      <c r="J232" s="17" t="s">
        <v>523</v>
      </c>
      <c r="K232" s="17">
        <v>2</v>
      </c>
      <c r="L232" s="24">
        <v>145130</v>
      </c>
      <c r="M232" s="20">
        <f t="shared" si="6"/>
        <v>27575</v>
      </c>
      <c r="N232" s="24">
        <v>840784</v>
      </c>
      <c r="O232" s="21">
        <f t="shared" si="7"/>
        <v>1013489</v>
      </c>
    </row>
    <row r="233" spans="1:15" s="16" customFormat="1" ht="29" x14ac:dyDescent="0.35">
      <c r="A233" s="17" t="s">
        <v>222</v>
      </c>
      <c r="B233" s="17" t="s">
        <v>4236</v>
      </c>
      <c r="C233" s="17">
        <v>13468</v>
      </c>
      <c r="D233" s="17" t="s">
        <v>6943</v>
      </c>
      <c r="E233" s="19">
        <v>213468001369</v>
      </c>
      <c r="F233" s="19" t="s">
        <v>6959</v>
      </c>
      <c r="G233" s="19">
        <v>213468001385</v>
      </c>
      <c r="H233" s="18" t="s">
        <v>3847</v>
      </c>
      <c r="I233" s="18" t="s">
        <v>6960</v>
      </c>
      <c r="J233" s="17" t="s">
        <v>535</v>
      </c>
      <c r="K233" s="17">
        <v>1</v>
      </c>
      <c r="L233" s="24">
        <v>145130</v>
      </c>
      <c r="M233" s="20">
        <f t="shared" si="6"/>
        <v>27575</v>
      </c>
      <c r="N233" s="24">
        <v>840784</v>
      </c>
      <c r="O233" s="21">
        <f t="shared" si="7"/>
        <v>1013489</v>
      </c>
    </row>
    <row r="234" spans="1:15" s="16" customFormat="1" x14ac:dyDescent="0.35">
      <c r="A234" s="17" t="s">
        <v>222</v>
      </c>
      <c r="B234" s="17" t="s">
        <v>4236</v>
      </c>
      <c r="C234" s="17">
        <v>13490</v>
      </c>
      <c r="D234" s="17" t="s">
        <v>6961</v>
      </c>
      <c r="E234" s="19">
        <v>213600000687</v>
      </c>
      <c r="F234" s="19" t="s">
        <v>2749</v>
      </c>
      <c r="G234" s="19">
        <v>213600000814</v>
      </c>
      <c r="H234" s="18" t="s">
        <v>6962</v>
      </c>
      <c r="I234" s="18" t="s">
        <v>1216</v>
      </c>
      <c r="J234" s="17" t="s">
        <v>535</v>
      </c>
      <c r="K234" s="17">
        <v>1</v>
      </c>
      <c r="L234" s="24">
        <v>145130</v>
      </c>
      <c r="M234" s="20">
        <f t="shared" si="6"/>
        <v>27575</v>
      </c>
      <c r="N234" s="24">
        <v>840784</v>
      </c>
      <c r="O234" s="21">
        <f t="shared" si="7"/>
        <v>1013489</v>
      </c>
    </row>
    <row r="235" spans="1:15" s="16" customFormat="1" ht="29" x14ac:dyDescent="0.35">
      <c r="A235" s="17" t="s">
        <v>222</v>
      </c>
      <c r="B235" s="17" t="s">
        <v>4236</v>
      </c>
      <c r="C235" s="17">
        <v>13490</v>
      </c>
      <c r="D235" s="17" t="s">
        <v>6961</v>
      </c>
      <c r="E235" s="19">
        <v>213600000687</v>
      </c>
      <c r="F235" s="19" t="s">
        <v>2749</v>
      </c>
      <c r="G235" s="19">
        <v>213600000750</v>
      </c>
      <c r="H235" s="18" t="s">
        <v>6963</v>
      </c>
      <c r="I235" s="18" t="s">
        <v>6964</v>
      </c>
      <c r="J235" s="17" t="s">
        <v>535</v>
      </c>
      <c r="K235" s="17">
        <v>1</v>
      </c>
      <c r="L235" s="24">
        <v>145130</v>
      </c>
      <c r="M235" s="20">
        <f t="shared" si="6"/>
        <v>27575</v>
      </c>
      <c r="N235" s="24">
        <v>840784</v>
      </c>
      <c r="O235" s="21">
        <f t="shared" si="7"/>
        <v>1013489</v>
      </c>
    </row>
    <row r="236" spans="1:15" s="16" customFormat="1" x14ac:dyDescent="0.35">
      <c r="A236" s="17" t="s">
        <v>222</v>
      </c>
      <c r="B236" s="17" t="s">
        <v>4236</v>
      </c>
      <c r="C236" s="17">
        <v>13490</v>
      </c>
      <c r="D236" s="17" t="s">
        <v>6961</v>
      </c>
      <c r="E236" s="19">
        <v>213600000687</v>
      </c>
      <c r="F236" s="19" t="s">
        <v>2749</v>
      </c>
      <c r="G236" s="19">
        <v>213600000318</v>
      </c>
      <c r="H236" s="18" t="s">
        <v>6965</v>
      </c>
      <c r="I236" s="18" t="s">
        <v>6966</v>
      </c>
      <c r="J236" s="17" t="s">
        <v>535</v>
      </c>
      <c r="K236" s="17">
        <v>1</v>
      </c>
      <c r="L236" s="24">
        <v>145130</v>
      </c>
      <c r="M236" s="20">
        <f t="shared" si="6"/>
        <v>27575</v>
      </c>
      <c r="N236" s="24">
        <v>840784</v>
      </c>
      <c r="O236" s="21">
        <f t="shared" si="7"/>
        <v>1013489</v>
      </c>
    </row>
    <row r="237" spans="1:15" s="16" customFormat="1" ht="29" x14ac:dyDescent="0.35">
      <c r="A237" s="17" t="s">
        <v>222</v>
      </c>
      <c r="B237" s="17" t="s">
        <v>4236</v>
      </c>
      <c r="C237" s="17">
        <v>13549</v>
      </c>
      <c r="D237" s="17" t="s">
        <v>6967</v>
      </c>
      <c r="E237" s="19">
        <v>213549000006</v>
      </c>
      <c r="F237" s="19" t="s">
        <v>6968</v>
      </c>
      <c r="G237" s="19">
        <v>213549002106</v>
      </c>
      <c r="H237" s="18" t="s">
        <v>6969</v>
      </c>
      <c r="I237" s="18" t="s">
        <v>6970</v>
      </c>
      <c r="J237" s="17" t="s">
        <v>535</v>
      </c>
      <c r="K237" s="17">
        <v>1</v>
      </c>
      <c r="L237" s="24">
        <v>145130</v>
      </c>
      <c r="M237" s="20">
        <f t="shared" si="6"/>
        <v>27575</v>
      </c>
      <c r="N237" s="24">
        <v>840784</v>
      </c>
      <c r="O237" s="21">
        <f t="shared" si="7"/>
        <v>1013489</v>
      </c>
    </row>
    <row r="238" spans="1:15" s="16" customFormat="1" ht="29" x14ac:dyDescent="0.35">
      <c r="A238" s="17" t="s">
        <v>222</v>
      </c>
      <c r="B238" s="17" t="s">
        <v>4236</v>
      </c>
      <c r="C238" s="17">
        <v>13549</v>
      </c>
      <c r="D238" s="17" t="s">
        <v>6967</v>
      </c>
      <c r="E238" s="19">
        <v>213549002513</v>
      </c>
      <c r="F238" s="19" t="s">
        <v>6971</v>
      </c>
      <c r="G238" s="19">
        <v>113549000141</v>
      </c>
      <c r="H238" s="18" t="s">
        <v>2428</v>
      </c>
      <c r="I238" s="18" t="s">
        <v>6972</v>
      </c>
      <c r="J238" s="17" t="s">
        <v>535</v>
      </c>
      <c r="K238" s="17">
        <v>1</v>
      </c>
      <c r="L238" s="24">
        <v>145130</v>
      </c>
      <c r="M238" s="20">
        <f t="shared" si="6"/>
        <v>27575</v>
      </c>
      <c r="N238" s="24">
        <v>840784</v>
      </c>
      <c r="O238" s="21">
        <f t="shared" si="7"/>
        <v>1013489</v>
      </c>
    </row>
    <row r="239" spans="1:15" s="16" customFormat="1" ht="29" x14ac:dyDescent="0.35">
      <c r="A239" s="17" t="s">
        <v>222</v>
      </c>
      <c r="B239" s="17" t="s">
        <v>4236</v>
      </c>
      <c r="C239" s="17">
        <v>13549</v>
      </c>
      <c r="D239" s="17" t="s">
        <v>6967</v>
      </c>
      <c r="E239" s="19">
        <v>213549000065</v>
      </c>
      <c r="F239" s="19" t="s">
        <v>6973</v>
      </c>
      <c r="G239" s="19">
        <v>213549002726</v>
      </c>
      <c r="H239" s="18" t="s">
        <v>6974</v>
      </c>
      <c r="I239" s="18" t="s">
        <v>6975</v>
      </c>
      <c r="J239" s="17" t="s">
        <v>535</v>
      </c>
      <c r="K239" s="17">
        <v>1</v>
      </c>
      <c r="L239" s="24">
        <v>145130</v>
      </c>
      <c r="M239" s="20">
        <f t="shared" si="6"/>
        <v>27575</v>
      </c>
      <c r="N239" s="24">
        <v>840784</v>
      </c>
      <c r="O239" s="21">
        <f t="shared" si="7"/>
        <v>1013489</v>
      </c>
    </row>
    <row r="240" spans="1:15" s="16" customFormat="1" ht="29" x14ac:dyDescent="0.35">
      <c r="A240" s="17" t="s">
        <v>222</v>
      </c>
      <c r="B240" s="17" t="s">
        <v>4236</v>
      </c>
      <c r="C240" s="17">
        <v>13549</v>
      </c>
      <c r="D240" s="17" t="s">
        <v>6967</v>
      </c>
      <c r="E240" s="19">
        <v>113549000010</v>
      </c>
      <c r="F240" s="19" t="s">
        <v>6976</v>
      </c>
      <c r="G240" s="19">
        <v>213549001312</v>
      </c>
      <c r="H240" s="18" t="s">
        <v>6977</v>
      </c>
      <c r="I240" s="18" t="s">
        <v>6978</v>
      </c>
      <c r="J240" s="17" t="s">
        <v>535</v>
      </c>
      <c r="K240" s="17">
        <v>1</v>
      </c>
      <c r="L240" s="24">
        <v>145130</v>
      </c>
      <c r="M240" s="20">
        <f t="shared" si="6"/>
        <v>27575</v>
      </c>
      <c r="N240" s="24">
        <v>840784</v>
      </c>
      <c r="O240" s="21">
        <f t="shared" si="7"/>
        <v>1013489</v>
      </c>
    </row>
    <row r="241" spans="1:15" s="16" customFormat="1" ht="29" x14ac:dyDescent="0.35">
      <c r="A241" s="17" t="s">
        <v>222</v>
      </c>
      <c r="B241" s="17" t="s">
        <v>4236</v>
      </c>
      <c r="C241" s="17">
        <v>13549</v>
      </c>
      <c r="D241" s="17" t="s">
        <v>6967</v>
      </c>
      <c r="E241" s="19">
        <v>213549003048</v>
      </c>
      <c r="F241" s="19" t="s">
        <v>6979</v>
      </c>
      <c r="G241" s="19">
        <v>213549003099</v>
      </c>
      <c r="H241" s="18" t="s">
        <v>6980</v>
      </c>
      <c r="I241" s="18" t="s">
        <v>6981</v>
      </c>
      <c r="J241" s="17" t="s">
        <v>535</v>
      </c>
      <c r="K241" s="17">
        <v>1</v>
      </c>
      <c r="L241" s="24">
        <v>145130</v>
      </c>
      <c r="M241" s="20">
        <f t="shared" si="6"/>
        <v>27575</v>
      </c>
      <c r="N241" s="24">
        <v>840784</v>
      </c>
      <c r="O241" s="21">
        <f t="shared" si="7"/>
        <v>1013489</v>
      </c>
    </row>
    <row r="242" spans="1:15" s="16" customFormat="1" ht="43.5" x14ac:dyDescent="0.35">
      <c r="A242" s="17" t="s">
        <v>222</v>
      </c>
      <c r="B242" s="17" t="s">
        <v>4236</v>
      </c>
      <c r="C242" s="17">
        <v>13549</v>
      </c>
      <c r="D242" s="17" t="s">
        <v>6967</v>
      </c>
      <c r="E242" s="19">
        <v>213549002157</v>
      </c>
      <c r="F242" s="19" t="s">
        <v>6982</v>
      </c>
      <c r="G242" s="19">
        <v>213549002157</v>
      </c>
      <c r="H242" s="18" t="s">
        <v>6983</v>
      </c>
      <c r="I242" s="18" t="s">
        <v>6984</v>
      </c>
      <c r="J242" s="17" t="s">
        <v>535</v>
      </c>
      <c r="K242" s="17">
        <v>1</v>
      </c>
      <c r="L242" s="24">
        <v>145130</v>
      </c>
      <c r="M242" s="20">
        <f t="shared" si="6"/>
        <v>27575</v>
      </c>
      <c r="N242" s="24">
        <v>840784</v>
      </c>
      <c r="O242" s="21">
        <f t="shared" si="7"/>
        <v>1013489</v>
      </c>
    </row>
    <row r="243" spans="1:15" s="16" customFormat="1" x14ac:dyDescent="0.35">
      <c r="A243" s="17" t="s">
        <v>222</v>
      </c>
      <c r="B243" s="17" t="s">
        <v>4236</v>
      </c>
      <c r="C243" s="17">
        <v>13810</v>
      </c>
      <c r="D243" s="17" t="s">
        <v>6985</v>
      </c>
      <c r="E243" s="19">
        <v>213549001207</v>
      </c>
      <c r="F243" s="19" t="s">
        <v>2739</v>
      </c>
      <c r="G243" s="19">
        <v>213549002173</v>
      </c>
      <c r="H243" s="18" t="s">
        <v>6986</v>
      </c>
      <c r="I243" s="18" t="s">
        <v>6987</v>
      </c>
      <c r="J243" s="17" t="s">
        <v>535</v>
      </c>
      <c r="K243" s="17">
        <v>1</v>
      </c>
      <c r="L243" s="24">
        <v>145130</v>
      </c>
      <c r="M243" s="20">
        <f t="shared" si="6"/>
        <v>27575</v>
      </c>
      <c r="N243" s="24">
        <v>840784</v>
      </c>
      <c r="O243" s="21">
        <f t="shared" si="7"/>
        <v>1013489</v>
      </c>
    </row>
    <row r="244" spans="1:15" s="16" customFormat="1" ht="29" x14ac:dyDescent="0.35">
      <c r="A244" s="17" t="s">
        <v>222</v>
      </c>
      <c r="B244" s="17" t="s">
        <v>4236</v>
      </c>
      <c r="C244" s="17">
        <v>13810</v>
      </c>
      <c r="D244" s="17" t="s">
        <v>6985</v>
      </c>
      <c r="E244" s="19">
        <v>213549002319</v>
      </c>
      <c r="F244" s="19" t="s">
        <v>6988</v>
      </c>
      <c r="G244" s="19">
        <v>413549002415</v>
      </c>
      <c r="H244" s="18" t="s">
        <v>5919</v>
      </c>
      <c r="I244" s="18" t="s">
        <v>6989</v>
      </c>
      <c r="J244" s="17" t="s">
        <v>535</v>
      </c>
      <c r="K244" s="17">
        <v>1</v>
      </c>
      <c r="L244" s="24">
        <v>145130</v>
      </c>
      <c r="M244" s="20">
        <f t="shared" si="6"/>
        <v>27575</v>
      </c>
      <c r="N244" s="24">
        <v>840784</v>
      </c>
      <c r="O244" s="21">
        <f t="shared" si="7"/>
        <v>1013489</v>
      </c>
    </row>
    <row r="245" spans="1:15" s="16" customFormat="1" ht="29" x14ac:dyDescent="0.35">
      <c r="A245" s="17" t="s">
        <v>222</v>
      </c>
      <c r="B245" s="17" t="s">
        <v>4236</v>
      </c>
      <c r="C245" s="17">
        <v>13810</v>
      </c>
      <c r="D245" s="17" t="s">
        <v>6985</v>
      </c>
      <c r="E245" s="19">
        <v>213549002122</v>
      </c>
      <c r="F245" s="19" t="s">
        <v>6990</v>
      </c>
      <c r="G245" s="19">
        <v>213810000001</v>
      </c>
      <c r="H245" s="18" t="s">
        <v>6991</v>
      </c>
      <c r="I245" s="18" t="s">
        <v>6992</v>
      </c>
      <c r="J245" s="17" t="s">
        <v>535</v>
      </c>
      <c r="K245" s="17">
        <v>1</v>
      </c>
      <c r="L245" s="24">
        <v>145130</v>
      </c>
      <c r="M245" s="20">
        <f t="shared" si="6"/>
        <v>27575</v>
      </c>
      <c r="N245" s="24">
        <v>840784</v>
      </c>
      <c r="O245" s="21">
        <f t="shared" si="7"/>
        <v>1013489</v>
      </c>
    </row>
    <row r="246" spans="1:15" s="16" customFormat="1" ht="43.5" x14ac:dyDescent="0.35">
      <c r="A246" s="17" t="s">
        <v>222</v>
      </c>
      <c r="B246" s="17" t="s">
        <v>4236</v>
      </c>
      <c r="C246" s="17">
        <v>13810</v>
      </c>
      <c r="D246" s="17" t="s">
        <v>6985</v>
      </c>
      <c r="E246" s="19">
        <v>213549002599</v>
      </c>
      <c r="F246" s="19" t="s">
        <v>2745</v>
      </c>
      <c r="G246" s="19">
        <v>213549002599</v>
      </c>
      <c r="H246" s="18" t="s">
        <v>2745</v>
      </c>
      <c r="I246" s="18" t="s">
        <v>6993</v>
      </c>
      <c r="J246" s="17" t="s">
        <v>535</v>
      </c>
      <c r="K246" s="17">
        <v>1</v>
      </c>
      <c r="L246" s="24">
        <v>145130</v>
      </c>
      <c r="M246" s="20">
        <f t="shared" si="6"/>
        <v>27575</v>
      </c>
      <c r="N246" s="24">
        <v>840784</v>
      </c>
      <c r="O246" s="21">
        <f t="shared" si="7"/>
        <v>1013489</v>
      </c>
    </row>
    <row r="247" spans="1:15" s="16" customFormat="1" ht="29" x14ac:dyDescent="0.35">
      <c r="A247" s="17" t="s">
        <v>222</v>
      </c>
      <c r="B247" s="17" t="s">
        <v>4236</v>
      </c>
      <c r="C247" s="17">
        <v>13810</v>
      </c>
      <c r="D247" s="17" t="s">
        <v>6985</v>
      </c>
      <c r="E247" s="19">
        <v>213549002599</v>
      </c>
      <c r="F247" s="19" t="s">
        <v>2745</v>
      </c>
      <c r="G247" s="19">
        <v>213549002203</v>
      </c>
      <c r="H247" s="18" t="s">
        <v>6994</v>
      </c>
      <c r="I247" s="18" t="s">
        <v>6995</v>
      </c>
      <c r="J247" s="17" t="s">
        <v>535</v>
      </c>
      <c r="K247" s="17">
        <v>1</v>
      </c>
      <c r="L247" s="24">
        <v>145130</v>
      </c>
      <c r="M247" s="20">
        <f t="shared" si="6"/>
        <v>27575</v>
      </c>
      <c r="N247" s="24">
        <v>840784</v>
      </c>
      <c r="O247" s="21">
        <f t="shared" si="7"/>
        <v>1013489</v>
      </c>
    </row>
    <row r="248" spans="1:15" s="16" customFormat="1" ht="29" x14ac:dyDescent="0.35">
      <c r="A248" s="17" t="s">
        <v>222</v>
      </c>
      <c r="B248" s="17" t="s">
        <v>4236</v>
      </c>
      <c r="C248" s="17">
        <v>13836</v>
      </c>
      <c r="D248" s="17" t="s">
        <v>6047</v>
      </c>
      <c r="E248" s="19">
        <v>113836000781</v>
      </c>
      <c r="F248" s="19" t="s">
        <v>6996</v>
      </c>
      <c r="G248" s="19">
        <v>313836000003</v>
      </c>
      <c r="H248" s="18" t="s">
        <v>6997</v>
      </c>
      <c r="I248" s="18" t="s">
        <v>6998</v>
      </c>
      <c r="J248" s="17" t="s">
        <v>523</v>
      </c>
      <c r="K248" s="17">
        <v>2</v>
      </c>
      <c r="L248" s="24">
        <v>145130</v>
      </c>
      <c r="M248" s="20">
        <f t="shared" si="6"/>
        <v>27575</v>
      </c>
      <c r="N248" s="24">
        <v>840784</v>
      </c>
      <c r="O248" s="21">
        <f t="shared" si="7"/>
        <v>1013489</v>
      </c>
    </row>
    <row r="249" spans="1:15" s="16" customFormat="1" ht="29" x14ac:dyDescent="0.35">
      <c r="A249" s="17" t="s">
        <v>222</v>
      </c>
      <c r="B249" s="17" t="s">
        <v>4236</v>
      </c>
      <c r="C249" s="17">
        <v>13836</v>
      </c>
      <c r="D249" s="17" t="s">
        <v>6047</v>
      </c>
      <c r="E249" s="19">
        <v>113836000781</v>
      </c>
      <c r="F249" s="19" t="s">
        <v>6996</v>
      </c>
      <c r="G249" s="19">
        <v>113836000781</v>
      </c>
      <c r="H249" s="18" t="s">
        <v>6996</v>
      </c>
      <c r="I249" s="18" t="s">
        <v>6999</v>
      </c>
      <c r="J249" s="17" t="s">
        <v>523</v>
      </c>
      <c r="K249" s="17">
        <v>2</v>
      </c>
      <c r="L249" s="24">
        <v>145130</v>
      </c>
      <c r="M249" s="20">
        <f t="shared" si="6"/>
        <v>27575</v>
      </c>
      <c r="N249" s="24">
        <v>661224</v>
      </c>
      <c r="O249" s="21">
        <f t="shared" si="7"/>
        <v>833929</v>
      </c>
    </row>
    <row r="250" spans="1:15" s="16" customFormat="1" ht="29" x14ac:dyDescent="0.35">
      <c r="A250" s="17" t="s">
        <v>222</v>
      </c>
      <c r="B250" s="17" t="s">
        <v>4236</v>
      </c>
      <c r="C250" s="17">
        <v>13836</v>
      </c>
      <c r="D250" s="17" t="s">
        <v>6047</v>
      </c>
      <c r="E250" s="19">
        <v>113836000781</v>
      </c>
      <c r="F250" s="19" t="s">
        <v>6996</v>
      </c>
      <c r="G250" s="19">
        <v>113836000616</v>
      </c>
      <c r="H250" s="18" t="s">
        <v>7000</v>
      </c>
      <c r="I250" s="18" t="s">
        <v>7001</v>
      </c>
      <c r="J250" s="17" t="s">
        <v>523</v>
      </c>
      <c r="K250" s="17">
        <v>2</v>
      </c>
      <c r="L250" s="24">
        <v>145130</v>
      </c>
      <c r="M250" s="20">
        <f t="shared" si="6"/>
        <v>27575</v>
      </c>
      <c r="N250" s="24">
        <v>661224</v>
      </c>
      <c r="O250" s="21">
        <f t="shared" si="7"/>
        <v>833929</v>
      </c>
    </row>
    <row r="251" spans="1:15" s="16" customFormat="1" ht="29" x14ac:dyDescent="0.35">
      <c r="A251" s="17" t="s">
        <v>222</v>
      </c>
      <c r="B251" s="17" t="s">
        <v>4236</v>
      </c>
      <c r="C251" s="17">
        <v>13836</v>
      </c>
      <c r="D251" s="17" t="s">
        <v>6047</v>
      </c>
      <c r="E251" s="19">
        <v>113836000241</v>
      </c>
      <c r="F251" s="19" t="s">
        <v>7002</v>
      </c>
      <c r="G251" s="19">
        <v>113836000144</v>
      </c>
      <c r="H251" s="18" t="s">
        <v>7003</v>
      </c>
      <c r="I251" s="18" t="s">
        <v>7004</v>
      </c>
      <c r="J251" s="17" t="s">
        <v>523</v>
      </c>
      <c r="K251" s="17">
        <v>4</v>
      </c>
      <c r="L251" s="24">
        <v>145130</v>
      </c>
      <c r="M251" s="20">
        <f t="shared" si="6"/>
        <v>27575</v>
      </c>
      <c r="N251" s="24">
        <v>661224</v>
      </c>
      <c r="O251" s="21">
        <f t="shared" si="7"/>
        <v>833929</v>
      </c>
    </row>
    <row r="252" spans="1:15" s="16" customFormat="1" ht="43.5" x14ac:dyDescent="0.35">
      <c r="A252" s="17" t="s">
        <v>222</v>
      </c>
      <c r="B252" s="17" t="s">
        <v>4236</v>
      </c>
      <c r="C252" s="17">
        <v>13836</v>
      </c>
      <c r="D252" s="17" t="s">
        <v>6047</v>
      </c>
      <c r="E252" s="19">
        <v>113836000039</v>
      </c>
      <c r="F252" s="19" t="s">
        <v>7005</v>
      </c>
      <c r="G252" s="19">
        <v>213836000335</v>
      </c>
      <c r="H252" s="18" t="s">
        <v>7006</v>
      </c>
      <c r="I252" s="18" t="s">
        <v>7007</v>
      </c>
      <c r="J252" s="17" t="s">
        <v>523</v>
      </c>
      <c r="K252" s="17">
        <v>2</v>
      </c>
      <c r="L252" s="24">
        <v>145130</v>
      </c>
      <c r="M252" s="20">
        <f t="shared" si="6"/>
        <v>27575</v>
      </c>
      <c r="N252" s="24">
        <v>661224</v>
      </c>
      <c r="O252" s="21">
        <f t="shared" si="7"/>
        <v>833929</v>
      </c>
    </row>
    <row r="253" spans="1:15" s="16" customFormat="1" ht="29" x14ac:dyDescent="0.35">
      <c r="A253" s="17" t="s">
        <v>222</v>
      </c>
      <c r="B253" s="17" t="s">
        <v>4236</v>
      </c>
      <c r="C253" s="17">
        <v>13836</v>
      </c>
      <c r="D253" s="17" t="s">
        <v>6047</v>
      </c>
      <c r="E253" s="19">
        <v>113836000373</v>
      </c>
      <c r="F253" s="19" t="s">
        <v>7008</v>
      </c>
      <c r="G253" s="19">
        <v>113836000314</v>
      </c>
      <c r="H253" s="18" t="s">
        <v>644</v>
      </c>
      <c r="I253" s="18" t="s">
        <v>7009</v>
      </c>
      <c r="J253" s="17" t="s">
        <v>523</v>
      </c>
      <c r="K253" s="17">
        <v>1</v>
      </c>
      <c r="L253" s="24">
        <v>145130</v>
      </c>
      <c r="M253" s="20">
        <f t="shared" si="6"/>
        <v>27575</v>
      </c>
      <c r="N253" s="24">
        <v>661224</v>
      </c>
      <c r="O253" s="21">
        <f t="shared" si="7"/>
        <v>833929</v>
      </c>
    </row>
    <row r="254" spans="1:15" s="16" customFormat="1" ht="29" x14ac:dyDescent="0.35">
      <c r="A254" s="17" t="s">
        <v>222</v>
      </c>
      <c r="B254" s="17" t="s">
        <v>4236</v>
      </c>
      <c r="C254" s="17">
        <v>13873</v>
      </c>
      <c r="D254" s="17" t="s">
        <v>4591</v>
      </c>
      <c r="E254" s="19">
        <v>113873000006</v>
      </c>
      <c r="F254" s="19" t="s">
        <v>7010</v>
      </c>
      <c r="G254" s="19">
        <v>113873000006</v>
      </c>
      <c r="H254" s="18" t="s">
        <v>7010</v>
      </c>
      <c r="I254" s="18" t="s">
        <v>7011</v>
      </c>
      <c r="J254" s="17" t="s">
        <v>523</v>
      </c>
      <c r="K254" s="17">
        <v>4</v>
      </c>
      <c r="L254" s="24">
        <v>145130</v>
      </c>
      <c r="M254" s="20">
        <f t="shared" si="6"/>
        <v>27575</v>
      </c>
      <c r="N254" s="24">
        <v>661224</v>
      </c>
      <c r="O254" s="21">
        <f t="shared" si="7"/>
        <v>833929</v>
      </c>
    </row>
    <row r="255" spans="1:15" s="16" customFormat="1" x14ac:dyDescent="0.35">
      <c r="A255" s="17" t="s">
        <v>222</v>
      </c>
      <c r="B255" s="17" t="s">
        <v>4236</v>
      </c>
      <c r="C255" s="17">
        <v>13873</v>
      </c>
      <c r="D255" s="17" t="s">
        <v>4591</v>
      </c>
      <c r="E255" s="19">
        <v>113873000103</v>
      </c>
      <c r="F255" s="19" t="s">
        <v>7012</v>
      </c>
      <c r="G255" s="19">
        <v>113873000235</v>
      </c>
      <c r="H255" s="18" t="s">
        <v>7013</v>
      </c>
      <c r="I255" s="18" t="s">
        <v>7014</v>
      </c>
      <c r="J255" s="17" t="s">
        <v>523</v>
      </c>
      <c r="K255" s="17">
        <v>1</v>
      </c>
      <c r="L255" s="24">
        <v>145130</v>
      </c>
      <c r="M255" s="20">
        <f t="shared" si="6"/>
        <v>27575</v>
      </c>
      <c r="N255" s="24">
        <v>661224</v>
      </c>
      <c r="O255" s="21">
        <f t="shared" si="7"/>
        <v>833929</v>
      </c>
    </row>
    <row r="256" spans="1:15" s="16" customFormat="1" ht="72.5" x14ac:dyDescent="0.35">
      <c r="A256" s="17" t="s">
        <v>222</v>
      </c>
      <c r="B256" s="17" t="s">
        <v>4236</v>
      </c>
      <c r="C256" s="17">
        <v>13001</v>
      </c>
      <c r="D256" s="17" t="s">
        <v>4531</v>
      </c>
      <c r="E256" s="19">
        <v>113001029800</v>
      </c>
      <c r="F256" s="19" t="s">
        <v>7015</v>
      </c>
      <c r="G256" s="19">
        <v>113001029800</v>
      </c>
      <c r="H256" s="18" t="s">
        <v>7016</v>
      </c>
      <c r="I256" s="18" t="s">
        <v>7017</v>
      </c>
      <c r="J256" s="17" t="s">
        <v>523</v>
      </c>
      <c r="K256" s="17">
        <v>4</v>
      </c>
      <c r="L256" s="24">
        <v>145130</v>
      </c>
      <c r="M256" s="20">
        <f t="shared" si="6"/>
        <v>27575</v>
      </c>
      <c r="N256" s="24">
        <v>661224</v>
      </c>
      <c r="O256" s="21">
        <f t="shared" si="7"/>
        <v>833929</v>
      </c>
    </row>
    <row r="257" spans="1:15" s="16" customFormat="1" ht="72.5" x14ac:dyDescent="0.35">
      <c r="A257" s="17" t="s">
        <v>222</v>
      </c>
      <c r="B257" s="17" t="s">
        <v>4236</v>
      </c>
      <c r="C257" s="17">
        <v>13001</v>
      </c>
      <c r="D257" s="17" t="s">
        <v>4531</v>
      </c>
      <c r="E257" s="19">
        <v>113001800990</v>
      </c>
      <c r="F257" s="19" t="s">
        <v>7018</v>
      </c>
      <c r="G257" s="19">
        <v>113001800990</v>
      </c>
      <c r="H257" s="18" t="s">
        <v>7019</v>
      </c>
      <c r="I257" s="18" t="s">
        <v>7020</v>
      </c>
      <c r="J257" s="17" t="s">
        <v>523</v>
      </c>
      <c r="K257" s="17">
        <v>4</v>
      </c>
      <c r="L257" s="24">
        <v>145130</v>
      </c>
      <c r="M257" s="20">
        <f t="shared" si="6"/>
        <v>27575</v>
      </c>
      <c r="N257" s="24">
        <v>661224</v>
      </c>
      <c r="O257" s="21">
        <f t="shared" si="7"/>
        <v>833929</v>
      </c>
    </row>
    <row r="258" spans="1:15" s="16" customFormat="1" ht="29" x14ac:dyDescent="0.35">
      <c r="A258" s="17" t="s">
        <v>222</v>
      </c>
      <c r="B258" s="17" t="s">
        <v>4236</v>
      </c>
      <c r="C258" s="17">
        <v>13001</v>
      </c>
      <c r="D258" s="17" t="s">
        <v>4531</v>
      </c>
      <c r="E258" s="19">
        <v>313001002421</v>
      </c>
      <c r="F258" s="19" t="s">
        <v>7021</v>
      </c>
      <c r="G258" s="19">
        <v>313001002421</v>
      </c>
      <c r="H258" s="18" t="s">
        <v>7021</v>
      </c>
      <c r="I258" s="18" t="s">
        <v>7022</v>
      </c>
      <c r="J258" s="17" t="s">
        <v>523</v>
      </c>
      <c r="K258" s="17">
        <v>1</v>
      </c>
      <c r="L258" s="24">
        <v>145130</v>
      </c>
      <c r="M258" s="20">
        <f t="shared" si="6"/>
        <v>27575</v>
      </c>
      <c r="N258" s="24">
        <v>661224</v>
      </c>
      <c r="O258" s="21">
        <f t="shared" si="7"/>
        <v>833929</v>
      </c>
    </row>
    <row r="259" spans="1:15" s="16" customFormat="1" ht="29" x14ac:dyDescent="0.35">
      <c r="A259" s="17" t="s">
        <v>222</v>
      </c>
      <c r="B259" s="17" t="s">
        <v>4236</v>
      </c>
      <c r="C259" s="17">
        <v>13001</v>
      </c>
      <c r="D259" s="17" t="s">
        <v>4531</v>
      </c>
      <c r="E259" s="19">
        <v>313001005331</v>
      </c>
      <c r="F259" s="19" t="s">
        <v>7023</v>
      </c>
      <c r="G259" s="19">
        <v>313001005331</v>
      </c>
      <c r="H259" s="18" t="s">
        <v>7023</v>
      </c>
      <c r="I259" s="18" t="s">
        <v>7024</v>
      </c>
      <c r="J259" s="17" t="s">
        <v>523</v>
      </c>
      <c r="K259" s="17">
        <v>1</v>
      </c>
      <c r="L259" s="24">
        <v>145130</v>
      </c>
      <c r="M259" s="20">
        <f t="shared" si="6"/>
        <v>27575</v>
      </c>
      <c r="N259" s="24">
        <v>661224</v>
      </c>
      <c r="O259" s="21">
        <f t="shared" si="7"/>
        <v>833929</v>
      </c>
    </row>
    <row r="260" spans="1:15" s="16" customFormat="1" ht="29" x14ac:dyDescent="0.35">
      <c r="A260" s="17" t="s">
        <v>222</v>
      </c>
      <c r="B260" s="17" t="s">
        <v>4236</v>
      </c>
      <c r="C260" s="17">
        <v>13001</v>
      </c>
      <c r="D260" s="17" t="s">
        <v>4531</v>
      </c>
      <c r="E260" s="19">
        <v>313001001181</v>
      </c>
      <c r="F260" s="19" t="s">
        <v>7025</v>
      </c>
      <c r="G260" s="19">
        <v>313001001181</v>
      </c>
      <c r="H260" s="18" t="s">
        <v>7025</v>
      </c>
      <c r="I260" s="18" t="s">
        <v>7026</v>
      </c>
      <c r="J260" s="17" t="s">
        <v>523</v>
      </c>
      <c r="K260" s="17">
        <v>4</v>
      </c>
      <c r="L260" s="24">
        <v>145130</v>
      </c>
      <c r="M260" s="20">
        <f t="shared" si="6"/>
        <v>27575</v>
      </c>
      <c r="N260" s="24">
        <v>661224</v>
      </c>
      <c r="O260" s="21">
        <f t="shared" si="7"/>
        <v>833929</v>
      </c>
    </row>
    <row r="261" spans="1:15" s="16" customFormat="1" ht="43.5" x14ac:dyDescent="0.35">
      <c r="A261" s="17" t="s">
        <v>222</v>
      </c>
      <c r="B261" s="17" t="s">
        <v>4236</v>
      </c>
      <c r="C261" s="17">
        <v>13001</v>
      </c>
      <c r="D261" s="17" t="s">
        <v>4531</v>
      </c>
      <c r="E261" s="19">
        <v>113001001972</v>
      </c>
      <c r="F261" s="19" t="s">
        <v>7027</v>
      </c>
      <c r="G261" s="19">
        <v>113001001972</v>
      </c>
      <c r="H261" s="18" t="s">
        <v>7027</v>
      </c>
      <c r="I261" s="18" t="s">
        <v>7028</v>
      </c>
      <c r="J261" s="17" t="s">
        <v>523</v>
      </c>
      <c r="K261" s="17">
        <v>4</v>
      </c>
      <c r="L261" s="24">
        <v>145130</v>
      </c>
      <c r="M261" s="20">
        <f t="shared" si="6"/>
        <v>27575</v>
      </c>
      <c r="N261" s="24">
        <v>661224</v>
      </c>
      <c r="O261" s="21">
        <f t="shared" si="7"/>
        <v>833929</v>
      </c>
    </row>
    <row r="262" spans="1:15" s="16" customFormat="1" ht="43.5" x14ac:dyDescent="0.35">
      <c r="A262" s="17" t="s">
        <v>222</v>
      </c>
      <c r="B262" s="17" t="s">
        <v>4236</v>
      </c>
      <c r="C262" s="17">
        <v>13001</v>
      </c>
      <c r="D262" s="17" t="s">
        <v>4531</v>
      </c>
      <c r="E262" s="19">
        <v>313001027199</v>
      </c>
      <c r="F262" s="19" t="s">
        <v>7029</v>
      </c>
      <c r="G262" s="19">
        <v>313001027199</v>
      </c>
      <c r="H262" s="18" t="s">
        <v>7029</v>
      </c>
      <c r="I262" s="18" t="s">
        <v>7030</v>
      </c>
      <c r="J262" s="17" t="s">
        <v>523</v>
      </c>
      <c r="K262" s="17">
        <v>4</v>
      </c>
      <c r="L262" s="24">
        <v>145130</v>
      </c>
      <c r="M262" s="20">
        <f t="shared" si="6"/>
        <v>27575</v>
      </c>
      <c r="N262" s="24">
        <v>661224</v>
      </c>
      <c r="O262" s="21">
        <f t="shared" si="7"/>
        <v>833929</v>
      </c>
    </row>
    <row r="263" spans="1:15" s="16" customFormat="1" ht="29" x14ac:dyDescent="0.35">
      <c r="A263" s="17" t="s">
        <v>222</v>
      </c>
      <c r="B263" s="17" t="s">
        <v>4236</v>
      </c>
      <c r="C263" s="17">
        <v>13001</v>
      </c>
      <c r="D263" s="17" t="s">
        <v>4531</v>
      </c>
      <c r="E263" s="19">
        <v>113001001581</v>
      </c>
      <c r="F263" s="19" t="s">
        <v>7031</v>
      </c>
      <c r="G263" s="19">
        <v>113001001581</v>
      </c>
      <c r="H263" s="18" t="s">
        <v>7032</v>
      </c>
      <c r="I263" s="18" t="s">
        <v>7033</v>
      </c>
      <c r="J263" s="17" t="s">
        <v>523</v>
      </c>
      <c r="K263" s="17">
        <v>4</v>
      </c>
      <c r="L263" s="24">
        <v>145130</v>
      </c>
      <c r="M263" s="20">
        <f t="shared" ref="M263:M326" si="8">ROUND(L263*0.19,0)</f>
        <v>27575</v>
      </c>
      <c r="N263" s="24">
        <v>661224</v>
      </c>
      <c r="O263" s="21">
        <f t="shared" ref="O263:O326" si="9">+L263+M263+N263</f>
        <v>833929</v>
      </c>
    </row>
    <row r="264" spans="1:15" s="16" customFormat="1" ht="58" x14ac:dyDescent="0.35">
      <c r="A264" s="17" t="s">
        <v>222</v>
      </c>
      <c r="B264" s="17" t="s">
        <v>4236</v>
      </c>
      <c r="C264" s="17">
        <v>13001</v>
      </c>
      <c r="D264" s="17" t="s">
        <v>4531</v>
      </c>
      <c r="E264" s="19">
        <v>113001000348</v>
      </c>
      <c r="F264" s="19" t="s">
        <v>7034</v>
      </c>
      <c r="G264" s="19">
        <v>113001000348</v>
      </c>
      <c r="H264" s="18" t="s">
        <v>7034</v>
      </c>
      <c r="I264" s="18" t="s">
        <v>7035</v>
      </c>
      <c r="J264" s="17" t="s">
        <v>523</v>
      </c>
      <c r="K264" s="17">
        <v>4</v>
      </c>
      <c r="L264" s="24">
        <v>145130</v>
      </c>
      <c r="M264" s="20">
        <f t="shared" si="8"/>
        <v>27575</v>
      </c>
      <c r="N264" s="24">
        <v>661224</v>
      </c>
      <c r="O264" s="21">
        <f t="shared" si="9"/>
        <v>833929</v>
      </c>
    </row>
    <row r="265" spans="1:15" s="16" customFormat="1" ht="43.5" x14ac:dyDescent="0.35">
      <c r="A265" s="17" t="s">
        <v>222</v>
      </c>
      <c r="B265" s="17" t="s">
        <v>4236</v>
      </c>
      <c r="C265" s="17">
        <v>13001</v>
      </c>
      <c r="D265" s="17" t="s">
        <v>4531</v>
      </c>
      <c r="E265" s="19">
        <v>113001000739</v>
      </c>
      <c r="F265" s="19" t="s">
        <v>7036</v>
      </c>
      <c r="G265" s="19">
        <v>113001008217</v>
      </c>
      <c r="H265" s="18" t="s">
        <v>7037</v>
      </c>
      <c r="I265" s="18" t="s">
        <v>7038</v>
      </c>
      <c r="J265" s="17" t="s">
        <v>523</v>
      </c>
      <c r="K265" s="17">
        <v>1</v>
      </c>
      <c r="L265" s="24">
        <v>145130</v>
      </c>
      <c r="M265" s="20">
        <f t="shared" si="8"/>
        <v>27575</v>
      </c>
      <c r="N265" s="24">
        <v>661224</v>
      </c>
      <c r="O265" s="21">
        <f t="shared" si="9"/>
        <v>833929</v>
      </c>
    </row>
    <row r="266" spans="1:15" s="16" customFormat="1" ht="43.5" x14ac:dyDescent="0.35">
      <c r="A266" s="17" t="s">
        <v>222</v>
      </c>
      <c r="B266" s="17" t="s">
        <v>4236</v>
      </c>
      <c r="C266" s="17">
        <v>13001</v>
      </c>
      <c r="D266" s="17" t="s">
        <v>4531</v>
      </c>
      <c r="E266" s="19">
        <v>113001005374</v>
      </c>
      <c r="F266" s="19" t="s">
        <v>7039</v>
      </c>
      <c r="G266" s="19">
        <v>113001005374</v>
      </c>
      <c r="H266" s="18" t="s">
        <v>7039</v>
      </c>
      <c r="I266" s="18" t="s">
        <v>7040</v>
      </c>
      <c r="J266" s="17" t="s">
        <v>523</v>
      </c>
      <c r="K266" s="17">
        <v>1</v>
      </c>
      <c r="L266" s="24">
        <v>145130</v>
      </c>
      <c r="M266" s="20">
        <f t="shared" si="8"/>
        <v>27575</v>
      </c>
      <c r="N266" s="24">
        <v>661224</v>
      </c>
      <c r="O266" s="21">
        <f t="shared" si="9"/>
        <v>833929</v>
      </c>
    </row>
    <row r="267" spans="1:15" s="16" customFormat="1" ht="43.5" x14ac:dyDescent="0.35">
      <c r="A267" s="17" t="s">
        <v>222</v>
      </c>
      <c r="B267" s="17" t="s">
        <v>4236</v>
      </c>
      <c r="C267" s="17">
        <v>13001</v>
      </c>
      <c r="D267" s="17" t="s">
        <v>4531</v>
      </c>
      <c r="E267" s="19">
        <v>113001000143</v>
      </c>
      <c r="F267" s="19" t="s">
        <v>7041</v>
      </c>
      <c r="G267" s="19">
        <v>213001001951</v>
      </c>
      <c r="H267" s="18" t="s">
        <v>7042</v>
      </c>
      <c r="I267" s="18" t="s">
        <v>7043</v>
      </c>
      <c r="J267" s="17" t="s">
        <v>535</v>
      </c>
      <c r="K267" s="17">
        <v>1</v>
      </c>
      <c r="L267" s="24">
        <v>145130</v>
      </c>
      <c r="M267" s="20">
        <f t="shared" si="8"/>
        <v>27575</v>
      </c>
      <c r="N267" s="24">
        <v>661224</v>
      </c>
      <c r="O267" s="21">
        <f t="shared" si="9"/>
        <v>833929</v>
      </c>
    </row>
    <row r="268" spans="1:15" s="16" customFormat="1" ht="29" x14ac:dyDescent="0.35">
      <c r="A268" s="17" t="s">
        <v>222</v>
      </c>
      <c r="B268" s="17" t="s">
        <v>4236</v>
      </c>
      <c r="C268" s="17">
        <v>13001</v>
      </c>
      <c r="D268" s="17" t="s">
        <v>4531</v>
      </c>
      <c r="E268" s="19">
        <v>113001000143</v>
      </c>
      <c r="F268" s="19" t="s">
        <v>7041</v>
      </c>
      <c r="G268" s="19">
        <v>213001000083</v>
      </c>
      <c r="H268" s="18" t="s">
        <v>7044</v>
      </c>
      <c r="I268" s="18" t="s">
        <v>7045</v>
      </c>
      <c r="J268" s="17" t="s">
        <v>535</v>
      </c>
      <c r="K268" s="17">
        <v>1</v>
      </c>
      <c r="L268" s="24">
        <v>145130</v>
      </c>
      <c r="M268" s="20">
        <f t="shared" si="8"/>
        <v>27575</v>
      </c>
      <c r="N268" s="24">
        <v>661224</v>
      </c>
      <c r="O268" s="21">
        <f t="shared" si="9"/>
        <v>833929</v>
      </c>
    </row>
    <row r="269" spans="1:15" s="16" customFormat="1" ht="43.5" x14ac:dyDescent="0.35">
      <c r="A269" s="17" t="s">
        <v>222</v>
      </c>
      <c r="B269" s="17" t="s">
        <v>4236</v>
      </c>
      <c r="C269" s="17">
        <v>13001</v>
      </c>
      <c r="D269" s="17" t="s">
        <v>4531</v>
      </c>
      <c r="E269" s="19">
        <v>113001028927</v>
      </c>
      <c r="F269" s="19" t="s">
        <v>7046</v>
      </c>
      <c r="G269" s="19">
        <v>113001028927</v>
      </c>
      <c r="H269" s="18" t="s">
        <v>7046</v>
      </c>
      <c r="I269" s="18" t="s">
        <v>5384</v>
      </c>
      <c r="J269" s="17" t="s">
        <v>523</v>
      </c>
      <c r="K269" s="17">
        <v>4</v>
      </c>
      <c r="L269" s="24">
        <v>145130</v>
      </c>
      <c r="M269" s="20">
        <f t="shared" si="8"/>
        <v>27575</v>
      </c>
      <c r="N269" s="24">
        <v>661224</v>
      </c>
      <c r="O269" s="21">
        <f t="shared" si="9"/>
        <v>833929</v>
      </c>
    </row>
    <row r="270" spans="1:15" s="16" customFormat="1" ht="58" x14ac:dyDescent="0.35">
      <c r="A270" s="17" t="s">
        <v>222</v>
      </c>
      <c r="B270" s="17" t="s">
        <v>4236</v>
      </c>
      <c r="C270" s="17">
        <v>13001</v>
      </c>
      <c r="D270" s="17" t="s">
        <v>4531</v>
      </c>
      <c r="E270" s="19">
        <v>113001800263</v>
      </c>
      <c r="F270" s="19" t="s">
        <v>7047</v>
      </c>
      <c r="G270" s="19">
        <v>113001800263</v>
      </c>
      <c r="H270" s="18" t="s">
        <v>7048</v>
      </c>
      <c r="I270" s="18" t="s">
        <v>7049</v>
      </c>
      <c r="J270" s="17" t="s">
        <v>523</v>
      </c>
      <c r="K270" s="17">
        <v>2</v>
      </c>
      <c r="L270" s="24">
        <v>145130</v>
      </c>
      <c r="M270" s="20">
        <f t="shared" si="8"/>
        <v>27575</v>
      </c>
      <c r="N270" s="24">
        <v>661224</v>
      </c>
      <c r="O270" s="21">
        <f t="shared" si="9"/>
        <v>833929</v>
      </c>
    </row>
    <row r="271" spans="1:15" s="16" customFormat="1" ht="29" x14ac:dyDescent="0.35">
      <c r="A271" s="17" t="s">
        <v>222</v>
      </c>
      <c r="B271" s="17" t="s">
        <v>4236</v>
      </c>
      <c r="C271" s="17">
        <v>13001</v>
      </c>
      <c r="D271" s="17" t="s">
        <v>4531</v>
      </c>
      <c r="E271" s="19">
        <v>113001800263</v>
      </c>
      <c r="F271" s="19" t="s">
        <v>7047</v>
      </c>
      <c r="G271" s="19">
        <v>113001800298</v>
      </c>
      <c r="H271" s="18" t="s">
        <v>7050</v>
      </c>
      <c r="I271" s="18" t="s">
        <v>7051</v>
      </c>
      <c r="J271" s="17" t="s">
        <v>523</v>
      </c>
      <c r="K271" s="17">
        <v>2</v>
      </c>
      <c r="L271" s="24">
        <v>145130</v>
      </c>
      <c r="M271" s="20">
        <f t="shared" si="8"/>
        <v>27575</v>
      </c>
      <c r="N271" s="24">
        <v>661224</v>
      </c>
      <c r="O271" s="21">
        <f t="shared" si="9"/>
        <v>833929</v>
      </c>
    </row>
    <row r="272" spans="1:15" s="16" customFormat="1" x14ac:dyDescent="0.35">
      <c r="A272" s="17" t="s">
        <v>222</v>
      </c>
      <c r="B272" s="17" t="s">
        <v>4236</v>
      </c>
      <c r="C272" s="17">
        <v>13001</v>
      </c>
      <c r="D272" s="17" t="s">
        <v>4531</v>
      </c>
      <c r="E272" s="19">
        <v>113001800263</v>
      </c>
      <c r="F272" s="19" t="s">
        <v>7047</v>
      </c>
      <c r="G272" s="19">
        <v>113001800310</v>
      </c>
      <c r="H272" s="18" t="s">
        <v>7052</v>
      </c>
      <c r="I272" s="18" t="s">
        <v>7053</v>
      </c>
      <c r="J272" s="17" t="s">
        <v>523</v>
      </c>
      <c r="K272" s="17">
        <v>1</v>
      </c>
      <c r="L272" s="24">
        <v>145130</v>
      </c>
      <c r="M272" s="20">
        <f t="shared" si="8"/>
        <v>27575</v>
      </c>
      <c r="N272" s="24">
        <v>661224</v>
      </c>
      <c r="O272" s="21">
        <f t="shared" si="9"/>
        <v>833929</v>
      </c>
    </row>
    <row r="273" spans="1:15" s="16" customFormat="1" x14ac:dyDescent="0.35">
      <c r="A273" s="17" t="s">
        <v>222</v>
      </c>
      <c r="B273" s="17" t="s">
        <v>4236</v>
      </c>
      <c r="C273" s="17">
        <v>13001</v>
      </c>
      <c r="D273" s="17" t="s">
        <v>4531</v>
      </c>
      <c r="E273" s="19">
        <v>113001800263</v>
      </c>
      <c r="F273" s="19" t="s">
        <v>7047</v>
      </c>
      <c r="G273" s="19">
        <v>113001800344</v>
      </c>
      <c r="H273" s="18" t="s">
        <v>7054</v>
      </c>
      <c r="I273" s="18" t="s">
        <v>7055</v>
      </c>
      <c r="J273" s="17" t="s">
        <v>523</v>
      </c>
      <c r="K273" s="17">
        <v>1</v>
      </c>
      <c r="L273" s="24">
        <v>145130</v>
      </c>
      <c r="M273" s="20">
        <f t="shared" si="8"/>
        <v>27575</v>
      </c>
      <c r="N273" s="24">
        <v>661224</v>
      </c>
      <c r="O273" s="21">
        <f t="shared" si="9"/>
        <v>833929</v>
      </c>
    </row>
    <row r="274" spans="1:15" s="16" customFormat="1" x14ac:dyDescent="0.35">
      <c r="A274" s="17" t="s">
        <v>222</v>
      </c>
      <c r="B274" s="17" t="s">
        <v>4236</v>
      </c>
      <c r="C274" s="17">
        <v>13001</v>
      </c>
      <c r="D274" s="17" t="s">
        <v>4531</v>
      </c>
      <c r="E274" s="19">
        <v>113001800263</v>
      </c>
      <c r="F274" s="19" t="s">
        <v>7047</v>
      </c>
      <c r="G274" s="19">
        <v>113001800328</v>
      </c>
      <c r="H274" s="18" t="s">
        <v>7056</v>
      </c>
      <c r="I274" s="18" t="s">
        <v>7057</v>
      </c>
      <c r="J274" s="17" t="s">
        <v>523</v>
      </c>
      <c r="K274" s="17">
        <v>3</v>
      </c>
      <c r="L274" s="24">
        <v>145130</v>
      </c>
      <c r="M274" s="20">
        <f t="shared" si="8"/>
        <v>27575</v>
      </c>
      <c r="N274" s="24">
        <v>661224</v>
      </c>
      <c r="O274" s="21">
        <f t="shared" si="9"/>
        <v>833929</v>
      </c>
    </row>
    <row r="275" spans="1:15" s="16" customFormat="1" x14ac:dyDescent="0.35">
      <c r="A275" s="17" t="s">
        <v>222</v>
      </c>
      <c r="B275" s="17" t="s">
        <v>4236</v>
      </c>
      <c r="C275" s="17">
        <v>13001</v>
      </c>
      <c r="D275" s="17" t="s">
        <v>4531</v>
      </c>
      <c r="E275" s="19">
        <v>113001800263</v>
      </c>
      <c r="F275" s="19" t="s">
        <v>7047</v>
      </c>
      <c r="G275" s="19">
        <v>113001800352</v>
      </c>
      <c r="H275" s="18" t="s">
        <v>7058</v>
      </c>
      <c r="I275" s="18" t="s">
        <v>7059</v>
      </c>
      <c r="J275" s="17" t="s">
        <v>523</v>
      </c>
      <c r="K275" s="17">
        <v>1</v>
      </c>
      <c r="L275" s="24">
        <v>145130</v>
      </c>
      <c r="M275" s="20">
        <f t="shared" si="8"/>
        <v>27575</v>
      </c>
      <c r="N275" s="24">
        <v>661224</v>
      </c>
      <c r="O275" s="21">
        <f t="shared" si="9"/>
        <v>833929</v>
      </c>
    </row>
    <row r="276" spans="1:15" s="16" customFormat="1" ht="29" x14ac:dyDescent="0.35">
      <c r="A276" s="17" t="s">
        <v>222</v>
      </c>
      <c r="B276" s="17" t="s">
        <v>4236</v>
      </c>
      <c r="C276" s="17">
        <v>13001</v>
      </c>
      <c r="D276" s="17" t="s">
        <v>4531</v>
      </c>
      <c r="E276" s="19">
        <v>313001008411</v>
      </c>
      <c r="F276" s="19" t="s">
        <v>7060</v>
      </c>
      <c r="G276" s="19">
        <v>113001007725</v>
      </c>
      <c r="H276" s="18" t="s">
        <v>7061</v>
      </c>
      <c r="I276" s="18" t="s">
        <v>7062</v>
      </c>
      <c r="J276" s="17" t="s">
        <v>523</v>
      </c>
      <c r="K276" s="17">
        <v>1</v>
      </c>
      <c r="L276" s="24">
        <v>145130</v>
      </c>
      <c r="M276" s="20">
        <f t="shared" si="8"/>
        <v>27575</v>
      </c>
      <c r="N276" s="24">
        <v>661224</v>
      </c>
      <c r="O276" s="21">
        <f t="shared" si="9"/>
        <v>833929</v>
      </c>
    </row>
    <row r="277" spans="1:15" s="16" customFormat="1" ht="43.5" x14ac:dyDescent="0.35">
      <c r="A277" s="17" t="s">
        <v>222</v>
      </c>
      <c r="B277" s="17" t="s">
        <v>4236</v>
      </c>
      <c r="C277" s="17">
        <v>13001</v>
      </c>
      <c r="D277" s="17" t="s">
        <v>4531</v>
      </c>
      <c r="E277" s="19">
        <v>113001003126</v>
      </c>
      <c r="F277" s="19" t="s">
        <v>7063</v>
      </c>
      <c r="G277" s="19">
        <v>113001003126</v>
      </c>
      <c r="H277" s="18" t="s">
        <v>7063</v>
      </c>
      <c r="I277" s="18" t="s">
        <v>7064</v>
      </c>
      <c r="J277" s="17" t="s">
        <v>523</v>
      </c>
      <c r="K277" s="17">
        <v>1</v>
      </c>
      <c r="L277" s="24">
        <v>145130</v>
      </c>
      <c r="M277" s="20">
        <f t="shared" si="8"/>
        <v>27575</v>
      </c>
      <c r="N277" s="24">
        <v>661224</v>
      </c>
      <c r="O277" s="21">
        <f t="shared" si="9"/>
        <v>833929</v>
      </c>
    </row>
    <row r="278" spans="1:15" s="16" customFormat="1" ht="43.5" x14ac:dyDescent="0.35">
      <c r="A278" s="17" t="s">
        <v>222</v>
      </c>
      <c r="B278" s="17" t="s">
        <v>4236</v>
      </c>
      <c r="C278" s="17">
        <v>13001</v>
      </c>
      <c r="D278" s="17" t="s">
        <v>4531</v>
      </c>
      <c r="E278" s="19">
        <v>113001003126</v>
      </c>
      <c r="F278" s="19" t="s">
        <v>7063</v>
      </c>
      <c r="G278" s="19">
        <v>113001000810</v>
      </c>
      <c r="H278" s="18" t="s">
        <v>7065</v>
      </c>
      <c r="I278" s="18" t="s">
        <v>7066</v>
      </c>
      <c r="J278" s="17" t="s">
        <v>523</v>
      </c>
      <c r="K278" s="17">
        <v>1</v>
      </c>
      <c r="L278" s="24">
        <v>145130</v>
      </c>
      <c r="M278" s="20">
        <f t="shared" si="8"/>
        <v>27575</v>
      </c>
      <c r="N278" s="24">
        <v>661224</v>
      </c>
      <c r="O278" s="21">
        <f t="shared" si="9"/>
        <v>833929</v>
      </c>
    </row>
    <row r="279" spans="1:15" s="16" customFormat="1" ht="72.5" x14ac:dyDescent="0.35">
      <c r="A279" s="17" t="s">
        <v>222</v>
      </c>
      <c r="B279" s="17" t="s">
        <v>4236</v>
      </c>
      <c r="C279" s="17">
        <v>13001</v>
      </c>
      <c r="D279" s="17" t="s">
        <v>4531</v>
      </c>
      <c r="E279" s="19">
        <v>113001030093</v>
      </c>
      <c r="F279" s="19" t="s">
        <v>7067</v>
      </c>
      <c r="G279" s="19">
        <v>113001030093</v>
      </c>
      <c r="H279" s="18" t="s">
        <v>7068</v>
      </c>
      <c r="I279" s="18" t="s">
        <v>7069</v>
      </c>
      <c r="J279" s="17" t="s">
        <v>523</v>
      </c>
      <c r="K279" s="17">
        <v>3</v>
      </c>
      <c r="L279" s="24">
        <v>145130</v>
      </c>
      <c r="M279" s="20">
        <f t="shared" si="8"/>
        <v>27575</v>
      </c>
      <c r="N279" s="24">
        <v>661224</v>
      </c>
      <c r="O279" s="21">
        <f t="shared" si="9"/>
        <v>833929</v>
      </c>
    </row>
    <row r="280" spans="1:15" s="16" customFormat="1" ht="58" x14ac:dyDescent="0.35">
      <c r="A280" s="17" t="s">
        <v>222</v>
      </c>
      <c r="B280" s="17" t="s">
        <v>4236</v>
      </c>
      <c r="C280" s="17">
        <v>13001</v>
      </c>
      <c r="D280" s="17" t="s">
        <v>4531</v>
      </c>
      <c r="E280" s="19">
        <v>113001003061</v>
      </c>
      <c r="F280" s="19" t="s">
        <v>7070</v>
      </c>
      <c r="G280" s="19">
        <v>113001003061</v>
      </c>
      <c r="H280" s="18" t="s">
        <v>7070</v>
      </c>
      <c r="I280" s="18" t="s">
        <v>7071</v>
      </c>
      <c r="J280" s="17" t="s">
        <v>523</v>
      </c>
      <c r="K280" s="17">
        <v>3</v>
      </c>
      <c r="L280" s="24">
        <v>145130</v>
      </c>
      <c r="M280" s="20">
        <f t="shared" si="8"/>
        <v>27575</v>
      </c>
      <c r="N280" s="24">
        <v>661224</v>
      </c>
      <c r="O280" s="21">
        <f t="shared" si="9"/>
        <v>833929</v>
      </c>
    </row>
    <row r="281" spans="1:15" s="16" customFormat="1" ht="29" x14ac:dyDescent="0.35">
      <c r="A281" s="17" t="s">
        <v>222</v>
      </c>
      <c r="B281" s="17" t="s">
        <v>4236</v>
      </c>
      <c r="C281" s="17">
        <v>13001</v>
      </c>
      <c r="D281" s="17" t="s">
        <v>4531</v>
      </c>
      <c r="E281" s="19">
        <v>213001000059</v>
      </c>
      <c r="F281" s="19" t="s">
        <v>7072</v>
      </c>
      <c r="G281" s="19">
        <v>213001000059</v>
      </c>
      <c r="H281" s="18" t="s">
        <v>7073</v>
      </c>
      <c r="I281" s="18" t="s">
        <v>7074</v>
      </c>
      <c r="J281" s="17" t="s">
        <v>535</v>
      </c>
      <c r="K281" s="17">
        <v>1</v>
      </c>
      <c r="L281" s="24">
        <v>145130</v>
      </c>
      <c r="M281" s="20">
        <f t="shared" si="8"/>
        <v>27575</v>
      </c>
      <c r="N281" s="24">
        <v>661224</v>
      </c>
      <c r="O281" s="21">
        <f t="shared" si="9"/>
        <v>833929</v>
      </c>
    </row>
    <row r="282" spans="1:15" s="16" customFormat="1" ht="29" x14ac:dyDescent="0.35">
      <c r="A282" s="17" t="s">
        <v>222</v>
      </c>
      <c r="B282" s="17" t="s">
        <v>4236</v>
      </c>
      <c r="C282" s="17">
        <v>13001</v>
      </c>
      <c r="D282" s="17" t="s">
        <v>4531</v>
      </c>
      <c r="E282" s="19">
        <v>113001001816</v>
      </c>
      <c r="F282" s="19" t="s">
        <v>7075</v>
      </c>
      <c r="G282" s="19">
        <v>113001002162</v>
      </c>
      <c r="H282" s="18" t="s">
        <v>2852</v>
      </c>
      <c r="I282" s="18" t="s">
        <v>7076</v>
      </c>
      <c r="J282" s="17" t="s">
        <v>523</v>
      </c>
      <c r="K282" s="17">
        <v>1</v>
      </c>
      <c r="L282" s="24">
        <v>145130</v>
      </c>
      <c r="M282" s="20">
        <f t="shared" si="8"/>
        <v>27575</v>
      </c>
      <c r="N282" s="24">
        <v>661224</v>
      </c>
      <c r="O282" s="21">
        <f t="shared" si="9"/>
        <v>833929</v>
      </c>
    </row>
    <row r="283" spans="1:15" s="16" customFormat="1" ht="58" x14ac:dyDescent="0.35">
      <c r="A283" s="17" t="s">
        <v>222</v>
      </c>
      <c r="B283" s="17" t="s">
        <v>4236</v>
      </c>
      <c r="C283" s="17">
        <v>13001</v>
      </c>
      <c r="D283" s="17" t="s">
        <v>4531</v>
      </c>
      <c r="E283" s="19">
        <v>113001003274</v>
      </c>
      <c r="F283" s="19" t="s">
        <v>7077</v>
      </c>
      <c r="G283" s="19">
        <v>113001003274</v>
      </c>
      <c r="H283" s="18" t="s">
        <v>7077</v>
      </c>
      <c r="I283" s="18" t="s">
        <v>7078</v>
      </c>
      <c r="J283" s="17" t="s">
        <v>523</v>
      </c>
      <c r="K283" s="17">
        <v>4</v>
      </c>
      <c r="L283" s="24">
        <v>145130</v>
      </c>
      <c r="M283" s="20">
        <f t="shared" si="8"/>
        <v>27575</v>
      </c>
      <c r="N283" s="24">
        <v>661224</v>
      </c>
      <c r="O283" s="21">
        <f t="shared" si="9"/>
        <v>833929</v>
      </c>
    </row>
    <row r="284" spans="1:15" s="16" customFormat="1" ht="43.5" x14ac:dyDescent="0.35">
      <c r="A284" s="17" t="s">
        <v>222</v>
      </c>
      <c r="B284" s="17" t="s">
        <v>4236</v>
      </c>
      <c r="C284" s="17">
        <v>13001</v>
      </c>
      <c r="D284" s="17" t="s">
        <v>4531</v>
      </c>
      <c r="E284" s="19">
        <v>113001003274</v>
      </c>
      <c r="F284" s="19" t="s">
        <v>7077</v>
      </c>
      <c r="G284" s="19">
        <v>113001005757</v>
      </c>
      <c r="H284" s="18" t="s">
        <v>7079</v>
      </c>
      <c r="I284" s="18" t="s">
        <v>7080</v>
      </c>
      <c r="J284" s="17" t="s">
        <v>523</v>
      </c>
      <c r="K284" s="17">
        <v>4</v>
      </c>
      <c r="L284" s="24">
        <v>145130</v>
      </c>
      <c r="M284" s="20">
        <f t="shared" si="8"/>
        <v>27575</v>
      </c>
      <c r="N284" s="24">
        <v>661224</v>
      </c>
      <c r="O284" s="21">
        <f t="shared" si="9"/>
        <v>833929</v>
      </c>
    </row>
    <row r="285" spans="1:15" s="16" customFormat="1" ht="29" x14ac:dyDescent="0.35">
      <c r="A285" s="17" t="s">
        <v>222</v>
      </c>
      <c r="B285" s="17" t="s">
        <v>4236</v>
      </c>
      <c r="C285" s="17">
        <v>13001</v>
      </c>
      <c r="D285" s="17" t="s">
        <v>4531</v>
      </c>
      <c r="E285" s="19">
        <v>113001003771</v>
      </c>
      <c r="F285" s="19" t="s">
        <v>7081</v>
      </c>
      <c r="G285" s="19">
        <v>113001006010</v>
      </c>
      <c r="H285" s="18" t="s">
        <v>7082</v>
      </c>
      <c r="I285" s="18" t="s">
        <v>7083</v>
      </c>
      <c r="J285" s="17" t="s">
        <v>523</v>
      </c>
      <c r="K285" s="17">
        <v>4</v>
      </c>
      <c r="L285" s="24">
        <v>145130</v>
      </c>
      <c r="M285" s="20">
        <f t="shared" si="8"/>
        <v>27575</v>
      </c>
      <c r="N285" s="24">
        <v>661224</v>
      </c>
      <c r="O285" s="21">
        <f t="shared" si="9"/>
        <v>833929</v>
      </c>
    </row>
    <row r="286" spans="1:15" s="16" customFormat="1" ht="43.5" x14ac:dyDescent="0.35">
      <c r="A286" s="17" t="s">
        <v>222</v>
      </c>
      <c r="B286" s="17" t="s">
        <v>4236</v>
      </c>
      <c r="C286" s="17">
        <v>13001</v>
      </c>
      <c r="D286" s="17" t="s">
        <v>4531</v>
      </c>
      <c r="E286" s="19">
        <v>113001000321</v>
      </c>
      <c r="F286" s="19" t="s">
        <v>7084</v>
      </c>
      <c r="G286" s="19">
        <v>113001000321</v>
      </c>
      <c r="H286" s="18" t="s">
        <v>7084</v>
      </c>
      <c r="I286" s="18" t="s">
        <v>7085</v>
      </c>
      <c r="J286" s="17" t="s">
        <v>523</v>
      </c>
      <c r="K286" s="17">
        <v>4</v>
      </c>
      <c r="L286" s="24">
        <v>145130</v>
      </c>
      <c r="M286" s="20">
        <f t="shared" si="8"/>
        <v>27575</v>
      </c>
      <c r="N286" s="24">
        <v>661224</v>
      </c>
      <c r="O286" s="21">
        <f t="shared" si="9"/>
        <v>833929</v>
      </c>
    </row>
    <row r="287" spans="1:15" s="16" customFormat="1" ht="43.5" x14ac:dyDescent="0.35">
      <c r="A287" s="17" t="s">
        <v>222</v>
      </c>
      <c r="B287" s="17" t="s">
        <v>4236</v>
      </c>
      <c r="C287" s="17">
        <v>13001</v>
      </c>
      <c r="D287" s="17" t="s">
        <v>4531</v>
      </c>
      <c r="E287" s="19">
        <v>213001001942</v>
      </c>
      <c r="F287" s="19" t="s">
        <v>7086</v>
      </c>
      <c r="G287" s="19">
        <v>213001001942</v>
      </c>
      <c r="H287" s="18" t="s">
        <v>7087</v>
      </c>
      <c r="I287" s="18" t="s">
        <v>7088</v>
      </c>
      <c r="J287" s="17" t="s">
        <v>535</v>
      </c>
      <c r="K287" s="17">
        <v>3</v>
      </c>
      <c r="L287" s="24">
        <v>145130</v>
      </c>
      <c r="M287" s="20">
        <f t="shared" si="8"/>
        <v>27575</v>
      </c>
      <c r="N287" s="24">
        <v>661224</v>
      </c>
      <c r="O287" s="21">
        <f t="shared" si="9"/>
        <v>833929</v>
      </c>
    </row>
    <row r="288" spans="1:15" s="16" customFormat="1" ht="58" x14ac:dyDescent="0.35">
      <c r="A288" s="17" t="s">
        <v>222</v>
      </c>
      <c r="B288" s="17" t="s">
        <v>4236</v>
      </c>
      <c r="C288" s="17">
        <v>13001</v>
      </c>
      <c r="D288" s="17" t="s">
        <v>4531</v>
      </c>
      <c r="E288" s="19">
        <v>313001004750</v>
      </c>
      <c r="F288" s="19" t="s">
        <v>7089</v>
      </c>
      <c r="G288" s="19">
        <v>313001004750</v>
      </c>
      <c r="H288" s="18" t="s">
        <v>7089</v>
      </c>
      <c r="I288" s="18" t="s">
        <v>7090</v>
      </c>
      <c r="J288" s="17" t="s">
        <v>523</v>
      </c>
      <c r="K288" s="17">
        <v>4</v>
      </c>
      <c r="L288" s="24">
        <v>145130</v>
      </c>
      <c r="M288" s="20">
        <f t="shared" si="8"/>
        <v>27575</v>
      </c>
      <c r="N288" s="24">
        <v>661224</v>
      </c>
      <c r="O288" s="21">
        <f t="shared" si="9"/>
        <v>833929</v>
      </c>
    </row>
    <row r="289" spans="1:15" s="16" customFormat="1" ht="43.5" x14ac:dyDescent="0.35">
      <c r="A289" s="17" t="s">
        <v>222</v>
      </c>
      <c r="B289" s="17" t="s">
        <v>4236</v>
      </c>
      <c r="C289" s="17">
        <v>13001</v>
      </c>
      <c r="D289" s="17" t="s">
        <v>4531</v>
      </c>
      <c r="E289" s="19">
        <v>313001004750</v>
      </c>
      <c r="F289" s="19" t="s">
        <v>7089</v>
      </c>
      <c r="G289" s="19">
        <v>113001000364</v>
      </c>
      <c r="H289" s="18" t="s">
        <v>7091</v>
      </c>
      <c r="I289" s="18" t="s">
        <v>7092</v>
      </c>
      <c r="J289" s="17" t="s">
        <v>523</v>
      </c>
      <c r="K289" s="17">
        <v>1</v>
      </c>
      <c r="L289" s="24">
        <v>145130</v>
      </c>
      <c r="M289" s="20">
        <f t="shared" si="8"/>
        <v>27575</v>
      </c>
      <c r="N289" s="24">
        <v>661224</v>
      </c>
      <c r="O289" s="21">
        <f t="shared" si="9"/>
        <v>833929</v>
      </c>
    </row>
    <row r="290" spans="1:15" s="16" customFormat="1" ht="43.5" x14ac:dyDescent="0.35">
      <c r="A290" s="17" t="s">
        <v>222</v>
      </c>
      <c r="B290" s="17" t="s">
        <v>4236</v>
      </c>
      <c r="C290" s="17">
        <v>13001</v>
      </c>
      <c r="D290" s="17" t="s">
        <v>4531</v>
      </c>
      <c r="E290" s="19">
        <v>313001002714</v>
      </c>
      <c r="F290" s="19" t="s">
        <v>4752</v>
      </c>
      <c r="G290" s="19">
        <v>313001002714</v>
      </c>
      <c r="H290" s="18" t="s">
        <v>4752</v>
      </c>
      <c r="I290" s="18" t="s">
        <v>7093</v>
      </c>
      <c r="J290" s="17" t="s">
        <v>523</v>
      </c>
      <c r="K290" s="17">
        <v>1</v>
      </c>
      <c r="L290" s="24">
        <v>145130</v>
      </c>
      <c r="M290" s="20">
        <f t="shared" si="8"/>
        <v>27575</v>
      </c>
      <c r="N290" s="24">
        <v>661224</v>
      </c>
      <c r="O290" s="21">
        <f t="shared" si="9"/>
        <v>833929</v>
      </c>
    </row>
    <row r="291" spans="1:15" s="16" customFormat="1" ht="43.5" x14ac:dyDescent="0.35">
      <c r="A291" s="17" t="s">
        <v>222</v>
      </c>
      <c r="B291" s="17" t="s">
        <v>4236</v>
      </c>
      <c r="C291" s="17">
        <v>13001</v>
      </c>
      <c r="D291" s="17" t="s">
        <v>4531</v>
      </c>
      <c r="E291" s="19">
        <v>113001001484</v>
      </c>
      <c r="F291" s="19" t="s">
        <v>7094</v>
      </c>
      <c r="G291" s="19">
        <v>113001007709</v>
      </c>
      <c r="H291" s="18" t="s">
        <v>7095</v>
      </c>
      <c r="I291" s="18" t="s">
        <v>7096</v>
      </c>
      <c r="J291" s="17" t="s">
        <v>523</v>
      </c>
      <c r="K291" s="17">
        <v>1</v>
      </c>
      <c r="L291" s="24">
        <v>145130</v>
      </c>
      <c r="M291" s="20">
        <f t="shared" si="8"/>
        <v>27575</v>
      </c>
      <c r="N291" s="24">
        <v>661224</v>
      </c>
      <c r="O291" s="21">
        <f t="shared" si="9"/>
        <v>833929</v>
      </c>
    </row>
    <row r="292" spans="1:15" s="16" customFormat="1" ht="43.5" x14ac:dyDescent="0.35">
      <c r="A292" s="17" t="s">
        <v>222</v>
      </c>
      <c r="B292" s="17" t="s">
        <v>4236</v>
      </c>
      <c r="C292" s="17">
        <v>13001</v>
      </c>
      <c r="D292" s="17" t="s">
        <v>4531</v>
      </c>
      <c r="E292" s="19">
        <v>113001028919</v>
      </c>
      <c r="F292" s="19" t="s">
        <v>7097</v>
      </c>
      <c r="G292" s="19">
        <v>113001028919</v>
      </c>
      <c r="H292" s="18" t="s">
        <v>7097</v>
      </c>
      <c r="I292" s="18" t="s">
        <v>7098</v>
      </c>
      <c r="J292" s="17" t="s">
        <v>523</v>
      </c>
      <c r="K292" s="17">
        <v>1</v>
      </c>
      <c r="L292" s="24">
        <v>145130</v>
      </c>
      <c r="M292" s="20">
        <f t="shared" si="8"/>
        <v>27575</v>
      </c>
      <c r="N292" s="24">
        <v>661224</v>
      </c>
      <c r="O292" s="21">
        <f t="shared" si="9"/>
        <v>833929</v>
      </c>
    </row>
    <row r="293" spans="1:15" s="16" customFormat="1" ht="43.5" x14ac:dyDescent="0.35">
      <c r="A293" s="17" t="s">
        <v>222</v>
      </c>
      <c r="B293" s="17" t="s">
        <v>4236</v>
      </c>
      <c r="C293" s="17">
        <v>13001</v>
      </c>
      <c r="D293" s="17" t="s">
        <v>4531</v>
      </c>
      <c r="E293" s="19">
        <v>213001007401</v>
      </c>
      <c r="F293" s="19" t="s">
        <v>7099</v>
      </c>
      <c r="G293" s="19">
        <v>213001007401</v>
      </c>
      <c r="H293" s="18" t="s">
        <v>7099</v>
      </c>
      <c r="I293" s="18" t="s">
        <v>7100</v>
      </c>
      <c r="J293" s="17" t="s">
        <v>535</v>
      </c>
      <c r="K293" s="17">
        <v>1</v>
      </c>
      <c r="L293" s="24">
        <v>145130</v>
      </c>
      <c r="M293" s="20">
        <f t="shared" si="8"/>
        <v>27575</v>
      </c>
      <c r="N293" s="24">
        <v>661224</v>
      </c>
      <c r="O293" s="21">
        <f t="shared" si="9"/>
        <v>833929</v>
      </c>
    </row>
    <row r="294" spans="1:15" s="16" customFormat="1" ht="29" x14ac:dyDescent="0.35">
      <c r="A294" s="17" t="s">
        <v>222</v>
      </c>
      <c r="B294" s="17" t="s">
        <v>4236</v>
      </c>
      <c r="C294" s="17">
        <v>13001</v>
      </c>
      <c r="D294" s="17" t="s">
        <v>4531</v>
      </c>
      <c r="E294" s="19">
        <v>113001000879</v>
      </c>
      <c r="F294" s="19" t="s">
        <v>7101</v>
      </c>
      <c r="G294" s="19">
        <v>113001000208</v>
      </c>
      <c r="H294" s="18" t="s">
        <v>7102</v>
      </c>
      <c r="I294" s="18" t="s">
        <v>7103</v>
      </c>
      <c r="J294" s="17" t="s">
        <v>523</v>
      </c>
      <c r="K294" s="17">
        <v>4</v>
      </c>
      <c r="L294" s="24">
        <v>145130</v>
      </c>
      <c r="M294" s="20">
        <f t="shared" si="8"/>
        <v>27575</v>
      </c>
      <c r="N294" s="24">
        <v>661224</v>
      </c>
      <c r="O294" s="21">
        <f t="shared" si="9"/>
        <v>833929</v>
      </c>
    </row>
    <row r="295" spans="1:15" s="16" customFormat="1" x14ac:dyDescent="0.35">
      <c r="A295" s="17" t="s">
        <v>222</v>
      </c>
      <c r="B295" s="17" t="s">
        <v>4236</v>
      </c>
      <c r="C295" s="17">
        <v>13430</v>
      </c>
      <c r="D295" s="17" t="s">
        <v>7104</v>
      </c>
      <c r="E295" s="19">
        <v>213430002337</v>
      </c>
      <c r="F295" s="19" t="s">
        <v>7105</v>
      </c>
      <c r="G295" s="19">
        <v>213430000172</v>
      </c>
      <c r="H295" s="18" t="s">
        <v>7106</v>
      </c>
      <c r="I295" s="18" t="s">
        <v>7107</v>
      </c>
      <c r="J295" s="17" t="s">
        <v>535</v>
      </c>
      <c r="K295" s="17">
        <v>1</v>
      </c>
      <c r="L295" s="24">
        <v>145130</v>
      </c>
      <c r="M295" s="20">
        <f t="shared" si="8"/>
        <v>27575</v>
      </c>
      <c r="N295" s="24">
        <v>661224</v>
      </c>
      <c r="O295" s="21">
        <f t="shared" si="9"/>
        <v>833929</v>
      </c>
    </row>
    <row r="296" spans="1:15" s="16" customFormat="1" x14ac:dyDescent="0.35">
      <c r="A296" s="17" t="s">
        <v>222</v>
      </c>
      <c r="B296" s="17" t="s">
        <v>4236</v>
      </c>
      <c r="C296" s="17">
        <v>13430</v>
      </c>
      <c r="D296" s="17" t="s">
        <v>7104</v>
      </c>
      <c r="E296" s="19">
        <v>213430001811</v>
      </c>
      <c r="F296" s="19" t="s">
        <v>7108</v>
      </c>
      <c r="G296" s="19">
        <v>213430001896</v>
      </c>
      <c r="H296" s="18" t="s">
        <v>7109</v>
      </c>
      <c r="I296" s="18" t="s">
        <v>7109</v>
      </c>
      <c r="J296" s="17" t="s">
        <v>535</v>
      </c>
      <c r="K296" s="17">
        <v>1</v>
      </c>
      <c r="L296" s="24">
        <v>145130</v>
      </c>
      <c r="M296" s="20">
        <f t="shared" si="8"/>
        <v>27575</v>
      </c>
      <c r="N296" s="24">
        <v>661224</v>
      </c>
      <c r="O296" s="21">
        <f t="shared" si="9"/>
        <v>833929</v>
      </c>
    </row>
    <row r="297" spans="1:15" s="16" customFormat="1" x14ac:dyDescent="0.35">
      <c r="A297" s="17" t="s">
        <v>222</v>
      </c>
      <c r="B297" s="17" t="s">
        <v>4236</v>
      </c>
      <c r="C297" s="17">
        <v>13430</v>
      </c>
      <c r="D297" s="17" t="s">
        <v>7104</v>
      </c>
      <c r="E297" s="19">
        <v>213430001811</v>
      </c>
      <c r="F297" s="19" t="s">
        <v>7108</v>
      </c>
      <c r="G297" s="19">
        <v>213430000661</v>
      </c>
      <c r="H297" s="18" t="s">
        <v>7110</v>
      </c>
      <c r="I297" s="18" t="s">
        <v>7110</v>
      </c>
      <c r="J297" s="17" t="s">
        <v>535</v>
      </c>
      <c r="K297" s="17">
        <v>1</v>
      </c>
      <c r="L297" s="24">
        <v>145130</v>
      </c>
      <c r="M297" s="20">
        <f t="shared" si="8"/>
        <v>27575</v>
      </c>
      <c r="N297" s="24">
        <v>661224</v>
      </c>
      <c r="O297" s="21">
        <f t="shared" si="9"/>
        <v>833929</v>
      </c>
    </row>
    <row r="298" spans="1:15" s="16" customFormat="1" ht="58" x14ac:dyDescent="0.35">
      <c r="A298" s="17" t="s">
        <v>222</v>
      </c>
      <c r="B298" s="17" t="s">
        <v>4236</v>
      </c>
      <c r="C298" s="17">
        <v>13430</v>
      </c>
      <c r="D298" s="17" t="s">
        <v>7104</v>
      </c>
      <c r="E298" s="19">
        <v>213430003066</v>
      </c>
      <c r="F298" s="19" t="s">
        <v>7111</v>
      </c>
      <c r="G298" s="19">
        <v>213430003066</v>
      </c>
      <c r="H298" s="18" t="s">
        <v>7112</v>
      </c>
      <c r="I298" s="18" t="s">
        <v>7113</v>
      </c>
      <c r="J298" s="17" t="s">
        <v>535</v>
      </c>
      <c r="K298" s="17">
        <v>1</v>
      </c>
      <c r="L298" s="24">
        <v>145130</v>
      </c>
      <c r="M298" s="20">
        <f t="shared" si="8"/>
        <v>27575</v>
      </c>
      <c r="N298" s="24">
        <v>661224</v>
      </c>
      <c r="O298" s="21">
        <f t="shared" si="9"/>
        <v>833929</v>
      </c>
    </row>
    <row r="299" spans="1:15" s="16" customFormat="1" ht="29" x14ac:dyDescent="0.35">
      <c r="A299" s="17" t="s">
        <v>222</v>
      </c>
      <c r="B299" s="17" t="s">
        <v>4236</v>
      </c>
      <c r="C299" s="17">
        <v>13430</v>
      </c>
      <c r="D299" s="17" t="s">
        <v>7104</v>
      </c>
      <c r="E299" s="19">
        <v>213430003066</v>
      </c>
      <c r="F299" s="19" t="s">
        <v>7111</v>
      </c>
      <c r="G299" s="19">
        <v>213430000091</v>
      </c>
      <c r="H299" s="18" t="s">
        <v>7114</v>
      </c>
      <c r="I299" s="18" t="s">
        <v>7115</v>
      </c>
      <c r="J299" s="17" t="s">
        <v>535</v>
      </c>
      <c r="K299" s="17">
        <v>1</v>
      </c>
      <c r="L299" s="24">
        <v>145130</v>
      </c>
      <c r="M299" s="20">
        <f t="shared" si="8"/>
        <v>27575</v>
      </c>
      <c r="N299" s="24">
        <v>661224</v>
      </c>
      <c r="O299" s="21">
        <f t="shared" si="9"/>
        <v>833929</v>
      </c>
    </row>
    <row r="300" spans="1:15" s="16" customFormat="1" x14ac:dyDescent="0.35">
      <c r="A300" s="17" t="s">
        <v>222</v>
      </c>
      <c r="B300" s="17" t="s">
        <v>4236</v>
      </c>
      <c r="C300" s="17">
        <v>13430</v>
      </c>
      <c r="D300" s="17" t="s">
        <v>7104</v>
      </c>
      <c r="E300" s="19">
        <v>113430003096</v>
      </c>
      <c r="F300" s="19" t="s">
        <v>7116</v>
      </c>
      <c r="G300" s="19">
        <v>113430002545</v>
      </c>
      <c r="H300" s="18" t="s">
        <v>7117</v>
      </c>
      <c r="I300" s="18" t="s">
        <v>7118</v>
      </c>
      <c r="J300" s="17" t="s">
        <v>523</v>
      </c>
      <c r="K300" s="17">
        <v>1</v>
      </c>
      <c r="L300" s="24">
        <v>145130</v>
      </c>
      <c r="M300" s="20">
        <f t="shared" si="8"/>
        <v>27575</v>
      </c>
      <c r="N300" s="24">
        <v>661224</v>
      </c>
      <c r="O300" s="21">
        <f t="shared" si="9"/>
        <v>833929</v>
      </c>
    </row>
    <row r="301" spans="1:15" s="16" customFormat="1" x14ac:dyDescent="0.35">
      <c r="A301" s="17" t="s">
        <v>222</v>
      </c>
      <c r="B301" s="17" t="s">
        <v>4236</v>
      </c>
      <c r="C301" s="17">
        <v>13430</v>
      </c>
      <c r="D301" s="17" t="s">
        <v>7104</v>
      </c>
      <c r="E301" s="19">
        <v>113430000631</v>
      </c>
      <c r="F301" s="19" t="s">
        <v>7119</v>
      </c>
      <c r="G301" s="19">
        <v>113430002006</v>
      </c>
      <c r="H301" s="18" t="s">
        <v>3006</v>
      </c>
      <c r="I301" s="18" t="s">
        <v>7120</v>
      </c>
      <c r="J301" s="17" t="s">
        <v>523</v>
      </c>
      <c r="K301" s="17">
        <v>1</v>
      </c>
      <c r="L301" s="24">
        <v>145130</v>
      </c>
      <c r="M301" s="20">
        <f t="shared" si="8"/>
        <v>27575</v>
      </c>
      <c r="N301" s="24">
        <v>661224</v>
      </c>
      <c r="O301" s="21">
        <f t="shared" si="9"/>
        <v>833929</v>
      </c>
    </row>
    <row r="302" spans="1:15" s="16" customFormat="1" x14ac:dyDescent="0.35">
      <c r="A302" s="17" t="s">
        <v>222</v>
      </c>
      <c r="B302" s="17" t="s">
        <v>4236</v>
      </c>
      <c r="C302" s="17">
        <v>13430</v>
      </c>
      <c r="D302" s="17" t="s">
        <v>7104</v>
      </c>
      <c r="E302" s="19">
        <v>113430002171</v>
      </c>
      <c r="F302" s="19" t="s">
        <v>7121</v>
      </c>
      <c r="G302" s="19">
        <v>113430001964</v>
      </c>
      <c r="H302" s="18" t="s">
        <v>2529</v>
      </c>
      <c r="I302" s="18" t="s">
        <v>7122</v>
      </c>
      <c r="J302" s="17" t="s">
        <v>523</v>
      </c>
      <c r="K302" s="17">
        <v>1</v>
      </c>
      <c r="L302" s="24">
        <v>145130</v>
      </c>
      <c r="M302" s="20">
        <f t="shared" si="8"/>
        <v>27575</v>
      </c>
      <c r="N302" s="24">
        <v>661224</v>
      </c>
      <c r="O302" s="21">
        <f t="shared" si="9"/>
        <v>833929</v>
      </c>
    </row>
    <row r="303" spans="1:15" s="16" customFormat="1" x14ac:dyDescent="0.35">
      <c r="A303" s="17" t="s">
        <v>222</v>
      </c>
      <c r="B303" s="17" t="s">
        <v>4236</v>
      </c>
      <c r="C303" s="17">
        <v>13430</v>
      </c>
      <c r="D303" s="17" t="s">
        <v>7104</v>
      </c>
      <c r="E303" s="19">
        <v>113430002171</v>
      </c>
      <c r="F303" s="19" t="s">
        <v>7121</v>
      </c>
      <c r="G303" s="19">
        <v>113430001951</v>
      </c>
      <c r="H303" s="18" t="s">
        <v>7123</v>
      </c>
      <c r="I303" s="18" t="s">
        <v>7124</v>
      </c>
      <c r="J303" s="17" t="s">
        <v>523</v>
      </c>
      <c r="K303" s="17">
        <v>1</v>
      </c>
      <c r="L303" s="24">
        <v>145130</v>
      </c>
      <c r="M303" s="20">
        <f t="shared" si="8"/>
        <v>27575</v>
      </c>
      <c r="N303" s="24">
        <v>661224</v>
      </c>
      <c r="O303" s="21">
        <f t="shared" si="9"/>
        <v>833929</v>
      </c>
    </row>
    <row r="304" spans="1:15" s="16" customFormat="1" x14ac:dyDescent="0.35">
      <c r="A304" s="17" t="s">
        <v>222</v>
      </c>
      <c r="B304" s="17" t="s">
        <v>4236</v>
      </c>
      <c r="C304" s="17">
        <v>13430</v>
      </c>
      <c r="D304" s="17" t="s">
        <v>7104</v>
      </c>
      <c r="E304" s="19">
        <v>213430001926</v>
      </c>
      <c r="F304" s="19" t="s">
        <v>4343</v>
      </c>
      <c r="G304" s="19">
        <v>213430002396</v>
      </c>
      <c r="H304" s="18" t="s">
        <v>1023</v>
      </c>
      <c r="I304" s="18" t="s">
        <v>7125</v>
      </c>
      <c r="J304" s="17" t="s">
        <v>535</v>
      </c>
      <c r="K304" s="17">
        <v>1</v>
      </c>
      <c r="L304" s="24">
        <v>145130</v>
      </c>
      <c r="M304" s="20">
        <f t="shared" si="8"/>
        <v>27575</v>
      </c>
      <c r="N304" s="24">
        <v>661224</v>
      </c>
      <c r="O304" s="21">
        <f t="shared" si="9"/>
        <v>833929</v>
      </c>
    </row>
    <row r="305" spans="1:15" s="16" customFormat="1" ht="29" x14ac:dyDescent="0.35">
      <c r="A305" s="17" t="s">
        <v>222</v>
      </c>
      <c r="B305" s="17" t="s">
        <v>4236</v>
      </c>
      <c r="C305" s="17">
        <v>13430</v>
      </c>
      <c r="D305" s="17" t="s">
        <v>7104</v>
      </c>
      <c r="E305" s="19">
        <v>113430000003</v>
      </c>
      <c r="F305" s="19" t="s">
        <v>7126</v>
      </c>
      <c r="G305" s="19">
        <v>113430002146</v>
      </c>
      <c r="H305" s="18" t="s">
        <v>840</v>
      </c>
      <c r="I305" s="18" t="s">
        <v>7127</v>
      </c>
      <c r="J305" s="17" t="s">
        <v>523</v>
      </c>
      <c r="K305" s="17">
        <v>1</v>
      </c>
      <c r="L305" s="24">
        <v>145130</v>
      </c>
      <c r="M305" s="20">
        <f t="shared" si="8"/>
        <v>27575</v>
      </c>
      <c r="N305" s="24">
        <v>661224</v>
      </c>
      <c r="O305" s="21">
        <f t="shared" si="9"/>
        <v>833929</v>
      </c>
    </row>
    <row r="306" spans="1:15" s="16" customFormat="1" ht="29" x14ac:dyDescent="0.35">
      <c r="A306" s="17" t="s">
        <v>222</v>
      </c>
      <c r="B306" s="17" t="s">
        <v>4236</v>
      </c>
      <c r="C306" s="17">
        <v>13430</v>
      </c>
      <c r="D306" s="17" t="s">
        <v>7104</v>
      </c>
      <c r="E306" s="19">
        <v>113430000003</v>
      </c>
      <c r="F306" s="19" t="s">
        <v>7126</v>
      </c>
      <c r="G306" s="19">
        <v>113430000003</v>
      </c>
      <c r="H306" s="18" t="s">
        <v>7128</v>
      </c>
      <c r="I306" s="18" t="s">
        <v>7129</v>
      </c>
      <c r="J306" s="17" t="s">
        <v>523</v>
      </c>
      <c r="K306" s="17">
        <v>1</v>
      </c>
      <c r="L306" s="24">
        <v>145130</v>
      </c>
      <c r="M306" s="20">
        <f t="shared" si="8"/>
        <v>27575</v>
      </c>
      <c r="N306" s="24">
        <v>661224</v>
      </c>
      <c r="O306" s="21">
        <f t="shared" si="9"/>
        <v>833929</v>
      </c>
    </row>
    <row r="307" spans="1:15" s="16" customFormat="1" x14ac:dyDescent="0.35">
      <c r="A307" s="17" t="s">
        <v>222</v>
      </c>
      <c r="B307" s="17" t="s">
        <v>4236</v>
      </c>
      <c r="C307" s="17">
        <v>13430</v>
      </c>
      <c r="D307" s="17" t="s">
        <v>7104</v>
      </c>
      <c r="E307" s="19">
        <v>113430000003</v>
      </c>
      <c r="F307" s="19" t="s">
        <v>7126</v>
      </c>
      <c r="G307" s="19">
        <v>813430000001</v>
      </c>
      <c r="H307" s="18" t="s">
        <v>7130</v>
      </c>
      <c r="I307" s="18" t="s">
        <v>7131</v>
      </c>
      <c r="J307" s="17" t="s">
        <v>523</v>
      </c>
      <c r="K307" s="17">
        <v>1</v>
      </c>
      <c r="L307" s="24">
        <v>145130</v>
      </c>
      <c r="M307" s="20">
        <f t="shared" si="8"/>
        <v>27575</v>
      </c>
      <c r="N307" s="24">
        <v>661224</v>
      </c>
      <c r="O307" s="21">
        <f t="shared" si="9"/>
        <v>833929</v>
      </c>
    </row>
    <row r="308" spans="1:15" s="16" customFormat="1" ht="29" x14ac:dyDescent="0.35">
      <c r="A308" s="17" t="s">
        <v>222</v>
      </c>
      <c r="B308" s="17" t="s">
        <v>4236</v>
      </c>
      <c r="C308" s="17">
        <v>13430</v>
      </c>
      <c r="D308" s="17" t="s">
        <v>7104</v>
      </c>
      <c r="E308" s="19">
        <v>113430003070</v>
      </c>
      <c r="F308" s="19" t="s">
        <v>7132</v>
      </c>
      <c r="G308" s="19">
        <v>113430002529</v>
      </c>
      <c r="H308" s="18" t="s">
        <v>7133</v>
      </c>
      <c r="I308" s="18" t="s">
        <v>4598</v>
      </c>
      <c r="J308" s="17" t="s">
        <v>523</v>
      </c>
      <c r="K308" s="17">
        <v>1</v>
      </c>
      <c r="L308" s="24">
        <v>145130</v>
      </c>
      <c r="M308" s="20">
        <f t="shared" si="8"/>
        <v>27575</v>
      </c>
      <c r="N308" s="24">
        <v>661224</v>
      </c>
      <c r="O308" s="21">
        <f t="shared" si="9"/>
        <v>833929</v>
      </c>
    </row>
    <row r="309" spans="1:15" s="16" customFormat="1" ht="29" x14ac:dyDescent="0.35">
      <c r="A309" s="17" t="s">
        <v>222</v>
      </c>
      <c r="B309" s="17" t="s">
        <v>4236</v>
      </c>
      <c r="C309" s="17">
        <v>13430</v>
      </c>
      <c r="D309" s="17" t="s">
        <v>7104</v>
      </c>
      <c r="E309" s="19">
        <v>113430003070</v>
      </c>
      <c r="F309" s="19" t="s">
        <v>7132</v>
      </c>
      <c r="G309" s="19">
        <v>113430001280</v>
      </c>
      <c r="H309" s="18" t="s">
        <v>7134</v>
      </c>
      <c r="I309" s="18" t="s">
        <v>7135</v>
      </c>
      <c r="J309" s="17" t="s">
        <v>523</v>
      </c>
      <c r="K309" s="17">
        <v>1</v>
      </c>
      <c r="L309" s="24">
        <v>145130</v>
      </c>
      <c r="M309" s="20">
        <f t="shared" si="8"/>
        <v>27575</v>
      </c>
      <c r="N309" s="24">
        <v>661224</v>
      </c>
      <c r="O309" s="21">
        <f t="shared" si="9"/>
        <v>833929</v>
      </c>
    </row>
    <row r="310" spans="1:15" s="16" customFormat="1" x14ac:dyDescent="0.35">
      <c r="A310" s="17" t="s">
        <v>222</v>
      </c>
      <c r="B310" s="17" t="s">
        <v>4236</v>
      </c>
      <c r="C310" s="17">
        <v>13430</v>
      </c>
      <c r="D310" s="17" t="s">
        <v>7104</v>
      </c>
      <c r="E310" s="19">
        <v>113430001379</v>
      </c>
      <c r="F310" s="19" t="s">
        <v>7136</v>
      </c>
      <c r="G310" s="19">
        <v>213430000440</v>
      </c>
      <c r="H310" s="18" t="s">
        <v>4254</v>
      </c>
      <c r="I310" s="18" t="s">
        <v>7137</v>
      </c>
      <c r="J310" s="17" t="s">
        <v>523</v>
      </c>
      <c r="K310" s="17">
        <v>1</v>
      </c>
      <c r="L310" s="24">
        <v>145130</v>
      </c>
      <c r="M310" s="20">
        <f t="shared" si="8"/>
        <v>27575</v>
      </c>
      <c r="N310" s="24">
        <v>661224</v>
      </c>
      <c r="O310" s="21">
        <f t="shared" si="9"/>
        <v>833929</v>
      </c>
    </row>
    <row r="311" spans="1:15" s="16" customFormat="1" ht="29" x14ac:dyDescent="0.35">
      <c r="A311" s="17" t="s">
        <v>222</v>
      </c>
      <c r="B311" s="17" t="s">
        <v>4236</v>
      </c>
      <c r="C311" s="17">
        <v>13430</v>
      </c>
      <c r="D311" s="17" t="s">
        <v>7104</v>
      </c>
      <c r="E311" s="19">
        <v>113430002189</v>
      </c>
      <c r="F311" s="19" t="s">
        <v>7138</v>
      </c>
      <c r="G311" s="19">
        <v>113430000369</v>
      </c>
      <c r="H311" s="18" t="s">
        <v>7139</v>
      </c>
      <c r="I311" s="18" t="s">
        <v>7140</v>
      </c>
      <c r="J311" s="17" t="s">
        <v>523</v>
      </c>
      <c r="K311" s="17">
        <v>1</v>
      </c>
      <c r="L311" s="24">
        <v>145130</v>
      </c>
      <c r="M311" s="20">
        <f t="shared" si="8"/>
        <v>27575</v>
      </c>
      <c r="N311" s="24">
        <v>661224</v>
      </c>
      <c r="O311" s="21">
        <f t="shared" si="9"/>
        <v>833929</v>
      </c>
    </row>
    <row r="312" spans="1:15" s="16" customFormat="1" x14ac:dyDescent="0.35">
      <c r="A312" s="17" t="s">
        <v>222</v>
      </c>
      <c r="B312" s="17" t="s">
        <v>4236</v>
      </c>
      <c r="C312" s="17">
        <v>13430</v>
      </c>
      <c r="D312" s="17" t="s">
        <v>7104</v>
      </c>
      <c r="E312" s="19">
        <v>113430002189</v>
      </c>
      <c r="F312" s="19" t="s">
        <v>7138</v>
      </c>
      <c r="G312" s="19">
        <v>113430002162</v>
      </c>
      <c r="H312" s="18" t="s">
        <v>7141</v>
      </c>
      <c r="I312" s="18" t="s">
        <v>7142</v>
      </c>
      <c r="J312" s="17" t="s">
        <v>523</v>
      </c>
      <c r="K312" s="17">
        <v>1</v>
      </c>
      <c r="L312" s="24">
        <v>145130</v>
      </c>
      <c r="M312" s="20">
        <f t="shared" si="8"/>
        <v>27575</v>
      </c>
      <c r="N312" s="24">
        <v>661224</v>
      </c>
      <c r="O312" s="21">
        <f t="shared" si="9"/>
        <v>833929</v>
      </c>
    </row>
    <row r="313" spans="1:15" s="16" customFormat="1" x14ac:dyDescent="0.35">
      <c r="A313" s="17" t="s">
        <v>222</v>
      </c>
      <c r="B313" s="17" t="s">
        <v>4236</v>
      </c>
      <c r="C313" s="17">
        <v>13430</v>
      </c>
      <c r="D313" s="17" t="s">
        <v>7104</v>
      </c>
      <c r="E313" s="19">
        <v>113430002189</v>
      </c>
      <c r="F313" s="19" t="s">
        <v>7138</v>
      </c>
      <c r="G313" s="19">
        <v>113430002022</v>
      </c>
      <c r="H313" s="18" t="s">
        <v>7143</v>
      </c>
      <c r="I313" s="18" t="s">
        <v>7144</v>
      </c>
      <c r="J313" s="17" t="s">
        <v>523</v>
      </c>
      <c r="K313" s="17">
        <v>1</v>
      </c>
      <c r="L313" s="24">
        <v>145130</v>
      </c>
      <c r="M313" s="20">
        <f t="shared" si="8"/>
        <v>27575</v>
      </c>
      <c r="N313" s="24">
        <v>661224</v>
      </c>
      <c r="O313" s="21">
        <f t="shared" si="9"/>
        <v>833929</v>
      </c>
    </row>
    <row r="314" spans="1:15" s="16" customFormat="1" ht="29" x14ac:dyDescent="0.35">
      <c r="A314" s="17" t="s">
        <v>222</v>
      </c>
      <c r="B314" s="17" t="s">
        <v>4236</v>
      </c>
      <c r="C314" s="17">
        <v>13430</v>
      </c>
      <c r="D314" s="17" t="s">
        <v>7104</v>
      </c>
      <c r="E314" s="19">
        <v>113430002189</v>
      </c>
      <c r="F314" s="19" t="s">
        <v>7138</v>
      </c>
      <c r="G314" s="19">
        <v>113430002774</v>
      </c>
      <c r="H314" s="18" t="s">
        <v>7145</v>
      </c>
      <c r="I314" s="18" t="s">
        <v>7146</v>
      </c>
      <c r="J314" s="17" t="s">
        <v>523</v>
      </c>
      <c r="K314" s="17">
        <v>1</v>
      </c>
      <c r="L314" s="24">
        <v>145130</v>
      </c>
      <c r="M314" s="20">
        <f t="shared" si="8"/>
        <v>27575</v>
      </c>
      <c r="N314" s="24">
        <v>661224</v>
      </c>
      <c r="O314" s="21">
        <f t="shared" si="9"/>
        <v>833929</v>
      </c>
    </row>
    <row r="315" spans="1:15" s="16" customFormat="1" x14ac:dyDescent="0.35">
      <c r="A315" s="17" t="s">
        <v>222</v>
      </c>
      <c r="B315" s="17" t="s">
        <v>4251</v>
      </c>
      <c r="C315" s="17">
        <v>85010</v>
      </c>
      <c r="D315" s="17" t="s">
        <v>4543</v>
      </c>
      <c r="E315" s="19">
        <v>185010000271</v>
      </c>
      <c r="F315" s="19" t="s">
        <v>6089</v>
      </c>
      <c r="G315" s="19">
        <v>185010800022</v>
      </c>
      <c r="H315" s="18" t="s">
        <v>7147</v>
      </c>
      <c r="I315" s="18" t="s">
        <v>7148</v>
      </c>
      <c r="J315" s="17" t="s">
        <v>523</v>
      </c>
      <c r="K315" s="17">
        <v>4</v>
      </c>
      <c r="L315" s="24">
        <v>145130</v>
      </c>
      <c r="M315" s="20">
        <f t="shared" si="8"/>
        <v>27575</v>
      </c>
      <c r="N315" s="24">
        <v>661224</v>
      </c>
      <c r="O315" s="21">
        <f t="shared" si="9"/>
        <v>833929</v>
      </c>
    </row>
    <row r="316" spans="1:15" s="16" customFormat="1" ht="29" x14ac:dyDescent="0.35">
      <c r="A316" s="17" t="s">
        <v>222</v>
      </c>
      <c r="B316" s="17" t="s">
        <v>4251</v>
      </c>
      <c r="C316" s="17">
        <v>85440</v>
      </c>
      <c r="D316" s="17" t="s">
        <v>4591</v>
      </c>
      <c r="E316" s="19">
        <v>185440000118</v>
      </c>
      <c r="F316" s="19" t="s">
        <v>7149</v>
      </c>
      <c r="G316" s="19">
        <v>185440000118</v>
      </c>
      <c r="H316" s="18" t="s">
        <v>7150</v>
      </c>
      <c r="I316" s="18" t="s">
        <v>7151</v>
      </c>
      <c r="J316" s="17" t="s">
        <v>523</v>
      </c>
      <c r="K316" s="17">
        <v>4</v>
      </c>
      <c r="L316" s="24">
        <v>145130</v>
      </c>
      <c r="M316" s="20">
        <f t="shared" si="8"/>
        <v>27575</v>
      </c>
      <c r="N316" s="24">
        <v>661224</v>
      </c>
      <c r="O316" s="21">
        <f t="shared" si="9"/>
        <v>833929</v>
      </c>
    </row>
    <row r="317" spans="1:15" s="16" customFormat="1" x14ac:dyDescent="0.35">
      <c r="A317" s="17" t="s">
        <v>222</v>
      </c>
      <c r="B317" s="17" t="s">
        <v>4251</v>
      </c>
      <c r="C317" s="17">
        <v>85001</v>
      </c>
      <c r="D317" s="17" t="s">
        <v>4252</v>
      </c>
      <c r="E317" s="19">
        <v>185001001965</v>
      </c>
      <c r="F317" s="19" t="s">
        <v>7152</v>
      </c>
      <c r="G317" s="19">
        <v>185001001965</v>
      </c>
      <c r="H317" s="18" t="s">
        <v>7152</v>
      </c>
      <c r="I317" s="18" t="s">
        <v>7153</v>
      </c>
      <c r="J317" s="17" t="s">
        <v>523</v>
      </c>
      <c r="K317" s="17">
        <v>4</v>
      </c>
      <c r="L317" s="24">
        <v>145130</v>
      </c>
      <c r="M317" s="20">
        <f t="shared" si="8"/>
        <v>27575</v>
      </c>
      <c r="N317" s="24">
        <v>661224</v>
      </c>
      <c r="O317" s="21">
        <f t="shared" si="9"/>
        <v>833929</v>
      </c>
    </row>
    <row r="318" spans="1:15" s="16" customFormat="1" x14ac:dyDescent="0.35">
      <c r="A318" s="17" t="s">
        <v>222</v>
      </c>
      <c r="B318" s="17" t="s">
        <v>4251</v>
      </c>
      <c r="C318" s="17">
        <v>85001</v>
      </c>
      <c r="D318" s="17" t="s">
        <v>4252</v>
      </c>
      <c r="E318" s="19">
        <v>285001001650</v>
      </c>
      <c r="F318" s="19" t="s">
        <v>7154</v>
      </c>
      <c r="G318" s="19">
        <v>285001000858</v>
      </c>
      <c r="H318" s="18" t="s">
        <v>7155</v>
      </c>
      <c r="I318" s="18" t="s">
        <v>7156</v>
      </c>
      <c r="J318" s="17" t="s">
        <v>535</v>
      </c>
      <c r="K318" s="17">
        <v>1</v>
      </c>
      <c r="L318" s="24">
        <v>145130</v>
      </c>
      <c r="M318" s="20">
        <f t="shared" si="8"/>
        <v>27575</v>
      </c>
      <c r="N318" s="24">
        <v>661224</v>
      </c>
      <c r="O318" s="21">
        <f t="shared" si="9"/>
        <v>833929</v>
      </c>
    </row>
    <row r="319" spans="1:15" s="16" customFormat="1" ht="29" x14ac:dyDescent="0.35">
      <c r="A319" s="17" t="s">
        <v>222</v>
      </c>
      <c r="B319" s="17" t="s">
        <v>4251</v>
      </c>
      <c r="C319" s="17">
        <v>85001</v>
      </c>
      <c r="D319" s="17" t="s">
        <v>4252</v>
      </c>
      <c r="E319" s="19">
        <v>285001000521</v>
      </c>
      <c r="F319" s="19" t="s">
        <v>5176</v>
      </c>
      <c r="G319" s="19">
        <v>285001000521</v>
      </c>
      <c r="H319" s="18" t="s">
        <v>3798</v>
      </c>
      <c r="I319" s="18" t="s">
        <v>7157</v>
      </c>
      <c r="J319" s="17" t="s">
        <v>535</v>
      </c>
      <c r="K319" s="17">
        <v>2</v>
      </c>
      <c r="L319" s="24">
        <v>145130</v>
      </c>
      <c r="M319" s="20">
        <f t="shared" si="8"/>
        <v>27575</v>
      </c>
      <c r="N319" s="24">
        <v>661224</v>
      </c>
      <c r="O319" s="21">
        <f t="shared" si="9"/>
        <v>833929</v>
      </c>
    </row>
    <row r="320" spans="1:15" s="16" customFormat="1" ht="29" x14ac:dyDescent="0.35">
      <c r="A320" s="17" t="s">
        <v>222</v>
      </c>
      <c r="B320" s="17" t="s">
        <v>4251</v>
      </c>
      <c r="C320" s="17">
        <v>85001</v>
      </c>
      <c r="D320" s="17" t="s">
        <v>4252</v>
      </c>
      <c r="E320" s="19">
        <v>285001000521</v>
      </c>
      <c r="F320" s="19" t="s">
        <v>5176</v>
      </c>
      <c r="G320" s="19">
        <v>285001000220</v>
      </c>
      <c r="H320" s="18" t="s">
        <v>7158</v>
      </c>
      <c r="I320" s="18" t="s">
        <v>7159</v>
      </c>
      <c r="J320" s="17" t="s">
        <v>535</v>
      </c>
      <c r="K320" s="17">
        <v>1</v>
      </c>
      <c r="L320" s="24">
        <v>145130</v>
      </c>
      <c r="M320" s="20">
        <f t="shared" si="8"/>
        <v>27575</v>
      </c>
      <c r="N320" s="24">
        <v>661224</v>
      </c>
      <c r="O320" s="21">
        <f t="shared" si="9"/>
        <v>833929</v>
      </c>
    </row>
    <row r="321" spans="1:15" s="16" customFormat="1" ht="72.5" x14ac:dyDescent="0.35">
      <c r="A321" s="17" t="s">
        <v>222</v>
      </c>
      <c r="B321" s="17" t="s">
        <v>4251</v>
      </c>
      <c r="C321" s="17">
        <v>85001</v>
      </c>
      <c r="D321" s="17" t="s">
        <v>4252</v>
      </c>
      <c r="E321" s="19">
        <v>285001002923</v>
      </c>
      <c r="F321" s="19" t="s">
        <v>7160</v>
      </c>
      <c r="G321" s="19">
        <v>285001002923</v>
      </c>
      <c r="H321" s="18" t="s">
        <v>7161</v>
      </c>
      <c r="I321" s="18" t="s">
        <v>7162</v>
      </c>
      <c r="J321" s="17" t="s">
        <v>535</v>
      </c>
      <c r="K321" s="17">
        <v>1</v>
      </c>
      <c r="L321" s="24">
        <v>145130</v>
      </c>
      <c r="M321" s="20">
        <f t="shared" si="8"/>
        <v>27575</v>
      </c>
      <c r="N321" s="24">
        <v>661224</v>
      </c>
      <c r="O321" s="21">
        <f t="shared" si="9"/>
        <v>833929</v>
      </c>
    </row>
    <row r="322" spans="1:15" s="16" customFormat="1" ht="29" x14ac:dyDescent="0.35">
      <c r="A322" s="17" t="s">
        <v>222</v>
      </c>
      <c r="B322" s="17" t="s">
        <v>4251</v>
      </c>
      <c r="C322" s="17">
        <v>85001</v>
      </c>
      <c r="D322" s="17" t="s">
        <v>4252</v>
      </c>
      <c r="E322" s="19">
        <v>385001001506</v>
      </c>
      <c r="F322" s="19" t="s">
        <v>7163</v>
      </c>
      <c r="G322" s="19">
        <v>385001001506</v>
      </c>
      <c r="H322" s="18" t="s">
        <v>7163</v>
      </c>
      <c r="I322" s="18" t="s">
        <v>7164</v>
      </c>
      <c r="J322" s="17" t="s">
        <v>523</v>
      </c>
      <c r="K322" s="17">
        <v>2</v>
      </c>
      <c r="L322" s="24">
        <v>145130</v>
      </c>
      <c r="M322" s="20">
        <f t="shared" si="8"/>
        <v>27575</v>
      </c>
      <c r="N322" s="24">
        <v>661224</v>
      </c>
      <c r="O322" s="21">
        <f t="shared" si="9"/>
        <v>833929</v>
      </c>
    </row>
    <row r="323" spans="1:15" s="16" customFormat="1" ht="43.5" x14ac:dyDescent="0.35">
      <c r="A323" s="17" t="s">
        <v>222</v>
      </c>
      <c r="B323" s="17" t="s">
        <v>9180</v>
      </c>
      <c r="C323" s="17">
        <v>19130</v>
      </c>
      <c r="D323" s="17" t="s">
        <v>7165</v>
      </c>
      <c r="E323" s="19">
        <v>219473006491</v>
      </c>
      <c r="F323" s="19" t="s">
        <v>7166</v>
      </c>
      <c r="G323" s="19">
        <v>219130003739</v>
      </c>
      <c r="H323" s="18" t="s">
        <v>7167</v>
      </c>
      <c r="I323" s="18" t="s">
        <v>5791</v>
      </c>
      <c r="J323" s="17" t="s">
        <v>535</v>
      </c>
      <c r="K323" s="17">
        <v>1</v>
      </c>
      <c r="L323" s="24">
        <v>145130</v>
      </c>
      <c r="M323" s="20">
        <f t="shared" si="8"/>
        <v>27575</v>
      </c>
      <c r="N323" s="24">
        <v>661224</v>
      </c>
      <c r="O323" s="21">
        <f t="shared" si="9"/>
        <v>833929</v>
      </c>
    </row>
    <row r="324" spans="1:15" s="16" customFormat="1" ht="43.5" x14ac:dyDescent="0.35">
      <c r="A324" s="17" t="s">
        <v>222</v>
      </c>
      <c r="B324" s="17" t="s">
        <v>9180</v>
      </c>
      <c r="C324" s="17">
        <v>19130</v>
      </c>
      <c r="D324" s="17" t="s">
        <v>7165</v>
      </c>
      <c r="E324" s="19">
        <v>219473006636</v>
      </c>
      <c r="F324" s="19" t="s">
        <v>7168</v>
      </c>
      <c r="G324" s="19">
        <v>219130003721</v>
      </c>
      <c r="H324" s="18" t="s">
        <v>7169</v>
      </c>
      <c r="I324" s="18" t="s">
        <v>7170</v>
      </c>
      <c r="J324" s="17" t="s">
        <v>535</v>
      </c>
      <c r="K324" s="17">
        <v>1</v>
      </c>
      <c r="L324" s="24">
        <v>145130</v>
      </c>
      <c r="M324" s="20">
        <f t="shared" si="8"/>
        <v>27575</v>
      </c>
      <c r="N324" s="24">
        <v>661224</v>
      </c>
      <c r="O324" s="21">
        <f t="shared" si="9"/>
        <v>833929</v>
      </c>
    </row>
    <row r="325" spans="1:15" s="16" customFormat="1" ht="29" x14ac:dyDescent="0.35">
      <c r="A325" s="17" t="s">
        <v>222</v>
      </c>
      <c r="B325" s="17" t="s">
        <v>9180</v>
      </c>
      <c r="C325" s="17">
        <v>19355</v>
      </c>
      <c r="D325" s="17" t="s">
        <v>7171</v>
      </c>
      <c r="E325" s="19">
        <v>419355000479</v>
      </c>
      <c r="F325" s="19" t="s">
        <v>7172</v>
      </c>
      <c r="G325" s="19">
        <v>419355000479</v>
      </c>
      <c r="H325" s="18" t="s">
        <v>7173</v>
      </c>
      <c r="I325" s="18" t="s">
        <v>7174</v>
      </c>
      <c r="J325" s="17" t="s">
        <v>535</v>
      </c>
      <c r="K325" s="17">
        <v>1</v>
      </c>
      <c r="L325" s="24">
        <v>145130</v>
      </c>
      <c r="M325" s="20">
        <f t="shared" si="8"/>
        <v>27575</v>
      </c>
      <c r="N325" s="24">
        <v>661224</v>
      </c>
      <c r="O325" s="21">
        <f t="shared" si="9"/>
        <v>833929</v>
      </c>
    </row>
    <row r="326" spans="1:15" s="16" customFormat="1" ht="29" x14ac:dyDescent="0.35">
      <c r="A326" s="17" t="s">
        <v>222</v>
      </c>
      <c r="B326" s="17" t="s">
        <v>9180</v>
      </c>
      <c r="C326" s="17">
        <v>19355</v>
      </c>
      <c r="D326" s="17" t="s">
        <v>7171</v>
      </c>
      <c r="E326" s="19">
        <v>219355001191</v>
      </c>
      <c r="F326" s="19" t="s">
        <v>6128</v>
      </c>
      <c r="G326" s="19">
        <v>219355000909</v>
      </c>
      <c r="H326" s="18" t="s">
        <v>5095</v>
      </c>
      <c r="I326" s="18" t="s">
        <v>7175</v>
      </c>
      <c r="J326" s="17" t="s">
        <v>535</v>
      </c>
      <c r="K326" s="17">
        <v>2</v>
      </c>
      <c r="L326" s="24">
        <v>145130</v>
      </c>
      <c r="M326" s="20">
        <f t="shared" si="8"/>
        <v>27575</v>
      </c>
      <c r="N326" s="24">
        <v>661224</v>
      </c>
      <c r="O326" s="21">
        <f t="shared" si="9"/>
        <v>833929</v>
      </c>
    </row>
    <row r="327" spans="1:15" s="16" customFormat="1" ht="43.5" x14ac:dyDescent="0.35">
      <c r="A327" s="17" t="s">
        <v>222</v>
      </c>
      <c r="B327" s="17" t="s">
        <v>9180</v>
      </c>
      <c r="C327" s="17">
        <v>19355</v>
      </c>
      <c r="D327" s="17" t="s">
        <v>7171</v>
      </c>
      <c r="E327" s="19">
        <v>219355000283</v>
      </c>
      <c r="F327" s="19" t="s">
        <v>7176</v>
      </c>
      <c r="G327" s="19">
        <v>219355000283</v>
      </c>
      <c r="H327" s="18" t="s">
        <v>7177</v>
      </c>
      <c r="I327" s="18" t="s">
        <v>7178</v>
      </c>
      <c r="J327" s="17" t="s">
        <v>535</v>
      </c>
      <c r="K327" s="17">
        <v>1</v>
      </c>
      <c r="L327" s="24">
        <v>145130</v>
      </c>
      <c r="M327" s="20">
        <f t="shared" ref="M327:M390" si="10">ROUND(L327*0.19,0)</f>
        <v>27575</v>
      </c>
      <c r="N327" s="24">
        <v>661224</v>
      </c>
      <c r="O327" s="21">
        <f t="shared" ref="O327:O390" si="11">+L327+M327+N327</f>
        <v>833929</v>
      </c>
    </row>
    <row r="328" spans="1:15" s="16" customFormat="1" ht="43.5" x14ac:dyDescent="0.35">
      <c r="A328" s="17" t="s">
        <v>222</v>
      </c>
      <c r="B328" s="17" t="s">
        <v>9180</v>
      </c>
      <c r="C328" s="17">
        <v>19355</v>
      </c>
      <c r="D328" s="17" t="s">
        <v>7171</v>
      </c>
      <c r="E328" s="19">
        <v>219355000283</v>
      </c>
      <c r="F328" s="19" t="s">
        <v>7176</v>
      </c>
      <c r="G328" s="19">
        <v>219355000062</v>
      </c>
      <c r="H328" s="18" t="s">
        <v>7179</v>
      </c>
      <c r="I328" s="18" t="s">
        <v>7180</v>
      </c>
      <c r="J328" s="17" t="s">
        <v>535</v>
      </c>
      <c r="K328" s="17">
        <v>1</v>
      </c>
      <c r="L328" s="24">
        <v>145130</v>
      </c>
      <c r="M328" s="20">
        <f t="shared" si="10"/>
        <v>27575</v>
      </c>
      <c r="N328" s="24">
        <v>661224</v>
      </c>
      <c r="O328" s="21">
        <f t="shared" si="11"/>
        <v>833929</v>
      </c>
    </row>
    <row r="329" spans="1:15" s="16" customFormat="1" ht="29" x14ac:dyDescent="0.35">
      <c r="A329" s="17" t="s">
        <v>222</v>
      </c>
      <c r="B329" s="17" t="s">
        <v>9180</v>
      </c>
      <c r="C329" s="17">
        <v>19355</v>
      </c>
      <c r="D329" s="17" t="s">
        <v>7171</v>
      </c>
      <c r="E329" s="19">
        <v>419355000207</v>
      </c>
      <c r="F329" s="19" t="s">
        <v>7181</v>
      </c>
      <c r="G329" s="19">
        <v>419355000207</v>
      </c>
      <c r="H329" s="18" t="s">
        <v>7182</v>
      </c>
      <c r="I329" s="18" t="s">
        <v>7183</v>
      </c>
      <c r="J329" s="17" t="s">
        <v>535</v>
      </c>
      <c r="K329" s="17">
        <v>1</v>
      </c>
      <c r="L329" s="24">
        <v>145130</v>
      </c>
      <c r="M329" s="20">
        <f t="shared" si="10"/>
        <v>27575</v>
      </c>
      <c r="N329" s="24">
        <v>661224</v>
      </c>
      <c r="O329" s="21">
        <f t="shared" si="11"/>
        <v>833929</v>
      </c>
    </row>
    <row r="330" spans="1:15" s="16" customFormat="1" ht="29" x14ac:dyDescent="0.35">
      <c r="A330" s="17" t="s">
        <v>222</v>
      </c>
      <c r="B330" s="17" t="s">
        <v>9180</v>
      </c>
      <c r="C330" s="17">
        <v>19355</v>
      </c>
      <c r="D330" s="17" t="s">
        <v>7171</v>
      </c>
      <c r="E330" s="19">
        <v>219355001166</v>
      </c>
      <c r="F330" s="19" t="s">
        <v>7184</v>
      </c>
      <c r="G330" s="19">
        <v>219355000097</v>
      </c>
      <c r="H330" s="18" t="s">
        <v>7185</v>
      </c>
      <c r="I330" s="18" t="s">
        <v>7186</v>
      </c>
      <c r="J330" s="17" t="s">
        <v>535</v>
      </c>
      <c r="K330" s="17">
        <v>1</v>
      </c>
      <c r="L330" s="24">
        <v>145130</v>
      </c>
      <c r="M330" s="20">
        <f t="shared" si="10"/>
        <v>27575</v>
      </c>
      <c r="N330" s="24">
        <v>661224</v>
      </c>
      <c r="O330" s="21">
        <f t="shared" si="11"/>
        <v>833929</v>
      </c>
    </row>
    <row r="331" spans="1:15" s="16" customFormat="1" x14ac:dyDescent="0.35">
      <c r="A331" s="17" t="s">
        <v>222</v>
      </c>
      <c r="B331" s="17" t="s">
        <v>9180</v>
      </c>
      <c r="C331" s="17">
        <v>19355</v>
      </c>
      <c r="D331" s="17" t="s">
        <v>7171</v>
      </c>
      <c r="E331" s="19">
        <v>319355000857</v>
      </c>
      <c r="F331" s="19" t="s">
        <v>7187</v>
      </c>
      <c r="G331" s="19">
        <v>119355000840</v>
      </c>
      <c r="H331" s="18" t="s">
        <v>7188</v>
      </c>
      <c r="I331" s="18" t="s">
        <v>7189</v>
      </c>
      <c r="J331" s="17" t="s">
        <v>523</v>
      </c>
      <c r="K331" s="17">
        <v>1</v>
      </c>
      <c r="L331" s="24">
        <v>145130</v>
      </c>
      <c r="M331" s="20">
        <f t="shared" si="10"/>
        <v>27575</v>
      </c>
      <c r="N331" s="24">
        <v>661224</v>
      </c>
      <c r="O331" s="21">
        <f t="shared" si="11"/>
        <v>833929</v>
      </c>
    </row>
    <row r="332" spans="1:15" s="16" customFormat="1" ht="43.5" x14ac:dyDescent="0.35">
      <c r="A332" s="17" t="s">
        <v>222</v>
      </c>
      <c r="B332" s="17" t="s">
        <v>9180</v>
      </c>
      <c r="C332" s="17">
        <v>19355</v>
      </c>
      <c r="D332" s="17" t="s">
        <v>7171</v>
      </c>
      <c r="E332" s="19">
        <v>319355000865</v>
      </c>
      <c r="F332" s="19" t="s">
        <v>7190</v>
      </c>
      <c r="G332" s="19">
        <v>319355000865</v>
      </c>
      <c r="H332" s="18" t="s">
        <v>7191</v>
      </c>
      <c r="I332" s="18" t="s">
        <v>7192</v>
      </c>
      <c r="J332" s="17" t="s">
        <v>523</v>
      </c>
      <c r="K332" s="17">
        <v>1</v>
      </c>
      <c r="L332" s="24">
        <v>145130</v>
      </c>
      <c r="M332" s="20">
        <f t="shared" si="10"/>
        <v>27575</v>
      </c>
      <c r="N332" s="24">
        <v>661224</v>
      </c>
      <c r="O332" s="21">
        <f t="shared" si="11"/>
        <v>833929</v>
      </c>
    </row>
    <row r="333" spans="1:15" s="16" customFormat="1" ht="29" x14ac:dyDescent="0.35">
      <c r="A333" s="17" t="s">
        <v>222</v>
      </c>
      <c r="B333" s="17" t="s">
        <v>9180</v>
      </c>
      <c r="C333" s="17">
        <v>19355</v>
      </c>
      <c r="D333" s="17" t="s">
        <v>7171</v>
      </c>
      <c r="E333" s="19">
        <v>219355000704</v>
      </c>
      <c r="F333" s="19" t="s">
        <v>5063</v>
      </c>
      <c r="G333" s="19">
        <v>219355000704</v>
      </c>
      <c r="H333" s="18" t="s">
        <v>7193</v>
      </c>
      <c r="I333" s="18" t="s">
        <v>3861</v>
      </c>
      <c r="J333" s="17" t="s">
        <v>535</v>
      </c>
      <c r="K333" s="17">
        <v>1</v>
      </c>
      <c r="L333" s="24">
        <v>145130</v>
      </c>
      <c r="M333" s="20">
        <f t="shared" si="10"/>
        <v>27575</v>
      </c>
      <c r="N333" s="24">
        <v>661224</v>
      </c>
      <c r="O333" s="21">
        <f t="shared" si="11"/>
        <v>833929</v>
      </c>
    </row>
    <row r="334" spans="1:15" s="16" customFormat="1" ht="43.5" x14ac:dyDescent="0.35">
      <c r="A334" s="17" t="s">
        <v>222</v>
      </c>
      <c r="B334" s="17" t="s">
        <v>9180</v>
      </c>
      <c r="C334" s="17">
        <v>19355</v>
      </c>
      <c r="D334" s="17" t="s">
        <v>7171</v>
      </c>
      <c r="E334" s="19">
        <v>419355000363</v>
      </c>
      <c r="F334" s="19" t="s">
        <v>7194</v>
      </c>
      <c r="G334" s="19">
        <v>219355000682</v>
      </c>
      <c r="H334" s="18" t="s">
        <v>7195</v>
      </c>
      <c r="I334" s="18" t="s">
        <v>7196</v>
      </c>
      <c r="J334" s="17" t="s">
        <v>535</v>
      </c>
      <c r="K334" s="17">
        <v>1</v>
      </c>
      <c r="L334" s="24">
        <v>145130</v>
      </c>
      <c r="M334" s="20">
        <f t="shared" si="10"/>
        <v>27575</v>
      </c>
      <c r="N334" s="24">
        <v>661224</v>
      </c>
      <c r="O334" s="21">
        <f t="shared" si="11"/>
        <v>833929</v>
      </c>
    </row>
    <row r="335" spans="1:15" s="16" customFormat="1" ht="43.5" x14ac:dyDescent="0.35">
      <c r="A335" s="17" t="s">
        <v>222</v>
      </c>
      <c r="B335" s="17" t="s">
        <v>9180</v>
      </c>
      <c r="C335" s="17">
        <v>19355</v>
      </c>
      <c r="D335" s="17" t="s">
        <v>7171</v>
      </c>
      <c r="E335" s="19">
        <v>419355000363</v>
      </c>
      <c r="F335" s="19" t="s">
        <v>7194</v>
      </c>
      <c r="G335" s="19">
        <v>419355000363</v>
      </c>
      <c r="H335" s="18" t="s">
        <v>7197</v>
      </c>
      <c r="I335" s="18" t="s">
        <v>7198</v>
      </c>
      <c r="J335" s="17" t="s">
        <v>535</v>
      </c>
      <c r="K335" s="17">
        <v>2</v>
      </c>
      <c r="L335" s="24">
        <v>145130</v>
      </c>
      <c r="M335" s="20">
        <f t="shared" si="10"/>
        <v>27575</v>
      </c>
      <c r="N335" s="24">
        <v>661224</v>
      </c>
      <c r="O335" s="21">
        <f t="shared" si="11"/>
        <v>833929</v>
      </c>
    </row>
    <row r="336" spans="1:15" s="16" customFormat="1" ht="43.5" x14ac:dyDescent="0.35">
      <c r="A336" s="17" t="s">
        <v>222</v>
      </c>
      <c r="B336" s="17" t="s">
        <v>9180</v>
      </c>
      <c r="C336" s="17">
        <v>19418</v>
      </c>
      <c r="D336" s="17" t="s">
        <v>7199</v>
      </c>
      <c r="E336" s="19">
        <v>219418001528</v>
      </c>
      <c r="F336" s="19" t="s">
        <v>7200</v>
      </c>
      <c r="G336" s="19">
        <v>419418001535</v>
      </c>
      <c r="H336" s="18" t="s">
        <v>7201</v>
      </c>
      <c r="I336" s="18" t="s">
        <v>7202</v>
      </c>
      <c r="J336" s="17" t="s">
        <v>535</v>
      </c>
      <c r="K336" s="17">
        <v>1</v>
      </c>
      <c r="L336" s="24">
        <v>145130</v>
      </c>
      <c r="M336" s="20">
        <f t="shared" si="10"/>
        <v>27575</v>
      </c>
      <c r="N336" s="24">
        <v>661224</v>
      </c>
      <c r="O336" s="21">
        <f t="shared" si="11"/>
        <v>833929</v>
      </c>
    </row>
    <row r="337" spans="1:15" s="16" customFormat="1" ht="43.5" x14ac:dyDescent="0.35">
      <c r="A337" s="17" t="s">
        <v>222</v>
      </c>
      <c r="B337" s="17" t="s">
        <v>9180</v>
      </c>
      <c r="C337" s="17">
        <v>19418</v>
      </c>
      <c r="D337" s="17" t="s">
        <v>7199</v>
      </c>
      <c r="E337" s="19">
        <v>219418001528</v>
      </c>
      <c r="F337" s="19" t="s">
        <v>7200</v>
      </c>
      <c r="G337" s="19">
        <v>219418001528</v>
      </c>
      <c r="H337" s="18" t="s">
        <v>7203</v>
      </c>
      <c r="I337" s="18" t="s">
        <v>7204</v>
      </c>
      <c r="J337" s="17" t="s">
        <v>535</v>
      </c>
      <c r="K337" s="17">
        <v>1</v>
      </c>
      <c r="L337" s="24">
        <v>145130</v>
      </c>
      <c r="M337" s="20">
        <f t="shared" si="10"/>
        <v>27575</v>
      </c>
      <c r="N337" s="24">
        <v>661224</v>
      </c>
      <c r="O337" s="21">
        <f t="shared" si="11"/>
        <v>833929</v>
      </c>
    </row>
    <row r="338" spans="1:15" s="16" customFormat="1" ht="29" x14ac:dyDescent="0.35">
      <c r="A338" s="17" t="s">
        <v>222</v>
      </c>
      <c r="B338" s="17" t="s">
        <v>9180</v>
      </c>
      <c r="C338" s="17">
        <v>19418</v>
      </c>
      <c r="D338" s="17" t="s">
        <v>7199</v>
      </c>
      <c r="E338" s="19">
        <v>219418001226</v>
      </c>
      <c r="F338" s="19" t="s">
        <v>7205</v>
      </c>
      <c r="G338" s="19">
        <v>219418000394</v>
      </c>
      <c r="H338" s="18" t="s">
        <v>7206</v>
      </c>
      <c r="I338" s="18" t="s">
        <v>7207</v>
      </c>
      <c r="J338" s="17" t="s">
        <v>535</v>
      </c>
      <c r="K338" s="17">
        <v>1</v>
      </c>
      <c r="L338" s="24">
        <v>145130</v>
      </c>
      <c r="M338" s="20">
        <f t="shared" si="10"/>
        <v>27575</v>
      </c>
      <c r="N338" s="24">
        <v>661224</v>
      </c>
      <c r="O338" s="21">
        <f t="shared" si="11"/>
        <v>833929</v>
      </c>
    </row>
    <row r="339" spans="1:15" s="16" customFormat="1" ht="43.5" x14ac:dyDescent="0.35">
      <c r="A339" s="17" t="s">
        <v>222</v>
      </c>
      <c r="B339" s="17" t="s">
        <v>9180</v>
      </c>
      <c r="C339" s="17">
        <v>19473</v>
      </c>
      <c r="D339" s="17" t="s">
        <v>5783</v>
      </c>
      <c r="E339" s="19">
        <v>219473000018</v>
      </c>
      <c r="F339" s="19" t="s">
        <v>5982</v>
      </c>
      <c r="G339" s="19">
        <v>219473000409</v>
      </c>
      <c r="H339" s="18" t="s">
        <v>7208</v>
      </c>
      <c r="I339" s="18" t="s">
        <v>7209</v>
      </c>
      <c r="J339" s="17" t="s">
        <v>535</v>
      </c>
      <c r="K339" s="17">
        <v>1</v>
      </c>
      <c r="L339" s="24">
        <v>145130</v>
      </c>
      <c r="M339" s="20">
        <f t="shared" si="10"/>
        <v>27575</v>
      </c>
      <c r="N339" s="24">
        <v>661224</v>
      </c>
      <c r="O339" s="21">
        <f t="shared" si="11"/>
        <v>833929</v>
      </c>
    </row>
    <row r="340" spans="1:15" s="16" customFormat="1" ht="43.5" x14ac:dyDescent="0.35">
      <c r="A340" s="17" t="s">
        <v>222</v>
      </c>
      <c r="B340" s="17" t="s">
        <v>9180</v>
      </c>
      <c r="C340" s="17">
        <v>19473</v>
      </c>
      <c r="D340" s="17" t="s">
        <v>5783</v>
      </c>
      <c r="E340" s="19">
        <v>219473006491</v>
      </c>
      <c r="F340" s="19" t="s">
        <v>7166</v>
      </c>
      <c r="G340" s="19">
        <v>219473006491</v>
      </c>
      <c r="H340" s="18" t="s">
        <v>7210</v>
      </c>
      <c r="I340" s="18" t="s">
        <v>3071</v>
      </c>
      <c r="J340" s="17" t="s">
        <v>535</v>
      </c>
      <c r="K340" s="17">
        <v>1</v>
      </c>
      <c r="L340" s="24">
        <v>145130</v>
      </c>
      <c r="M340" s="20">
        <f t="shared" si="10"/>
        <v>27575</v>
      </c>
      <c r="N340" s="24">
        <v>661224</v>
      </c>
      <c r="O340" s="21">
        <f t="shared" si="11"/>
        <v>833929</v>
      </c>
    </row>
    <row r="341" spans="1:15" s="16" customFormat="1" ht="29" x14ac:dyDescent="0.35">
      <c r="A341" s="17" t="s">
        <v>222</v>
      </c>
      <c r="B341" s="17" t="s">
        <v>9180</v>
      </c>
      <c r="C341" s="17">
        <v>19473</v>
      </c>
      <c r="D341" s="17" t="s">
        <v>5783</v>
      </c>
      <c r="E341" s="19">
        <v>219473000590</v>
      </c>
      <c r="F341" s="19" t="s">
        <v>5926</v>
      </c>
      <c r="G341" s="19">
        <v>219473000760</v>
      </c>
      <c r="H341" s="18" t="s">
        <v>7211</v>
      </c>
      <c r="I341" s="18" t="s">
        <v>7212</v>
      </c>
      <c r="J341" s="17" t="s">
        <v>535</v>
      </c>
      <c r="K341" s="17">
        <v>1</v>
      </c>
      <c r="L341" s="24">
        <v>145130</v>
      </c>
      <c r="M341" s="20">
        <f t="shared" si="10"/>
        <v>27575</v>
      </c>
      <c r="N341" s="24">
        <v>661224</v>
      </c>
      <c r="O341" s="21">
        <f t="shared" si="11"/>
        <v>833929</v>
      </c>
    </row>
    <row r="342" spans="1:15" s="16" customFormat="1" ht="29" x14ac:dyDescent="0.35">
      <c r="A342" s="17" t="s">
        <v>222</v>
      </c>
      <c r="B342" s="17" t="s">
        <v>9180</v>
      </c>
      <c r="C342" s="17">
        <v>19473</v>
      </c>
      <c r="D342" s="17" t="s">
        <v>5783</v>
      </c>
      <c r="E342" s="19">
        <v>219473000107</v>
      </c>
      <c r="F342" s="19" t="s">
        <v>7213</v>
      </c>
      <c r="G342" s="19">
        <v>219473000107</v>
      </c>
      <c r="H342" s="18" t="s">
        <v>7214</v>
      </c>
      <c r="I342" s="18" t="s">
        <v>7215</v>
      </c>
      <c r="J342" s="17" t="s">
        <v>535</v>
      </c>
      <c r="K342" s="17">
        <v>1</v>
      </c>
      <c r="L342" s="24">
        <v>145130</v>
      </c>
      <c r="M342" s="20">
        <f t="shared" si="10"/>
        <v>27575</v>
      </c>
      <c r="N342" s="24">
        <v>661224</v>
      </c>
      <c r="O342" s="21">
        <f t="shared" si="11"/>
        <v>833929</v>
      </c>
    </row>
    <row r="343" spans="1:15" s="16" customFormat="1" ht="29" x14ac:dyDescent="0.35">
      <c r="A343" s="17" t="s">
        <v>222</v>
      </c>
      <c r="B343" s="17" t="s">
        <v>9180</v>
      </c>
      <c r="C343" s="17">
        <v>19473</v>
      </c>
      <c r="D343" s="17" t="s">
        <v>5783</v>
      </c>
      <c r="E343" s="19">
        <v>219473000107</v>
      </c>
      <c r="F343" s="19" t="s">
        <v>7213</v>
      </c>
      <c r="G343" s="19">
        <v>219473006717</v>
      </c>
      <c r="H343" s="18" t="s">
        <v>7216</v>
      </c>
      <c r="I343" s="18" t="s">
        <v>7217</v>
      </c>
      <c r="J343" s="17" t="s">
        <v>535</v>
      </c>
      <c r="K343" s="17">
        <v>1</v>
      </c>
      <c r="L343" s="24">
        <v>145130</v>
      </c>
      <c r="M343" s="20">
        <f t="shared" si="10"/>
        <v>27575</v>
      </c>
      <c r="N343" s="24">
        <v>661224</v>
      </c>
      <c r="O343" s="21">
        <f t="shared" si="11"/>
        <v>833929</v>
      </c>
    </row>
    <row r="344" spans="1:15" s="16" customFormat="1" ht="43.5" x14ac:dyDescent="0.35">
      <c r="A344" s="17" t="s">
        <v>222</v>
      </c>
      <c r="B344" s="17" t="s">
        <v>9180</v>
      </c>
      <c r="C344" s="17">
        <v>19473</v>
      </c>
      <c r="D344" s="17" t="s">
        <v>5783</v>
      </c>
      <c r="E344" s="19">
        <v>219473000891</v>
      </c>
      <c r="F344" s="19" t="s">
        <v>7218</v>
      </c>
      <c r="G344" s="19">
        <v>219473000891</v>
      </c>
      <c r="H344" s="18" t="s">
        <v>7219</v>
      </c>
      <c r="I344" s="18" t="s">
        <v>7220</v>
      </c>
      <c r="J344" s="17" t="s">
        <v>535</v>
      </c>
      <c r="K344" s="17">
        <v>1</v>
      </c>
      <c r="L344" s="24">
        <v>145130</v>
      </c>
      <c r="M344" s="20">
        <f t="shared" si="10"/>
        <v>27575</v>
      </c>
      <c r="N344" s="24">
        <v>661224</v>
      </c>
      <c r="O344" s="21">
        <f t="shared" si="11"/>
        <v>833929</v>
      </c>
    </row>
    <row r="345" spans="1:15" s="16" customFormat="1" ht="29" x14ac:dyDescent="0.35">
      <c r="A345" s="17" t="s">
        <v>222</v>
      </c>
      <c r="B345" s="17" t="s">
        <v>9180</v>
      </c>
      <c r="C345" s="17">
        <v>19473</v>
      </c>
      <c r="D345" s="17" t="s">
        <v>5783</v>
      </c>
      <c r="E345" s="19">
        <v>219473000336</v>
      </c>
      <c r="F345" s="19" t="s">
        <v>7221</v>
      </c>
      <c r="G345" s="19">
        <v>219473000336</v>
      </c>
      <c r="H345" s="18" t="s">
        <v>7222</v>
      </c>
      <c r="I345" s="18" t="s">
        <v>2696</v>
      </c>
      <c r="J345" s="17" t="s">
        <v>535</v>
      </c>
      <c r="K345" s="17">
        <v>1</v>
      </c>
      <c r="L345" s="24">
        <v>145130</v>
      </c>
      <c r="M345" s="20">
        <f t="shared" si="10"/>
        <v>27575</v>
      </c>
      <c r="N345" s="24">
        <v>661224</v>
      </c>
      <c r="O345" s="21">
        <f t="shared" si="11"/>
        <v>833929</v>
      </c>
    </row>
    <row r="346" spans="1:15" s="16" customFormat="1" ht="29" x14ac:dyDescent="0.35">
      <c r="A346" s="17" t="s">
        <v>222</v>
      </c>
      <c r="B346" s="17" t="s">
        <v>9180</v>
      </c>
      <c r="C346" s="17">
        <v>19573</v>
      </c>
      <c r="D346" s="17" t="s">
        <v>7223</v>
      </c>
      <c r="E346" s="19">
        <v>219573000082</v>
      </c>
      <c r="F346" s="19" t="s">
        <v>7224</v>
      </c>
      <c r="G346" s="19">
        <v>219573000082</v>
      </c>
      <c r="H346" s="18" t="s">
        <v>7225</v>
      </c>
      <c r="I346" s="18" t="s">
        <v>7226</v>
      </c>
      <c r="J346" s="17" t="s">
        <v>535</v>
      </c>
      <c r="K346" s="17">
        <v>1</v>
      </c>
      <c r="L346" s="24">
        <v>145130</v>
      </c>
      <c r="M346" s="20">
        <f t="shared" si="10"/>
        <v>27575</v>
      </c>
      <c r="N346" s="24">
        <v>661224</v>
      </c>
      <c r="O346" s="21">
        <f t="shared" si="11"/>
        <v>833929</v>
      </c>
    </row>
    <row r="347" spans="1:15" s="16" customFormat="1" ht="29" x14ac:dyDescent="0.35">
      <c r="A347" s="17" t="s">
        <v>222</v>
      </c>
      <c r="B347" s="17" t="s">
        <v>9180</v>
      </c>
      <c r="C347" s="17">
        <v>19573</v>
      </c>
      <c r="D347" s="17" t="s">
        <v>7223</v>
      </c>
      <c r="E347" s="19">
        <v>219573000058</v>
      </c>
      <c r="F347" s="19" t="s">
        <v>7227</v>
      </c>
      <c r="G347" s="19">
        <v>219573000058</v>
      </c>
      <c r="H347" s="18" t="s">
        <v>7228</v>
      </c>
      <c r="I347" s="18" t="s">
        <v>7229</v>
      </c>
      <c r="J347" s="17" t="s">
        <v>535</v>
      </c>
      <c r="K347" s="17">
        <v>1</v>
      </c>
      <c r="L347" s="24">
        <v>145130</v>
      </c>
      <c r="M347" s="20">
        <f t="shared" si="10"/>
        <v>27575</v>
      </c>
      <c r="N347" s="24">
        <v>661224</v>
      </c>
      <c r="O347" s="21">
        <f t="shared" si="11"/>
        <v>833929</v>
      </c>
    </row>
    <row r="348" spans="1:15" s="16" customFormat="1" ht="29" x14ac:dyDescent="0.35">
      <c r="A348" s="17" t="s">
        <v>222</v>
      </c>
      <c r="B348" s="17" t="s">
        <v>9180</v>
      </c>
      <c r="C348" s="17">
        <v>19573</v>
      </c>
      <c r="D348" s="17" t="s">
        <v>7223</v>
      </c>
      <c r="E348" s="19">
        <v>119573000223</v>
      </c>
      <c r="F348" s="19" t="s">
        <v>7230</v>
      </c>
      <c r="G348" s="19">
        <v>319573000486</v>
      </c>
      <c r="H348" s="18" t="s">
        <v>7231</v>
      </c>
      <c r="I348" s="18" t="s">
        <v>7232</v>
      </c>
      <c r="J348" s="17" t="s">
        <v>523</v>
      </c>
      <c r="K348" s="17">
        <v>1</v>
      </c>
      <c r="L348" s="24">
        <v>145130</v>
      </c>
      <c r="M348" s="20">
        <f t="shared" si="10"/>
        <v>27575</v>
      </c>
      <c r="N348" s="24">
        <v>661224</v>
      </c>
      <c r="O348" s="21">
        <f t="shared" si="11"/>
        <v>833929</v>
      </c>
    </row>
    <row r="349" spans="1:15" s="16" customFormat="1" ht="29" x14ac:dyDescent="0.35">
      <c r="A349" s="17" t="s">
        <v>222</v>
      </c>
      <c r="B349" s="17" t="s">
        <v>9180</v>
      </c>
      <c r="C349" s="17">
        <v>19573</v>
      </c>
      <c r="D349" s="17" t="s">
        <v>7223</v>
      </c>
      <c r="E349" s="19">
        <v>119573000223</v>
      </c>
      <c r="F349" s="19" t="s">
        <v>7230</v>
      </c>
      <c r="G349" s="19">
        <v>119573000029</v>
      </c>
      <c r="H349" s="18" t="s">
        <v>4354</v>
      </c>
      <c r="I349" s="18" t="s">
        <v>7233</v>
      </c>
      <c r="J349" s="17" t="s">
        <v>523</v>
      </c>
      <c r="K349" s="17">
        <v>1</v>
      </c>
      <c r="L349" s="24">
        <v>145130</v>
      </c>
      <c r="M349" s="20">
        <f t="shared" si="10"/>
        <v>27575</v>
      </c>
      <c r="N349" s="24">
        <v>661224</v>
      </c>
      <c r="O349" s="21">
        <f t="shared" si="11"/>
        <v>833929</v>
      </c>
    </row>
    <row r="350" spans="1:15" s="16" customFormat="1" ht="29" x14ac:dyDescent="0.35">
      <c r="A350" s="17" t="s">
        <v>222</v>
      </c>
      <c r="B350" s="17" t="s">
        <v>9180</v>
      </c>
      <c r="C350" s="17">
        <v>19573</v>
      </c>
      <c r="D350" s="17" t="s">
        <v>7223</v>
      </c>
      <c r="E350" s="19">
        <v>119573000339</v>
      </c>
      <c r="F350" s="19" t="s">
        <v>7234</v>
      </c>
      <c r="G350" s="19">
        <v>119573000321</v>
      </c>
      <c r="H350" s="18" t="s">
        <v>7235</v>
      </c>
      <c r="I350" s="18" t="s">
        <v>7236</v>
      </c>
      <c r="J350" s="17" t="s">
        <v>523</v>
      </c>
      <c r="K350" s="17">
        <v>1</v>
      </c>
      <c r="L350" s="24">
        <v>145130</v>
      </c>
      <c r="M350" s="20">
        <f t="shared" si="10"/>
        <v>27575</v>
      </c>
      <c r="N350" s="24">
        <v>661224</v>
      </c>
      <c r="O350" s="21">
        <f t="shared" si="11"/>
        <v>833929</v>
      </c>
    </row>
    <row r="351" spans="1:15" s="16" customFormat="1" x14ac:dyDescent="0.35">
      <c r="A351" s="17" t="s">
        <v>222</v>
      </c>
      <c r="B351" s="17" t="s">
        <v>9180</v>
      </c>
      <c r="C351" s="17">
        <v>19573</v>
      </c>
      <c r="D351" s="17" t="s">
        <v>7223</v>
      </c>
      <c r="E351" s="19">
        <v>119573000134</v>
      </c>
      <c r="F351" s="19" t="s">
        <v>7237</v>
      </c>
      <c r="G351" s="19">
        <v>119573000118</v>
      </c>
      <c r="H351" s="18" t="s">
        <v>7238</v>
      </c>
      <c r="I351" s="18" t="s">
        <v>7239</v>
      </c>
      <c r="J351" s="17" t="s">
        <v>523</v>
      </c>
      <c r="K351" s="17">
        <v>1</v>
      </c>
      <c r="L351" s="24">
        <v>145130</v>
      </c>
      <c r="M351" s="20">
        <f t="shared" si="10"/>
        <v>27575</v>
      </c>
      <c r="N351" s="24">
        <v>661224</v>
      </c>
      <c r="O351" s="21">
        <f t="shared" si="11"/>
        <v>833929</v>
      </c>
    </row>
    <row r="352" spans="1:15" s="16" customFormat="1" ht="29" x14ac:dyDescent="0.35">
      <c r="A352" s="17" t="s">
        <v>222</v>
      </c>
      <c r="B352" s="17" t="s">
        <v>9180</v>
      </c>
      <c r="C352" s="17">
        <v>19585</v>
      </c>
      <c r="D352" s="17" t="s">
        <v>7240</v>
      </c>
      <c r="E352" s="19">
        <v>219585000444</v>
      </c>
      <c r="F352" s="19" t="s">
        <v>7241</v>
      </c>
      <c r="G352" s="19">
        <v>219585000444</v>
      </c>
      <c r="H352" s="18" t="s">
        <v>7242</v>
      </c>
      <c r="I352" s="18" t="s">
        <v>7243</v>
      </c>
      <c r="J352" s="17" t="s">
        <v>535</v>
      </c>
      <c r="K352" s="17">
        <v>1</v>
      </c>
      <c r="L352" s="24">
        <v>145130</v>
      </c>
      <c r="M352" s="20">
        <f t="shared" si="10"/>
        <v>27575</v>
      </c>
      <c r="N352" s="24">
        <v>661224</v>
      </c>
      <c r="O352" s="21">
        <f t="shared" si="11"/>
        <v>833929</v>
      </c>
    </row>
    <row r="353" spans="1:15" s="16" customFormat="1" ht="29" x14ac:dyDescent="0.35">
      <c r="A353" s="17" t="s">
        <v>222</v>
      </c>
      <c r="B353" s="17" t="s">
        <v>9180</v>
      </c>
      <c r="C353" s="17">
        <v>19585</v>
      </c>
      <c r="D353" s="17" t="s">
        <v>7240</v>
      </c>
      <c r="E353" s="19">
        <v>219585000304</v>
      </c>
      <c r="F353" s="19" t="s">
        <v>7244</v>
      </c>
      <c r="G353" s="19">
        <v>219585000461</v>
      </c>
      <c r="H353" s="18" t="s">
        <v>7245</v>
      </c>
      <c r="I353" s="18" t="s">
        <v>7246</v>
      </c>
      <c r="J353" s="17" t="s">
        <v>535</v>
      </c>
      <c r="K353" s="17">
        <v>1</v>
      </c>
      <c r="L353" s="24">
        <v>145130</v>
      </c>
      <c r="M353" s="20">
        <f t="shared" si="10"/>
        <v>27575</v>
      </c>
      <c r="N353" s="24">
        <v>661224</v>
      </c>
      <c r="O353" s="21">
        <f t="shared" si="11"/>
        <v>833929</v>
      </c>
    </row>
    <row r="354" spans="1:15" s="16" customFormat="1" ht="29" x14ac:dyDescent="0.35">
      <c r="A354" s="17" t="s">
        <v>222</v>
      </c>
      <c r="B354" s="17" t="s">
        <v>9180</v>
      </c>
      <c r="C354" s="17">
        <v>19585</v>
      </c>
      <c r="D354" s="17" t="s">
        <v>7240</v>
      </c>
      <c r="E354" s="19">
        <v>219585000487</v>
      </c>
      <c r="F354" s="19" t="s">
        <v>7247</v>
      </c>
      <c r="G354" s="19">
        <v>219585005560</v>
      </c>
      <c r="H354" s="18" t="s">
        <v>7248</v>
      </c>
      <c r="I354" s="18" t="s">
        <v>7249</v>
      </c>
      <c r="J354" s="17" t="s">
        <v>535</v>
      </c>
      <c r="K354" s="17">
        <v>1</v>
      </c>
      <c r="L354" s="24">
        <v>145130</v>
      </c>
      <c r="M354" s="20">
        <f t="shared" si="10"/>
        <v>27575</v>
      </c>
      <c r="N354" s="24">
        <v>661224</v>
      </c>
      <c r="O354" s="21">
        <f t="shared" si="11"/>
        <v>833929</v>
      </c>
    </row>
    <row r="355" spans="1:15" s="16" customFormat="1" ht="29" x14ac:dyDescent="0.35">
      <c r="A355" s="17" t="s">
        <v>222</v>
      </c>
      <c r="B355" s="17" t="s">
        <v>9180</v>
      </c>
      <c r="C355" s="17">
        <v>19698</v>
      </c>
      <c r="D355" s="17" t="s">
        <v>7250</v>
      </c>
      <c r="E355" s="19">
        <v>419698001578</v>
      </c>
      <c r="F355" s="19" t="s">
        <v>7251</v>
      </c>
      <c r="G355" s="19">
        <v>419698002001</v>
      </c>
      <c r="H355" s="18" t="s">
        <v>7252</v>
      </c>
      <c r="I355" s="18" t="s">
        <v>7253</v>
      </c>
      <c r="J355" s="17" t="s">
        <v>535</v>
      </c>
      <c r="K355" s="17">
        <v>1</v>
      </c>
      <c r="L355" s="24">
        <v>145130</v>
      </c>
      <c r="M355" s="20">
        <f t="shared" si="10"/>
        <v>27575</v>
      </c>
      <c r="N355" s="24">
        <v>661224</v>
      </c>
      <c r="O355" s="21">
        <f t="shared" si="11"/>
        <v>833929</v>
      </c>
    </row>
    <row r="356" spans="1:15" s="16" customFormat="1" ht="29" x14ac:dyDescent="0.35">
      <c r="A356" s="17" t="s">
        <v>222</v>
      </c>
      <c r="B356" s="17" t="s">
        <v>9180</v>
      </c>
      <c r="C356" s="17">
        <v>19698</v>
      </c>
      <c r="D356" s="17" t="s">
        <v>7250</v>
      </c>
      <c r="E356" s="19">
        <v>419698001578</v>
      </c>
      <c r="F356" s="19" t="s">
        <v>7251</v>
      </c>
      <c r="G356" s="19">
        <v>419698001578</v>
      </c>
      <c r="H356" s="18" t="s">
        <v>7254</v>
      </c>
      <c r="I356" s="18" t="s">
        <v>7255</v>
      </c>
      <c r="J356" s="17" t="s">
        <v>535</v>
      </c>
      <c r="K356" s="17">
        <v>1</v>
      </c>
      <c r="L356" s="24">
        <v>145130</v>
      </c>
      <c r="M356" s="20">
        <f t="shared" si="10"/>
        <v>27575</v>
      </c>
      <c r="N356" s="24">
        <v>661224</v>
      </c>
      <c r="O356" s="21">
        <f t="shared" si="11"/>
        <v>833929</v>
      </c>
    </row>
    <row r="357" spans="1:15" s="16" customFormat="1" ht="43.5" x14ac:dyDescent="0.35">
      <c r="A357" s="17" t="s">
        <v>222</v>
      </c>
      <c r="B357" s="17" t="s">
        <v>9180</v>
      </c>
      <c r="C357" s="17">
        <v>19698</v>
      </c>
      <c r="D357" s="17" t="s">
        <v>7250</v>
      </c>
      <c r="E357" s="19">
        <v>219698002656</v>
      </c>
      <c r="F357" s="19" t="s">
        <v>7256</v>
      </c>
      <c r="G357" s="19">
        <v>219698003032</v>
      </c>
      <c r="H357" s="18" t="s">
        <v>7257</v>
      </c>
      <c r="I357" s="18" t="s">
        <v>7258</v>
      </c>
      <c r="J357" s="17" t="s">
        <v>535</v>
      </c>
      <c r="K357" s="17">
        <v>1</v>
      </c>
      <c r="L357" s="24">
        <v>145130</v>
      </c>
      <c r="M357" s="20">
        <f t="shared" si="10"/>
        <v>27575</v>
      </c>
      <c r="N357" s="24">
        <v>661224</v>
      </c>
      <c r="O357" s="21">
        <f t="shared" si="11"/>
        <v>833929</v>
      </c>
    </row>
    <row r="358" spans="1:15" s="16" customFormat="1" ht="29" x14ac:dyDescent="0.35">
      <c r="A358" s="17" t="s">
        <v>222</v>
      </c>
      <c r="B358" s="17" t="s">
        <v>9180</v>
      </c>
      <c r="C358" s="17">
        <v>19698</v>
      </c>
      <c r="D358" s="17" t="s">
        <v>7250</v>
      </c>
      <c r="E358" s="19">
        <v>219698001641</v>
      </c>
      <c r="F358" s="19" t="s">
        <v>7259</v>
      </c>
      <c r="G358" s="19">
        <v>219698000335</v>
      </c>
      <c r="H358" s="18" t="s">
        <v>956</v>
      </c>
      <c r="I358" s="18" t="s">
        <v>7260</v>
      </c>
      <c r="J358" s="17" t="s">
        <v>535</v>
      </c>
      <c r="K358" s="17">
        <v>1</v>
      </c>
      <c r="L358" s="24">
        <v>145130</v>
      </c>
      <c r="M358" s="20">
        <f t="shared" si="10"/>
        <v>27575</v>
      </c>
      <c r="N358" s="24">
        <v>709618</v>
      </c>
      <c r="O358" s="21">
        <f t="shared" si="11"/>
        <v>882323</v>
      </c>
    </row>
    <row r="359" spans="1:15" s="16" customFormat="1" ht="29" x14ac:dyDescent="0.35">
      <c r="A359" s="17" t="s">
        <v>222</v>
      </c>
      <c r="B359" s="17" t="s">
        <v>9180</v>
      </c>
      <c r="C359" s="17">
        <v>19698</v>
      </c>
      <c r="D359" s="17" t="s">
        <v>7250</v>
      </c>
      <c r="E359" s="19">
        <v>219698000033</v>
      </c>
      <c r="F359" s="19" t="s">
        <v>7261</v>
      </c>
      <c r="G359" s="19">
        <v>419698001403</v>
      </c>
      <c r="H359" s="18" t="s">
        <v>7262</v>
      </c>
      <c r="I359" s="18" t="s">
        <v>7263</v>
      </c>
      <c r="J359" s="17" t="s">
        <v>535</v>
      </c>
      <c r="K359" s="17">
        <v>1</v>
      </c>
      <c r="L359" s="24">
        <v>145130</v>
      </c>
      <c r="M359" s="20">
        <f t="shared" si="10"/>
        <v>27575</v>
      </c>
      <c r="N359" s="24">
        <v>709618</v>
      </c>
      <c r="O359" s="21">
        <f t="shared" si="11"/>
        <v>882323</v>
      </c>
    </row>
    <row r="360" spans="1:15" s="16" customFormat="1" ht="29" x14ac:dyDescent="0.35">
      <c r="A360" s="17" t="s">
        <v>222</v>
      </c>
      <c r="B360" s="17" t="s">
        <v>9180</v>
      </c>
      <c r="C360" s="17">
        <v>19698</v>
      </c>
      <c r="D360" s="17" t="s">
        <v>7250</v>
      </c>
      <c r="E360" s="19">
        <v>219698000033</v>
      </c>
      <c r="F360" s="19" t="s">
        <v>7261</v>
      </c>
      <c r="G360" s="19">
        <v>219698000033</v>
      </c>
      <c r="H360" s="18" t="s">
        <v>7264</v>
      </c>
      <c r="I360" s="18" t="s">
        <v>7265</v>
      </c>
      <c r="J360" s="17" t="s">
        <v>535</v>
      </c>
      <c r="K360" s="17">
        <v>1</v>
      </c>
      <c r="L360" s="24">
        <v>145130</v>
      </c>
      <c r="M360" s="20">
        <f t="shared" si="10"/>
        <v>27575</v>
      </c>
      <c r="N360" s="24">
        <v>709618</v>
      </c>
      <c r="O360" s="21">
        <f t="shared" si="11"/>
        <v>882323</v>
      </c>
    </row>
    <row r="361" spans="1:15" s="16" customFormat="1" ht="43.5" x14ac:dyDescent="0.35">
      <c r="A361" s="17" t="s">
        <v>222</v>
      </c>
      <c r="B361" s="17" t="s">
        <v>9180</v>
      </c>
      <c r="C361" s="17">
        <v>19743</v>
      </c>
      <c r="D361" s="17" t="s">
        <v>7266</v>
      </c>
      <c r="E361" s="19">
        <v>219743000961</v>
      </c>
      <c r="F361" s="19" t="s">
        <v>7267</v>
      </c>
      <c r="G361" s="19">
        <v>219743000767</v>
      </c>
      <c r="H361" s="18" t="s">
        <v>7268</v>
      </c>
      <c r="I361" s="18" t="s">
        <v>7269</v>
      </c>
      <c r="J361" s="17" t="s">
        <v>535</v>
      </c>
      <c r="K361" s="17">
        <v>1</v>
      </c>
      <c r="L361" s="24">
        <v>145130</v>
      </c>
      <c r="M361" s="20">
        <f t="shared" si="10"/>
        <v>27575</v>
      </c>
      <c r="N361" s="24">
        <v>709618</v>
      </c>
      <c r="O361" s="21">
        <f t="shared" si="11"/>
        <v>882323</v>
      </c>
    </row>
    <row r="362" spans="1:15" s="16" customFormat="1" ht="29" x14ac:dyDescent="0.35">
      <c r="A362" s="17" t="s">
        <v>222</v>
      </c>
      <c r="B362" s="17" t="s">
        <v>9180</v>
      </c>
      <c r="C362" s="17">
        <v>19743</v>
      </c>
      <c r="D362" s="17" t="s">
        <v>7266</v>
      </c>
      <c r="E362" s="19">
        <v>219743000961</v>
      </c>
      <c r="F362" s="19" t="s">
        <v>7267</v>
      </c>
      <c r="G362" s="19">
        <v>219743000074</v>
      </c>
      <c r="H362" s="18" t="s">
        <v>7270</v>
      </c>
      <c r="I362" s="18" t="s">
        <v>7271</v>
      </c>
      <c r="J362" s="17" t="s">
        <v>535</v>
      </c>
      <c r="K362" s="17">
        <v>1</v>
      </c>
      <c r="L362" s="24">
        <v>145130</v>
      </c>
      <c r="M362" s="20">
        <f t="shared" si="10"/>
        <v>27575</v>
      </c>
      <c r="N362" s="24">
        <v>709618</v>
      </c>
      <c r="O362" s="21">
        <f t="shared" si="11"/>
        <v>882323</v>
      </c>
    </row>
    <row r="363" spans="1:15" s="16" customFormat="1" ht="29" x14ac:dyDescent="0.35">
      <c r="A363" s="17" t="s">
        <v>222</v>
      </c>
      <c r="B363" s="17" t="s">
        <v>9180</v>
      </c>
      <c r="C363" s="17">
        <v>19743</v>
      </c>
      <c r="D363" s="17" t="s">
        <v>7266</v>
      </c>
      <c r="E363" s="19">
        <v>219743000252</v>
      </c>
      <c r="F363" s="19" t="s">
        <v>7272</v>
      </c>
      <c r="G363" s="19">
        <v>219743000821</v>
      </c>
      <c r="H363" s="18" t="s">
        <v>7273</v>
      </c>
      <c r="I363" s="18" t="s">
        <v>7274</v>
      </c>
      <c r="J363" s="17" t="s">
        <v>535</v>
      </c>
      <c r="K363" s="17">
        <v>1</v>
      </c>
      <c r="L363" s="24">
        <v>145130</v>
      </c>
      <c r="M363" s="20">
        <f t="shared" si="10"/>
        <v>27575</v>
      </c>
      <c r="N363" s="24">
        <v>709618</v>
      </c>
      <c r="O363" s="21">
        <f t="shared" si="11"/>
        <v>882323</v>
      </c>
    </row>
    <row r="364" spans="1:15" s="16" customFormat="1" ht="43.5" x14ac:dyDescent="0.35">
      <c r="A364" s="17" t="s">
        <v>222</v>
      </c>
      <c r="B364" s="17" t="s">
        <v>9180</v>
      </c>
      <c r="C364" s="17">
        <v>19743</v>
      </c>
      <c r="D364" s="17" t="s">
        <v>7266</v>
      </c>
      <c r="E364" s="19">
        <v>219743000252</v>
      </c>
      <c r="F364" s="19" t="s">
        <v>7272</v>
      </c>
      <c r="G364" s="19">
        <v>219743000325</v>
      </c>
      <c r="H364" s="18" t="s">
        <v>7275</v>
      </c>
      <c r="I364" s="18" t="s">
        <v>7276</v>
      </c>
      <c r="J364" s="17" t="s">
        <v>535</v>
      </c>
      <c r="K364" s="17">
        <v>1</v>
      </c>
      <c r="L364" s="24">
        <v>145130</v>
      </c>
      <c r="M364" s="20">
        <f t="shared" si="10"/>
        <v>27575</v>
      </c>
      <c r="N364" s="24">
        <v>709618</v>
      </c>
      <c r="O364" s="21">
        <f t="shared" si="11"/>
        <v>882323</v>
      </c>
    </row>
    <row r="365" spans="1:15" s="16" customFormat="1" ht="43.5" x14ac:dyDescent="0.35">
      <c r="A365" s="17" t="s">
        <v>222</v>
      </c>
      <c r="B365" s="17" t="s">
        <v>9180</v>
      </c>
      <c r="C365" s="17">
        <v>19743</v>
      </c>
      <c r="D365" s="17" t="s">
        <v>7266</v>
      </c>
      <c r="E365" s="19">
        <v>219743000180</v>
      </c>
      <c r="F365" s="19" t="s">
        <v>7277</v>
      </c>
      <c r="G365" s="19">
        <v>219743000180</v>
      </c>
      <c r="H365" s="18" t="s">
        <v>7278</v>
      </c>
      <c r="I365" s="18" t="s">
        <v>7279</v>
      </c>
      <c r="J365" s="17" t="s">
        <v>535</v>
      </c>
      <c r="K365" s="17">
        <v>1</v>
      </c>
      <c r="L365" s="24">
        <v>145130</v>
      </c>
      <c r="M365" s="20">
        <f t="shared" si="10"/>
        <v>27575</v>
      </c>
      <c r="N365" s="24">
        <v>709618</v>
      </c>
      <c r="O365" s="21">
        <f t="shared" si="11"/>
        <v>882323</v>
      </c>
    </row>
    <row r="366" spans="1:15" s="16" customFormat="1" ht="58" x14ac:dyDescent="0.35">
      <c r="A366" s="17" t="s">
        <v>222</v>
      </c>
      <c r="B366" s="17" t="s">
        <v>9180</v>
      </c>
      <c r="C366" s="17">
        <v>19743</v>
      </c>
      <c r="D366" s="17" t="s">
        <v>7266</v>
      </c>
      <c r="E366" s="19">
        <v>219743000171</v>
      </c>
      <c r="F366" s="19" t="s">
        <v>7280</v>
      </c>
      <c r="G366" s="19">
        <v>219743000317</v>
      </c>
      <c r="H366" s="18" t="s">
        <v>7281</v>
      </c>
      <c r="I366" s="18" t="s">
        <v>4478</v>
      </c>
      <c r="J366" s="17" t="s">
        <v>535</v>
      </c>
      <c r="K366" s="17">
        <v>1</v>
      </c>
      <c r="L366" s="24">
        <v>145130</v>
      </c>
      <c r="M366" s="20">
        <f t="shared" si="10"/>
        <v>27575</v>
      </c>
      <c r="N366" s="24">
        <v>709618</v>
      </c>
      <c r="O366" s="21">
        <f t="shared" si="11"/>
        <v>882323</v>
      </c>
    </row>
    <row r="367" spans="1:15" s="16" customFormat="1" ht="29" x14ac:dyDescent="0.35">
      <c r="A367" s="17" t="s">
        <v>222</v>
      </c>
      <c r="B367" s="17" t="s">
        <v>9180</v>
      </c>
      <c r="C367" s="17">
        <v>19807</v>
      </c>
      <c r="D367" s="17" t="s">
        <v>7282</v>
      </c>
      <c r="E367" s="19">
        <v>219807000014</v>
      </c>
      <c r="F367" s="19" t="s">
        <v>7283</v>
      </c>
      <c r="G367" s="19">
        <v>219807000014</v>
      </c>
      <c r="H367" s="18" t="s">
        <v>7284</v>
      </c>
      <c r="I367" s="18" t="s">
        <v>7285</v>
      </c>
      <c r="J367" s="17" t="s">
        <v>535</v>
      </c>
      <c r="K367" s="17">
        <v>1</v>
      </c>
      <c r="L367" s="24">
        <v>145130</v>
      </c>
      <c r="M367" s="20">
        <f t="shared" si="10"/>
        <v>27575</v>
      </c>
      <c r="N367" s="24">
        <v>709618</v>
      </c>
      <c r="O367" s="21">
        <f t="shared" si="11"/>
        <v>882323</v>
      </c>
    </row>
    <row r="368" spans="1:15" s="16" customFormat="1" ht="29" x14ac:dyDescent="0.35">
      <c r="A368" s="17" t="s">
        <v>222</v>
      </c>
      <c r="B368" s="17" t="s">
        <v>9180</v>
      </c>
      <c r="C368" s="17">
        <v>19807</v>
      </c>
      <c r="D368" s="17" t="s">
        <v>7282</v>
      </c>
      <c r="E368" s="19">
        <v>219807000260</v>
      </c>
      <c r="F368" s="19" t="s">
        <v>7286</v>
      </c>
      <c r="G368" s="19">
        <v>219807000260</v>
      </c>
      <c r="H368" s="18" t="s">
        <v>7287</v>
      </c>
      <c r="I368" s="18" t="s">
        <v>7288</v>
      </c>
      <c r="J368" s="17" t="s">
        <v>535</v>
      </c>
      <c r="K368" s="17">
        <v>1</v>
      </c>
      <c r="L368" s="24">
        <v>145130</v>
      </c>
      <c r="M368" s="20">
        <f t="shared" si="10"/>
        <v>27575</v>
      </c>
      <c r="N368" s="24">
        <v>709618</v>
      </c>
      <c r="O368" s="21">
        <f t="shared" si="11"/>
        <v>882323</v>
      </c>
    </row>
    <row r="369" spans="1:15" s="16" customFormat="1" ht="29" x14ac:dyDescent="0.35">
      <c r="A369" s="17" t="s">
        <v>222</v>
      </c>
      <c r="B369" s="17" t="s">
        <v>9180</v>
      </c>
      <c r="C369" s="17">
        <v>19807</v>
      </c>
      <c r="D369" s="17" t="s">
        <v>7282</v>
      </c>
      <c r="E369" s="19">
        <v>219807000421</v>
      </c>
      <c r="F369" s="19" t="s">
        <v>7289</v>
      </c>
      <c r="G369" s="19">
        <v>219807000421</v>
      </c>
      <c r="H369" s="18" t="s">
        <v>7290</v>
      </c>
      <c r="I369" s="18" t="s">
        <v>7291</v>
      </c>
      <c r="J369" s="17" t="s">
        <v>535</v>
      </c>
      <c r="K369" s="17">
        <v>1</v>
      </c>
      <c r="L369" s="24">
        <v>145130</v>
      </c>
      <c r="M369" s="20">
        <f t="shared" si="10"/>
        <v>27575</v>
      </c>
      <c r="N369" s="24">
        <v>709618</v>
      </c>
      <c r="O369" s="21">
        <f t="shared" si="11"/>
        <v>882323</v>
      </c>
    </row>
    <row r="370" spans="1:15" s="16" customFormat="1" ht="29" x14ac:dyDescent="0.35">
      <c r="A370" s="17" t="s">
        <v>222</v>
      </c>
      <c r="B370" s="17" t="s">
        <v>9180</v>
      </c>
      <c r="C370" s="17">
        <v>19807</v>
      </c>
      <c r="D370" s="17" t="s">
        <v>7282</v>
      </c>
      <c r="E370" s="19">
        <v>219807000341</v>
      </c>
      <c r="F370" s="19" t="s">
        <v>7292</v>
      </c>
      <c r="G370" s="19">
        <v>219807000341</v>
      </c>
      <c r="H370" s="18" t="s">
        <v>7293</v>
      </c>
      <c r="I370" s="18" t="s">
        <v>7294</v>
      </c>
      <c r="J370" s="17" t="s">
        <v>535</v>
      </c>
      <c r="K370" s="17">
        <v>1</v>
      </c>
      <c r="L370" s="24">
        <v>145130</v>
      </c>
      <c r="M370" s="20">
        <f t="shared" si="10"/>
        <v>27575</v>
      </c>
      <c r="N370" s="24">
        <v>709618</v>
      </c>
      <c r="O370" s="21">
        <f t="shared" si="11"/>
        <v>882323</v>
      </c>
    </row>
    <row r="371" spans="1:15" s="16" customFormat="1" ht="29" x14ac:dyDescent="0.35">
      <c r="A371" s="17" t="s">
        <v>222</v>
      </c>
      <c r="B371" s="17" t="s">
        <v>9180</v>
      </c>
      <c r="C371" s="17">
        <v>19807</v>
      </c>
      <c r="D371" s="17" t="s">
        <v>7282</v>
      </c>
      <c r="E371" s="19">
        <v>219807000243</v>
      </c>
      <c r="F371" s="19" t="s">
        <v>7295</v>
      </c>
      <c r="G371" s="19">
        <v>219807000243</v>
      </c>
      <c r="H371" s="18" t="s">
        <v>7296</v>
      </c>
      <c r="I371" s="18" t="s">
        <v>7297</v>
      </c>
      <c r="J371" s="17" t="s">
        <v>535</v>
      </c>
      <c r="K371" s="17">
        <v>1</v>
      </c>
      <c r="L371" s="24">
        <v>145130</v>
      </c>
      <c r="M371" s="20">
        <f t="shared" si="10"/>
        <v>27575</v>
      </c>
      <c r="N371" s="24">
        <v>709618</v>
      </c>
      <c r="O371" s="21">
        <f t="shared" si="11"/>
        <v>882323</v>
      </c>
    </row>
    <row r="372" spans="1:15" s="16" customFormat="1" x14ac:dyDescent="0.35">
      <c r="A372" s="17" t="s">
        <v>222</v>
      </c>
      <c r="B372" s="17" t="s">
        <v>9180</v>
      </c>
      <c r="C372" s="17">
        <v>19807</v>
      </c>
      <c r="D372" s="17" t="s">
        <v>7282</v>
      </c>
      <c r="E372" s="19">
        <v>219807000243</v>
      </c>
      <c r="F372" s="19" t="s">
        <v>7295</v>
      </c>
      <c r="G372" s="19">
        <v>219807000065</v>
      </c>
      <c r="H372" s="18" t="s">
        <v>7298</v>
      </c>
      <c r="I372" s="18" t="s">
        <v>7299</v>
      </c>
      <c r="J372" s="17" t="s">
        <v>535</v>
      </c>
      <c r="K372" s="17">
        <v>1</v>
      </c>
      <c r="L372" s="24">
        <v>145130</v>
      </c>
      <c r="M372" s="20">
        <f t="shared" si="10"/>
        <v>27575</v>
      </c>
      <c r="N372" s="24">
        <v>709618</v>
      </c>
      <c r="O372" s="21">
        <f t="shared" si="11"/>
        <v>882323</v>
      </c>
    </row>
    <row r="373" spans="1:15" s="16" customFormat="1" ht="29" x14ac:dyDescent="0.35">
      <c r="A373" s="17" t="s">
        <v>222</v>
      </c>
      <c r="B373" s="17" t="s">
        <v>9180</v>
      </c>
      <c r="C373" s="17">
        <v>19807</v>
      </c>
      <c r="D373" s="17" t="s">
        <v>7282</v>
      </c>
      <c r="E373" s="19">
        <v>219807000022</v>
      </c>
      <c r="F373" s="19" t="s">
        <v>7300</v>
      </c>
      <c r="G373" s="19">
        <v>219807000022</v>
      </c>
      <c r="H373" s="18" t="s">
        <v>7301</v>
      </c>
      <c r="I373" s="18" t="s">
        <v>7302</v>
      </c>
      <c r="J373" s="17" t="s">
        <v>535</v>
      </c>
      <c r="K373" s="17">
        <v>1</v>
      </c>
      <c r="L373" s="24">
        <v>145130</v>
      </c>
      <c r="M373" s="20">
        <f t="shared" si="10"/>
        <v>27575</v>
      </c>
      <c r="N373" s="24">
        <v>709618</v>
      </c>
      <c r="O373" s="21">
        <f t="shared" si="11"/>
        <v>882323</v>
      </c>
    </row>
    <row r="374" spans="1:15" s="16" customFormat="1" ht="29" x14ac:dyDescent="0.35">
      <c r="A374" s="17" t="s">
        <v>222</v>
      </c>
      <c r="B374" s="17" t="s">
        <v>9180</v>
      </c>
      <c r="C374" s="17">
        <v>19807</v>
      </c>
      <c r="D374" s="17" t="s">
        <v>7282</v>
      </c>
      <c r="E374" s="19">
        <v>119807000133</v>
      </c>
      <c r="F374" s="19" t="s">
        <v>7303</v>
      </c>
      <c r="G374" s="19">
        <v>119807000168</v>
      </c>
      <c r="H374" s="18" t="s">
        <v>3777</v>
      </c>
      <c r="I374" s="18" t="s">
        <v>7304</v>
      </c>
      <c r="J374" s="17" t="s">
        <v>523</v>
      </c>
      <c r="K374" s="17">
        <v>1</v>
      </c>
      <c r="L374" s="24">
        <v>145130</v>
      </c>
      <c r="M374" s="20">
        <f t="shared" si="10"/>
        <v>27575</v>
      </c>
      <c r="N374" s="24">
        <v>709618</v>
      </c>
      <c r="O374" s="21">
        <f t="shared" si="11"/>
        <v>882323</v>
      </c>
    </row>
    <row r="375" spans="1:15" s="16" customFormat="1" ht="29" x14ac:dyDescent="0.35">
      <c r="A375" s="17" t="s">
        <v>222</v>
      </c>
      <c r="B375" s="17" t="s">
        <v>9180</v>
      </c>
      <c r="C375" s="17">
        <v>19807</v>
      </c>
      <c r="D375" s="17" t="s">
        <v>7282</v>
      </c>
      <c r="E375" s="19">
        <v>219807000952</v>
      </c>
      <c r="F375" s="19" t="s">
        <v>7305</v>
      </c>
      <c r="G375" s="19">
        <v>219807000324</v>
      </c>
      <c r="H375" s="18" t="s">
        <v>7306</v>
      </c>
      <c r="I375" s="18" t="s">
        <v>7307</v>
      </c>
      <c r="J375" s="17" t="s">
        <v>535</v>
      </c>
      <c r="K375" s="17">
        <v>1</v>
      </c>
      <c r="L375" s="24">
        <v>145130</v>
      </c>
      <c r="M375" s="20">
        <f t="shared" si="10"/>
        <v>27575</v>
      </c>
      <c r="N375" s="24">
        <v>709618</v>
      </c>
      <c r="O375" s="21">
        <f t="shared" si="11"/>
        <v>882323</v>
      </c>
    </row>
    <row r="376" spans="1:15" s="16" customFormat="1" ht="29" x14ac:dyDescent="0.35">
      <c r="A376" s="17" t="s">
        <v>222</v>
      </c>
      <c r="B376" s="17" t="s">
        <v>9180</v>
      </c>
      <c r="C376" s="17">
        <v>19807</v>
      </c>
      <c r="D376" s="17" t="s">
        <v>7282</v>
      </c>
      <c r="E376" s="19">
        <v>219807000863</v>
      </c>
      <c r="F376" s="19" t="s">
        <v>7308</v>
      </c>
      <c r="G376" s="19">
        <v>119807000711</v>
      </c>
      <c r="H376" s="18" t="s">
        <v>7309</v>
      </c>
      <c r="I376" s="18" t="s">
        <v>7310</v>
      </c>
      <c r="J376" s="17" t="s">
        <v>523</v>
      </c>
      <c r="K376" s="17">
        <v>1</v>
      </c>
      <c r="L376" s="24">
        <v>145130</v>
      </c>
      <c r="M376" s="20">
        <f t="shared" si="10"/>
        <v>27575</v>
      </c>
      <c r="N376" s="24">
        <v>709618</v>
      </c>
      <c r="O376" s="21">
        <f t="shared" si="11"/>
        <v>882323</v>
      </c>
    </row>
    <row r="377" spans="1:15" s="16" customFormat="1" ht="43.5" x14ac:dyDescent="0.35">
      <c r="A377" s="17" t="s">
        <v>222</v>
      </c>
      <c r="B377" s="17" t="s">
        <v>9180</v>
      </c>
      <c r="C377" s="17">
        <v>19807</v>
      </c>
      <c r="D377" s="17" t="s">
        <v>7282</v>
      </c>
      <c r="E377" s="19">
        <v>119807000125</v>
      </c>
      <c r="F377" s="19" t="s">
        <v>7311</v>
      </c>
      <c r="G377" s="19">
        <v>119807000125</v>
      </c>
      <c r="H377" s="18" t="s">
        <v>7312</v>
      </c>
      <c r="I377" s="18" t="s">
        <v>7313</v>
      </c>
      <c r="J377" s="17" t="s">
        <v>523</v>
      </c>
      <c r="K377" s="17">
        <v>1</v>
      </c>
      <c r="L377" s="24">
        <v>145130</v>
      </c>
      <c r="M377" s="20">
        <f t="shared" si="10"/>
        <v>27575</v>
      </c>
      <c r="N377" s="24">
        <v>709618</v>
      </c>
      <c r="O377" s="21">
        <f t="shared" si="11"/>
        <v>882323</v>
      </c>
    </row>
    <row r="378" spans="1:15" s="16" customFormat="1" ht="29" x14ac:dyDescent="0.35">
      <c r="A378" s="17" t="s">
        <v>222</v>
      </c>
      <c r="B378" s="17" t="s">
        <v>9180</v>
      </c>
      <c r="C378" s="17">
        <v>19824</v>
      </c>
      <c r="D378" s="17" t="s">
        <v>7314</v>
      </c>
      <c r="E378" s="19">
        <v>219824000176</v>
      </c>
      <c r="F378" s="19" t="s">
        <v>7315</v>
      </c>
      <c r="G378" s="19">
        <v>219824000176</v>
      </c>
      <c r="H378" s="18" t="s">
        <v>7316</v>
      </c>
      <c r="I378" s="18" t="s">
        <v>4484</v>
      </c>
      <c r="J378" s="17" t="s">
        <v>535</v>
      </c>
      <c r="K378" s="17">
        <v>1</v>
      </c>
      <c r="L378" s="24">
        <v>145130</v>
      </c>
      <c r="M378" s="20">
        <f t="shared" si="10"/>
        <v>27575</v>
      </c>
      <c r="N378" s="24">
        <v>709618</v>
      </c>
      <c r="O378" s="21">
        <f t="shared" si="11"/>
        <v>882323</v>
      </c>
    </row>
    <row r="379" spans="1:15" s="16" customFormat="1" ht="43.5" x14ac:dyDescent="0.35">
      <c r="A379" s="17" t="s">
        <v>222</v>
      </c>
      <c r="B379" s="17" t="s">
        <v>9180</v>
      </c>
      <c r="C379" s="17">
        <v>19824</v>
      </c>
      <c r="D379" s="17" t="s">
        <v>7314</v>
      </c>
      <c r="E379" s="19">
        <v>219824000206</v>
      </c>
      <c r="F379" s="19" t="s">
        <v>7317</v>
      </c>
      <c r="G379" s="19">
        <v>219824000206</v>
      </c>
      <c r="H379" s="18" t="s">
        <v>7318</v>
      </c>
      <c r="I379" s="18" t="s">
        <v>7319</v>
      </c>
      <c r="J379" s="17" t="s">
        <v>535</v>
      </c>
      <c r="K379" s="17">
        <v>1</v>
      </c>
      <c r="L379" s="24">
        <v>145130</v>
      </c>
      <c r="M379" s="20">
        <f t="shared" si="10"/>
        <v>27575</v>
      </c>
      <c r="N379" s="24">
        <v>709618</v>
      </c>
      <c r="O379" s="21">
        <f t="shared" si="11"/>
        <v>882323</v>
      </c>
    </row>
    <row r="380" spans="1:15" s="16" customFormat="1" ht="29" x14ac:dyDescent="0.35">
      <c r="A380" s="17" t="s">
        <v>222</v>
      </c>
      <c r="B380" s="17" t="s">
        <v>9180</v>
      </c>
      <c r="C380" s="17">
        <v>19824</v>
      </c>
      <c r="D380" s="17" t="s">
        <v>7314</v>
      </c>
      <c r="E380" s="19">
        <v>219824000125</v>
      </c>
      <c r="F380" s="19" t="s">
        <v>7320</v>
      </c>
      <c r="G380" s="19">
        <v>219824000087</v>
      </c>
      <c r="H380" s="18" t="s">
        <v>7321</v>
      </c>
      <c r="I380" s="18" t="s">
        <v>7174</v>
      </c>
      <c r="J380" s="17" t="s">
        <v>535</v>
      </c>
      <c r="K380" s="17">
        <v>1</v>
      </c>
      <c r="L380" s="24">
        <v>145130</v>
      </c>
      <c r="M380" s="20">
        <f t="shared" si="10"/>
        <v>27575</v>
      </c>
      <c r="N380" s="24">
        <v>709618</v>
      </c>
      <c r="O380" s="21">
        <f t="shared" si="11"/>
        <v>882323</v>
      </c>
    </row>
    <row r="381" spans="1:15" s="16" customFormat="1" ht="43.5" x14ac:dyDescent="0.35">
      <c r="A381" s="17" t="s">
        <v>222</v>
      </c>
      <c r="B381" s="17" t="s">
        <v>9180</v>
      </c>
      <c r="C381" s="17">
        <v>19824</v>
      </c>
      <c r="D381" s="17" t="s">
        <v>7314</v>
      </c>
      <c r="E381" s="19">
        <v>219824000150</v>
      </c>
      <c r="F381" s="19" t="s">
        <v>7322</v>
      </c>
      <c r="G381" s="19">
        <v>219824000150</v>
      </c>
      <c r="H381" s="18" t="s">
        <v>7323</v>
      </c>
      <c r="I381" s="18" t="s">
        <v>7324</v>
      </c>
      <c r="J381" s="17" t="s">
        <v>535</v>
      </c>
      <c r="K381" s="17">
        <v>1</v>
      </c>
      <c r="L381" s="24">
        <v>145130</v>
      </c>
      <c r="M381" s="20">
        <f t="shared" si="10"/>
        <v>27575</v>
      </c>
      <c r="N381" s="24">
        <v>709618</v>
      </c>
      <c r="O381" s="21">
        <f t="shared" si="11"/>
        <v>882323</v>
      </c>
    </row>
    <row r="382" spans="1:15" s="16" customFormat="1" ht="43.5" x14ac:dyDescent="0.35">
      <c r="A382" s="17" t="s">
        <v>222</v>
      </c>
      <c r="B382" s="17" t="s">
        <v>9180</v>
      </c>
      <c r="C382" s="17">
        <v>19824</v>
      </c>
      <c r="D382" s="17" t="s">
        <v>7314</v>
      </c>
      <c r="E382" s="19">
        <v>219824001024</v>
      </c>
      <c r="F382" s="19" t="s">
        <v>7325</v>
      </c>
      <c r="G382" s="19">
        <v>219824001024</v>
      </c>
      <c r="H382" s="18" t="s">
        <v>7326</v>
      </c>
      <c r="I382" s="18" t="s">
        <v>7327</v>
      </c>
      <c r="J382" s="17" t="s">
        <v>535</v>
      </c>
      <c r="K382" s="17">
        <v>1</v>
      </c>
      <c r="L382" s="24">
        <v>145130</v>
      </c>
      <c r="M382" s="20">
        <f t="shared" si="10"/>
        <v>27575</v>
      </c>
      <c r="N382" s="24">
        <v>709618</v>
      </c>
      <c r="O382" s="21">
        <f t="shared" si="11"/>
        <v>882323</v>
      </c>
    </row>
    <row r="383" spans="1:15" s="16" customFormat="1" ht="29" x14ac:dyDescent="0.35">
      <c r="A383" s="17" t="s">
        <v>222</v>
      </c>
      <c r="B383" s="17" t="s">
        <v>9180</v>
      </c>
      <c r="C383" s="17">
        <v>19824</v>
      </c>
      <c r="D383" s="17" t="s">
        <v>7314</v>
      </c>
      <c r="E383" s="19">
        <v>219824000061</v>
      </c>
      <c r="F383" s="19" t="s">
        <v>7328</v>
      </c>
      <c r="G383" s="19">
        <v>219824000061</v>
      </c>
      <c r="H383" s="18" t="s">
        <v>7329</v>
      </c>
      <c r="I383" s="18" t="s">
        <v>7330</v>
      </c>
      <c r="J383" s="17" t="s">
        <v>535</v>
      </c>
      <c r="K383" s="17">
        <v>1</v>
      </c>
      <c r="L383" s="24">
        <v>145130</v>
      </c>
      <c r="M383" s="20">
        <f t="shared" si="10"/>
        <v>27575</v>
      </c>
      <c r="N383" s="24">
        <v>709618</v>
      </c>
      <c r="O383" s="21">
        <f t="shared" si="11"/>
        <v>882323</v>
      </c>
    </row>
    <row r="384" spans="1:15" s="16" customFormat="1" ht="43.5" x14ac:dyDescent="0.35">
      <c r="A384" s="17" t="s">
        <v>222</v>
      </c>
      <c r="B384" s="17" t="s">
        <v>9180</v>
      </c>
      <c r="C384" s="17">
        <v>19824</v>
      </c>
      <c r="D384" s="17" t="s">
        <v>7314</v>
      </c>
      <c r="E384" s="19">
        <v>219824000982</v>
      </c>
      <c r="F384" s="19" t="s">
        <v>7331</v>
      </c>
      <c r="G384" s="19">
        <v>219824000052</v>
      </c>
      <c r="H384" s="18" t="s">
        <v>7332</v>
      </c>
      <c r="I384" s="18" t="s">
        <v>7333</v>
      </c>
      <c r="J384" s="17" t="s">
        <v>535</v>
      </c>
      <c r="K384" s="17">
        <v>1</v>
      </c>
      <c r="L384" s="24">
        <v>145130</v>
      </c>
      <c r="M384" s="20">
        <f t="shared" si="10"/>
        <v>27575</v>
      </c>
      <c r="N384" s="24">
        <v>709618</v>
      </c>
      <c r="O384" s="21">
        <f t="shared" si="11"/>
        <v>882323</v>
      </c>
    </row>
    <row r="385" spans="1:15" s="16" customFormat="1" ht="29" x14ac:dyDescent="0.35">
      <c r="A385" s="17" t="s">
        <v>222</v>
      </c>
      <c r="B385" s="17" t="s">
        <v>9180</v>
      </c>
      <c r="C385" s="17">
        <v>19824</v>
      </c>
      <c r="D385" s="17" t="s">
        <v>7314</v>
      </c>
      <c r="E385" s="19">
        <v>219824000109</v>
      </c>
      <c r="F385" s="19" t="s">
        <v>7334</v>
      </c>
      <c r="G385" s="19">
        <v>219824000109</v>
      </c>
      <c r="H385" s="18" t="s">
        <v>7335</v>
      </c>
      <c r="I385" s="18" t="s">
        <v>7336</v>
      </c>
      <c r="J385" s="17" t="s">
        <v>535</v>
      </c>
      <c r="K385" s="17">
        <v>1</v>
      </c>
      <c r="L385" s="24">
        <v>145130</v>
      </c>
      <c r="M385" s="20">
        <f t="shared" si="10"/>
        <v>27575</v>
      </c>
      <c r="N385" s="24">
        <v>709618</v>
      </c>
      <c r="O385" s="21">
        <f t="shared" si="11"/>
        <v>882323</v>
      </c>
    </row>
    <row r="386" spans="1:15" s="16" customFormat="1" x14ac:dyDescent="0.35">
      <c r="A386" s="17" t="s">
        <v>222</v>
      </c>
      <c r="B386" s="17" t="s">
        <v>9180</v>
      </c>
      <c r="C386" s="17">
        <v>19845</v>
      </c>
      <c r="D386" s="17" t="s">
        <v>7337</v>
      </c>
      <c r="E386" s="19">
        <v>219698000726</v>
      </c>
      <c r="F386" s="19" t="s">
        <v>7338</v>
      </c>
      <c r="G386" s="19">
        <v>219698000360</v>
      </c>
      <c r="H386" s="18" t="s">
        <v>7339</v>
      </c>
      <c r="I386" s="18" t="s">
        <v>7340</v>
      </c>
      <c r="J386" s="17" t="s">
        <v>535</v>
      </c>
      <c r="K386" s="17">
        <v>1</v>
      </c>
      <c r="L386" s="24">
        <v>145130</v>
      </c>
      <c r="M386" s="20">
        <f t="shared" si="10"/>
        <v>27575</v>
      </c>
      <c r="N386" s="24">
        <v>709618</v>
      </c>
      <c r="O386" s="21">
        <f t="shared" si="11"/>
        <v>882323</v>
      </c>
    </row>
    <row r="387" spans="1:15" s="16" customFormat="1" ht="29" x14ac:dyDescent="0.35">
      <c r="A387" s="17" t="s">
        <v>222</v>
      </c>
      <c r="B387" s="17" t="s">
        <v>9180</v>
      </c>
      <c r="C387" s="17">
        <v>19845</v>
      </c>
      <c r="D387" s="17" t="s">
        <v>7337</v>
      </c>
      <c r="E387" s="19">
        <v>219698000726</v>
      </c>
      <c r="F387" s="19" t="s">
        <v>7338</v>
      </c>
      <c r="G387" s="19">
        <v>219698000726</v>
      </c>
      <c r="H387" s="18" t="s">
        <v>7341</v>
      </c>
      <c r="I387" s="18" t="s">
        <v>7342</v>
      </c>
      <c r="J387" s="17" t="s">
        <v>535</v>
      </c>
      <c r="K387" s="17">
        <v>1</v>
      </c>
      <c r="L387" s="24">
        <v>145130</v>
      </c>
      <c r="M387" s="20">
        <f t="shared" si="10"/>
        <v>27575</v>
      </c>
      <c r="N387" s="24">
        <v>709618</v>
      </c>
      <c r="O387" s="21">
        <f t="shared" si="11"/>
        <v>882323</v>
      </c>
    </row>
    <row r="388" spans="1:15" s="16" customFormat="1" ht="29" x14ac:dyDescent="0.35">
      <c r="A388" s="17" t="s">
        <v>222</v>
      </c>
      <c r="B388" s="17" t="s">
        <v>9180</v>
      </c>
      <c r="C388" s="17">
        <v>19845</v>
      </c>
      <c r="D388" s="17" t="s">
        <v>7337</v>
      </c>
      <c r="E388" s="19">
        <v>219698000564</v>
      </c>
      <c r="F388" s="19" t="s">
        <v>7343</v>
      </c>
      <c r="G388" s="19">
        <v>219698000564</v>
      </c>
      <c r="H388" s="18" t="s">
        <v>7344</v>
      </c>
      <c r="I388" s="18" t="s">
        <v>7345</v>
      </c>
      <c r="J388" s="17" t="s">
        <v>535</v>
      </c>
      <c r="K388" s="17">
        <v>1</v>
      </c>
      <c r="L388" s="24">
        <v>145130</v>
      </c>
      <c r="M388" s="20">
        <f t="shared" si="10"/>
        <v>27575</v>
      </c>
      <c r="N388" s="24">
        <v>709618</v>
      </c>
      <c r="O388" s="21">
        <f t="shared" si="11"/>
        <v>882323</v>
      </c>
    </row>
    <row r="389" spans="1:15" s="16" customFormat="1" x14ac:dyDescent="0.35">
      <c r="A389" s="17" t="s">
        <v>222</v>
      </c>
      <c r="B389" s="17" t="s">
        <v>9180</v>
      </c>
      <c r="C389" s="17">
        <v>19845</v>
      </c>
      <c r="D389" s="17" t="s">
        <v>7337</v>
      </c>
      <c r="E389" s="19">
        <v>219698000734</v>
      </c>
      <c r="F389" s="19" t="s">
        <v>7346</v>
      </c>
      <c r="G389" s="19">
        <v>419698002302</v>
      </c>
      <c r="H389" s="18" t="s">
        <v>7347</v>
      </c>
      <c r="I389" s="18" t="s">
        <v>7348</v>
      </c>
      <c r="J389" s="17" t="s">
        <v>523</v>
      </c>
      <c r="K389" s="17">
        <v>1</v>
      </c>
      <c r="L389" s="24">
        <v>145130</v>
      </c>
      <c r="M389" s="20">
        <f t="shared" si="10"/>
        <v>27575</v>
      </c>
      <c r="N389" s="24">
        <v>709618</v>
      </c>
      <c r="O389" s="21">
        <f t="shared" si="11"/>
        <v>882323</v>
      </c>
    </row>
    <row r="390" spans="1:15" s="16" customFormat="1" ht="29" x14ac:dyDescent="0.35">
      <c r="A390" s="17" t="s">
        <v>222</v>
      </c>
      <c r="B390" s="17" t="s">
        <v>9180</v>
      </c>
      <c r="C390" s="17">
        <v>19845</v>
      </c>
      <c r="D390" s="17" t="s">
        <v>7337</v>
      </c>
      <c r="E390" s="19">
        <v>219698000076</v>
      </c>
      <c r="F390" s="19" t="s">
        <v>7349</v>
      </c>
      <c r="G390" s="19">
        <v>219698000149</v>
      </c>
      <c r="H390" s="18" t="s">
        <v>7350</v>
      </c>
      <c r="I390" s="18" t="s">
        <v>7351</v>
      </c>
      <c r="J390" s="17" t="s">
        <v>535</v>
      </c>
      <c r="K390" s="17">
        <v>1</v>
      </c>
      <c r="L390" s="24">
        <v>145130</v>
      </c>
      <c r="M390" s="20">
        <f t="shared" si="10"/>
        <v>27575</v>
      </c>
      <c r="N390" s="24">
        <v>709618</v>
      </c>
      <c r="O390" s="21">
        <f t="shared" si="11"/>
        <v>882323</v>
      </c>
    </row>
    <row r="391" spans="1:15" s="16" customFormat="1" ht="29" x14ac:dyDescent="0.35">
      <c r="A391" s="17" t="s">
        <v>222</v>
      </c>
      <c r="B391" s="17" t="s">
        <v>9180</v>
      </c>
      <c r="C391" s="17">
        <v>19845</v>
      </c>
      <c r="D391" s="17" t="s">
        <v>7337</v>
      </c>
      <c r="E391" s="19">
        <v>219698000076</v>
      </c>
      <c r="F391" s="19" t="s">
        <v>7349</v>
      </c>
      <c r="G391" s="19">
        <v>219698000076</v>
      </c>
      <c r="H391" s="18" t="s">
        <v>7352</v>
      </c>
      <c r="I391" s="18" t="s">
        <v>7353</v>
      </c>
      <c r="J391" s="17" t="s">
        <v>535</v>
      </c>
      <c r="K391" s="17">
        <v>1</v>
      </c>
      <c r="L391" s="24">
        <v>145130</v>
      </c>
      <c r="M391" s="20">
        <f t="shared" ref="M391:M454" si="12">ROUND(L391*0.19,0)</f>
        <v>27575</v>
      </c>
      <c r="N391" s="24">
        <v>709618</v>
      </c>
      <c r="O391" s="21">
        <f t="shared" ref="O391:O454" si="13">+L391+M391+N391</f>
        <v>882323</v>
      </c>
    </row>
    <row r="392" spans="1:15" s="16" customFormat="1" ht="29" x14ac:dyDescent="0.35">
      <c r="A392" s="17" t="s">
        <v>222</v>
      </c>
      <c r="B392" s="17" t="s">
        <v>9180</v>
      </c>
      <c r="C392" s="17">
        <v>19001</v>
      </c>
      <c r="D392" s="17" t="s">
        <v>7354</v>
      </c>
      <c r="E392" s="19">
        <v>119001000036</v>
      </c>
      <c r="F392" s="19" t="s">
        <v>7355</v>
      </c>
      <c r="G392" s="19">
        <v>119001000036</v>
      </c>
      <c r="H392" s="18" t="s">
        <v>7356</v>
      </c>
      <c r="I392" s="18" t="s">
        <v>7357</v>
      </c>
      <c r="J392" s="17" t="s">
        <v>523</v>
      </c>
      <c r="K392" s="17">
        <v>1</v>
      </c>
      <c r="L392" s="24">
        <v>145130</v>
      </c>
      <c r="M392" s="20">
        <f t="shared" si="12"/>
        <v>27575</v>
      </c>
      <c r="N392" s="24">
        <v>709618</v>
      </c>
      <c r="O392" s="21">
        <f t="shared" si="13"/>
        <v>882323</v>
      </c>
    </row>
    <row r="393" spans="1:15" s="16" customFormat="1" x14ac:dyDescent="0.35">
      <c r="A393" s="17" t="s">
        <v>222</v>
      </c>
      <c r="B393" s="17" t="s">
        <v>9180</v>
      </c>
      <c r="C393" s="17">
        <v>19001</v>
      </c>
      <c r="D393" s="17" t="s">
        <v>7354</v>
      </c>
      <c r="E393" s="19">
        <v>119001000036</v>
      </c>
      <c r="F393" s="19" t="s">
        <v>7355</v>
      </c>
      <c r="G393" s="19">
        <v>219001001053</v>
      </c>
      <c r="H393" s="18" t="s">
        <v>7358</v>
      </c>
      <c r="I393" s="18" t="s">
        <v>7359</v>
      </c>
      <c r="J393" s="17" t="s">
        <v>523</v>
      </c>
      <c r="K393" s="17">
        <v>1</v>
      </c>
      <c r="L393" s="24">
        <v>145130</v>
      </c>
      <c r="M393" s="20">
        <f t="shared" si="12"/>
        <v>27575</v>
      </c>
      <c r="N393" s="24">
        <v>709618</v>
      </c>
      <c r="O393" s="21">
        <f t="shared" si="13"/>
        <v>882323</v>
      </c>
    </row>
    <row r="394" spans="1:15" s="16" customFormat="1" ht="29" x14ac:dyDescent="0.35">
      <c r="A394" s="17" t="s">
        <v>222</v>
      </c>
      <c r="B394" s="17" t="s">
        <v>9180</v>
      </c>
      <c r="C394" s="17">
        <v>19001</v>
      </c>
      <c r="D394" s="17" t="s">
        <v>7354</v>
      </c>
      <c r="E394" s="19">
        <v>119001004929</v>
      </c>
      <c r="F394" s="19" t="s">
        <v>7360</v>
      </c>
      <c r="G394" s="19">
        <v>119001004929</v>
      </c>
      <c r="H394" s="18" t="s">
        <v>7361</v>
      </c>
      <c r="I394" s="18" t="s">
        <v>7362</v>
      </c>
      <c r="J394" s="17" t="s">
        <v>523</v>
      </c>
      <c r="K394" s="17">
        <v>4</v>
      </c>
      <c r="L394" s="24">
        <v>145130</v>
      </c>
      <c r="M394" s="20">
        <f t="shared" si="12"/>
        <v>27575</v>
      </c>
      <c r="N394" s="24">
        <v>709618</v>
      </c>
      <c r="O394" s="21">
        <f t="shared" si="13"/>
        <v>882323</v>
      </c>
    </row>
    <row r="395" spans="1:15" s="16" customFormat="1" ht="29" x14ac:dyDescent="0.35">
      <c r="A395" s="17" t="s">
        <v>222</v>
      </c>
      <c r="B395" s="17" t="s">
        <v>9180</v>
      </c>
      <c r="C395" s="17">
        <v>19001</v>
      </c>
      <c r="D395" s="17" t="s">
        <v>7354</v>
      </c>
      <c r="E395" s="19">
        <v>119001002837</v>
      </c>
      <c r="F395" s="19" t="s">
        <v>7363</v>
      </c>
      <c r="G395" s="19">
        <v>119001002837</v>
      </c>
      <c r="H395" s="18" t="s">
        <v>7364</v>
      </c>
      <c r="I395" s="18" t="s">
        <v>7365</v>
      </c>
      <c r="J395" s="17" t="s">
        <v>523</v>
      </c>
      <c r="K395" s="17">
        <v>1</v>
      </c>
      <c r="L395" s="24">
        <v>145130</v>
      </c>
      <c r="M395" s="20">
        <f t="shared" si="12"/>
        <v>27575</v>
      </c>
      <c r="N395" s="24">
        <v>709618</v>
      </c>
      <c r="O395" s="21">
        <f t="shared" si="13"/>
        <v>882323</v>
      </c>
    </row>
    <row r="396" spans="1:15" s="16" customFormat="1" x14ac:dyDescent="0.35">
      <c r="A396" s="17" t="s">
        <v>222</v>
      </c>
      <c r="B396" s="17" t="s">
        <v>9180</v>
      </c>
      <c r="C396" s="17">
        <v>19001</v>
      </c>
      <c r="D396" s="17" t="s">
        <v>7354</v>
      </c>
      <c r="E396" s="19">
        <v>119001002195</v>
      </c>
      <c r="F396" s="19" t="s">
        <v>7366</v>
      </c>
      <c r="G396" s="19">
        <v>219001000847</v>
      </c>
      <c r="H396" s="18" t="s">
        <v>7367</v>
      </c>
      <c r="I396" s="18" t="s">
        <v>7368</v>
      </c>
      <c r="J396" s="17" t="s">
        <v>535</v>
      </c>
      <c r="K396" s="17">
        <v>1</v>
      </c>
      <c r="L396" s="24">
        <v>145130</v>
      </c>
      <c r="M396" s="20">
        <f t="shared" si="12"/>
        <v>27575</v>
      </c>
      <c r="N396" s="24">
        <v>709618</v>
      </c>
      <c r="O396" s="21">
        <f t="shared" si="13"/>
        <v>882323</v>
      </c>
    </row>
    <row r="397" spans="1:15" s="16" customFormat="1" ht="29" x14ac:dyDescent="0.35">
      <c r="A397" s="17" t="s">
        <v>222</v>
      </c>
      <c r="B397" s="17" t="s">
        <v>9180</v>
      </c>
      <c r="C397" s="17">
        <v>19001</v>
      </c>
      <c r="D397" s="17" t="s">
        <v>7354</v>
      </c>
      <c r="E397" s="19">
        <v>119001002195</v>
      </c>
      <c r="F397" s="19" t="s">
        <v>7366</v>
      </c>
      <c r="G397" s="19">
        <v>119001001121</v>
      </c>
      <c r="H397" s="18" t="s">
        <v>7369</v>
      </c>
      <c r="I397" s="18" t="s">
        <v>7370</v>
      </c>
      <c r="J397" s="17" t="s">
        <v>523</v>
      </c>
      <c r="K397" s="17">
        <v>1</v>
      </c>
      <c r="L397" s="24">
        <v>145130</v>
      </c>
      <c r="M397" s="20">
        <f t="shared" si="12"/>
        <v>27575</v>
      </c>
      <c r="N397" s="24">
        <v>709618</v>
      </c>
      <c r="O397" s="21">
        <f t="shared" si="13"/>
        <v>882323</v>
      </c>
    </row>
    <row r="398" spans="1:15" s="16" customFormat="1" ht="29" x14ac:dyDescent="0.35">
      <c r="A398" s="17" t="s">
        <v>222</v>
      </c>
      <c r="B398" s="17" t="s">
        <v>9180</v>
      </c>
      <c r="C398" s="17">
        <v>19001</v>
      </c>
      <c r="D398" s="17" t="s">
        <v>7354</v>
      </c>
      <c r="E398" s="19">
        <v>119001002195</v>
      </c>
      <c r="F398" s="19" t="s">
        <v>7366</v>
      </c>
      <c r="G398" s="19">
        <v>219001001070</v>
      </c>
      <c r="H398" s="18" t="s">
        <v>7371</v>
      </c>
      <c r="I398" s="18" t="s">
        <v>7372</v>
      </c>
      <c r="J398" s="17" t="s">
        <v>535</v>
      </c>
      <c r="K398" s="17">
        <v>1</v>
      </c>
      <c r="L398" s="24">
        <v>145130</v>
      </c>
      <c r="M398" s="20">
        <f t="shared" si="12"/>
        <v>27575</v>
      </c>
      <c r="N398" s="24">
        <v>709618</v>
      </c>
      <c r="O398" s="21">
        <f t="shared" si="13"/>
        <v>882323</v>
      </c>
    </row>
    <row r="399" spans="1:15" s="16" customFormat="1" ht="29" x14ac:dyDescent="0.35">
      <c r="A399" s="17" t="s">
        <v>222</v>
      </c>
      <c r="B399" s="17" t="s">
        <v>9180</v>
      </c>
      <c r="C399" s="17">
        <v>19001</v>
      </c>
      <c r="D399" s="17" t="s">
        <v>7354</v>
      </c>
      <c r="E399" s="19">
        <v>119001000575</v>
      </c>
      <c r="F399" s="19" t="s">
        <v>7373</v>
      </c>
      <c r="G399" s="19">
        <v>119001000575</v>
      </c>
      <c r="H399" s="18" t="s">
        <v>7374</v>
      </c>
      <c r="I399" s="18" t="s">
        <v>7375</v>
      </c>
      <c r="J399" s="17" t="s">
        <v>523</v>
      </c>
      <c r="K399" s="17">
        <v>1</v>
      </c>
      <c r="L399" s="24">
        <v>145130</v>
      </c>
      <c r="M399" s="20">
        <f t="shared" si="12"/>
        <v>27575</v>
      </c>
      <c r="N399" s="24">
        <v>709618</v>
      </c>
      <c r="O399" s="21">
        <f t="shared" si="13"/>
        <v>882323</v>
      </c>
    </row>
    <row r="400" spans="1:15" s="16" customFormat="1" ht="29" x14ac:dyDescent="0.35">
      <c r="A400" s="17" t="s">
        <v>222</v>
      </c>
      <c r="B400" s="17" t="s">
        <v>9180</v>
      </c>
      <c r="C400" s="17">
        <v>19001</v>
      </c>
      <c r="D400" s="17" t="s">
        <v>7354</v>
      </c>
      <c r="E400" s="19">
        <v>119001000575</v>
      </c>
      <c r="F400" s="19" t="s">
        <v>7373</v>
      </c>
      <c r="G400" s="19">
        <v>119001002624</v>
      </c>
      <c r="H400" s="18" t="s">
        <v>7376</v>
      </c>
      <c r="I400" s="18" t="s">
        <v>7377</v>
      </c>
      <c r="J400" s="17" t="s">
        <v>523</v>
      </c>
      <c r="K400" s="17">
        <v>1</v>
      </c>
      <c r="L400" s="24">
        <v>145130</v>
      </c>
      <c r="M400" s="20">
        <f t="shared" si="12"/>
        <v>27575</v>
      </c>
      <c r="N400" s="24">
        <v>709618</v>
      </c>
      <c r="O400" s="21">
        <f t="shared" si="13"/>
        <v>882323</v>
      </c>
    </row>
    <row r="401" spans="1:15" s="16" customFormat="1" ht="29" x14ac:dyDescent="0.35">
      <c r="A401" s="17" t="s">
        <v>222</v>
      </c>
      <c r="B401" s="17" t="s">
        <v>9180</v>
      </c>
      <c r="C401" s="17">
        <v>19001</v>
      </c>
      <c r="D401" s="17" t="s">
        <v>7354</v>
      </c>
      <c r="E401" s="19">
        <v>119001000061</v>
      </c>
      <c r="F401" s="19" t="s">
        <v>7378</v>
      </c>
      <c r="G401" s="19">
        <v>119001003035</v>
      </c>
      <c r="H401" s="18" t="s">
        <v>4975</v>
      </c>
      <c r="I401" s="18" t="s">
        <v>7379</v>
      </c>
      <c r="J401" s="17" t="s">
        <v>523</v>
      </c>
      <c r="K401" s="17">
        <v>1</v>
      </c>
      <c r="L401" s="24">
        <v>145130</v>
      </c>
      <c r="M401" s="20">
        <f t="shared" si="12"/>
        <v>27575</v>
      </c>
      <c r="N401" s="24">
        <v>709618</v>
      </c>
      <c r="O401" s="21">
        <f t="shared" si="13"/>
        <v>882323</v>
      </c>
    </row>
    <row r="402" spans="1:15" s="16" customFormat="1" x14ac:dyDescent="0.35">
      <c r="A402" s="17" t="s">
        <v>222</v>
      </c>
      <c r="B402" s="17" t="s">
        <v>9180</v>
      </c>
      <c r="C402" s="17">
        <v>19001</v>
      </c>
      <c r="D402" s="17" t="s">
        <v>7354</v>
      </c>
      <c r="E402" s="19">
        <v>119001000061</v>
      </c>
      <c r="F402" s="19" t="s">
        <v>7378</v>
      </c>
      <c r="G402" s="19">
        <v>219001002947</v>
      </c>
      <c r="H402" s="18" t="s">
        <v>7380</v>
      </c>
      <c r="I402" s="18" t="s">
        <v>7381</v>
      </c>
      <c r="J402" s="17" t="s">
        <v>535</v>
      </c>
      <c r="K402" s="17">
        <v>1</v>
      </c>
      <c r="L402" s="24">
        <v>145130</v>
      </c>
      <c r="M402" s="20">
        <f t="shared" si="12"/>
        <v>27575</v>
      </c>
      <c r="N402" s="24">
        <v>709618</v>
      </c>
      <c r="O402" s="21">
        <f t="shared" si="13"/>
        <v>882323</v>
      </c>
    </row>
    <row r="403" spans="1:15" s="16" customFormat="1" ht="29" x14ac:dyDescent="0.35">
      <c r="A403" s="17" t="s">
        <v>222</v>
      </c>
      <c r="B403" s="17" t="s">
        <v>9180</v>
      </c>
      <c r="C403" s="17">
        <v>19001</v>
      </c>
      <c r="D403" s="17" t="s">
        <v>7354</v>
      </c>
      <c r="E403" s="19">
        <v>119001000524</v>
      </c>
      <c r="F403" s="19" t="s">
        <v>3256</v>
      </c>
      <c r="G403" s="19">
        <v>319001002160</v>
      </c>
      <c r="H403" s="18" t="s">
        <v>7382</v>
      </c>
      <c r="I403" s="18" t="s">
        <v>7383</v>
      </c>
      <c r="J403" s="17" t="s">
        <v>523</v>
      </c>
      <c r="K403" s="17">
        <v>1</v>
      </c>
      <c r="L403" s="24">
        <v>145130</v>
      </c>
      <c r="M403" s="20">
        <f t="shared" si="12"/>
        <v>27575</v>
      </c>
      <c r="N403" s="24">
        <v>709618</v>
      </c>
      <c r="O403" s="21">
        <f t="shared" si="13"/>
        <v>882323</v>
      </c>
    </row>
    <row r="404" spans="1:15" s="16" customFormat="1" ht="29" x14ac:dyDescent="0.35">
      <c r="A404" s="17" t="s">
        <v>222</v>
      </c>
      <c r="B404" s="17" t="s">
        <v>9180</v>
      </c>
      <c r="C404" s="17">
        <v>19001</v>
      </c>
      <c r="D404" s="17" t="s">
        <v>7354</v>
      </c>
      <c r="E404" s="19">
        <v>119001002551</v>
      </c>
      <c r="F404" s="19" t="s">
        <v>959</v>
      </c>
      <c r="G404" s="19">
        <v>119001002551</v>
      </c>
      <c r="H404" s="18" t="s">
        <v>7384</v>
      </c>
      <c r="I404" s="18" t="s">
        <v>7385</v>
      </c>
      <c r="J404" s="17" t="s">
        <v>523</v>
      </c>
      <c r="K404" s="17">
        <v>1</v>
      </c>
      <c r="L404" s="24">
        <v>145130</v>
      </c>
      <c r="M404" s="20">
        <f t="shared" si="12"/>
        <v>27575</v>
      </c>
      <c r="N404" s="24">
        <v>709618</v>
      </c>
      <c r="O404" s="21">
        <f t="shared" si="13"/>
        <v>882323</v>
      </c>
    </row>
    <row r="405" spans="1:15" s="16" customFormat="1" ht="29" x14ac:dyDescent="0.35">
      <c r="A405" s="17" t="s">
        <v>222</v>
      </c>
      <c r="B405" s="17" t="s">
        <v>9180</v>
      </c>
      <c r="C405" s="17">
        <v>19001</v>
      </c>
      <c r="D405" s="17" t="s">
        <v>7354</v>
      </c>
      <c r="E405" s="19">
        <v>119001000486</v>
      </c>
      <c r="F405" s="19" t="s">
        <v>6384</v>
      </c>
      <c r="G405" s="19">
        <v>119001000664</v>
      </c>
      <c r="H405" s="18" t="s">
        <v>7386</v>
      </c>
      <c r="I405" s="18" t="s">
        <v>7387</v>
      </c>
      <c r="J405" s="17" t="s">
        <v>523</v>
      </c>
      <c r="K405" s="17">
        <v>1</v>
      </c>
      <c r="L405" s="24">
        <v>145130</v>
      </c>
      <c r="M405" s="20">
        <f t="shared" si="12"/>
        <v>27575</v>
      </c>
      <c r="N405" s="24">
        <v>709618</v>
      </c>
      <c r="O405" s="21">
        <f t="shared" si="13"/>
        <v>882323</v>
      </c>
    </row>
    <row r="406" spans="1:15" s="16" customFormat="1" x14ac:dyDescent="0.35">
      <c r="A406" s="17" t="s">
        <v>222</v>
      </c>
      <c r="B406" s="17" t="s">
        <v>9180</v>
      </c>
      <c r="C406" s="17">
        <v>19001</v>
      </c>
      <c r="D406" s="17" t="s">
        <v>7354</v>
      </c>
      <c r="E406" s="19">
        <v>219001000880</v>
      </c>
      <c r="F406" s="19" t="s">
        <v>7388</v>
      </c>
      <c r="G406" s="19">
        <v>219001000952</v>
      </c>
      <c r="H406" s="18" t="s">
        <v>7389</v>
      </c>
      <c r="I406" s="18" t="s">
        <v>5067</v>
      </c>
      <c r="J406" s="17" t="s">
        <v>535</v>
      </c>
      <c r="K406" s="17">
        <v>1</v>
      </c>
      <c r="L406" s="24">
        <v>145130</v>
      </c>
      <c r="M406" s="20">
        <f t="shared" si="12"/>
        <v>27575</v>
      </c>
      <c r="N406" s="24">
        <v>709618</v>
      </c>
      <c r="O406" s="21">
        <f t="shared" si="13"/>
        <v>882323</v>
      </c>
    </row>
    <row r="407" spans="1:15" s="16" customFormat="1" x14ac:dyDescent="0.35">
      <c r="A407" s="17" t="s">
        <v>222</v>
      </c>
      <c r="B407" s="17" t="s">
        <v>9180</v>
      </c>
      <c r="C407" s="17">
        <v>19001</v>
      </c>
      <c r="D407" s="17" t="s">
        <v>7354</v>
      </c>
      <c r="E407" s="19">
        <v>119001001199</v>
      </c>
      <c r="F407" s="19" t="s">
        <v>7390</v>
      </c>
      <c r="G407" s="19">
        <v>119001000729</v>
      </c>
      <c r="H407" s="18" t="s">
        <v>7391</v>
      </c>
      <c r="I407" s="18" t="s">
        <v>7392</v>
      </c>
      <c r="J407" s="17" t="s">
        <v>523</v>
      </c>
      <c r="K407" s="17">
        <v>1</v>
      </c>
      <c r="L407" s="24">
        <v>145130</v>
      </c>
      <c r="M407" s="20">
        <f t="shared" si="12"/>
        <v>27575</v>
      </c>
      <c r="N407" s="24">
        <v>709618</v>
      </c>
      <c r="O407" s="21">
        <f t="shared" si="13"/>
        <v>882323</v>
      </c>
    </row>
    <row r="408" spans="1:15" s="16" customFormat="1" x14ac:dyDescent="0.35">
      <c r="A408" s="17" t="s">
        <v>222</v>
      </c>
      <c r="B408" s="17" t="s">
        <v>9180</v>
      </c>
      <c r="C408" s="17">
        <v>19001</v>
      </c>
      <c r="D408" s="17" t="s">
        <v>7354</v>
      </c>
      <c r="E408" s="19">
        <v>119001000079</v>
      </c>
      <c r="F408" s="19" t="s">
        <v>7393</v>
      </c>
      <c r="G408" s="19">
        <v>119001002853</v>
      </c>
      <c r="H408" s="18" t="s">
        <v>7394</v>
      </c>
      <c r="I408" s="18" t="s">
        <v>7395</v>
      </c>
      <c r="J408" s="17" t="s">
        <v>523</v>
      </c>
      <c r="K408" s="17">
        <v>1</v>
      </c>
      <c r="L408" s="24">
        <v>145130</v>
      </c>
      <c r="M408" s="20">
        <f t="shared" si="12"/>
        <v>27575</v>
      </c>
      <c r="N408" s="24">
        <v>709618</v>
      </c>
      <c r="O408" s="21">
        <f t="shared" si="13"/>
        <v>882323</v>
      </c>
    </row>
    <row r="409" spans="1:15" s="16" customFormat="1" x14ac:dyDescent="0.35">
      <c r="A409" s="17" t="s">
        <v>222</v>
      </c>
      <c r="B409" s="17" t="s">
        <v>9180</v>
      </c>
      <c r="C409" s="17">
        <v>19001</v>
      </c>
      <c r="D409" s="17" t="s">
        <v>7354</v>
      </c>
      <c r="E409" s="19">
        <v>119001000079</v>
      </c>
      <c r="F409" s="19" t="s">
        <v>7393</v>
      </c>
      <c r="G409" s="19">
        <v>119001002179</v>
      </c>
      <c r="H409" s="18" t="s">
        <v>7056</v>
      </c>
      <c r="I409" s="18" t="s">
        <v>7396</v>
      </c>
      <c r="J409" s="17" t="s">
        <v>523</v>
      </c>
      <c r="K409" s="17">
        <v>1</v>
      </c>
      <c r="L409" s="24">
        <v>145130</v>
      </c>
      <c r="M409" s="20">
        <f t="shared" si="12"/>
        <v>27575</v>
      </c>
      <c r="N409" s="24">
        <v>709618</v>
      </c>
      <c r="O409" s="21">
        <f t="shared" si="13"/>
        <v>882323</v>
      </c>
    </row>
    <row r="410" spans="1:15" s="16" customFormat="1" ht="29" x14ac:dyDescent="0.35">
      <c r="A410" s="17" t="s">
        <v>222</v>
      </c>
      <c r="B410" s="17" t="s">
        <v>9180</v>
      </c>
      <c r="C410" s="17">
        <v>19001</v>
      </c>
      <c r="D410" s="17" t="s">
        <v>7354</v>
      </c>
      <c r="E410" s="19">
        <v>119001003973</v>
      </c>
      <c r="F410" s="19" t="s">
        <v>7397</v>
      </c>
      <c r="G410" s="19">
        <v>119001003973</v>
      </c>
      <c r="H410" s="18" t="s">
        <v>7398</v>
      </c>
      <c r="I410" s="18" t="s">
        <v>7399</v>
      </c>
      <c r="J410" s="17" t="s">
        <v>523</v>
      </c>
      <c r="K410" s="17">
        <v>1</v>
      </c>
      <c r="L410" s="24">
        <v>145130</v>
      </c>
      <c r="M410" s="20">
        <f t="shared" si="12"/>
        <v>27575</v>
      </c>
      <c r="N410" s="24">
        <v>709618</v>
      </c>
      <c r="O410" s="21">
        <f t="shared" si="13"/>
        <v>882323</v>
      </c>
    </row>
    <row r="411" spans="1:15" s="16" customFormat="1" x14ac:dyDescent="0.35">
      <c r="A411" s="17" t="s">
        <v>222</v>
      </c>
      <c r="B411" s="17" t="s">
        <v>9180</v>
      </c>
      <c r="C411" s="17">
        <v>19001</v>
      </c>
      <c r="D411" s="17" t="s">
        <v>7354</v>
      </c>
      <c r="E411" s="19">
        <v>219001001045</v>
      </c>
      <c r="F411" s="19" t="s">
        <v>7400</v>
      </c>
      <c r="G411" s="19">
        <v>219001001045</v>
      </c>
      <c r="H411" s="18" t="s">
        <v>7401</v>
      </c>
      <c r="I411" s="18" t="s">
        <v>7402</v>
      </c>
      <c r="J411" s="17" t="s">
        <v>535</v>
      </c>
      <c r="K411" s="17">
        <v>1</v>
      </c>
      <c r="L411" s="24">
        <v>145130</v>
      </c>
      <c r="M411" s="20">
        <f t="shared" si="12"/>
        <v>27575</v>
      </c>
      <c r="N411" s="24">
        <v>709618</v>
      </c>
      <c r="O411" s="21">
        <f t="shared" si="13"/>
        <v>882323</v>
      </c>
    </row>
    <row r="412" spans="1:15" s="16" customFormat="1" ht="29" x14ac:dyDescent="0.35">
      <c r="A412" s="17" t="s">
        <v>222</v>
      </c>
      <c r="B412" s="17" t="s">
        <v>9180</v>
      </c>
      <c r="C412" s="17">
        <v>19001</v>
      </c>
      <c r="D412" s="17" t="s">
        <v>7354</v>
      </c>
      <c r="E412" s="19">
        <v>119001000052</v>
      </c>
      <c r="F412" s="19" t="s">
        <v>6775</v>
      </c>
      <c r="G412" s="19">
        <v>119001000052</v>
      </c>
      <c r="H412" s="18" t="s">
        <v>7403</v>
      </c>
      <c r="I412" s="18" t="s">
        <v>7404</v>
      </c>
      <c r="J412" s="17" t="s">
        <v>523</v>
      </c>
      <c r="K412" s="17">
        <v>3</v>
      </c>
      <c r="L412" s="24">
        <v>145130</v>
      </c>
      <c r="M412" s="20">
        <f t="shared" si="12"/>
        <v>27575</v>
      </c>
      <c r="N412" s="24">
        <v>709618</v>
      </c>
      <c r="O412" s="21">
        <f t="shared" si="13"/>
        <v>882323</v>
      </c>
    </row>
    <row r="413" spans="1:15" s="16" customFormat="1" x14ac:dyDescent="0.35">
      <c r="A413" s="17" t="s">
        <v>222</v>
      </c>
      <c r="B413" s="17" t="s">
        <v>9180</v>
      </c>
      <c r="C413" s="17">
        <v>19001</v>
      </c>
      <c r="D413" s="17" t="s">
        <v>7354</v>
      </c>
      <c r="E413" s="19">
        <v>119001003990</v>
      </c>
      <c r="F413" s="19" t="s">
        <v>7405</v>
      </c>
      <c r="G413" s="19">
        <v>119001004759</v>
      </c>
      <c r="H413" s="18" t="s">
        <v>7406</v>
      </c>
      <c r="I413" s="18" t="s">
        <v>7407</v>
      </c>
      <c r="J413" s="17" t="s">
        <v>523</v>
      </c>
      <c r="K413" s="17">
        <v>1</v>
      </c>
      <c r="L413" s="24">
        <v>145130</v>
      </c>
      <c r="M413" s="20">
        <f t="shared" si="12"/>
        <v>27575</v>
      </c>
      <c r="N413" s="24">
        <v>709618</v>
      </c>
      <c r="O413" s="21">
        <f t="shared" si="13"/>
        <v>882323</v>
      </c>
    </row>
    <row r="414" spans="1:15" s="16" customFormat="1" x14ac:dyDescent="0.35">
      <c r="A414" s="17" t="s">
        <v>222</v>
      </c>
      <c r="B414" s="17" t="s">
        <v>9180</v>
      </c>
      <c r="C414" s="17">
        <v>19001</v>
      </c>
      <c r="D414" s="17" t="s">
        <v>7354</v>
      </c>
      <c r="E414" s="19">
        <v>119001000044</v>
      </c>
      <c r="F414" s="19" t="s">
        <v>4593</v>
      </c>
      <c r="G414" s="19">
        <v>119001000541</v>
      </c>
      <c r="H414" s="18" t="s">
        <v>7408</v>
      </c>
      <c r="I414" s="18" t="s">
        <v>7409</v>
      </c>
      <c r="J414" s="17" t="s">
        <v>523</v>
      </c>
      <c r="K414" s="17">
        <v>1</v>
      </c>
      <c r="L414" s="24">
        <v>145130</v>
      </c>
      <c r="M414" s="20">
        <f t="shared" si="12"/>
        <v>27575</v>
      </c>
      <c r="N414" s="24">
        <v>709618</v>
      </c>
      <c r="O414" s="21">
        <f t="shared" si="13"/>
        <v>882323</v>
      </c>
    </row>
    <row r="415" spans="1:15" s="16" customFormat="1" x14ac:dyDescent="0.35">
      <c r="A415" s="17" t="s">
        <v>222</v>
      </c>
      <c r="B415" s="17" t="s">
        <v>9180</v>
      </c>
      <c r="C415" s="17">
        <v>19001</v>
      </c>
      <c r="D415" s="17" t="s">
        <v>7354</v>
      </c>
      <c r="E415" s="19">
        <v>219001000774</v>
      </c>
      <c r="F415" s="19" t="s">
        <v>3070</v>
      </c>
      <c r="G415" s="19">
        <v>219001000774</v>
      </c>
      <c r="H415" s="18" t="s">
        <v>4036</v>
      </c>
      <c r="I415" s="18" t="s">
        <v>3070</v>
      </c>
      <c r="J415" s="17" t="s">
        <v>535</v>
      </c>
      <c r="K415" s="17">
        <v>1</v>
      </c>
      <c r="L415" s="24">
        <v>145130</v>
      </c>
      <c r="M415" s="20">
        <f t="shared" si="12"/>
        <v>27575</v>
      </c>
      <c r="N415" s="24">
        <v>709618</v>
      </c>
      <c r="O415" s="21">
        <f t="shared" si="13"/>
        <v>882323</v>
      </c>
    </row>
    <row r="416" spans="1:15" s="16" customFormat="1" x14ac:dyDescent="0.35">
      <c r="A416" s="17" t="s">
        <v>222</v>
      </c>
      <c r="B416" s="17" t="s">
        <v>9180</v>
      </c>
      <c r="C416" s="17">
        <v>19001</v>
      </c>
      <c r="D416" s="17" t="s">
        <v>7354</v>
      </c>
      <c r="E416" s="19">
        <v>119001000265</v>
      </c>
      <c r="F416" s="19" t="s">
        <v>4964</v>
      </c>
      <c r="G416" s="19">
        <v>119001000621</v>
      </c>
      <c r="H416" s="18" t="s">
        <v>7410</v>
      </c>
      <c r="I416" s="18" t="s">
        <v>7411</v>
      </c>
      <c r="J416" s="17" t="s">
        <v>523</v>
      </c>
      <c r="K416" s="17">
        <v>1</v>
      </c>
      <c r="L416" s="24">
        <v>145130</v>
      </c>
      <c r="M416" s="20">
        <f t="shared" si="12"/>
        <v>27575</v>
      </c>
      <c r="N416" s="24">
        <v>709618</v>
      </c>
      <c r="O416" s="21">
        <f t="shared" si="13"/>
        <v>882323</v>
      </c>
    </row>
    <row r="417" spans="1:15" s="16" customFormat="1" ht="43.5" x14ac:dyDescent="0.35">
      <c r="A417" s="17" t="s">
        <v>222</v>
      </c>
      <c r="B417" s="17" t="s">
        <v>9180</v>
      </c>
      <c r="C417" s="17">
        <v>19001</v>
      </c>
      <c r="D417" s="17" t="s">
        <v>7354</v>
      </c>
      <c r="E417" s="19">
        <v>119001003981</v>
      </c>
      <c r="F417" s="19" t="s">
        <v>7412</v>
      </c>
      <c r="G417" s="19">
        <v>119001000109</v>
      </c>
      <c r="H417" s="18" t="s">
        <v>7413</v>
      </c>
      <c r="I417" s="18" t="s">
        <v>7414</v>
      </c>
      <c r="J417" s="17" t="s">
        <v>523</v>
      </c>
      <c r="K417" s="17">
        <v>1</v>
      </c>
      <c r="L417" s="24">
        <v>145130</v>
      </c>
      <c r="M417" s="20">
        <f t="shared" si="12"/>
        <v>27575</v>
      </c>
      <c r="N417" s="24">
        <v>709618</v>
      </c>
      <c r="O417" s="21">
        <f t="shared" si="13"/>
        <v>882323</v>
      </c>
    </row>
    <row r="418" spans="1:15" s="16" customFormat="1" ht="29" x14ac:dyDescent="0.35">
      <c r="A418" s="17" t="s">
        <v>222</v>
      </c>
      <c r="B418" s="17" t="s">
        <v>4448</v>
      </c>
      <c r="C418" s="17">
        <v>20032</v>
      </c>
      <c r="D418" s="17" t="s">
        <v>7415</v>
      </c>
      <c r="E418" s="19">
        <v>220032000053</v>
      </c>
      <c r="F418" s="19" t="s">
        <v>7416</v>
      </c>
      <c r="G418" s="19">
        <v>220032000576</v>
      </c>
      <c r="H418" s="18" t="s">
        <v>4044</v>
      </c>
      <c r="I418" s="18" t="s">
        <v>7417</v>
      </c>
      <c r="J418" s="17" t="s">
        <v>535</v>
      </c>
      <c r="K418" s="17">
        <v>1</v>
      </c>
      <c r="L418" s="24">
        <v>145130</v>
      </c>
      <c r="M418" s="20">
        <f t="shared" si="12"/>
        <v>27575</v>
      </c>
      <c r="N418" s="24">
        <v>709618</v>
      </c>
      <c r="O418" s="21">
        <f t="shared" si="13"/>
        <v>882323</v>
      </c>
    </row>
    <row r="419" spans="1:15" s="16" customFormat="1" ht="29" x14ac:dyDescent="0.35">
      <c r="A419" s="17" t="s">
        <v>222</v>
      </c>
      <c r="B419" s="17" t="s">
        <v>4448</v>
      </c>
      <c r="C419" s="17">
        <v>20032</v>
      </c>
      <c r="D419" s="17" t="s">
        <v>7415</v>
      </c>
      <c r="E419" s="19">
        <v>220032000584</v>
      </c>
      <c r="F419" s="19" t="s">
        <v>7418</v>
      </c>
      <c r="G419" s="19">
        <v>220032000584</v>
      </c>
      <c r="H419" s="18" t="s">
        <v>7418</v>
      </c>
      <c r="I419" s="18" t="s">
        <v>7419</v>
      </c>
      <c r="J419" s="17" t="s">
        <v>535</v>
      </c>
      <c r="K419" s="17">
        <v>1</v>
      </c>
      <c r="L419" s="24">
        <v>145130</v>
      </c>
      <c r="M419" s="20">
        <f t="shared" si="12"/>
        <v>27575</v>
      </c>
      <c r="N419" s="24">
        <v>709618</v>
      </c>
      <c r="O419" s="21">
        <f t="shared" si="13"/>
        <v>882323</v>
      </c>
    </row>
    <row r="420" spans="1:15" s="16" customFormat="1" x14ac:dyDescent="0.35">
      <c r="A420" s="17" t="s">
        <v>222</v>
      </c>
      <c r="B420" s="17" t="s">
        <v>4448</v>
      </c>
      <c r="C420" s="17">
        <v>20032</v>
      </c>
      <c r="D420" s="17" t="s">
        <v>7415</v>
      </c>
      <c r="E420" s="19">
        <v>120032000202</v>
      </c>
      <c r="F420" s="19" t="s">
        <v>7420</v>
      </c>
      <c r="G420" s="19">
        <v>120032000016</v>
      </c>
      <c r="H420" s="18" t="s">
        <v>7421</v>
      </c>
      <c r="I420" s="18" t="s">
        <v>7422</v>
      </c>
      <c r="J420" s="17" t="s">
        <v>523</v>
      </c>
      <c r="K420" s="17">
        <v>2</v>
      </c>
      <c r="L420" s="24">
        <v>145130</v>
      </c>
      <c r="M420" s="20">
        <f t="shared" si="12"/>
        <v>27575</v>
      </c>
      <c r="N420" s="24">
        <v>709618</v>
      </c>
      <c r="O420" s="21">
        <f t="shared" si="13"/>
        <v>882323</v>
      </c>
    </row>
    <row r="421" spans="1:15" s="16" customFormat="1" ht="43.5" x14ac:dyDescent="0.35">
      <c r="A421" s="17" t="s">
        <v>222</v>
      </c>
      <c r="B421" s="17" t="s">
        <v>4448</v>
      </c>
      <c r="C421" s="17">
        <v>20032</v>
      </c>
      <c r="D421" s="17" t="s">
        <v>7415</v>
      </c>
      <c r="E421" s="19">
        <v>120032000202</v>
      </c>
      <c r="F421" s="19" t="s">
        <v>7420</v>
      </c>
      <c r="G421" s="19">
        <v>120032009218</v>
      </c>
      <c r="H421" s="18" t="s">
        <v>7423</v>
      </c>
      <c r="I421" s="18" t="s">
        <v>7424</v>
      </c>
      <c r="J421" s="17" t="s">
        <v>523</v>
      </c>
      <c r="K421" s="17">
        <v>2</v>
      </c>
      <c r="L421" s="24">
        <v>145130</v>
      </c>
      <c r="M421" s="20">
        <f t="shared" si="12"/>
        <v>27575</v>
      </c>
      <c r="N421" s="24">
        <v>709618</v>
      </c>
      <c r="O421" s="21">
        <f t="shared" si="13"/>
        <v>882323</v>
      </c>
    </row>
    <row r="422" spans="1:15" s="16" customFormat="1" ht="29" x14ac:dyDescent="0.35">
      <c r="A422" s="17" t="s">
        <v>222</v>
      </c>
      <c r="B422" s="17" t="s">
        <v>4448</v>
      </c>
      <c r="C422" s="17">
        <v>20032</v>
      </c>
      <c r="D422" s="17" t="s">
        <v>7415</v>
      </c>
      <c r="E422" s="19">
        <v>120032000202</v>
      </c>
      <c r="F422" s="19" t="s">
        <v>7420</v>
      </c>
      <c r="G422" s="19">
        <v>120032000032</v>
      </c>
      <c r="H422" s="18" t="s">
        <v>7425</v>
      </c>
      <c r="I422" s="18" t="s">
        <v>7426</v>
      </c>
      <c r="J422" s="17" t="s">
        <v>523</v>
      </c>
      <c r="K422" s="17">
        <v>2</v>
      </c>
      <c r="L422" s="24">
        <v>145130</v>
      </c>
      <c r="M422" s="20">
        <f t="shared" si="12"/>
        <v>27575</v>
      </c>
      <c r="N422" s="24">
        <v>709618</v>
      </c>
      <c r="O422" s="21">
        <f t="shared" si="13"/>
        <v>882323</v>
      </c>
    </row>
    <row r="423" spans="1:15" s="16" customFormat="1" x14ac:dyDescent="0.35">
      <c r="A423" s="17" t="s">
        <v>222</v>
      </c>
      <c r="B423" s="17" t="s">
        <v>4448</v>
      </c>
      <c r="C423" s="17">
        <v>20032</v>
      </c>
      <c r="D423" s="17" t="s">
        <v>7415</v>
      </c>
      <c r="E423" s="19">
        <v>120032000202</v>
      </c>
      <c r="F423" s="19" t="s">
        <v>7420</v>
      </c>
      <c r="G423" s="19">
        <v>220032000631</v>
      </c>
      <c r="H423" s="18" t="s">
        <v>2852</v>
      </c>
      <c r="I423" s="18" t="s">
        <v>7427</v>
      </c>
      <c r="J423" s="17" t="s">
        <v>523</v>
      </c>
      <c r="K423" s="17">
        <v>1</v>
      </c>
      <c r="L423" s="24">
        <v>145130</v>
      </c>
      <c r="M423" s="20">
        <f t="shared" si="12"/>
        <v>27575</v>
      </c>
      <c r="N423" s="24">
        <v>709618</v>
      </c>
      <c r="O423" s="21">
        <f t="shared" si="13"/>
        <v>882323</v>
      </c>
    </row>
    <row r="424" spans="1:15" s="16" customFormat="1" ht="29" x14ac:dyDescent="0.35">
      <c r="A424" s="17" t="s">
        <v>222</v>
      </c>
      <c r="B424" s="17" t="s">
        <v>4448</v>
      </c>
      <c r="C424" s="17">
        <v>20032</v>
      </c>
      <c r="D424" s="17" t="s">
        <v>7415</v>
      </c>
      <c r="E424" s="19">
        <v>220032000762</v>
      </c>
      <c r="F424" s="19" t="s">
        <v>6094</v>
      </c>
      <c r="G424" s="19">
        <v>220032000355</v>
      </c>
      <c r="H424" s="18" t="s">
        <v>7428</v>
      </c>
      <c r="I424" s="18" t="s">
        <v>7429</v>
      </c>
      <c r="J424" s="17" t="s">
        <v>535</v>
      </c>
      <c r="K424" s="17">
        <v>2</v>
      </c>
      <c r="L424" s="24">
        <v>145130</v>
      </c>
      <c r="M424" s="20">
        <f t="shared" si="12"/>
        <v>27575</v>
      </c>
      <c r="N424" s="24">
        <v>709618</v>
      </c>
      <c r="O424" s="21">
        <f t="shared" si="13"/>
        <v>882323</v>
      </c>
    </row>
    <row r="425" spans="1:15" s="16" customFormat="1" x14ac:dyDescent="0.35">
      <c r="A425" s="17" t="s">
        <v>222</v>
      </c>
      <c r="B425" s="17" t="s">
        <v>4448</v>
      </c>
      <c r="C425" s="17">
        <v>20175</v>
      </c>
      <c r="D425" s="17" t="s">
        <v>7430</v>
      </c>
      <c r="E425" s="19">
        <v>220175000011</v>
      </c>
      <c r="F425" s="19" t="s">
        <v>7431</v>
      </c>
      <c r="G425" s="19">
        <v>220175000011</v>
      </c>
      <c r="H425" s="18" t="s">
        <v>7431</v>
      </c>
      <c r="I425" s="18" t="s">
        <v>7432</v>
      </c>
      <c r="J425" s="17" t="s">
        <v>535</v>
      </c>
      <c r="K425" s="17">
        <v>1</v>
      </c>
      <c r="L425" s="24">
        <v>145130</v>
      </c>
      <c r="M425" s="20">
        <f t="shared" si="12"/>
        <v>27575</v>
      </c>
      <c r="N425" s="24">
        <v>709618</v>
      </c>
      <c r="O425" s="21">
        <f t="shared" si="13"/>
        <v>882323</v>
      </c>
    </row>
    <row r="426" spans="1:15" s="16" customFormat="1" ht="29" x14ac:dyDescent="0.35">
      <c r="A426" s="17" t="s">
        <v>222</v>
      </c>
      <c r="B426" s="17" t="s">
        <v>4448</v>
      </c>
      <c r="C426" s="17">
        <v>20175</v>
      </c>
      <c r="D426" s="17" t="s">
        <v>7430</v>
      </c>
      <c r="E426" s="19">
        <v>120175001021</v>
      </c>
      <c r="F426" s="19" t="s">
        <v>7433</v>
      </c>
      <c r="G426" s="19">
        <v>120175000386</v>
      </c>
      <c r="H426" s="18" t="s">
        <v>7434</v>
      </c>
      <c r="I426" s="18" t="s">
        <v>7435</v>
      </c>
      <c r="J426" s="17" t="s">
        <v>523</v>
      </c>
      <c r="K426" s="17">
        <v>3</v>
      </c>
      <c r="L426" s="24">
        <v>145130</v>
      </c>
      <c r="M426" s="20">
        <f t="shared" si="12"/>
        <v>27575</v>
      </c>
      <c r="N426" s="24">
        <v>709618</v>
      </c>
      <c r="O426" s="21">
        <f t="shared" si="13"/>
        <v>882323</v>
      </c>
    </row>
    <row r="427" spans="1:15" s="16" customFormat="1" x14ac:dyDescent="0.35">
      <c r="A427" s="17" t="s">
        <v>222</v>
      </c>
      <c r="B427" s="17" t="s">
        <v>4448</v>
      </c>
      <c r="C427" s="17">
        <v>20175</v>
      </c>
      <c r="D427" s="17" t="s">
        <v>7430</v>
      </c>
      <c r="E427" s="19">
        <v>120175000432</v>
      </c>
      <c r="F427" s="19" t="s">
        <v>6898</v>
      </c>
      <c r="G427" s="19">
        <v>120175001072</v>
      </c>
      <c r="H427" s="18" t="s">
        <v>7436</v>
      </c>
      <c r="I427" s="18" t="s">
        <v>7437</v>
      </c>
      <c r="J427" s="17" t="s">
        <v>523</v>
      </c>
      <c r="K427" s="17">
        <v>1</v>
      </c>
      <c r="L427" s="24">
        <v>145130</v>
      </c>
      <c r="M427" s="20">
        <f t="shared" si="12"/>
        <v>27575</v>
      </c>
      <c r="N427" s="24">
        <v>709618</v>
      </c>
      <c r="O427" s="21">
        <f t="shared" si="13"/>
        <v>882323</v>
      </c>
    </row>
    <row r="428" spans="1:15" s="16" customFormat="1" x14ac:dyDescent="0.35">
      <c r="A428" s="17" t="s">
        <v>222</v>
      </c>
      <c r="B428" s="17" t="s">
        <v>4448</v>
      </c>
      <c r="C428" s="17">
        <v>20175</v>
      </c>
      <c r="D428" s="17" t="s">
        <v>7430</v>
      </c>
      <c r="E428" s="19">
        <v>120175000050</v>
      </c>
      <c r="F428" s="19" t="s">
        <v>7438</v>
      </c>
      <c r="G428" s="19">
        <v>120175000416</v>
      </c>
      <c r="H428" s="18" t="s">
        <v>7439</v>
      </c>
      <c r="I428" s="18" t="s">
        <v>7440</v>
      </c>
      <c r="J428" s="17" t="s">
        <v>523</v>
      </c>
      <c r="K428" s="17">
        <v>1</v>
      </c>
      <c r="L428" s="24">
        <v>145130</v>
      </c>
      <c r="M428" s="20">
        <f t="shared" si="12"/>
        <v>27575</v>
      </c>
      <c r="N428" s="24">
        <v>709618</v>
      </c>
      <c r="O428" s="21">
        <f t="shared" si="13"/>
        <v>882323</v>
      </c>
    </row>
    <row r="429" spans="1:15" s="16" customFormat="1" x14ac:dyDescent="0.35">
      <c r="A429" s="17" t="s">
        <v>222</v>
      </c>
      <c r="B429" s="17" t="s">
        <v>4448</v>
      </c>
      <c r="C429" s="17">
        <v>20175</v>
      </c>
      <c r="D429" s="17" t="s">
        <v>7430</v>
      </c>
      <c r="E429" s="19">
        <v>220175000127</v>
      </c>
      <c r="F429" s="19" t="s">
        <v>7441</v>
      </c>
      <c r="G429" s="19">
        <v>220175000364</v>
      </c>
      <c r="H429" s="18" t="s">
        <v>7442</v>
      </c>
      <c r="I429" s="18" t="s">
        <v>7443</v>
      </c>
      <c r="J429" s="17" t="s">
        <v>535</v>
      </c>
      <c r="K429" s="17">
        <v>1</v>
      </c>
      <c r="L429" s="24">
        <v>145130</v>
      </c>
      <c r="M429" s="20">
        <f t="shared" si="12"/>
        <v>27575</v>
      </c>
      <c r="N429" s="24">
        <v>709618</v>
      </c>
      <c r="O429" s="21">
        <f t="shared" si="13"/>
        <v>882323</v>
      </c>
    </row>
    <row r="430" spans="1:15" s="16" customFormat="1" ht="29" x14ac:dyDescent="0.35">
      <c r="A430" s="17" t="s">
        <v>222</v>
      </c>
      <c r="B430" s="17" t="s">
        <v>4448</v>
      </c>
      <c r="C430" s="17">
        <v>20175</v>
      </c>
      <c r="D430" s="17" t="s">
        <v>7430</v>
      </c>
      <c r="E430" s="19">
        <v>220175001620</v>
      </c>
      <c r="F430" s="19" t="s">
        <v>7444</v>
      </c>
      <c r="G430" s="19">
        <v>220175001620</v>
      </c>
      <c r="H430" s="18" t="s">
        <v>7445</v>
      </c>
      <c r="I430" s="18" t="s">
        <v>7446</v>
      </c>
      <c r="J430" s="17" t="s">
        <v>535</v>
      </c>
      <c r="K430" s="17">
        <v>1</v>
      </c>
      <c r="L430" s="24">
        <v>145130</v>
      </c>
      <c r="M430" s="20">
        <f t="shared" si="12"/>
        <v>27575</v>
      </c>
      <c r="N430" s="24">
        <v>709618</v>
      </c>
      <c r="O430" s="21">
        <f t="shared" si="13"/>
        <v>882323</v>
      </c>
    </row>
    <row r="431" spans="1:15" s="16" customFormat="1" ht="29" x14ac:dyDescent="0.35">
      <c r="A431" s="17" t="s">
        <v>222</v>
      </c>
      <c r="B431" s="17" t="s">
        <v>4448</v>
      </c>
      <c r="C431" s="17">
        <v>20175</v>
      </c>
      <c r="D431" s="17" t="s">
        <v>7430</v>
      </c>
      <c r="E431" s="19">
        <v>220175017836</v>
      </c>
      <c r="F431" s="19" t="s">
        <v>7447</v>
      </c>
      <c r="G431" s="19">
        <v>220175017836</v>
      </c>
      <c r="H431" s="18" t="s">
        <v>7447</v>
      </c>
      <c r="I431" s="18" t="s">
        <v>7448</v>
      </c>
      <c r="J431" s="17" t="s">
        <v>535</v>
      </c>
      <c r="K431" s="17">
        <v>1</v>
      </c>
      <c r="L431" s="24">
        <v>145130</v>
      </c>
      <c r="M431" s="20">
        <f t="shared" si="12"/>
        <v>27575</v>
      </c>
      <c r="N431" s="24">
        <v>709618</v>
      </c>
      <c r="O431" s="21">
        <f t="shared" si="13"/>
        <v>882323</v>
      </c>
    </row>
    <row r="432" spans="1:15" s="16" customFormat="1" x14ac:dyDescent="0.35">
      <c r="A432" s="17" t="s">
        <v>222</v>
      </c>
      <c r="B432" s="17" t="s">
        <v>4448</v>
      </c>
      <c r="C432" s="17">
        <v>20175</v>
      </c>
      <c r="D432" s="17" t="s">
        <v>7430</v>
      </c>
      <c r="E432" s="19">
        <v>120175000785</v>
      </c>
      <c r="F432" s="19" t="s">
        <v>7449</v>
      </c>
      <c r="G432" s="19">
        <v>120175000815</v>
      </c>
      <c r="H432" s="18" t="s">
        <v>4001</v>
      </c>
      <c r="I432" s="18" t="s">
        <v>7450</v>
      </c>
      <c r="J432" s="17" t="s">
        <v>523</v>
      </c>
      <c r="K432" s="17">
        <v>1</v>
      </c>
      <c r="L432" s="24">
        <v>145130</v>
      </c>
      <c r="M432" s="20">
        <f t="shared" si="12"/>
        <v>27575</v>
      </c>
      <c r="N432" s="24">
        <v>709618</v>
      </c>
      <c r="O432" s="21">
        <f t="shared" si="13"/>
        <v>882323</v>
      </c>
    </row>
    <row r="433" spans="1:15" s="16" customFormat="1" ht="29" x14ac:dyDescent="0.35">
      <c r="A433" s="17" t="s">
        <v>222</v>
      </c>
      <c r="B433" s="17" t="s">
        <v>4448</v>
      </c>
      <c r="C433" s="17">
        <v>20178</v>
      </c>
      <c r="D433" s="17" t="s">
        <v>7451</v>
      </c>
      <c r="E433" s="19">
        <v>220178015273</v>
      </c>
      <c r="F433" s="19" t="s">
        <v>7452</v>
      </c>
      <c r="G433" s="19">
        <v>220178015273</v>
      </c>
      <c r="H433" s="18" t="s">
        <v>7452</v>
      </c>
      <c r="I433" s="18" t="s">
        <v>7453</v>
      </c>
      <c r="J433" s="17" t="s">
        <v>535</v>
      </c>
      <c r="K433" s="17">
        <v>1</v>
      </c>
      <c r="L433" s="24">
        <v>145130</v>
      </c>
      <c r="M433" s="20">
        <f t="shared" si="12"/>
        <v>27575</v>
      </c>
      <c r="N433" s="24">
        <v>709618</v>
      </c>
      <c r="O433" s="21">
        <f t="shared" si="13"/>
        <v>882323</v>
      </c>
    </row>
    <row r="434" spans="1:15" s="16" customFormat="1" x14ac:dyDescent="0.35">
      <c r="A434" s="17" t="s">
        <v>222</v>
      </c>
      <c r="B434" s="17" t="s">
        <v>4448</v>
      </c>
      <c r="C434" s="17">
        <v>20178</v>
      </c>
      <c r="D434" s="17" t="s">
        <v>7451</v>
      </c>
      <c r="E434" s="19">
        <v>120178000042</v>
      </c>
      <c r="F434" s="19" t="s">
        <v>7454</v>
      </c>
      <c r="G434" s="19">
        <v>120178001049</v>
      </c>
      <c r="H434" s="18" t="s">
        <v>7455</v>
      </c>
      <c r="I434" s="18" t="s">
        <v>7456</v>
      </c>
      <c r="J434" s="17" t="s">
        <v>523</v>
      </c>
      <c r="K434" s="17">
        <v>1</v>
      </c>
      <c r="L434" s="24">
        <v>145130</v>
      </c>
      <c r="M434" s="20">
        <f t="shared" si="12"/>
        <v>27575</v>
      </c>
      <c r="N434" s="24">
        <v>709618</v>
      </c>
      <c r="O434" s="21">
        <f t="shared" si="13"/>
        <v>882323</v>
      </c>
    </row>
    <row r="435" spans="1:15" s="16" customFormat="1" x14ac:dyDescent="0.35">
      <c r="A435" s="17" t="s">
        <v>222</v>
      </c>
      <c r="B435" s="17" t="s">
        <v>4448</v>
      </c>
      <c r="C435" s="17">
        <v>20178</v>
      </c>
      <c r="D435" s="17" t="s">
        <v>7451</v>
      </c>
      <c r="E435" s="19">
        <v>120178000042</v>
      </c>
      <c r="F435" s="19" t="s">
        <v>7454</v>
      </c>
      <c r="G435" s="19">
        <v>120178001057</v>
      </c>
      <c r="H435" s="18" t="s">
        <v>7457</v>
      </c>
      <c r="I435" s="18" t="s">
        <v>7458</v>
      </c>
      <c r="J435" s="17" t="s">
        <v>523</v>
      </c>
      <c r="K435" s="17">
        <v>2</v>
      </c>
      <c r="L435" s="24">
        <v>145130</v>
      </c>
      <c r="M435" s="20">
        <f t="shared" si="12"/>
        <v>27575</v>
      </c>
      <c r="N435" s="24">
        <v>709618</v>
      </c>
      <c r="O435" s="21">
        <f t="shared" si="13"/>
        <v>882323</v>
      </c>
    </row>
    <row r="436" spans="1:15" s="16" customFormat="1" x14ac:dyDescent="0.35">
      <c r="A436" s="17" t="s">
        <v>222</v>
      </c>
      <c r="B436" s="17" t="s">
        <v>4448</v>
      </c>
      <c r="C436" s="17">
        <v>20178</v>
      </c>
      <c r="D436" s="17" t="s">
        <v>7451</v>
      </c>
      <c r="E436" s="19">
        <v>120178000093</v>
      </c>
      <c r="F436" s="19" t="s">
        <v>7459</v>
      </c>
      <c r="G436" s="19">
        <v>120178000093</v>
      </c>
      <c r="H436" s="18" t="s">
        <v>7460</v>
      </c>
      <c r="I436" s="18" t="s">
        <v>7461</v>
      </c>
      <c r="J436" s="17" t="s">
        <v>523</v>
      </c>
      <c r="K436" s="17">
        <v>1</v>
      </c>
      <c r="L436" s="24">
        <v>145130</v>
      </c>
      <c r="M436" s="20">
        <f t="shared" si="12"/>
        <v>27575</v>
      </c>
      <c r="N436" s="24">
        <v>709618</v>
      </c>
      <c r="O436" s="21">
        <f t="shared" si="13"/>
        <v>882323</v>
      </c>
    </row>
    <row r="437" spans="1:15" s="16" customFormat="1" x14ac:dyDescent="0.35">
      <c r="A437" s="17" t="s">
        <v>222</v>
      </c>
      <c r="B437" s="17" t="s">
        <v>4448</v>
      </c>
      <c r="C437" s="17">
        <v>20178</v>
      </c>
      <c r="D437" s="17" t="s">
        <v>7451</v>
      </c>
      <c r="E437" s="19">
        <v>120178000093</v>
      </c>
      <c r="F437" s="19" t="s">
        <v>7459</v>
      </c>
      <c r="G437" s="19">
        <v>120178000221</v>
      </c>
      <c r="H437" s="18" t="s">
        <v>7462</v>
      </c>
      <c r="I437" s="18" t="s">
        <v>7463</v>
      </c>
      <c r="J437" s="17" t="s">
        <v>523</v>
      </c>
      <c r="K437" s="17">
        <v>2</v>
      </c>
      <c r="L437" s="24">
        <v>145130</v>
      </c>
      <c r="M437" s="20">
        <f t="shared" si="12"/>
        <v>27575</v>
      </c>
      <c r="N437" s="24">
        <v>709618</v>
      </c>
      <c r="O437" s="21">
        <f t="shared" si="13"/>
        <v>882323</v>
      </c>
    </row>
    <row r="438" spans="1:15" s="16" customFormat="1" x14ac:dyDescent="0.35">
      <c r="A438" s="17" t="s">
        <v>222</v>
      </c>
      <c r="B438" s="17" t="s">
        <v>4448</v>
      </c>
      <c r="C438" s="17">
        <v>20178</v>
      </c>
      <c r="D438" s="17" t="s">
        <v>7451</v>
      </c>
      <c r="E438" s="19">
        <v>120178000093</v>
      </c>
      <c r="F438" s="19" t="s">
        <v>7459</v>
      </c>
      <c r="G438" s="19">
        <v>120178000000</v>
      </c>
      <c r="H438" s="18" t="s">
        <v>7464</v>
      </c>
      <c r="I438" s="18" t="s">
        <v>7465</v>
      </c>
      <c r="J438" s="17" t="s">
        <v>523</v>
      </c>
      <c r="K438" s="17">
        <v>1</v>
      </c>
      <c r="L438" s="24">
        <v>145130</v>
      </c>
      <c r="M438" s="20">
        <f t="shared" si="12"/>
        <v>27575</v>
      </c>
      <c r="N438" s="24">
        <v>709618</v>
      </c>
      <c r="O438" s="21">
        <f t="shared" si="13"/>
        <v>882323</v>
      </c>
    </row>
    <row r="439" spans="1:15" s="16" customFormat="1" ht="29" x14ac:dyDescent="0.35">
      <c r="A439" s="17" t="s">
        <v>222</v>
      </c>
      <c r="B439" s="17" t="s">
        <v>4448</v>
      </c>
      <c r="C439" s="17">
        <v>20228</v>
      </c>
      <c r="D439" s="17" t="s">
        <v>7466</v>
      </c>
      <c r="E439" s="19">
        <v>220228000655</v>
      </c>
      <c r="F439" s="19" t="s">
        <v>7467</v>
      </c>
      <c r="G439" s="19">
        <v>220228000451</v>
      </c>
      <c r="H439" s="18" t="s">
        <v>7468</v>
      </c>
      <c r="I439" s="18" t="s">
        <v>7469</v>
      </c>
      <c r="J439" s="17" t="s">
        <v>535</v>
      </c>
      <c r="K439" s="17">
        <v>2</v>
      </c>
      <c r="L439" s="24">
        <v>145130</v>
      </c>
      <c r="M439" s="20">
        <f t="shared" si="12"/>
        <v>27575</v>
      </c>
      <c r="N439" s="24">
        <v>709618</v>
      </c>
      <c r="O439" s="21">
        <f t="shared" si="13"/>
        <v>882323</v>
      </c>
    </row>
    <row r="440" spans="1:15" s="16" customFormat="1" x14ac:dyDescent="0.35">
      <c r="A440" s="17" t="s">
        <v>222</v>
      </c>
      <c r="B440" s="17" t="s">
        <v>4448</v>
      </c>
      <c r="C440" s="17">
        <v>20228</v>
      </c>
      <c r="D440" s="17" t="s">
        <v>7466</v>
      </c>
      <c r="E440" s="19">
        <v>120228000090</v>
      </c>
      <c r="F440" s="19" t="s">
        <v>7470</v>
      </c>
      <c r="G440" s="19">
        <v>120228017138</v>
      </c>
      <c r="H440" s="18" t="s">
        <v>7471</v>
      </c>
      <c r="I440" s="18" t="s">
        <v>7472</v>
      </c>
      <c r="J440" s="17" t="s">
        <v>523</v>
      </c>
      <c r="K440" s="17">
        <v>1</v>
      </c>
      <c r="L440" s="24">
        <v>145130</v>
      </c>
      <c r="M440" s="20">
        <f t="shared" si="12"/>
        <v>27575</v>
      </c>
      <c r="N440" s="24">
        <v>709618</v>
      </c>
      <c r="O440" s="21">
        <f t="shared" si="13"/>
        <v>882323</v>
      </c>
    </row>
    <row r="441" spans="1:15" s="16" customFormat="1" ht="29" x14ac:dyDescent="0.35">
      <c r="A441" s="17" t="s">
        <v>222</v>
      </c>
      <c r="B441" s="17" t="s">
        <v>4448</v>
      </c>
      <c r="C441" s="17">
        <v>20228</v>
      </c>
      <c r="D441" s="17" t="s">
        <v>7466</v>
      </c>
      <c r="E441" s="19">
        <v>120228000090</v>
      </c>
      <c r="F441" s="19" t="s">
        <v>7470</v>
      </c>
      <c r="G441" s="19">
        <v>120228000626</v>
      </c>
      <c r="H441" s="18" t="s">
        <v>7473</v>
      </c>
      <c r="I441" s="18" t="s">
        <v>7474</v>
      </c>
      <c r="J441" s="17" t="s">
        <v>523</v>
      </c>
      <c r="K441" s="17">
        <v>1</v>
      </c>
      <c r="L441" s="24">
        <v>145130</v>
      </c>
      <c r="M441" s="20">
        <f t="shared" si="12"/>
        <v>27575</v>
      </c>
      <c r="N441" s="24">
        <v>709618</v>
      </c>
      <c r="O441" s="21">
        <f t="shared" si="13"/>
        <v>882323</v>
      </c>
    </row>
    <row r="442" spans="1:15" s="16" customFormat="1" ht="29" x14ac:dyDescent="0.35">
      <c r="A442" s="17" t="s">
        <v>222</v>
      </c>
      <c r="B442" s="17" t="s">
        <v>4448</v>
      </c>
      <c r="C442" s="17">
        <v>20228</v>
      </c>
      <c r="D442" s="17" t="s">
        <v>7466</v>
      </c>
      <c r="E442" s="19">
        <v>220228001627</v>
      </c>
      <c r="F442" s="19" t="s">
        <v>7475</v>
      </c>
      <c r="G442" s="19">
        <v>220228001627</v>
      </c>
      <c r="H442" s="18" t="s">
        <v>7475</v>
      </c>
      <c r="I442" s="18" t="s">
        <v>7476</v>
      </c>
      <c r="J442" s="17" t="s">
        <v>535</v>
      </c>
      <c r="K442" s="17">
        <v>1</v>
      </c>
      <c r="L442" s="24">
        <v>145130</v>
      </c>
      <c r="M442" s="20">
        <f t="shared" si="12"/>
        <v>27575</v>
      </c>
      <c r="N442" s="24">
        <v>709618</v>
      </c>
      <c r="O442" s="21">
        <f t="shared" si="13"/>
        <v>882323</v>
      </c>
    </row>
    <row r="443" spans="1:15" s="16" customFormat="1" x14ac:dyDescent="0.35">
      <c r="A443" s="17" t="s">
        <v>222</v>
      </c>
      <c r="B443" s="17" t="s">
        <v>4448</v>
      </c>
      <c r="C443" s="17">
        <v>20228</v>
      </c>
      <c r="D443" s="17" t="s">
        <v>7466</v>
      </c>
      <c r="E443" s="19">
        <v>120228000642</v>
      </c>
      <c r="F443" s="19" t="s">
        <v>7477</v>
      </c>
      <c r="G443" s="19">
        <v>120228001398</v>
      </c>
      <c r="H443" s="18" t="s">
        <v>3022</v>
      </c>
      <c r="I443" s="18" t="s">
        <v>7478</v>
      </c>
      <c r="J443" s="17" t="s">
        <v>523</v>
      </c>
      <c r="K443" s="17">
        <v>1</v>
      </c>
      <c r="L443" s="24">
        <v>145130</v>
      </c>
      <c r="M443" s="20">
        <f t="shared" si="12"/>
        <v>27575</v>
      </c>
      <c r="N443" s="24">
        <v>709618</v>
      </c>
      <c r="O443" s="21">
        <f t="shared" si="13"/>
        <v>882323</v>
      </c>
    </row>
    <row r="444" spans="1:15" s="16" customFormat="1" x14ac:dyDescent="0.35">
      <c r="A444" s="17" t="s">
        <v>222</v>
      </c>
      <c r="B444" s="17" t="s">
        <v>4448</v>
      </c>
      <c r="C444" s="17">
        <v>20228</v>
      </c>
      <c r="D444" s="17" t="s">
        <v>7466</v>
      </c>
      <c r="E444" s="19">
        <v>120228000642</v>
      </c>
      <c r="F444" s="19" t="s">
        <v>7477</v>
      </c>
      <c r="G444" s="19">
        <v>120228001380</v>
      </c>
      <c r="H444" s="18" t="s">
        <v>7479</v>
      </c>
      <c r="I444" s="18" t="s">
        <v>7480</v>
      </c>
      <c r="J444" s="17" t="s">
        <v>523</v>
      </c>
      <c r="K444" s="17">
        <v>1</v>
      </c>
      <c r="L444" s="24">
        <v>145130</v>
      </c>
      <c r="M444" s="20">
        <f t="shared" si="12"/>
        <v>27575</v>
      </c>
      <c r="N444" s="24">
        <v>709618</v>
      </c>
      <c r="O444" s="21">
        <f t="shared" si="13"/>
        <v>882323</v>
      </c>
    </row>
    <row r="445" spans="1:15" s="16" customFormat="1" x14ac:dyDescent="0.35">
      <c r="A445" s="17" t="s">
        <v>222</v>
      </c>
      <c r="B445" s="17" t="s">
        <v>4448</v>
      </c>
      <c r="C445" s="17">
        <v>20250</v>
      </c>
      <c r="D445" s="17" t="s">
        <v>7481</v>
      </c>
      <c r="E445" s="19">
        <v>220250000120</v>
      </c>
      <c r="F445" s="19" t="s">
        <v>7482</v>
      </c>
      <c r="G445" s="19">
        <v>220250000189</v>
      </c>
      <c r="H445" s="18" t="s">
        <v>7483</v>
      </c>
      <c r="I445" s="18" t="s">
        <v>7484</v>
      </c>
      <c r="J445" s="17" t="s">
        <v>535</v>
      </c>
      <c r="K445" s="17">
        <v>4</v>
      </c>
      <c r="L445" s="24">
        <v>145130</v>
      </c>
      <c r="M445" s="20">
        <f t="shared" si="12"/>
        <v>27575</v>
      </c>
      <c r="N445" s="24">
        <v>709618</v>
      </c>
      <c r="O445" s="21">
        <f t="shared" si="13"/>
        <v>882323</v>
      </c>
    </row>
    <row r="446" spans="1:15" s="16" customFormat="1" ht="29" x14ac:dyDescent="0.35">
      <c r="A446" s="17" t="s">
        <v>222</v>
      </c>
      <c r="B446" s="17" t="s">
        <v>4448</v>
      </c>
      <c r="C446" s="17">
        <v>20250</v>
      </c>
      <c r="D446" s="17" t="s">
        <v>7481</v>
      </c>
      <c r="E446" s="19">
        <v>120250000052</v>
      </c>
      <c r="F446" s="19" t="s">
        <v>7485</v>
      </c>
      <c r="G446" s="19">
        <v>120250000486</v>
      </c>
      <c r="H446" s="18" t="s">
        <v>7486</v>
      </c>
      <c r="I446" s="18" t="s">
        <v>7487</v>
      </c>
      <c r="J446" s="17" t="s">
        <v>523</v>
      </c>
      <c r="K446" s="17">
        <v>4</v>
      </c>
      <c r="L446" s="24">
        <v>145130</v>
      </c>
      <c r="M446" s="20">
        <f t="shared" si="12"/>
        <v>27575</v>
      </c>
      <c r="N446" s="24">
        <v>709618</v>
      </c>
      <c r="O446" s="21">
        <f t="shared" si="13"/>
        <v>882323</v>
      </c>
    </row>
    <row r="447" spans="1:15" s="16" customFormat="1" x14ac:dyDescent="0.35">
      <c r="A447" s="17" t="s">
        <v>222</v>
      </c>
      <c r="B447" s="17" t="s">
        <v>4448</v>
      </c>
      <c r="C447" s="17">
        <v>20250</v>
      </c>
      <c r="D447" s="17" t="s">
        <v>7481</v>
      </c>
      <c r="E447" s="19">
        <v>220250006055</v>
      </c>
      <c r="F447" s="19" t="s">
        <v>7488</v>
      </c>
      <c r="G447" s="19">
        <v>220250000090</v>
      </c>
      <c r="H447" s="18" t="s">
        <v>7489</v>
      </c>
      <c r="I447" s="18" t="s">
        <v>7490</v>
      </c>
      <c r="J447" s="17" t="s">
        <v>535</v>
      </c>
      <c r="K447" s="17">
        <v>1</v>
      </c>
      <c r="L447" s="24">
        <v>145130</v>
      </c>
      <c r="M447" s="20">
        <f t="shared" si="12"/>
        <v>27575</v>
      </c>
      <c r="N447" s="24">
        <v>709618</v>
      </c>
      <c r="O447" s="21">
        <f t="shared" si="13"/>
        <v>882323</v>
      </c>
    </row>
    <row r="448" spans="1:15" s="16" customFormat="1" ht="29" x14ac:dyDescent="0.35">
      <c r="A448" s="17" t="s">
        <v>222</v>
      </c>
      <c r="B448" s="17" t="s">
        <v>4448</v>
      </c>
      <c r="C448" s="17">
        <v>20250</v>
      </c>
      <c r="D448" s="17" t="s">
        <v>7481</v>
      </c>
      <c r="E448" s="19">
        <v>220250006128</v>
      </c>
      <c r="F448" s="19" t="s">
        <v>7491</v>
      </c>
      <c r="G448" s="19">
        <v>220250006128</v>
      </c>
      <c r="H448" s="18" t="s">
        <v>7491</v>
      </c>
      <c r="I448" s="18" t="s">
        <v>7492</v>
      </c>
      <c r="J448" s="17" t="s">
        <v>535</v>
      </c>
      <c r="K448" s="17">
        <v>4</v>
      </c>
      <c r="L448" s="24">
        <v>145130</v>
      </c>
      <c r="M448" s="20">
        <f t="shared" si="12"/>
        <v>27575</v>
      </c>
      <c r="N448" s="24">
        <v>709618</v>
      </c>
      <c r="O448" s="21">
        <f t="shared" si="13"/>
        <v>882323</v>
      </c>
    </row>
    <row r="449" spans="1:15" s="16" customFormat="1" ht="29" x14ac:dyDescent="0.35">
      <c r="A449" s="17" t="s">
        <v>222</v>
      </c>
      <c r="B449" s="17" t="s">
        <v>4448</v>
      </c>
      <c r="C449" s="17">
        <v>20295</v>
      </c>
      <c r="D449" s="17" t="s">
        <v>7493</v>
      </c>
      <c r="E449" s="19">
        <v>120295000185</v>
      </c>
      <c r="F449" s="19" t="s">
        <v>7308</v>
      </c>
      <c r="G449" s="19">
        <v>120295000185</v>
      </c>
      <c r="H449" s="18" t="s">
        <v>7494</v>
      </c>
      <c r="I449" s="18" t="s">
        <v>7495</v>
      </c>
      <c r="J449" s="17" t="s">
        <v>523</v>
      </c>
      <c r="K449" s="17">
        <v>1</v>
      </c>
      <c r="L449" s="24">
        <v>145130</v>
      </c>
      <c r="M449" s="20">
        <f t="shared" si="12"/>
        <v>27575</v>
      </c>
      <c r="N449" s="24">
        <v>709618</v>
      </c>
      <c r="O449" s="21">
        <f t="shared" si="13"/>
        <v>882323</v>
      </c>
    </row>
    <row r="450" spans="1:15" s="16" customFormat="1" x14ac:dyDescent="0.35">
      <c r="A450" s="17" t="s">
        <v>222</v>
      </c>
      <c r="B450" s="17" t="s">
        <v>4448</v>
      </c>
      <c r="C450" s="17">
        <v>20295</v>
      </c>
      <c r="D450" s="17" t="s">
        <v>7493</v>
      </c>
      <c r="E450" s="19">
        <v>120295000185</v>
      </c>
      <c r="F450" s="19" t="s">
        <v>7308</v>
      </c>
      <c r="G450" s="19">
        <v>120295000096</v>
      </c>
      <c r="H450" s="18" t="s">
        <v>7496</v>
      </c>
      <c r="I450" s="18" t="s">
        <v>7497</v>
      </c>
      <c r="J450" s="17" t="s">
        <v>523</v>
      </c>
      <c r="K450" s="17">
        <v>1</v>
      </c>
      <c r="L450" s="24">
        <v>145130</v>
      </c>
      <c r="M450" s="20">
        <f t="shared" si="12"/>
        <v>27575</v>
      </c>
      <c r="N450" s="24">
        <v>709618</v>
      </c>
      <c r="O450" s="21">
        <f t="shared" si="13"/>
        <v>882323</v>
      </c>
    </row>
    <row r="451" spans="1:15" s="16" customFormat="1" x14ac:dyDescent="0.35">
      <c r="A451" s="17" t="s">
        <v>222</v>
      </c>
      <c r="B451" s="17" t="s">
        <v>4448</v>
      </c>
      <c r="C451" s="17">
        <v>20295</v>
      </c>
      <c r="D451" s="17" t="s">
        <v>7493</v>
      </c>
      <c r="E451" s="19">
        <v>120295000061</v>
      </c>
      <c r="F451" s="19" t="s">
        <v>7498</v>
      </c>
      <c r="G451" s="19">
        <v>220295000074</v>
      </c>
      <c r="H451" s="18" t="s">
        <v>7499</v>
      </c>
      <c r="I451" s="18" t="s">
        <v>7500</v>
      </c>
      <c r="J451" s="17" t="s">
        <v>535</v>
      </c>
      <c r="K451" s="17">
        <v>1</v>
      </c>
      <c r="L451" s="24">
        <v>145130</v>
      </c>
      <c r="M451" s="20">
        <f t="shared" si="12"/>
        <v>27575</v>
      </c>
      <c r="N451" s="24">
        <v>709618</v>
      </c>
      <c r="O451" s="21">
        <f t="shared" si="13"/>
        <v>882323</v>
      </c>
    </row>
    <row r="452" spans="1:15" s="16" customFormat="1" x14ac:dyDescent="0.35">
      <c r="A452" s="17" t="s">
        <v>222</v>
      </c>
      <c r="B452" s="17" t="s">
        <v>4448</v>
      </c>
      <c r="C452" s="17">
        <v>20295</v>
      </c>
      <c r="D452" s="17" t="s">
        <v>7493</v>
      </c>
      <c r="E452" s="19">
        <v>120295000061</v>
      </c>
      <c r="F452" s="19" t="s">
        <v>7498</v>
      </c>
      <c r="G452" s="19">
        <v>120295000223</v>
      </c>
      <c r="H452" s="18" t="s">
        <v>7501</v>
      </c>
      <c r="I452" s="18" t="s">
        <v>6137</v>
      </c>
      <c r="J452" s="17" t="s">
        <v>523</v>
      </c>
      <c r="K452" s="17">
        <v>4</v>
      </c>
      <c r="L452" s="24">
        <v>145130</v>
      </c>
      <c r="M452" s="20">
        <f t="shared" si="12"/>
        <v>27575</v>
      </c>
      <c r="N452" s="24">
        <v>709618</v>
      </c>
      <c r="O452" s="21">
        <f t="shared" si="13"/>
        <v>882323</v>
      </c>
    </row>
    <row r="453" spans="1:15" s="16" customFormat="1" ht="29" x14ac:dyDescent="0.35">
      <c r="A453" s="17" t="s">
        <v>222</v>
      </c>
      <c r="B453" s="17" t="s">
        <v>4448</v>
      </c>
      <c r="C453" s="17">
        <v>20517</v>
      </c>
      <c r="D453" s="17" t="s">
        <v>7502</v>
      </c>
      <c r="E453" s="19">
        <v>220517000221</v>
      </c>
      <c r="F453" s="19" t="s">
        <v>7503</v>
      </c>
      <c r="G453" s="19">
        <v>220517000221</v>
      </c>
      <c r="H453" s="18" t="s">
        <v>7503</v>
      </c>
      <c r="I453" s="18" t="s">
        <v>7504</v>
      </c>
      <c r="J453" s="17" t="s">
        <v>535</v>
      </c>
      <c r="K453" s="17">
        <v>1</v>
      </c>
      <c r="L453" s="24">
        <v>145130</v>
      </c>
      <c r="M453" s="20">
        <f t="shared" si="12"/>
        <v>27575</v>
      </c>
      <c r="N453" s="24">
        <v>709618</v>
      </c>
      <c r="O453" s="21">
        <f t="shared" si="13"/>
        <v>882323</v>
      </c>
    </row>
    <row r="454" spans="1:15" s="16" customFormat="1" x14ac:dyDescent="0.35">
      <c r="A454" s="17" t="s">
        <v>222</v>
      </c>
      <c r="B454" s="17" t="s">
        <v>4448</v>
      </c>
      <c r="C454" s="17">
        <v>20517</v>
      </c>
      <c r="D454" s="17" t="s">
        <v>7502</v>
      </c>
      <c r="E454" s="19">
        <v>120517000286</v>
      </c>
      <c r="F454" s="19" t="s">
        <v>7505</v>
      </c>
      <c r="G454" s="19">
        <v>120517000839</v>
      </c>
      <c r="H454" s="18" t="s">
        <v>7506</v>
      </c>
      <c r="I454" s="18" t="s">
        <v>7507</v>
      </c>
      <c r="J454" s="17" t="s">
        <v>523</v>
      </c>
      <c r="K454" s="17">
        <v>2</v>
      </c>
      <c r="L454" s="24">
        <v>145130</v>
      </c>
      <c r="M454" s="20">
        <f t="shared" si="12"/>
        <v>27575</v>
      </c>
      <c r="N454" s="24">
        <v>709618</v>
      </c>
      <c r="O454" s="21">
        <f t="shared" si="13"/>
        <v>882323</v>
      </c>
    </row>
    <row r="455" spans="1:15" s="16" customFormat="1" x14ac:dyDescent="0.35">
      <c r="A455" s="17" t="s">
        <v>222</v>
      </c>
      <c r="B455" s="17" t="s">
        <v>4448</v>
      </c>
      <c r="C455" s="17">
        <v>20517</v>
      </c>
      <c r="D455" s="17" t="s">
        <v>7502</v>
      </c>
      <c r="E455" s="19">
        <v>120517000286</v>
      </c>
      <c r="F455" s="19" t="s">
        <v>7505</v>
      </c>
      <c r="G455" s="19">
        <v>120517000243</v>
      </c>
      <c r="H455" s="18" t="s">
        <v>7508</v>
      </c>
      <c r="I455" s="18" t="s">
        <v>7509</v>
      </c>
      <c r="J455" s="17" t="s">
        <v>523</v>
      </c>
      <c r="K455" s="17">
        <v>1</v>
      </c>
      <c r="L455" s="24">
        <v>145130</v>
      </c>
      <c r="M455" s="20">
        <f t="shared" ref="M455:M518" si="14">ROUND(L455*0.19,0)</f>
        <v>27575</v>
      </c>
      <c r="N455" s="24">
        <v>709618</v>
      </c>
      <c r="O455" s="21">
        <f t="shared" ref="O455:O518" si="15">+L455+M455+N455</f>
        <v>882323</v>
      </c>
    </row>
    <row r="456" spans="1:15" s="16" customFormat="1" ht="29" x14ac:dyDescent="0.35">
      <c r="A456" s="17" t="s">
        <v>222</v>
      </c>
      <c r="B456" s="17" t="s">
        <v>4448</v>
      </c>
      <c r="C456" s="17">
        <v>20517</v>
      </c>
      <c r="D456" s="17" t="s">
        <v>7502</v>
      </c>
      <c r="E456" s="19">
        <v>120517000014</v>
      </c>
      <c r="F456" s="19" t="s">
        <v>3602</v>
      </c>
      <c r="G456" s="19">
        <v>120517000014</v>
      </c>
      <c r="H456" s="18" t="s">
        <v>3602</v>
      </c>
      <c r="I456" s="18" t="s">
        <v>7510</v>
      </c>
      <c r="J456" s="17" t="s">
        <v>523</v>
      </c>
      <c r="K456" s="17">
        <v>1</v>
      </c>
      <c r="L456" s="24">
        <v>145130</v>
      </c>
      <c r="M456" s="20">
        <f t="shared" si="14"/>
        <v>27575</v>
      </c>
      <c r="N456" s="24">
        <v>709618</v>
      </c>
      <c r="O456" s="21">
        <f t="shared" si="15"/>
        <v>882323</v>
      </c>
    </row>
    <row r="457" spans="1:15" s="16" customFormat="1" ht="29" x14ac:dyDescent="0.35">
      <c r="A457" s="17" t="s">
        <v>222</v>
      </c>
      <c r="B457" s="17" t="s">
        <v>4448</v>
      </c>
      <c r="C457" s="17">
        <v>20550</v>
      </c>
      <c r="D457" s="17" t="s">
        <v>7511</v>
      </c>
      <c r="E457" s="19">
        <v>220550005573</v>
      </c>
      <c r="F457" s="19" t="s">
        <v>7512</v>
      </c>
      <c r="G457" s="19">
        <v>220550000067</v>
      </c>
      <c r="H457" s="18" t="s">
        <v>7513</v>
      </c>
      <c r="I457" s="18" t="s">
        <v>7514</v>
      </c>
      <c r="J457" s="17" t="s">
        <v>535</v>
      </c>
      <c r="K457" s="17">
        <v>1</v>
      </c>
      <c r="L457" s="24">
        <v>145130</v>
      </c>
      <c r="M457" s="20">
        <f t="shared" si="14"/>
        <v>27575</v>
      </c>
      <c r="N457" s="24">
        <v>709618</v>
      </c>
      <c r="O457" s="21">
        <f t="shared" si="15"/>
        <v>882323</v>
      </c>
    </row>
    <row r="458" spans="1:15" s="16" customFormat="1" x14ac:dyDescent="0.35">
      <c r="A458" s="17" t="s">
        <v>222</v>
      </c>
      <c r="B458" s="17" t="s">
        <v>4448</v>
      </c>
      <c r="C458" s="17">
        <v>20550</v>
      </c>
      <c r="D458" s="17" t="s">
        <v>7511</v>
      </c>
      <c r="E458" s="19">
        <v>220787009646</v>
      </c>
      <c r="F458" s="19" t="s">
        <v>7515</v>
      </c>
      <c r="G458" s="19">
        <v>220550005751</v>
      </c>
      <c r="H458" s="18" t="s">
        <v>7516</v>
      </c>
      <c r="I458" s="18" t="s">
        <v>7517</v>
      </c>
      <c r="J458" s="17" t="s">
        <v>535</v>
      </c>
      <c r="K458" s="17">
        <v>2</v>
      </c>
      <c r="L458" s="24">
        <v>145130</v>
      </c>
      <c r="M458" s="20">
        <f t="shared" si="14"/>
        <v>27575</v>
      </c>
      <c r="N458" s="24">
        <v>709618</v>
      </c>
      <c r="O458" s="21">
        <f t="shared" si="15"/>
        <v>882323</v>
      </c>
    </row>
    <row r="459" spans="1:15" s="16" customFormat="1" ht="29" x14ac:dyDescent="0.35">
      <c r="A459" s="17" t="s">
        <v>222</v>
      </c>
      <c r="B459" s="17" t="s">
        <v>4448</v>
      </c>
      <c r="C459" s="17">
        <v>20614</v>
      </c>
      <c r="D459" s="17" t="s">
        <v>7518</v>
      </c>
      <c r="E459" s="19">
        <v>220614000147</v>
      </c>
      <c r="F459" s="19" t="s">
        <v>7519</v>
      </c>
      <c r="G459" s="19">
        <v>220614000147</v>
      </c>
      <c r="H459" s="18" t="s">
        <v>7520</v>
      </c>
      <c r="I459" s="18" t="s">
        <v>7521</v>
      </c>
      <c r="J459" s="17" t="s">
        <v>535</v>
      </c>
      <c r="K459" s="17">
        <v>1</v>
      </c>
      <c r="L459" s="24">
        <v>145130</v>
      </c>
      <c r="M459" s="20">
        <f t="shared" si="14"/>
        <v>27575</v>
      </c>
      <c r="N459" s="24">
        <v>709618</v>
      </c>
      <c r="O459" s="21">
        <f t="shared" si="15"/>
        <v>882323</v>
      </c>
    </row>
    <row r="460" spans="1:15" s="16" customFormat="1" ht="29" x14ac:dyDescent="0.35">
      <c r="A460" s="17" t="s">
        <v>222</v>
      </c>
      <c r="B460" s="17" t="s">
        <v>4448</v>
      </c>
      <c r="C460" s="17">
        <v>20614</v>
      </c>
      <c r="D460" s="17" t="s">
        <v>7518</v>
      </c>
      <c r="E460" s="19">
        <v>120614000444</v>
      </c>
      <c r="F460" s="19" t="s">
        <v>7522</v>
      </c>
      <c r="G460" s="19">
        <v>120614000444</v>
      </c>
      <c r="H460" s="18" t="s">
        <v>7523</v>
      </c>
      <c r="I460" s="18" t="s">
        <v>7524</v>
      </c>
      <c r="J460" s="17" t="s">
        <v>523</v>
      </c>
      <c r="K460" s="17">
        <v>2</v>
      </c>
      <c r="L460" s="24">
        <v>145130</v>
      </c>
      <c r="M460" s="20">
        <f t="shared" si="14"/>
        <v>27575</v>
      </c>
      <c r="N460" s="24">
        <v>709618</v>
      </c>
      <c r="O460" s="21">
        <f t="shared" si="15"/>
        <v>882323</v>
      </c>
    </row>
    <row r="461" spans="1:15" s="16" customFormat="1" x14ac:dyDescent="0.35">
      <c r="A461" s="17" t="s">
        <v>222</v>
      </c>
      <c r="B461" s="17" t="s">
        <v>4448</v>
      </c>
      <c r="C461" s="17">
        <v>20614</v>
      </c>
      <c r="D461" s="17" t="s">
        <v>7518</v>
      </c>
      <c r="E461" s="19">
        <v>120614000444</v>
      </c>
      <c r="F461" s="19" t="s">
        <v>7522</v>
      </c>
      <c r="G461" s="19">
        <v>120614001165</v>
      </c>
      <c r="H461" s="18" t="s">
        <v>7525</v>
      </c>
      <c r="I461" s="18" t="s">
        <v>6137</v>
      </c>
      <c r="J461" s="17" t="s">
        <v>523</v>
      </c>
      <c r="K461" s="17">
        <v>1</v>
      </c>
      <c r="L461" s="24">
        <v>145130</v>
      </c>
      <c r="M461" s="20">
        <f t="shared" si="14"/>
        <v>27575</v>
      </c>
      <c r="N461" s="24">
        <v>709618</v>
      </c>
      <c r="O461" s="21">
        <f t="shared" si="15"/>
        <v>882323</v>
      </c>
    </row>
    <row r="462" spans="1:15" s="16" customFormat="1" ht="29" x14ac:dyDescent="0.35">
      <c r="A462" s="17" t="s">
        <v>222</v>
      </c>
      <c r="B462" s="17" t="s">
        <v>4448</v>
      </c>
      <c r="C462" s="17">
        <v>20614</v>
      </c>
      <c r="D462" s="17" t="s">
        <v>7518</v>
      </c>
      <c r="E462" s="19">
        <v>220614000431</v>
      </c>
      <c r="F462" s="19" t="s">
        <v>7526</v>
      </c>
      <c r="G462" s="19">
        <v>220614000431</v>
      </c>
      <c r="H462" s="18" t="s">
        <v>7526</v>
      </c>
      <c r="I462" s="18" t="s">
        <v>7527</v>
      </c>
      <c r="J462" s="17" t="s">
        <v>535</v>
      </c>
      <c r="K462" s="17">
        <v>1</v>
      </c>
      <c r="L462" s="24">
        <v>145130</v>
      </c>
      <c r="M462" s="20">
        <f t="shared" si="14"/>
        <v>27575</v>
      </c>
      <c r="N462" s="24">
        <v>709618</v>
      </c>
      <c r="O462" s="21">
        <f t="shared" si="15"/>
        <v>882323</v>
      </c>
    </row>
    <row r="463" spans="1:15" s="16" customFormat="1" x14ac:dyDescent="0.35">
      <c r="A463" s="17" t="s">
        <v>222</v>
      </c>
      <c r="B463" s="17" t="s">
        <v>4448</v>
      </c>
      <c r="C463" s="17">
        <v>20787</v>
      </c>
      <c r="D463" s="17" t="s">
        <v>7528</v>
      </c>
      <c r="E463" s="19">
        <v>120787009668</v>
      </c>
      <c r="F463" s="19" t="s">
        <v>7529</v>
      </c>
      <c r="G463" s="19">
        <v>120787009731</v>
      </c>
      <c r="H463" s="18" t="s">
        <v>7530</v>
      </c>
      <c r="I463" s="18" t="s">
        <v>7531</v>
      </c>
      <c r="J463" s="17" t="s">
        <v>523</v>
      </c>
      <c r="K463" s="17">
        <v>1</v>
      </c>
      <c r="L463" s="24">
        <v>145130</v>
      </c>
      <c r="M463" s="20">
        <f t="shared" si="14"/>
        <v>27575</v>
      </c>
      <c r="N463" s="24">
        <v>709618</v>
      </c>
      <c r="O463" s="21">
        <f t="shared" si="15"/>
        <v>882323</v>
      </c>
    </row>
    <row r="464" spans="1:15" s="16" customFormat="1" ht="29" x14ac:dyDescent="0.35">
      <c r="A464" s="17" t="s">
        <v>222</v>
      </c>
      <c r="B464" s="17" t="s">
        <v>4448</v>
      </c>
      <c r="C464" s="17">
        <v>20787</v>
      </c>
      <c r="D464" s="17" t="s">
        <v>7528</v>
      </c>
      <c r="E464" s="19">
        <v>220787000061</v>
      </c>
      <c r="F464" s="19" t="s">
        <v>7532</v>
      </c>
      <c r="G464" s="19">
        <v>220787000266</v>
      </c>
      <c r="H464" s="18" t="s">
        <v>7533</v>
      </c>
      <c r="I464" s="18" t="s">
        <v>7534</v>
      </c>
      <c r="J464" s="17" t="s">
        <v>535</v>
      </c>
      <c r="K464" s="17">
        <v>1</v>
      </c>
      <c r="L464" s="24">
        <v>145130</v>
      </c>
      <c r="M464" s="20">
        <f t="shared" si="14"/>
        <v>27575</v>
      </c>
      <c r="N464" s="24">
        <v>709618</v>
      </c>
      <c r="O464" s="21">
        <f t="shared" si="15"/>
        <v>882323</v>
      </c>
    </row>
    <row r="465" spans="1:15" s="16" customFormat="1" x14ac:dyDescent="0.35">
      <c r="A465" s="17" t="s">
        <v>222</v>
      </c>
      <c r="B465" s="17" t="s">
        <v>4448</v>
      </c>
      <c r="C465" s="17">
        <v>20787</v>
      </c>
      <c r="D465" s="17" t="s">
        <v>7528</v>
      </c>
      <c r="E465" s="19">
        <v>220787000118</v>
      </c>
      <c r="F465" s="19" t="s">
        <v>7535</v>
      </c>
      <c r="G465" s="19">
        <v>220787000703</v>
      </c>
      <c r="H465" s="18" t="s">
        <v>7536</v>
      </c>
      <c r="I465" s="18" t="s">
        <v>7537</v>
      </c>
      <c r="J465" s="17" t="s">
        <v>535</v>
      </c>
      <c r="K465" s="17">
        <v>1</v>
      </c>
      <c r="L465" s="24">
        <v>145130</v>
      </c>
      <c r="M465" s="20">
        <f t="shared" si="14"/>
        <v>27575</v>
      </c>
      <c r="N465" s="24">
        <v>709618</v>
      </c>
      <c r="O465" s="21">
        <f t="shared" si="15"/>
        <v>882323</v>
      </c>
    </row>
    <row r="466" spans="1:15" s="16" customFormat="1" ht="43.5" x14ac:dyDescent="0.35">
      <c r="A466" s="17" t="s">
        <v>222</v>
      </c>
      <c r="B466" s="17" t="s">
        <v>4448</v>
      </c>
      <c r="C466" s="17">
        <v>20001</v>
      </c>
      <c r="D466" s="17" t="s">
        <v>5665</v>
      </c>
      <c r="E466" s="19">
        <v>220001068539</v>
      </c>
      <c r="F466" s="19" t="s">
        <v>7538</v>
      </c>
      <c r="G466" s="19">
        <v>220001069426</v>
      </c>
      <c r="H466" s="18" t="s">
        <v>7539</v>
      </c>
      <c r="I466" s="18" t="s">
        <v>7540</v>
      </c>
      <c r="J466" s="17" t="s">
        <v>535</v>
      </c>
      <c r="K466" s="17">
        <v>1</v>
      </c>
      <c r="L466" s="24">
        <v>145130</v>
      </c>
      <c r="M466" s="20">
        <f t="shared" si="14"/>
        <v>27575</v>
      </c>
      <c r="N466" s="24">
        <v>709618</v>
      </c>
      <c r="O466" s="21">
        <f t="shared" si="15"/>
        <v>882323</v>
      </c>
    </row>
    <row r="467" spans="1:15" s="16" customFormat="1" ht="29" x14ac:dyDescent="0.35">
      <c r="A467" s="17" t="s">
        <v>222</v>
      </c>
      <c r="B467" s="17" t="s">
        <v>4448</v>
      </c>
      <c r="C467" s="17">
        <v>20001</v>
      </c>
      <c r="D467" s="17" t="s">
        <v>5665</v>
      </c>
      <c r="E467" s="19">
        <v>420001068597</v>
      </c>
      <c r="F467" s="19" t="s">
        <v>7541</v>
      </c>
      <c r="G467" s="19">
        <v>420001068601</v>
      </c>
      <c r="H467" s="18" t="s">
        <v>7542</v>
      </c>
      <c r="I467" s="18" t="s">
        <v>7543</v>
      </c>
      <c r="J467" s="17" t="s">
        <v>535</v>
      </c>
      <c r="K467" s="17">
        <v>1</v>
      </c>
      <c r="L467" s="24">
        <v>145130</v>
      </c>
      <c r="M467" s="20">
        <f t="shared" si="14"/>
        <v>27575</v>
      </c>
      <c r="N467" s="24">
        <v>709618</v>
      </c>
      <c r="O467" s="21">
        <f t="shared" si="15"/>
        <v>882323</v>
      </c>
    </row>
    <row r="468" spans="1:15" s="16" customFormat="1" ht="43.5" x14ac:dyDescent="0.35">
      <c r="A468" s="17" t="s">
        <v>222</v>
      </c>
      <c r="B468" s="17" t="s">
        <v>4448</v>
      </c>
      <c r="C468" s="17">
        <v>20001</v>
      </c>
      <c r="D468" s="17" t="s">
        <v>5665</v>
      </c>
      <c r="E468" s="19">
        <v>220001006860</v>
      </c>
      <c r="F468" s="19" t="s">
        <v>7544</v>
      </c>
      <c r="G468" s="19">
        <v>220001006851</v>
      </c>
      <c r="H468" s="18" t="s">
        <v>7545</v>
      </c>
      <c r="I468" s="18" t="s">
        <v>7546</v>
      </c>
      <c r="J468" s="17" t="s">
        <v>535</v>
      </c>
      <c r="K468" s="17">
        <v>1</v>
      </c>
      <c r="L468" s="24">
        <v>145130</v>
      </c>
      <c r="M468" s="20">
        <f t="shared" si="14"/>
        <v>27575</v>
      </c>
      <c r="N468" s="24">
        <v>709618</v>
      </c>
      <c r="O468" s="21">
        <f t="shared" si="15"/>
        <v>882323</v>
      </c>
    </row>
    <row r="469" spans="1:15" s="16" customFormat="1" ht="29" x14ac:dyDescent="0.35">
      <c r="A469" s="17" t="s">
        <v>222</v>
      </c>
      <c r="B469" s="17" t="s">
        <v>4448</v>
      </c>
      <c r="C469" s="17">
        <v>20001</v>
      </c>
      <c r="D469" s="17" t="s">
        <v>5665</v>
      </c>
      <c r="E469" s="19">
        <v>420001068635</v>
      </c>
      <c r="F469" s="19" t="s">
        <v>7547</v>
      </c>
      <c r="G469" s="19">
        <v>220001068547</v>
      </c>
      <c r="H469" s="18" t="s">
        <v>7548</v>
      </c>
      <c r="I469" s="18" t="s">
        <v>7549</v>
      </c>
      <c r="J469" s="17" t="s">
        <v>535</v>
      </c>
      <c r="K469" s="17">
        <v>1</v>
      </c>
      <c r="L469" s="24">
        <v>145130</v>
      </c>
      <c r="M469" s="20">
        <f t="shared" si="14"/>
        <v>27575</v>
      </c>
      <c r="N469" s="24">
        <v>709618</v>
      </c>
      <c r="O469" s="21">
        <f t="shared" si="15"/>
        <v>882323</v>
      </c>
    </row>
    <row r="470" spans="1:15" s="16" customFormat="1" x14ac:dyDescent="0.35">
      <c r="A470" s="17" t="s">
        <v>222</v>
      </c>
      <c r="B470" s="17" t="s">
        <v>4448</v>
      </c>
      <c r="C470" s="17">
        <v>20001</v>
      </c>
      <c r="D470" s="17" t="s">
        <v>5665</v>
      </c>
      <c r="E470" s="19">
        <v>120001069246</v>
      </c>
      <c r="F470" s="19" t="s">
        <v>7550</v>
      </c>
      <c r="G470" s="19">
        <v>120001000000</v>
      </c>
      <c r="H470" s="18" t="s">
        <v>7551</v>
      </c>
      <c r="I470" s="18" t="s">
        <v>7552</v>
      </c>
      <c r="J470" s="17" t="s">
        <v>523</v>
      </c>
      <c r="K470" s="17">
        <v>4</v>
      </c>
      <c r="L470" s="24">
        <v>145130</v>
      </c>
      <c r="M470" s="20">
        <f t="shared" si="14"/>
        <v>27575</v>
      </c>
      <c r="N470" s="24">
        <v>709618</v>
      </c>
      <c r="O470" s="21">
        <f t="shared" si="15"/>
        <v>882323</v>
      </c>
    </row>
    <row r="471" spans="1:15" s="16" customFormat="1" ht="72.5" x14ac:dyDescent="0.35">
      <c r="A471" s="17" t="s">
        <v>222</v>
      </c>
      <c r="B471" s="17" t="s">
        <v>4448</v>
      </c>
      <c r="C471" s="17">
        <v>20001</v>
      </c>
      <c r="D471" s="17" t="s">
        <v>5665</v>
      </c>
      <c r="E471" s="19">
        <v>120001800065</v>
      </c>
      <c r="F471" s="19" t="s">
        <v>7553</v>
      </c>
      <c r="G471" s="19">
        <v>120001800065</v>
      </c>
      <c r="H471" s="18" t="s">
        <v>7554</v>
      </c>
      <c r="I471" s="18" t="s">
        <v>7555</v>
      </c>
      <c r="J471" s="17" t="s">
        <v>523</v>
      </c>
      <c r="K471" s="17">
        <v>4</v>
      </c>
      <c r="L471" s="24">
        <v>145130</v>
      </c>
      <c r="M471" s="20">
        <f t="shared" si="14"/>
        <v>27575</v>
      </c>
      <c r="N471" s="24">
        <v>709618</v>
      </c>
      <c r="O471" s="21">
        <f t="shared" si="15"/>
        <v>882323</v>
      </c>
    </row>
    <row r="472" spans="1:15" s="16" customFormat="1" ht="29" x14ac:dyDescent="0.35">
      <c r="A472" s="17" t="s">
        <v>222</v>
      </c>
      <c r="B472" s="17" t="s">
        <v>737</v>
      </c>
      <c r="C472" s="17">
        <v>23162</v>
      </c>
      <c r="D472" s="17" t="s">
        <v>7556</v>
      </c>
      <c r="E472" s="19">
        <v>223162001662</v>
      </c>
      <c r="F472" s="19" t="s">
        <v>7557</v>
      </c>
      <c r="G472" s="19">
        <v>223162800026</v>
      </c>
      <c r="H472" s="18" t="s">
        <v>7558</v>
      </c>
      <c r="I472" s="18" t="s">
        <v>7559</v>
      </c>
      <c r="J472" s="17" t="s">
        <v>535</v>
      </c>
      <c r="K472" s="17">
        <v>4</v>
      </c>
      <c r="L472" s="24">
        <v>145130</v>
      </c>
      <c r="M472" s="20">
        <f t="shared" si="14"/>
        <v>27575</v>
      </c>
      <c r="N472" s="24">
        <v>709618</v>
      </c>
      <c r="O472" s="21">
        <f t="shared" si="15"/>
        <v>882323</v>
      </c>
    </row>
    <row r="473" spans="1:15" s="16" customFormat="1" x14ac:dyDescent="0.35">
      <c r="A473" s="17" t="s">
        <v>222</v>
      </c>
      <c r="B473" s="17" t="s">
        <v>737</v>
      </c>
      <c r="C473" s="17">
        <v>23417</v>
      </c>
      <c r="D473" s="17" t="s">
        <v>4360</v>
      </c>
      <c r="E473" s="19">
        <v>223417000622</v>
      </c>
      <c r="F473" s="19" t="s">
        <v>4417</v>
      </c>
      <c r="G473" s="19">
        <v>223417000983</v>
      </c>
      <c r="H473" s="18" t="s">
        <v>7560</v>
      </c>
      <c r="I473" s="18" t="s">
        <v>7561</v>
      </c>
      <c r="J473" s="17" t="s">
        <v>535</v>
      </c>
      <c r="K473" s="17">
        <v>1</v>
      </c>
      <c r="L473" s="24">
        <v>145130</v>
      </c>
      <c r="M473" s="20">
        <f t="shared" si="14"/>
        <v>27575</v>
      </c>
      <c r="N473" s="24">
        <v>709618</v>
      </c>
      <c r="O473" s="21">
        <f t="shared" si="15"/>
        <v>882323</v>
      </c>
    </row>
    <row r="474" spans="1:15" s="16" customFormat="1" x14ac:dyDescent="0.35">
      <c r="A474" s="17" t="s">
        <v>222</v>
      </c>
      <c r="B474" s="17" t="s">
        <v>737</v>
      </c>
      <c r="C474" s="17">
        <v>23417</v>
      </c>
      <c r="D474" s="17" t="s">
        <v>4360</v>
      </c>
      <c r="E474" s="19">
        <v>223417000622</v>
      </c>
      <c r="F474" s="19" t="s">
        <v>4417</v>
      </c>
      <c r="G474" s="19">
        <v>223417002161</v>
      </c>
      <c r="H474" s="18" t="s">
        <v>7562</v>
      </c>
      <c r="I474" s="18" t="s">
        <v>3131</v>
      </c>
      <c r="J474" s="17" t="s">
        <v>535</v>
      </c>
      <c r="K474" s="17">
        <v>1</v>
      </c>
      <c r="L474" s="24">
        <v>145130</v>
      </c>
      <c r="M474" s="20">
        <f t="shared" si="14"/>
        <v>27575</v>
      </c>
      <c r="N474" s="24">
        <v>709618</v>
      </c>
      <c r="O474" s="21">
        <f t="shared" si="15"/>
        <v>882323</v>
      </c>
    </row>
    <row r="475" spans="1:15" s="16" customFormat="1" x14ac:dyDescent="0.35">
      <c r="A475" s="17" t="s">
        <v>222</v>
      </c>
      <c r="B475" s="17" t="s">
        <v>737</v>
      </c>
      <c r="C475" s="17">
        <v>23417</v>
      </c>
      <c r="D475" s="17" t="s">
        <v>4360</v>
      </c>
      <c r="E475" s="19">
        <v>123417000407</v>
      </c>
      <c r="F475" s="19" t="s">
        <v>7563</v>
      </c>
      <c r="G475" s="19">
        <v>223417000045</v>
      </c>
      <c r="H475" s="18" t="s">
        <v>7564</v>
      </c>
      <c r="I475" s="18" t="s">
        <v>4804</v>
      </c>
      <c r="J475" s="17" t="s">
        <v>535</v>
      </c>
      <c r="K475" s="17">
        <v>1</v>
      </c>
      <c r="L475" s="24">
        <v>145130</v>
      </c>
      <c r="M475" s="20">
        <f t="shared" si="14"/>
        <v>27575</v>
      </c>
      <c r="N475" s="24">
        <v>709618</v>
      </c>
      <c r="O475" s="21">
        <f t="shared" si="15"/>
        <v>882323</v>
      </c>
    </row>
    <row r="476" spans="1:15" s="16" customFormat="1" x14ac:dyDescent="0.35">
      <c r="A476" s="17" t="s">
        <v>222</v>
      </c>
      <c r="B476" s="17" t="s">
        <v>737</v>
      </c>
      <c r="C476" s="17">
        <v>23417</v>
      </c>
      <c r="D476" s="17" t="s">
        <v>4360</v>
      </c>
      <c r="E476" s="19">
        <v>223417002111</v>
      </c>
      <c r="F476" s="19" t="s">
        <v>7565</v>
      </c>
      <c r="G476" s="19">
        <v>223417000495</v>
      </c>
      <c r="H476" s="18" t="s">
        <v>7566</v>
      </c>
      <c r="I476" s="18" t="s">
        <v>7567</v>
      </c>
      <c r="J476" s="17" t="s">
        <v>535</v>
      </c>
      <c r="K476" s="17">
        <v>1</v>
      </c>
      <c r="L476" s="24">
        <v>145130</v>
      </c>
      <c r="M476" s="20">
        <f t="shared" si="14"/>
        <v>27575</v>
      </c>
      <c r="N476" s="24">
        <v>709618</v>
      </c>
      <c r="O476" s="21">
        <f t="shared" si="15"/>
        <v>882323</v>
      </c>
    </row>
    <row r="477" spans="1:15" s="16" customFormat="1" x14ac:dyDescent="0.35">
      <c r="A477" s="17" t="s">
        <v>222</v>
      </c>
      <c r="B477" s="17" t="s">
        <v>737</v>
      </c>
      <c r="C477" s="17">
        <v>23417</v>
      </c>
      <c r="D477" s="17" t="s">
        <v>4360</v>
      </c>
      <c r="E477" s="19">
        <v>223417002072</v>
      </c>
      <c r="F477" s="19" t="s">
        <v>4938</v>
      </c>
      <c r="G477" s="19">
        <v>223417002307</v>
      </c>
      <c r="H477" s="18" t="s">
        <v>7568</v>
      </c>
      <c r="I477" s="18" t="s">
        <v>7569</v>
      </c>
      <c r="J477" s="17" t="s">
        <v>535</v>
      </c>
      <c r="K477" s="17">
        <v>1</v>
      </c>
      <c r="L477" s="24">
        <v>145130</v>
      </c>
      <c r="M477" s="20">
        <f t="shared" si="14"/>
        <v>27575</v>
      </c>
      <c r="N477" s="24">
        <v>709618</v>
      </c>
      <c r="O477" s="21">
        <f t="shared" si="15"/>
        <v>882323</v>
      </c>
    </row>
    <row r="478" spans="1:15" s="16" customFormat="1" ht="29" x14ac:dyDescent="0.35">
      <c r="A478" s="17" t="s">
        <v>222</v>
      </c>
      <c r="B478" s="17" t="s">
        <v>737</v>
      </c>
      <c r="C478" s="17">
        <v>23417</v>
      </c>
      <c r="D478" s="17" t="s">
        <v>4360</v>
      </c>
      <c r="E478" s="19">
        <v>123417000288</v>
      </c>
      <c r="F478" s="19" t="s">
        <v>7570</v>
      </c>
      <c r="G478" s="19">
        <v>123417002876</v>
      </c>
      <c r="H478" s="18" t="s">
        <v>7571</v>
      </c>
      <c r="I478" s="18" t="s">
        <v>7572</v>
      </c>
      <c r="J478" s="17" t="s">
        <v>523</v>
      </c>
      <c r="K478" s="17">
        <v>3</v>
      </c>
      <c r="L478" s="24">
        <v>145130</v>
      </c>
      <c r="M478" s="20">
        <f t="shared" si="14"/>
        <v>27575</v>
      </c>
      <c r="N478" s="24">
        <v>709618</v>
      </c>
      <c r="O478" s="21">
        <f t="shared" si="15"/>
        <v>882323</v>
      </c>
    </row>
    <row r="479" spans="1:15" s="16" customFormat="1" x14ac:dyDescent="0.35">
      <c r="A479" s="17" t="s">
        <v>222</v>
      </c>
      <c r="B479" s="17" t="s">
        <v>737</v>
      </c>
      <c r="C479" s="17">
        <v>23417</v>
      </c>
      <c r="D479" s="17" t="s">
        <v>4360</v>
      </c>
      <c r="E479" s="19">
        <v>223417003028</v>
      </c>
      <c r="F479" s="19" t="s">
        <v>4941</v>
      </c>
      <c r="G479" s="19">
        <v>223417001921</v>
      </c>
      <c r="H479" s="18" t="s">
        <v>7573</v>
      </c>
      <c r="I479" s="18" t="s">
        <v>7574</v>
      </c>
      <c r="J479" s="17" t="s">
        <v>535</v>
      </c>
      <c r="K479" s="17">
        <v>1</v>
      </c>
      <c r="L479" s="24">
        <v>145130</v>
      </c>
      <c r="M479" s="20">
        <f t="shared" si="14"/>
        <v>27575</v>
      </c>
      <c r="N479" s="24">
        <v>709618</v>
      </c>
      <c r="O479" s="21">
        <f t="shared" si="15"/>
        <v>882323</v>
      </c>
    </row>
    <row r="480" spans="1:15" s="16" customFormat="1" x14ac:dyDescent="0.35">
      <c r="A480" s="17" t="s">
        <v>222</v>
      </c>
      <c r="B480" s="17" t="s">
        <v>737</v>
      </c>
      <c r="C480" s="17">
        <v>23417</v>
      </c>
      <c r="D480" s="17" t="s">
        <v>4360</v>
      </c>
      <c r="E480" s="19">
        <v>223417003028</v>
      </c>
      <c r="F480" s="19" t="s">
        <v>4941</v>
      </c>
      <c r="G480" s="19">
        <v>223417000231</v>
      </c>
      <c r="H480" s="18" t="s">
        <v>7575</v>
      </c>
      <c r="I480" s="18" t="s">
        <v>7576</v>
      </c>
      <c r="J480" s="17" t="s">
        <v>535</v>
      </c>
      <c r="K480" s="17">
        <v>1</v>
      </c>
      <c r="L480" s="24">
        <v>145130</v>
      </c>
      <c r="M480" s="20">
        <f t="shared" si="14"/>
        <v>27575</v>
      </c>
      <c r="N480" s="24">
        <v>709618</v>
      </c>
      <c r="O480" s="21">
        <f t="shared" si="15"/>
        <v>882323</v>
      </c>
    </row>
    <row r="481" spans="1:15" s="16" customFormat="1" x14ac:dyDescent="0.35">
      <c r="A481" s="17" t="s">
        <v>222</v>
      </c>
      <c r="B481" s="17" t="s">
        <v>737</v>
      </c>
      <c r="C481" s="17">
        <v>23417</v>
      </c>
      <c r="D481" s="17" t="s">
        <v>4360</v>
      </c>
      <c r="E481" s="19">
        <v>223417003028</v>
      </c>
      <c r="F481" s="19" t="s">
        <v>4941</v>
      </c>
      <c r="G481" s="19">
        <v>223417001572</v>
      </c>
      <c r="H481" s="18" t="s">
        <v>3293</v>
      </c>
      <c r="I481" s="18" t="s">
        <v>2000</v>
      </c>
      <c r="J481" s="17" t="s">
        <v>535</v>
      </c>
      <c r="K481" s="17">
        <v>1</v>
      </c>
      <c r="L481" s="24">
        <v>145130</v>
      </c>
      <c r="M481" s="20">
        <f t="shared" si="14"/>
        <v>27575</v>
      </c>
      <c r="N481" s="24">
        <v>709618</v>
      </c>
      <c r="O481" s="21">
        <f t="shared" si="15"/>
        <v>882323</v>
      </c>
    </row>
    <row r="482" spans="1:15" s="16" customFormat="1" x14ac:dyDescent="0.35">
      <c r="A482" s="17" t="s">
        <v>222</v>
      </c>
      <c r="B482" s="17" t="s">
        <v>737</v>
      </c>
      <c r="C482" s="17">
        <v>23417</v>
      </c>
      <c r="D482" s="17" t="s">
        <v>4360</v>
      </c>
      <c r="E482" s="19">
        <v>223417000461</v>
      </c>
      <c r="F482" s="19" t="s">
        <v>7577</v>
      </c>
      <c r="G482" s="19">
        <v>223417002081</v>
      </c>
      <c r="H482" s="18" t="s">
        <v>7578</v>
      </c>
      <c r="I482" s="18" t="s">
        <v>7579</v>
      </c>
      <c r="J482" s="17" t="s">
        <v>535</v>
      </c>
      <c r="K482" s="17">
        <v>1</v>
      </c>
      <c r="L482" s="24">
        <v>145130</v>
      </c>
      <c r="M482" s="20">
        <f t="shared" si="14"/>
        <v>27575</v>
      </c>
      <c r="N482" s="24">
        <v>709618</v>
      </c>
      <c r="O482" s="21">
        <f t="shared" si="15"/>
        <v>882323</v>
      </c>
    </row>
    <row r="483" spans="1:15" s="16" customFormat="1" x14ac:dyDescent="0.35">
      <c r="A483" s="17" t="s">
        <v>222</v>
      </c>
      <c r="B483" s="17" t="s">
        <v>737</v>
      </c>
      <c r="C483" s="17">
        <v>23417</v>
      </c>
      <c r="D483" s="17" t="s">
        <v>4360</v>
      </c>
      <c r="E483" s="19">
        <v>223417001793</v>
      </c>
      <c r="F483" s="19" t="s">
        <v>7580</v>
      </c>
      <c r="G483" s="19">
        <v>223417000347</v>
      </c>
      <c r="H483" s="18" t="s">
        <v>7581</v>
      </c>
      <c r="I483" s="18" t="s">
        <v>7582</v>
      </c>
      <c r="J483" s="17" t="s">
        <v>535</v>
      </c>
      <c r="K483" s="17">
        <v>1</v>
      </c>
      <c r="L483" s="24">
        <v>145130</v>
      </c>
      <c r="M483" s="20">
        <f t="shared" si="14"/>
        <v>27575</v>
      </c>
      <c r="N483" s="24">
        <v>709618</v>
      </c>
      <c r="O483" s="21">
        <f t="shared" si="15"/>
        <v>882323</v>
      </c>
    </row>
    <row r="484" spans="1:15" s="16" customFormat="1" x14ac:dyDescent="0.35">
      <c r="A484" s="17" t="s">
        <v>222</v>
      </c>
      <c r="B484" s="17" t="s">
        <v>737</v>
      </c>
      <c r="C484" s="17">
        <v>23001</v>
      </c>
      <c r="D484" s="17" t="s">
        <v>7583</v>
      </c>
      <c r="E484" s="19">
        <v>123001001838</v>
      </c>
      <c r="F484" s="19" t="s">
        <v>7584</v>
      </c>
      <c r="G484" s="19">
        <v>123001001838</v>
      </c>
      <c r="H484" s="18" t="s">
        <v>7584</v>
      </c>
      <c r="I484" s="18" t="s">
        <v>7585</v>
      </c>
      <c r="J484" s="17" t="s">
        <v>523</v>
      </c>
      <c r="K484" s="17">
        <v>4</v>
      </c>
      <c r="L484" s="24">
        <v>145130</v>
      </c>
      <c r="M484" s="20">
        <f t="shared" si="14"/>
        <v>27575</v>
      </c>
      <c r="N484" s="24">
        <v>709618</v>
      </c>
      <c r="O484" s="21">
        <f t="shared" si="15"/>
        <v>882323</v>
      </c>
    </row>
    <row r="485" spans="1:15" s="16" customFormat="1" ht="29" x14ac:dyDescent="0.35">
      <c r="A485" s="17" t="s">
        <v>222</v>
      </c>
      <c r="B485" s="17" t="s">
        <v>737</v>
      </c>
      <c r="C485" s="17">
        <v>23001</v>
      </c>
      <c r="D485" s="17" t="s">
        <v>7583</v>
      </c>
      <c r="E485" s="19">
        <v>123001002176</v>
      </c>
      <c r="F485" s="19" t="s">
        <v>7586</v>
      </c>
      <c r="G485" s="19">
        <v>123001003199</v>
      </c>
      <c r="H485" s="18" t="s">
        <v>7587</v>
      </c>
      <c r="I485" s="18" t="s">
        <v>7588</v>
      </c>
      <c r="J485" s="17" t="s">
        <v>523</v>
      </c>
      <c r="K485" s="17">
        <v>4</v>
      </c>
      <c r="L485" s="24">
        <v>145130</v>
      </c>
      <c r="M485" s="20">
        <f t="shared" si="14"/>
        <v>27575</v>
      </c>
      <c r="N485" s="24">
        <v>709618</v>
      </c>
      <c r="O485" s="21">
        <f t="shared" si="15"/>
        <v>882323</v>
      </c>
    </row>
    <row r="486" spans="1:15" s="16" customFormat="1" x14ac:dyDescent="0.35">
      <c r="A486" s="17" t="s">
        <v>222</v>
      </c>
      <c r="B486" s="17" t="s">
        <v>737</v>
      </c>
      <c r="C486" s="17">
        <v>23001</v>
      </c>
      <c r="D486" s="17" t="s">
        <v>7583</v>
      </c>
      <c r="E486" s="19">
        <v>223001005404</v>
      </c>
      <c r="F486" s="19" t="s">
        <v>7589</v>
      </c>
      <c r="G486" s="19">
        <v>223001000780</v>
      </c>
      <c r="H486" s="18" t="s">
        <v>7590</v>
      </c>
      <c r="I486" s="18" t="s">
        <v>7591</v>
      </c>
      <c r="J486" s="17" t="s">
        <v>535</v>
      </c>
      <c r="K486" s="17">
        <v>1</v>
      </c>
      <c r="L486" s="24">
        <v>145130</v>
      </c>
      <c r="M486" s="20">
        <f t="shared" si="14"/>
        <v>27575</v>
      </c>
      <c r="N486" s="24">
        <v>709618</v>
      </c>
      <c r="O486" s="21">
        <f t="shared" si="15"/>
        <v>882323</v>
      </c>
    </row>
    <row r="487" spans="1:15" s="16" customFormat="1" ht="29" x14ac:dyDescent="0.35">
      <c r="A487" s="17" t="s">
        <v>222</v>
      </c>
      <c r="B487" s="17" t="s">
        <v>737</v>
      </c>
      <c r="C487" s="17">
        <v>23001</v>
      </c>
      <c r="D487" s="17" t="s">
        <v>7583</v>
      </c>
      <c r="E487" s="19">
        <v>223001005404</v>
      </c>
      <c r="F487" s="19" t="s">
        <v>7589</v>
      </c>
      <c r="G487" s="19">
        <v>223001007253</v>
      </c>
      <c r="H487" s="18" t="s">
        <v>7592</v>
      </c>
      <c r="I487" s="18" t="s">
        <v>7593</v>
      </c>
      <c r="J487" s="17" t="s">
        <v>535</v>
      </c>
      <c r="K487" s="17">
        <v>1</v>
      </c>
      <c r="L487" s="24">
        <v>145130</v>
      </c>
      <c r="M487" s="20">
        <f t="shared" si="14"/>
        <v>27575</v>
      </c>
      <c r="N487" s="24">
        <v>709618</v>
      </c>
      <c r="O487" s="21">
        <f t="shared" si="15"/>
        <v>882323</v>
      </c>
    </row>
    <row r="488" spans="1:15" s="16" customFormat="1" ht="29" x14ac:dyDescent="0.35">
      <c r="A488" s="17" t="s">
        <v>222</v>
      </c>
      <c r="B488" s="17" t="s">
        <v>737</v>
      </c>
      <c r="C488" s="17">
        <v>23001</v>
      </c>
      <c r="D488" s="17" t="s">
        <v>7583</v>
      </c>
      <c r="E488" s="19">
        <v>223001001239</v>
      </c>
      <c r="F488" s="19" t="s">
        <v>7594</v>
      </c>
      <c r="G488" s="19">
        <v>223001001352</v>
      </c>
      <c r="H488" s="18" t="s">
        <v>7595</v>
      </c>
      <c r="I488" s="18" t="s">
        <v>7596</v>
      </c>
      <c r="J488" s="17" t="s">
        <v>535</v>
      </c>
      <c r="K488" s="17">
        <v>1</v>
      </c>
      <c r="L488" s="24">
        <v>145130</v>
      </c>
      <c r="M488" s="20">
        <f t="shared" si="14"/>
        <v>27575</v>
      </c>
      <c r="N488" s="24">
        <v>709618</v>
      </c>
      <c r="O488" s="21">
        <f t="shared" si="15"/>
        <v>882323</v>
      </c>
    </row>
    <row r="489" spans="1:15" s="16" customFormat="1" ht="29" x14ac:dyDescent="0.35">
      <c r="A489" s="17" t="s">
        <v>222</v>
      </c>
      <c r="B489" s="17" t="s">
        <v>737</v>
      </c>
      <c r="C489" s="17">
        <v>23001</v>
      </c>
      <c r="D489" s="17" t="s">
        <v>7583</v>
      </c>
      <c r="E489" s="19">
        <v>223001001239</v>
      </c>
      <c r="F489" s="19" t="s">
        <v>7594</v>
      </c>
      <c r="G489" s="19">
        <v>223001002502</v>
      </c>
      <c r="H489" s="18" t="s">
        <v>7597</v>
      </c>
      <c r="I489" s="18" t="s">
        <v>7598</v>
      </c>
      <c r="J489" s="17" t="s">
        <v>535</v>
      </c>
      <c r="K489" s="17">
        <v>1</v>
      </c>
      <c r="L489" s="24">
        <v>145130</v>
      </c>
      <c r="M489" s="20">
        <f t="shared" si="14"/>
        <v>27575</v>
      </c>
      <c r="N489" s="24">
        <v>709618</v>
      </c>
      <c r="O489" s="21">
        <f t="shared" si="15"/>
        <v>882323</v>
      </c>
    </row>
    <row r="490" spans="1:15" s="16" customFormat="1" ht="29" x14ac:dyDescent="0.35">
      <c r="A490" s="17" t="s">
        <v>222</v>
      </c>
      <c r="B490" s="17" t="s">
        <v>737</v>
      </c>
      <c r="C490" s="17">
        <v>23001</v>
      </c>
      <c r="D490" s="17" t="s">
        <v>7583</v>
      </c>
      <c r="E490" s="19">
        <v>223001004432</v>
      </c>
      <c r="F490" s="19" t="s">
        <v>7599</v>
      </c>
      <c r="G490" s="19">
        <v>223001006648</v>
      </c>
      <c r="H490" s="18" t="s">
        <v>7600</v>
      </c>
      <c r="I490" s="18" t="s">
        <v>7601</v>
      </c>
      <c r="J490" s="17" t="s">
        <v>523</v>
      </c>
      <c r="K490" s="17">
        <v>4</v>
      </c>
      <c r="L490" s="24">
        <v>145130</v>
      </c>
      <c r="M490" s="20">
        <f t="shared" si="14"/>
        <v>27575</v>
      </c>
      <c r="N490" s="24">
        <v>709618</v>
      </c>
      <c r="O490" s="21">
        <f t="shared" si="15"/>
        <v>882323</v>
      </c>
    </row>
    <row r="491" spans="1:15" s="16" customFormat="1" ht="29" x14ac:dyDescent="0.35">
      <c r="A491" s="17" t="s">
        <v>222</v>
      </c>
      <c r="B491" s="17" t="s">
        <v>737</v>
      </c>
      <c r="C491" s="17">
        <v>23001</v>
      </c>
      <c r="D491" s="17" t="s">
        <v>7583</v>
      </c>
      <c r="E491" s="19">
        <v>223001004432</v>
      </c>
      <c r="F491" s="19" t="s">
        <v>7599</v>
      </c>
      <c r="G491" s="19">
        <v>123001009201</v>
      </c>
      <c r="H491" s="18" t="s">
        <v>7602</v>
      </c>
      <c r="I491" s="18" t="s">
        <v>7603</v>
      </c>
      <c r="J491" s="17" t="s">
        <v>523</v>
      </c>
      <c r="K491" s="17">
        <v>1</v>
      </c>
      <c r="L491" s="24">
        <v>145130</v>
      </c>
      <c r="M491" s="20">
        <f t="shared" si="14"/>
        <v>27575</v>
      </c>
      <c r="N491" s="24">
        <v>709618</v>
      </c>
      <c r="O491" s="21">
        <f t="shared" si="15"/>
        <v>882323</v>
      </c>
    </row>
    <row r="492" spans="1:15" s="16" customFormat="1" ht="29" x14ac:dyDescent="0.35">
      <c r="A492" s="17" t="s">
        <v>222</v>
      </c>
      <c r="B492" s="17" t="s">
        <v>737</v>
      </c>
      <c r="C492" s="17">
        <v>23001</v>
      </c>
      <c r="D492" s="17" t="s">
        <v>7583</v>
      </c>
      <c r="E492" s="19">
        <v>123001002478</v>
      </c>
      <c r="F492" s="19" t="s">
        <v>7604</v>
      </c>
      <c r="G492" s="19">
        <v>123001003717</v>
      </c>
      <c r="H492" s="18" t="s">
        <v>7605</v>
      </c>
      <c r="I492" s="18" t="s">
        <v>7606</v>
      </c>
      <c r="J492" s="17" t="s">
        <v>523</v>
      </c>
      <c r="K492" s="17">
        <v>4</v>
      </c>
      <c r="L492" s="24">
        <v>145130</v>
      </c>
      <c r="M492" s="20">
        <f t="shared" si="14"/>
        <v>27575</v>
      </c>
      <c r="N492" s="24">
        <v>709618</v>
      </c>
      <c r="O492" s="21">
        <f t="shared" si="15"/>
        <v>882323</v>
      </c>
    </row>
    <row r="493" spans="1:15" s="16" customFormat="1" x14ac:dyDescent="0.35">
      <c r="A493" s="17" t="s">
        <v>222</v>
      </c>
      <c r="B493" s="17" t="s">
        <v>737</v>
      </c>
      <c r="C493" s="17">
        <v>23001</v>
      </c>
      <c r="D493" s="17" t="s">
        <v>7583</v>
      </c>
      <c r="E493" s="19">
        <v>123001007186</v>
      </c>
      <c r="F493" s="19" t="s">
        <v>7607</v>
      </c>
      <c r="G493" s="19">
        <v>123001005337</v>
      </c>
      <c r="H493" s="18" t="s">
        <v>7608</v>
      </c>
      <c r="I493" s="18" t="s">
        <v>7609</v>
      </c>
      <c r="J493" s="17" t="s">
        <v>523</v>
      </c>
      <c r="K493" s="17">
        <v>1</v>
      </c>
      <c r="L493" s="24">
        <v>145130</v>
      </c>
      <c r="M493" s="20">
        <f t="shared" si="14"/>
        <v>27575</v>
      </c>
      <c r="N493" s="24">
        <v>709618</v>
      </c>
      <c r="O493" s="21">
        <f t="shared" si="15"/>
        <v>882323</v>
      </c>
    </row>
    <row r="494" spans="1:15" s="16" customFormat="1" x14ac:dyDescent="0.35">
      <c r="A494" s="17" t="s">
        <v>222</v>
      </c>
      <c r="B494" s="17" t="s">
        <v>737</v>
      </c>
      <c r="C494" s="17">
        <v>23001</v>
      </c>
      <c r="D494" s="17" t="s">
        <v>7583</v>
      </c>
      <c r="E494" s="19">
        <v>123001800064</v>
      </c>
      <c r="F494" s="19" t="s">
        <v>7610</v>
      </c>
      <c r="G494" s="19">
        <v>123001800064</v>
      </c>
      <c r="H494" s="18" t="s">
        <v>7610</v>
      </c>
      <c r="I494" s="18" t="s">
        <v>7611</v>
      </c>
      <c r="J494" s="17" t="s">
        <v>523</v>
      </c>
      <c r="K494" s="17">
        <v>4</v>
      </c>
      <c r="L494" s="24">
        <v>145130</v>
      </c>
      <c r="M494" s="20">
        <f t="shared" si="14"/>
        <v>27575</v>
      </c>
      <c r="N494" s="24">
        <v>709618</v>
      </c>
      <c r="O494" s="21">
        <f t="shared" si="15"/>
        <v>882323</v>
      </c>
    </row>
    <row r="495" spans="1:15" s="16" customFormat="1" ht="29" x14ac:dyDescent="0.35">
      <c r="A495" s="17" t="s">
        <v>222</v>
      </c>
      <c r="B495" s="17" t="s">
        <v>737</v>
      </c>
      <c r="C495" s="17">
        <v>23001</v>
      </c>
      <c r="D495" s="17" t="s">
        <v>7583</v>
      </c>
      <c r="E495" s="19">
        <v>223001000844</v>
      </c>
      <c r="F495" s="19" t="s">
        <v>7612</v>
      </c>
      <c r="G495" s="19">
        <v>223001000844</v>
      </c>
      <c r="H495" s="18" t="s">
        <v>7612</v>
      </c>
      <c r="I495" s="18" t="s">
        <v>7613</v>
      </c>
      <c r="J495" s="17" t="s">
        <v>535</v>
      </c>
      <c r="K495" s="17">
        <v>1</v>
      </c>
      <c r="L495" s="24">
        <v>145130</v>
      </c>
      <c r="M495" s="20">
        <f t="shared" si="14"/>
        <v>27575</v>
      </c>
      <c r="N495" s="24">
        <v>709618</v>
      </c>
      <c r="O495" s="21">
        <f t="shared" si="15"/>
        <v>882323</v>
      </c>
    </row>
    <row r="496" spans="1:15" s="16" customFormat="1" ht="29" x14ac:dyDescent="0.35">
      <c r="A496" s="17" t="s">
        <v>222</v>
      </c>
      <c r="B496" s="17" t="s">
        <v>737</v>
      </c>
      <c r="C496" s="17">
        <v>23001</v>
      </c>
      <c r="D496" s="17" t="s">
        <v>7583</v>
      </c>
      <c r="E496" s="19">
        <v>123001002125</v>
      </c>
      <c r="F496" s="19" t="s">
        <v>824</v>
      </c>
      <c r="G496" s="19">
        <v>123001002125</v>
      </c>
      <c r="H496" s="18" t="s">
        <v>824</v>
      </c>
      <c r="I496" s="18" t="s">
        <v>7614</v>
      </c>
      <c r="J496" s="17" t="s">
        <v>523</v>
      </c>
      <c r="K496" s="17">
        <v>1</v>
      </c>
      <c r="L496" s="24">
        <v>145130</v>
      </c>
      <c r="M496" s="20">
        <f t="shared" si="14"/>
        <v>27575</v>
      </c>
      <c r="N496" s="24">
        <v>709618</v>
      </c>
      <c r="O496" s="21">
        <f t="shared" si="15"/>
        <v>882323</v>
      </c>
    </row>
    <row r="497" spans="1:15" s="16" customFormat="1" ht="29" x14ac:dyDescent="0.35">
      <c r="A497" s="17" t="s">
        <v>222</v>
      </c>
      <c r="B497" s="17" t="s">
        <v>737</v>
      </c>
      <c r="C497" s="17">
        <v>23001</v>
      </c>
      <c r="D497" s="17" t="s">
        <v>7583</v>
      </c>
      <c r="E497" s="19">
        <v>223001001689</v>
      </c>
      <c r="F497" s="19" t="s">
        <v>7615</v>
      </c>
      <c r="G497" s="19">
        <v>423001007074</v>
      </c>
      <c r="H497" s="18" t="s">
        <v>7616</v>
      </c>
      <c r="I497" s="18" t="s">
        <v>7617</v>
      </c>
      <c r="J497" s="17" t="s">
        <v>535</v>
      </c>
      <c r="K497" s="17">
        <v>1</v>
      </c>
      <c r="L497" s="24">
        <v>145130</v>
      </c>
      <c r="M497" s="20">
        <f t="shared" si="14"/>
        <v>27575</v>
      </c>
      <c r="N497" s="24">
        <v>709618</v>
      </c>
      <c r="O497" s="21">
        <f t="shared" si="15"/>
        <v>882323</v>
      </c>
    </row>
    <row r="498" spans="1:15" s="16" customFormat="1" ht="29" x14ac:dyDescent="0.35">
      <c r="A498" s="17" t="s">
        <v>222</v>
      </c>
      <c r="B498" s="17" t="s">
        <v>737</v>
      </c>
      <c r="C498" s="17">
        <v>23001</v>
      </c>
      <c r="D498" s="17" t="s">
        <v>7583</v>
      </c>
      <c r="E498" s="19">
        <v>223001001689</v>
      </c>
      <c r="F498" s="19" t="s">
        <v>7615</v>
      </c>
      <c r="G498" s="19">
        <v>223001001689</v>
      </c>
      <c r="H498" s="18" t="s">
        <v>7615</v>
      </c>
      <c r="I498" s="18" t="s">
        <v>7618</v>
      </c>
      <c r="J498" s="17" t="s">
        <v>535</v>
      </c>
      <c r="K498" s="17">
        <v>1</v>
      </c>
      <c r="L498" s="24">
        <v>145130</v>
      </c>
      <c r="M498" s="20">
        <f t="shared" si="14"/>
        <v>27575</v>
      </c>
      <c r="N498" s="24">
        <v>709618</v>
      </c>
      <c r="O498" s="21">
        <f t="shared" si="15"/>
        <v>882323</v>
      </c>
    </row>
    <row r="499" spans="1:15" s="16" customFormat="1" ht="29" x14ac:dyDescent="0.35">
      <c r="A499" s="17" t="s">
        <v>222</v>
      </c>
      <c r="B499" s="17" t="s">
        <v>737</v>
      </c>
      <c r="C499" s="17">
        <v>23001</v>
      </c>
      <c r="D499" s="17" t="s">
        <v>7583</v>
      </c>
      <c r="E499" s="19">
        <v>223001001506</v>
      </c>
      <c r="F499" s="19" t="s">
        <v>7619</v>
      </c>
      <c r="G499" s="19">
        <v>223001007067</v>
      </c>
      <c r="H499" s="18" t="s">
        <v>7620</v>
      </c>
      <c r="I499" s="18" t="s">
        <v>7621</v>
      </c>
      <c r="J499" s="17" t="s">
        <v>535</v>
      </c>
      <c r="K499" s="17">
        <v>1</v>
      </c>
      <c r="L499" s="24">
        <v>145130</v>
      </c>
      <c r="M499" s="20">
        <f t="shared" si="14"/>
        <v>27575</v>
      </c>
      <c r="N499" s="24">
        <v>709618</v>
      </c>
      <c r="O499" s="21">
        <f t="shared" si="15"/>
        <v>882323</v>
      </c>
    </row>
    <row r="500" spans="1:15" s="16" customFormat="1" ht="29" x14ac:dyDescent="0.35">
      <c r="A500" s="17" t="s">
        <v>222</v>
      </c>
      <c r="B500" s="17" t="s">
        <v>737</v>
      </c>
      <c r="C500" s="17">
        <v>23001</v>
      </c>
      <c r="D500" s="17" t="s">
        <v>7583</v>
      </c>
      <c r="E500" s="19">
        <v>223001001506</v>
      </c>
      <c r="F500" s="19" t="s">
        <v>7619</v>
      </c>
      <c r="G500" s="19">
        <v>223001004009</v>
      </c>
      <c r="H500" s="18" t="s">
        <v>7622</v>
      </c>
      <c r="I500" s="18" t="s">
        <v>7621</v>
      </c>
      <c r="J500" s="17" t="s">
        <v>535</v>
      </c>
      <c r="K500" s="17">
        <v>1</v>
      </c>
      <c r="L500" s="24">
        <v>145130</v>
      </c>
      <c r="M500" s="20">
        <f t="shared" si="14"/>
        <v>27575</v>
      </c>
      <c r="N500" s="24">
        <v>709618</v>
      </c>
      <c r="O500" s="21">
        <f t="shared" si="15"/>
        <v>882323</v>
      </c>
    </row>
    <row r="501" spans="1:15" s="16" customFormat="1" ht="29" x14ac:dyDescent="0.35">
      <c r="A501" s="17" t="s">
        <v>222</v>
      </c>
      <c r="B501" s="17" t="s">
        <v>737</v>
      </c>
      <c r="C501" s="17">
        <v>23001</v>
      </c>
      <c r="D501" s="17" t="s">
        <v>7583</v>
      </c>
      <c r="E501" s="19">
        <v>223001001506</v>
      </c>
      <c r="F501" s="19" t="s">
        <v>7619</v>
      </c>
      <c r="G501" s="19">
        <v>223001001506</v>
      </c>
      <c r="H501" s="18" t="s">
        <v>7619</v>
      </c>
      <c r="I501" s="18" t="s">
        <v>7621</v>
      </c>
      <c r="J501" s="17" t="s">
        <v>535</v>
      </c>
      <c r="K501" s="17">
        <v>1</v>
      </c>
      <c r="L501" s="24">
        <v>145130</v>
      </c>
      <c r="M501" s="20">
        <f t="shared" si="14"/>
        <v>27575</v>
      </c>
      <c r="N501" s="24">
        <v>709618</v>
      </c>
      <c r="O501" s="21">
        <f t="shared" si="15"/>
        <v>882323</v>
      </c>
    </row>
    <row r="502" spans="1:15" s="16" customFormat="1" ht="43.5" x14ac:dyDescent="0.35">
      <c r="A502" s="17" t="s">
        <v>222</v>
      </c>
      <c r="B502" s="17" t="s">
        <v>737</v>
      </c>
      <c r="C502" s="17">
        <v>23001</v>
      </c>
      <c r="D502" s="17" t="s">
        <v>7583</v>
      </c>
      <c r="E502" s="19">
        <v>123001002346</v>
      </c>
      <c r="F502" s="19" t="s">
        <v>7623</v>
      </c>
      <c r="G502" s="19">
        <v>123001007143</v>
      </c>
      <c r="H502" s="18" t="s">
        <v>7624</v>
      </c>
      <c r="I502" s="18" t="s">
        <v>7625</v>
      </c>
      <c r="J502" s="17" t="s">
        <v>523</v>
      </c>
      <c r="K502" s="17">
        <v>4</v>
      </c>
      <c r="L502" s="24">
        <v>145130</v>
      </c>
      <c r="M502" s="20">
        <f t="shared" si="14"/>
        <v>27575</v>
      </c>
      <c r="N502" s="24">
        <v>709618</v>
      </c>
      <c r="O502" s="21">
        <f t="shared" si="15"/>
        <v>882323</v>
      </c>
    </row>
    <row r="503" spans="1:15" s="16" customFormat="1" ht="29" x14ac:dyDescent="0.35">
      <c r="A503" s="17" t="s">
        <v>222</v>
      </c>
      <c r="B503" s="17" t="s">
        <v>737</v>
      </c>
      <c r="C503" s="17">
        <v>23001</v>
      </c>
      <c r="D503" s="17" t="s">
        <v>7583</v>
      </c>
      <c r="E503" s="19">
        <v>123001002346</v>
      </c>
      <c r="F503" s="19" t="s">
        <v>7623</v>
      </c>
      <c r="G503" s="19">
        <v>123001002346</v>
      </c>
      <c r="H503" s="18" t="s">
        <v>7626</v>
      </c>
      <c r="I503" s="18" t="s">
        <v>7627</v>
      </c>
      <c r="J503" s="17" t="s">
        <v>523</v>
      </c>
      <c r="K503" s="17">
        <v>4</v>
      </c>
      <c r="L503" s="24">
        <v>145130</v>
      </c>
      <c r="M503" s="20">
        <f t="shared" si="14"/>
        <v>27575</v>
      </c>
      <c r="N503" s="24">
        <v>709618</v>
      </c>
      <c r="O503" s="21">
        <f t="shared" si="15"/>
        <v>882323</v>
      </c>
    </row>
    <row r="504" spans="1:15" s="16" customFormat="1" ht="29" x14ac:dyDescent="0.35">
      <c r="A504" s="17" t="s">
        <v>222</v>
      </c>
      <c r="B504" s="17" t="s">
        <v>737</v>
      </c>
      <c r="C504" s="17">
        <v>23001</v>
      </c>
      <c r="D504" s="17" t="s">
        <v>7583</v>
      </c>
      <c r="E504" s="19">
        <v>123001007402</v>
      </c>
      <c r="F504" s="19" t="s">
        <v>7628</v>
      </c>
      <c r="G504" s="19">
        <v>223001002421</v>
      </c>
      <c r="H504" s="18" t="s">
        <v>7629</v>
      </c>
      <c r="I504" s="18" t="s">
        <v>7630</v>
      </c>
      <c r="J504" s="17" t="s">
        <v>535</v>
      </c>
      <c r="K504" s="17">
        <v>1</v>
      </c>
      <c r="L504" s="24">
        <v>145130</v>
      </c>
      <c r="M504" s="20">
        <f t="shared" si="14"/>
        <v>27575</v>
      </c>
      <c r="N504" s="24">
        <v>709618</v>
      </c>
      <c r="O504" s="21">
        <f t="shared" si="15"/>
        <v>882323</v>
      </c>
    </row>
    <row r="505" spans="1:15" s="16" customFormat="1" x14ac:dyDescent="0.35">
      <c r="A505" s="17" t="s">
        <v>222</v>
      </c>
      <c r="B505" s="17" t="s">
        <v>737</v>
      </c>
      <c r="C505" s="17">
        <v>23001</v>
      </c>
      <c r="D505" s="17" t="s">
        <v>7583</v>
      </c>
      <c r="E505" s="19">
        <v>123001007402</v>
      </c>
      <c r="F505" s="19" t="s">
        <v>7628</v>
      </c>
      <c r="G505" s="19">
        <v>123001007402</v>
      </c>
      <c r="H505" s="18" t="s">
        <v>7628</v>
      </c>
      <c r="I505" s="18" t="s">
        <v>7631</v>
      </c>
      <c r="J505" s="17" t="s">
        <v>535</v>
      </c>
      <c r="K505" s="17">
        <v>1</v>
      </c>
      <c r="L505" s="24">
        <v>145130</v>
      </c>
      <c r="M505" s="20">
        <f t="shared" si="14"/>
        <v>27575</v>
      </c>
      <c r="N505" s="24">
        <v>709618</v>
      </c>
      <c r="O505" s="21">
        <f t="shared" si="15"/>
        <v>882323</v>
      </c>
    </row>
    <row r="506" spans="1:15" s="16" customFormat="1" x14ac:dyDescent="0.35">
      <c r="A506" s="17" t="s">
        <v>222</v>
      </c>
      <c r="B506" s="17" t="s">
        <v>737</v>
      </c>
      <c r="C506" s="17">
        <v>23001</v>
      </c>
      <c r="D506" s="17" t="s">
        <v>7583</v>
      </c>
      <c r="E506" s="19">
        <v>223001000518</v>
      </c>
      <c r="F506" s="19" t="s">
        <v>7632</v>
      </c>
      <c r="G506" s="19">
        <v>223001000518</v>
      </c>
      <c r="H506" s="18" t="s">
        <v>7632</v>
      </c>
      <c r="I506" s="18" t="s">
        <v>7633</v>
      </c>
      <c r="J506" s="17" t="s">
        <v>535</v>
      </c>
      <c r="K506" s="17">
        <v>1</v>
      </c>
      <c r="L506" s="24">
        <v>145130</v>
      </c>
      <c r="M506" s="20">
        <f t="shared" si="14"/>
        <v>27575</v>
      </c>
      <c r="N506" s="24">
        <v>709618</v>
      </c>
      <c r="O506" s="21">
        <f t="shared" si="15"/>
        <v>882323</v>
      </c>
    </row>
    <row r="507" spans="1:15" s="16" customFormat="1" x14ac:dyDescent="0.35">
      <c r="A507" s="17" t="s">
        <v>222</v>
      </c>
      <c r="B507" s="17" t="s">
        <v>737</v>
      </c>
      <c r="C507" s="17">
        <v>23001</v>
      </c>
      <c r="D507" s="17" t="s">
        <v>7583</v>
      </c>
      <c r="E507" s="19">
        <v>123001003741</v>
      </c>
      <c r="F507" s="19" t="s">
        <v>7634</v>
      </c>
      <c r="G507" s="19">
        <v>123001007399</v>
      </c>
      <c r="H507" s="18" t="s">
        <v>7635</v>
      </c>
      <c r="I507" s="18" t="s">
        <v>7636</v>
      </c>
      <c r="J507" s="17" t="s">
        <v>523</v>
      </c>
      <c r="K507" s="17">
        <v>1</v>
      </c>
      <c r="L507" s="24">
        <v>145130</v>
      </c>
      <c r="M507" s="20">
        <f t="shared" si="14"/>
        <v>27575</v>
      </c>
      <c r="N507" s="24">
        <v>709618</v>
      </c>
      <c r="O507" s="21">
        <f t="shared" si="15"/>
        <v>882323</v>
      </c>
    </row>
    <row r="508" spans="1:15" s="16" customFormat="1" x14ac:dyDescent="0.35">
      <c r="A508" s="17" t="s">
        <v>222</v>
      </c>
      <c r="B508" s="17" t="s">
        <v>737</v>
      </c>
      <c r="C508" s="17">
        <v>23001</v>
      </c>
      <c r="D508" s="17" t="s">
        <v>7583</v>
      </c>
      <c r="E508" s="19">
        <v>123001003741</v>
      </c>
      <c r="F508" s="19" t="s">
        <v>7634</v>
      </c>
      <c r="G508" s="19">
        <v>123001003741</v>
      </c>
      <c r="H508" s="18" t="s">
        <v>7634</v>
      </c>
      <c r="I508" s="18" t="s">
        <v>7637</v>
      </c>
      <c r="J508" s="17" t="s">
        <v>523</v>
      </c>
      <c r="K508" s="17">
        <v>4</v>
      </c>
      <c r="L508" s="24">
        <v>145130</v>
      </c>
      <c r="M508" s="20">
        <f t="shared" si="14"/>
        <v>27575</v>
      </c>
      <c r="N508" s="24">
        <v>709618</v>
      </c>
      <c r="O508" s="21">
        <f t="shared" si="15"/>
        <v>882323</v>
      </c>
    </row>
    <row r="509" spans="1:15" s="16" customFormat="1" ht="29" x14ac:dyDescent="0.35">
      <c r="A509" s="17" t="s">
        <v>222</v>
      </c>
      <c r="B509" s="17" t="s">
        <v>737</v>
      </c>
      <c r="C509" s="17">
        <v>23001</v>
      </c>
      <c r="D509" s="17" t="s">
        <v>7583</v>
      </c>
      <c r="E509" s="19">
        <v>223001001441</v>
      </c>
      <c r="F509" s="19" t="s">
        <v>7638</v>
      </c>
      <c r="G509" s="19">
        <v>223001002430</v>
      </c>
      <c r="H509" s="18" t="s">
        <v>7639</v>
      </c>
      <c r="I509" s="18" t="s">
        <v>7640</v>
      </c>
      <c r="J509" s="17" t="s">
        <v>535</v>
      </c>
      <c r="K509" s="17">
        <v>1</v>
      </c>
      <c r="L509" s="24">
        <v>145130</v>
      </c>
      <c r="M509" s="20">
        <f t="shared" si="14"/>
        <v>27575</v>
      </c>
      <c r="N509" s="24">
        <v>709618</v>
      </c>
      <c r="O509" s="21">
        <f t="shared" si="15"/>
        <v>882323</v>
      </c>
    </row>
    <row r="510" spans="1:15" s="16" customFormat="1" ht="29" x14ac:dyDescent="0.35">
      <c r="A510" s="17" t="s">
        <v>222</v>
      </c>
      <c r="B510" s="17" t="s">
        <v>737</v>
      </c>
      <c r="C510" s="17">
        <v>23001</v>
      </c>
      <c r="D510" s="17" t="s">
        <v>7583</v>
      </c>
      <c r="E510" s="19">
        <v>223001001441</v>
      </c>
      <c r="F510" s="19" t="s">
        <v>7638</v>
      </c>
      <c r="G510" s="19">
        <v>223001003908</v>
      </c>
      <c r="H510" s="18" t="s">
        <v>7641</v>
      </c>
      <c r="I510" s="18" t="s">
        <v>7642</v>
      </c>
      <c r="J510" s="17" t="s">
        <v>535</v>
      </c>
      <c r="K510" s="17">
        <v>1</v>
      </c>
      <c r="L510" s="24">
        <v>145130</v>
      </c>
      <c r="M510" s="20">
        <f t="shared" si="14"/>
        <v>27575</v>
      </c>
      <c r="N510" s="24">
        <v>709618</v>
      </c>
      <c r="O510" s="21">
        <f t="shared" si="15"/>
        <v>882323</v>
      </c>
    </row>
    <row r="511" spans="1:15" s="16" customFormat="1" ht="29" x14ac:dyDescent="0.35">
      <c r="A511" s="17" t="s">
        <v>222</v>
      </c>
      <c r="B511" s="17" t="s">
        <v>737</v>
      </c>
      <c r="C511" s="17">
        <v>23001</v>
      </c>
      <c r="D511" s="17" t="s">
        <v>7583</v>
      </c>
      <c r="E511" s="19">
        <v>123001000025</v>
      </c>
      <c r="F511" s="19" t="s">
        <v>7643</v>
      </c>
      <c r="G511" s="19">
        <v>123001000459</v>
      </c>
      <c r="H511" s="18" t="s">
        <v>7644</v>
      </c>
      <c r="I511" s="18" t="s">
        <v>7645</v>
      </c>
      <c r="J511" s="17" t="s">
        <v>523</v>
      </c>
      <c r="K511" s="17">
        <v>4</v>
      </c>
      <c r="L511" s="24">
        <v>145130</v>
      </c>
      <c r="M511" s="20">
        <f t="shared" si="14"/>
        <v>27575</v>
      </c>
      <c r="N511" s="24">
        <v>709618</v>
      </c>
      <c r="O511" s="21">
        <f t="shared" si="15"/>
        <v>882323</v>
      </c>
    </row>
    <row r="512" spans="1:15" s="16" customFormat="1" ht="29" x14ac:dyDescent="0.35">
      <c r="A512" s="17" t="s">
        <v>222</v>
      </c>
      <c r="B512" s="17" t="s">
        <v>737</v>
      </c>
      <c r="C512" s="17">
        <v>23001</v>
      </c>
      <c r="D512" s="17" t="s">
        <v>7583</v>
      </c>
      <c r="E512" s="19">
        <v>223001007016</v>
      </c>
      <c r="F512" s="19" t="s">
        <v>7646</v>
      </c>
      <c r="G512" s="19">
        <v>223001001212</v>
      </c>
      <c r="H512" s="18" t="s">
        <v>7647</v>
      </c>
      <c r="I512" s="18" t="s">
        <v>7648</v>
      </c>
      <c r="J512" s="17" t="s">
        <v>535</v>
      </c>
      <c r="K512" s="17">
        <v>1</v>
      </c>
      <c r="L512" s="24">
        <v>145130</v>
      </c>
      <c r="M512" s="20">
        <f t="shared" si="14"/>
        <v>27575</v>
      </c>
      <c r="N512" s="24">
        <v>709618</v>
      </c>
      <c r="O512" s="21">
        <f t="shared" si="15"/>
        <v>882323</v>
      </c>
    </row>
    <row r="513" spans="1:15" s="16" customFormat="1" ht="29" x14ac:dyDescent="0.35">
      <c r="A513" s="17" t="s">
        <v>222</v>
      </c>
      <c r="B513" s="17" t="s">
        <v>737</v>
      </c>
      <c r="C513" s="17">
        <v>23001</v>
      </c>
      <c r="D513" s="17" t="s">
        <v>7583</v>
      </c>
      <c r="E513" s="19">
        <v>123001009071</v>
      </c>
      <c r="F513" s="19" t="s">
        <v>7649</v>
      </c>
      <c r="G513" s="19">
        <v>123001009071</v>
      </c>
      <c r="H513" s="18" t="s">
        <v>7649</v>
      </c>
      <c r="I513" s="18" t="s">
        <v>7650</v>
      </c>
      <c r="J513" s="17" t="s">
        <v>523</v>
      </c>
      <c r="K513" s="17">
        <v>4</v>
      </c>
      <c r="L513" s="24">
        <v>145130</v>
      </c>
      <c r="M513" s="20">
        <f t="shared" si="14"/>
        <v>27575</v>
      </c>
      <c r="N513" s="24">
        <v>709618</v>
      </c>
      <c r="O513" s="21">
        <f t="shared" si="15"/>
        <v>882323</v>
      </c>
    </row>
    <row r="514" spans="1:15" s="16" customFormat="1" ht="29" x14ac:dyDescent="0.35">
      <c r="A514" s="17" t="s">
        <v>222</v>
      </c>
      <c r="B514" s="17" t="s">
        <v>737</v>
      </c>
      <c r="C514" s="17">
        <v>23001</v>
      </c>
      <c r="D514" s="17" t="s">
        <v>7583</v>
      </c>
      <c r="E514" s="19">
        <v>123001001790</v>
      </c>
      <c r="F514" s="19" t="s">
        <v>7651</v>
      </c>
      <c r="G514" s="19">
        <v>123001004101</v>
      </c>
      <c r="H514" s="18" t="s">
        <v>7652</v>
      </c>
      <c r="I514" s="18" t="s">
        <v>7653</v>
      </c>
      <c r="J514" s="17" t="s">
        <v>523</v>
      </c>
      <c r="K514" s="17">
        <v>2</v>
      </c>
      <c r="L514" s="24">
        <v>145130</v>
      </c>
      <c r="M514" s="20">
        <f t="shared" si="14"/>
        <v>27575</v>
      </c>
      <c r="N514" s="24">
        <v>709618</v>
      </c>
      <c r="O514" s="21">
        <f t="shared" si="15"/>
        <v>882323</v>
      </c>
    </row>
    <row r="515" spans="1:15" s="16" customFormat="1" ht="29" x14ac:dyDescent="0.35">
      <c r="A515" s="17" t="s">
        <v>222</v>
      </c>
      <c r="B515" s="17" t="s">
        <v>737</v>
      </c>
      <c r="C515" s="17">
        <v>23001</v>
      </c>
      <c r="D515" s="17" t="s">
        <v>7583</v>
      </c>
      <c r="E515" s="19">
        <v>123001001790</v>
      </c>
      <c r="F515" s="19" t="s">
        <v>7651</v>
      </c>
      <c r="G515" s="19">
        <v>123001003709</v>
      </c>
      <c r="H515" s="18" t="s">
        <v>7654</v>
      </c>
      <c r="I515" s="18" t="s">
        <v>7655</v>
      </c>
      <c r="J515" s="17" t="s">
        <v>523</v>
      </c>
      <c r="K515" s="17">
        <v>2</v>
      </c>
      <c r="L515" s="24">
        <v>145130</v>
      </c>
      <c r="M515" s="20">
        <f t="shared" si="14"/>
        <v>27575</v>
      </c>
      <c r="N515" s="24">
        <v>709618</v>
      </c>
      <c r="O515" s="21">
        <f t="shared" si="15"/>
        <v>882323</v>
      </c>
    </row>
    <row r="516" spans="1:15" s="16" customFormat="1" ht="29" x14ac:dyDescent="0.35">
      <c r="A516" s="17" t="s">
        <v>222</v>
      </c>
      <c r="B516" s="17" t="s">
        <v>737</v>
      </c>
      <c r="C516" s="17">
        <v>23001</v>
      </c>
      <c r="D516" s="17" t="s">
        <v>7583</v>
      </c>
      <c r="E516" s="19">
        <v>123001005311</v>
      </c>
      <c r="F516" s="19" t="s">
        <v>7656</v>
      </c>
      <c r="G516" s="19">
        <v>123001001803</v>
      </c>
      <c r="H516" s="18" t="s">
        <v>7657</v>
      </c>
      <c r="I516" s="18" t="s">
        <v>7658</v>
      </c>
      <c r="J516" s="17" t="s">
        <v>523</v>
      </c>
      <c r="K516" s="17">
        <v>1</v>
      </c>
      <c r="L516" s="24">
        <v>145130</v>
      </c>
      <c r="M516" s="20">
        <f t="shared" si="14"/>
        <v>27575</v>
      </c>
      <c r="N516" s="24">
        <v>709618</v>
      </c>
      <c r="O516" s="21">
        <f t="shared" si="15"/>
        <v>882323</v>
      </c>
    </row>
    <row r="517" spans="1:15" s="16" customFormat="1" ht="29" x14ac:dyDescent="0.35">
      <c r="A517" s="17" t="s">
        <v>222</v>
      </c>
      <c r="B517" s="17" t="s">
        <v>737</v>
      </c>
      <c r="C517" s="17">
        <v>23001</v>
      </c>
      <c r="D517" s="17" t="s">
        <v>7583</v>
      </c>
      <c r="E517" s="19">
        <v>123001005311</v>
      </c>
      <c r="F517" s="19" t="s">
        <v>7656</v>
      </c>
      <c r="G517" s="19">
        <v>123001005311</v>
      </c>
      <c r="H517" s="18" t="s">
        <v>7656</v>
      </c>
      <c r="I517" s="18" t="s">
        <v>7659</v>
      </c>
      <c r="J517" s="17" t="s">
        <v>523</v>
      </c>
      <c r="K517" s="17">
        <v>4</v>
      </c>
      <c r="L517" s="24">
        <v>145130</v>
      </c>
      <c r="M517" s="20">
        <f t="shared" si="14"/>
        <v>27575</v>
      </c>
      <c r="N517" s="24">
        <v>709618</v>
      </c>
      <c r="O517" s="21">
        <f t="shared" si="15"/>
        <v>882323</v>
      </c>
    </row>
    <row r="518" spans="1:15" s="16" customFormat="1" ht="29" x14ac:dyDescent="0.35">
      <c r="A518" s="17" t="s">
        <v>222</v>
      </c>
      <c r="B518" s="17" t="s">
        <v>737</v>
      </c>
      <c r="C518" s="17">
        <v>23001</v>
      </c>
      <c r="D518" s="17" t="s">
        <v>7583</v>
      </c>
      <c r="E518" s="19">
        <v>223001007261</v>
      </c>
      <c r="F518" s="19" t="s">
        <v>7660</v>
      </c>
      <c r="G518" s="19">
        <v>223001007261</v>
      </c>
      <c r="H518" s="18" t="s">
        <v>7660</v>
      </c>
      <c r="I518" s="18" t="s">
        <v>7661</v>
      </c>
      <c r="J518" s="17" t="s">
        <v>535</v>
      </c>
      <c r="K518" s="17">
        <v>1</v>
      </c>
      <c r="L518" s="24">
        <v>145130</v>
      </c>
      <c r="M518" s="20">
        <f t="shared" si="14"/>
        <v>27575</v>
      </c>
      <c r="N518" s="24">
        <v>709618</v>
      </c>
      <c r="O518" s="21">
        <f t="shared" si="15"/>
        <v>882323</v>
      </c>
    </row>
    <row r="519" spans="1:15" s="16" customFormat="1" x14ac:dyDescent="0.35">
      <c r="A519" s="17" t="s">
        <v>222</v>
      </c>
      <c r="B519" s="17" t="s">
        <v>737</v>
      </c>
      <c r="C519" s="17">
        <v>23001</v>
      </c>
      <c r="D519" s="17" t="s">
        <v>7583</v>
      </c>
      <c r="E519" s="19">
        <v>223001007261</v>
      </c>
      <c r="F519" s="19" t="s">
        <v>7660</v>
      </c>
      <c r="G519" s="19">
        <v>223574000814</v>
      </c>
      <c r="H519" s="18" t="s">
        <v>7662</v>
      </c>
      <c r="I519" s="18" t="s">
        <v>7663</v>
      </c>
      <c r="J519" s="17" t="s">
        <v>535</v>
      </c>
      <c r="K519" s="17">
        <v>1</v>
      </c>
      <c r="L519" s="24">
        <v>145130</v>
      </c>
      <c r="M519" s="20">
        <f t="shared" ref="M519:M582" si="16">ROUND(L519*0.19,0)</f>
        <v>27575</v>
      </c>
      <c r="N519" s="24">
        <v>709618</v>
      </c>
      <c r="O519" s="21">
        <f t="shared" ref="O519:O582" si="17">+L519+M519+N519</f>
        <v>882323</v>
      </c>
    </row>
    <row r="520" spans="1:15" s="16" customFormat="1" x14ac:dyDescent="0.35">
      <c r="A520" s="17" t="s">
        <v>222</v>
      </c>
      <c r="B520" s="17" t="s">
        <v>737</v>
      </c>
      <c r="C520" s="17">
        <v>23001</v>
      </c>
      <c r="D520" s="17" t="s">
        <v>7583</v>
      </c>
      <c r="E520" s="19">
        <v>223001000674</v>
      </c>
      <c r="F520" s="19" t="s">
        <v>7664</v>
      </c>
      <c r="G520" s="19">
        <v>223001000674</v>
      </c>
      <c r="H520" s="18" t="s">
        <v>7664</v>
      </c>
      <c r="I520" s="18" t="s">
        <v>7665</v>
      </c>
      <c r="J520" s="17" t="s">
        <v>535</v>
      </c>
      <c r="K520" s="17">
        <v>1</v>
      </c>
      <c r="L520" s="24">
        <v>145130</v>
      </c>
      <c r="M520" s="20">
        <f t="shared" si="16"/>
        <v>27575</v>
      </c>
      <c r="N520" s="24">
        <v>709618</v>
      </c>
      <c r="O520" s="21">
        <f t="shared" si="17"/>
        <v>882323</v>
      </c>
    </row>
    <row r="521" spans="1:15" s="16" customFormat="1" x14ac:dyDescent="0.35">
      <c r="A521" s="17" t="s">
        <v>222</v>
      </c>
      <c r="B521" s="17" t="s">
        <v>737</v>
      </c>
      <c r="C521" s="17">
        <v>23001</v>
      </c>
      <c r="D521" s="17" t="s">
        <v>7583</v>
      </c>
      <c r="E521" s="19">
        <v>223001001557</v>
      </c>
      <c r="F521" s="19" t="s">
        <v>7666</v>
      </c>
      <c r="G521" s="19">
        <v>223001001034</v>
      </c>
      <c r="H521" s="18" t="s">
        <v>7667</v>
      </c>
      <c r="I521" s="18" t="s">
        <v>7668</v>
      </c>
      <c r="J521" s="17" t="s">
        <v>535</v>
      </c>
      <c r="K521" s="17">
        <v>1</v>
      </c>
      <c r="L521" s="24">
        <v>145130</v>
      </c>
      <c r="M521" s="20">
        <f t="shared" si="16"/>
        <v>27575</v>
      </c>
      <c r="N521" s="24">
        <v>709618</v>
      </c>
      <c r="O521" s="21">
        <f t="shared" si="17"/>
        <v>882323</v>
      </c>
    </row>
    <row r="522" spans="1:15" s="16" customFormat="1" x14ac:dyDescent="0.35">
      <c r="A522" s="17" t="s">
        <v>222</v>
      </c>
      <c r="B522" s="17" t="s">
        <v>737</v>
      </c>
      <c r="C522" s="17">
        <v>23001</v>
      </c>
      <c r="D522" s="17" t="s">
        <v>7583</v>
      </c>
      <c r="E522" s="19">
        <v>223001001557</v>
      </c>
      <c r="F522" s="19" t="s">
        <v>7666</v>
      </c>
      <c r="G522" s="19">
        <v>223001001557</v>
      </c>
      <c r="H522" s="18" t="s">
        <v>7666</v>
      </c>
      <c r="I522" s="18" t="s">
        <v>7669</v>
      </c>
      <c r="J522" s="17" t="s">
        <v>535</v>
      </c>
      <c r="K522" s="17">
        <v>1</v>
      </c>
      <c r="L522" s="24">
        <v>145130</v>
      </c>
      <c r="M522" s="20">
        <f t="shared" si="16"/>
        <v>27575</v>
      </c>
      <c r="N522" s="24">
        <v>709618</v>
      </c>
      <c r="O522" s="21">
        <f t="shared" si="17"/>
        <v>882323</v>
      </c>
    </row>
    <row r="523" spans="1:15" s="16" customFormat="1" ht="29" x14ac:dyDescent="0.35">
      <c r="A523" s="17" t="s">
        <v>222</v>
      </c>
      <c r="B523" s="17" t="s">
        <v>737</v>
      </c>
      <c r="C523" s="17">
        <v>23001</v>
      </c>
      <c r="D523" s="17" t="s">
        <v>7583</v>
      </c>
      <c r="E523" s="19">
        <v>223001006192</v>
      </c>
      <c r="F523" s="19" t="s">
        <v>7670</v>
      </c>
      <c r="G523" s="19">
        <v>223001003339</v>
      </c>
      <c r="H523" s="18" t="s">
        <v>7671</v>
      </c>
      <c r="I523" s="18" t="s">
        <v>7672</v>
      </c>
      <c r="J523" s="17" t="s">
        <v>535</v>
      </c>
      <c r="K523" s="17">
        <v>1</v>
      </c>
      <c r="L523" s="24">
        <v>145130</v>
      </c>
      <c r="M523" s="20">
        <f t="shared" si="16"/>
        <v>27575</v>
      </c>
      <c r="N523" s="24">
        <v>709618</v>
      </c>
      <c r="O523" s="21">
        <f t="shared" si="17"/>
        <v>882323</v>
      </c>
    </row>
    <row r="524" spans="1:15" s="16" customFormat="1" ht="29" x14ac:dyDescent="0.35">
      <c r="A524" s="17" t="s">
        <v>222</v>
      </c>
      <c r="B524" s="17" t="s">
        <v>737</v>
      </c>
      <c r="C524" s="17">
        <v>23001</v>
      </c>
      <c r="D524" s="17" t="s">
        <v>7583</v>
      </c>
      <c r="E524" s="19">
        <v>223001006192</v>
      </c>
      <c r="F524" s="19" t="s">
        <v>7670</v>
      </c>
      <c r="G524" s="19">
        <v>223001002057</v>
      </c>
      <c r="H524" s="18" t="s">
        <v>7673</v>
      </c>
      <c r="I524" s="18" t="s">
        <v>7674</v>
      </c>
      <c r="J524" s="17" t="s">
        <v>535</v>
      </c>
      <c r="K524" s="17">
        <v>1</v>
      </c>
      <c r="L524" s="24">
        <v>145130</v>
      </c>
      <c r="M524" s="20">
        <f t="shared" si="16"/>
        <v>27575</v>
      </c>
      <c r="N524" s="24">
        <v>709618</v>
      </c>
      <c r="O524" s="21">
        <f t="shared" si="17"/>
        <v>882323</v>
      </c>
    </row>
    <row r="525" spans="1:15" s="16" customFormat="1" ht="29" x14ac:dyDescent="0.35">
      <c r="A525" s="17" t="s">
        <v>222</v>
      </c>
      <c r="B525" s="17" t="s">
        <v>737</v>
      </c>
      <c r="C525" s="17">
        <v>23001</v>
      </c>
      <c r="D525" s="17" t="s">
        <v>7583</v>
      </c>
      <c r="E525" s="19">
        <v>123001005647</v>
      </c>
      <c r="F525" s="19" t="s">
        <v>7675</v>
      </c>
      <c r="G525" s="19">
        <v>123001000467</v>
      </c>
      <c r="H525" s="18" t="s">
        <v>7676</v>
      </c>
      <c r="I525" s="18" t="s">
        <v>7677</v>
      </c>
      <c r="J525" s="17" t="s">
        <v>523</v>
      </c>
      <c r="K525" s="17">
        <v>4</v>
      </c>
      <c r="L525" s="24">
        <v>145130</v>
      </c>
      <c r="M525" s="20">
        <f t="shared" si="16"/>
        <v>27575</v>
      </c>
      <c r="N525" s="24">
        <v>709618</v>
      </c>
      <c r="O525" s="21">
        <f t="shared" si="17"/>
        <v>882323</v>
      </c>
    </row>
    <row r="526" spans="1:15" s="16" customFormat="1" ht="29" x14ac:dyDescent="0.35">
      <c r="A526" s="17" t="s">
        <v>222</v>
      </c>
      <c r="B526" s="17" t="s">
        <v>737</v>
      </c>
      <c r="C526" s="17">
        <v>23001</v>
      </c>
      <c r="D526" s="17" t="s">
        <v>7583</v>
      </c>
      <c r="E526" s="19">
        <v>223001002405</v>
      </c>
      <c r="F526" s="19" t="s">
        <v>7678</v>
      </c>
      <c r="G526" s="19">
        <v>223001002405</v>
      </c>
      <c r="H526" s="18" t="s">
        <v>7678</v>
      </c>
      <c r="I526" s="18" t="s">
        <v>7679</v>
      </c>
      <c r="J526" s="17" t="s">
        <v>535</v>
      </c>
      <c r="K526" s="17">
        <v>1</v>
      </c>
      <c r="L526" s="24">
        <v>145130</v>
      </c>
      <c r="M526" s="20">
        <f t="shared" si="16"/>
        <v>27575</v>
      </c>
      <c r="N526" s="24">
        <v>709618</v>
      </c>
      <c r="O526" s="21">
        <f t="shared" si="17"/>
        <v>882323</v>
      </c>
    </row>
    <row r="527" spans="1:15" s="16" customFormat="1" ht="29" x14ac:dyDescent="0.35">
      <c r="A527" s="17" t="s">
        <v>222</v>
      </c>
      <c r="B527" s="17" t="s">
        <v>737</v>
      </c>
      <c r="C527" s="17">
        <v>23001</v>
      </c>
      <c r="D527" s="17" t="s">
        <v>7583</v>
      </c>
      <c r="E527" s="19">
        <v>223001000925</v>
      </c>
      <c r="F527" s="19" t="s">
        <v>7680</v>
      </c>
      <c r="G527" s="19">
        <v>223001000879</v>
      </c>
      <c r="H527" s="18" t="s">
        <v>7681</v>
      </c>
      <c r="I527" s="18" t="s">
        <v>7682</v>
      </c>
      <c r="J527" s="17" t="s">
        <v>535</v>
      </c>
      <c r="K527" s="17">
        <v>1</v>
      </c>
      <c r="L527" s="24">
        <v>145130</v>
      </c>
      <c r="M527" s="20">
        <f t="shared" si="16"/>
        <v>27575</v>
      </c>
      <c r="N527" s="24">
        <v>709618</v>
      </c>
      <c r="O527" s="21">
        <f t="shared" si="17"/>
        <v>882323</v>
      </c>
    </row>
    <row r="528" spans="1:15" s="16" customFormat="1" x14ac:dyDescent="0.35">
      <c r="A528" s="17" t="s">
        <v>222</v>
      </c>
      <c r="B528" s="17" t="s">
        <v>737</v>
      </c>
      <c r="C528" s="17">
        <v>23001</v>
      </c>
      <c r="D528" s="17" t="s">
        <v>7583</v>
      </c>
      <c r="E528" s="19">
        <v>223001000925</v>
      </c>
      <c r="F528" s="19" t="s">
        <v>7680</v>
      </c>
      <c r="G528" s="19">
        <v>223001000925</v>
      </c>
      <c r="H528" s="18" t="s">
        <v>7680</v>
      </c>
      <c r="I528" s="18" t="s">
        <v>7683</v>
      </c>
      <c r="J528" s="17" t="s">
        <v>535</v>
      </c>
      <c r="K528" s="17">
        <v>1</v>
      </c>
      <c r="L528" s="24">
        <v>145130</v>
      </c>
      <c r="M528" s="20">
        <f t="shared" si="16"/>
        <v>27575</v>
      </c>
      <c r="N528" s="24">
        <v>709618</v>
      </c>
      <c r="O528" s="21">
        <f t="shared" si="17"/>
        <v>882323</v>
      </c>
    </row>
    <row r="529" spans="1:15" s="16" customFormat="1" ht="29" x14ac:dyDescent="0.35">
      <c r="A529" s="17" t="s">
        <v>222</v>
      </c>
      <c r="B529" s="17" t="s">
        <v>737</v>
      </c>
      <c r="C529" s="17">
        <v>23001</v>
      </c>
      <c r="D529" s="17" t="s">
        <v>7583</v>
      </c>
      <c r="E529" s="19">
        <v>123001000475</v>
      </c>
      <c r="F529" s="19" t="s">
        <v>7684</v>
      </c>
      <c r="G529" s="19">
        <v>123001000475</v>
      </c>
      <c r="H529" s="18" t="s">
        <v>7684</v>
      </c>
      <c r="I529" s="18" t="s">
        <v>7685</v>
      </c>
      <c r="J529" s="17" t="s">
        <v>523</v>
      </c>
      <c r="K529" s="17">
        <v>4</v>
      </c>
      <c r="L529" s="24">
        <v>145130</v>
      </c>
      <c r="M529" s="20">
        <f t="shared" si="16"/>
        <v>27575</v>
      </c>
      <c r="N529" s="24">
        <v>709618</v>
      </c>
      <c r="O529" s="21">
        <f t="shared" si="17"/>
        <v>882323</v>
      </c>
    </row>
    <row r="530" spans="1:15" s="16" customFormat="1" ht="29" x14ac:dyDescent="0.35">
      <c r="A530" s="17" t="s">
        <v>222</v>
      </c>
      <c r="B530" s="17" t="s">
        <v>737</v>
      </c>
      <c r="C530" s="17">
        <v>23001</v>
      </c>
      <c r="D530" s="17" t="s">
        <v>7583</v>
      </c>
      <c r="E530" s="19">
        <v>123001007160</v>
      </c>
      <c r="F530" s="19" t="s">
        <v>7686</v>
      </c>
      <c r="G530" s="19">
        <v>123001007321</v>
      </c>
      <c r="H530" s="18" t="s">
        <v>7687</v>
      </c>
      <c r="I530" s="18" t="s">
        <v>7688</v>
      </c>
      <c r="J530" s="17" t="s">
        <v>523</v>
      </c>
      <c r="K530" s="17">
        <v>1</v>
      </c>
      <c r="L530" s="24">
        <v>145130</v>
      </c>
      <c r="M530" s="20">
        <f t="shared" si="16"/>
        <v>27575</v>
      </c>
      <c r="N530" s="24">
        <v>709618</v>
      </c>
      <c r="O530" s="21">
        <f t="shared" si="17"/>
        <v>882323</v>
      </c>
    </row>
    <row r="531" spans="1:15" s="16" customFormat="1" ht="29" x14ac:dyDescent="0.35">
      <c r="A531" s="17" t="s">
        <v>222</v>
      </c>
      <c r="B531" s="17" t="s">
        <v>737</v>
      </c>
      <c r="C531" s="17">
        <v>23001</v>
      </c>
      <c r="D531" s="17" t="s">
        <v>7583</v>
      </c>
      <c r="E531" s="19">
        <v>123001007160</v>
      </c>
      <c r="F531" s="19" t="s">
        <v>7686</v>
      </c>
      <c r="G531" s="19">
        <v>123001004853</v>
      </c>
      <c r="H531" s="18" t="s">
        <v>7689</v>
      </c>
      <c r="I531" s="18" t="s">
        <v>7690</v>
      </c>
      <c r="J531" s="17" t="s">
        <v>523</v>
      </c>
      <c r="K531" s="17">
        <v>1</v>
      </c>
      <c r="L531" s="24">
        <v>145130</v>
      </c>
      <c r="M531" s="20">
        <f t="shared" si="16"/>
        <v>27575</v>
      </c>
      <c r="N531" s="24">
        <v>709618</v>
      </c>
      <c r="O531" s="21">
        <f t="shared" si="17"/>
        <v>882323</v>
      </c>
    </row>
    <row r="532" spans="1:15" s="16" customFormat="1" ht="29" x14ac:dyDescent="0.35">
      <c r="A532" s="17" t="s">
        <v>222</v>
      </c>
      <c r="B532" s="17" t="s">
        <v>737</v>
      </c>
      <c r="C532" s="17">
        <v>23001</v>
      </c>
      <c r="D532" s="17" t="s">
        <v>7583</v>
      </c>
      <c r="E532" s="19">
        <v>223001001000</v>
      </c>
      <c r="F532" s="19" t="s">
        <v>7691</v>
      </c>
      <c r="G532" s="19">
        <v>223001006877</v>
      </c>
      <c r="H532" s="18" t="s">
        <v>7692</v>
      </c>
      <c r="I532" s="18" t="s">
        <v>7693</v>
      </c>
      <c r="J532" s="17" t="s">
        <v>535</v>
      </c>
      <c r="K532" s="17">
        <v>1</v>
      </c>
      <c r="L532" s="24">
        <v>145130</v>
      </c>
      <c r="M532" s="20">
        <f t="shared" si="16"/>
        <v>27575</v>
      </c>
      <c r="N532" s="24">
        <v>709618</v>
      </c>
      <c r="O532" s="21">
        <f t="shared" si="17"/>
        <v>882323</v>
      </c>
    </row>
    <row r="533" spans="1:15" s="16" customFormat="1" ht="29" x14ac:dyDescent="0.35">
      <c r="A533" s="17" t="s">
        <v>222</v>
      </c>
      <c r="B533" s="17" t="s">
        <v>737</v>
      </c>
      <c r="C533" s="17">
        <v>23001</v>
      </c>
      <c r="D533" s="17" t="s">
        <v>7583</v>
      </c>
      <c r="E533" s="19">
        <v>123001006309</v>
      </c>
      <c r="F533" s="19" t="s">
        <v>7694</v>
      </c>
      <c r="G533" s="19">
        <v>123001003172</v>
      </c>
      <c r="H533" s="18" t="s">
        <v>7695</v>
      </c>
      <c r="I533" s="18" t="s">
        <v>7696</v>
      </c>
      <c r="J533" s="17" t="s">
        <v>523</v>
      </c>
      <c r="K533" s="17">
        <v>1</v>
      </c>
      <c r="L533" s="24">
        <v>145130</v>
      </c>
      <c r="M533" s="20">
        <f t="shared" si="16"/>
        <v>27575</v>
      </c>
      <c r="N533" s="24">
        <v>709618</v>
      </c>
      <c r="O533" s="21">
        <f t="shared" si="17"/>
        <v>882323</v>
      </c>
    </row>
    <row r="534" spans="1:15" s="16" customFormat="1" x14ac:dyDescent="0.35">
      <c r="A534" s="17" t="s">
        <v>222</v>
      </c>
      <c r="B534" s="17" t="s">
        <v>4227</v>
      </c>
      <c r="C534" s="17">
        <v>25473</v>
      </c>
      <c r="D534" s="17" t="s">
        <v>7697</v>
      </c>
      <c r="E534" s="19">
        <v>125473000781</v>
      </c>
      <c r="F534" s="19" t="s">
        <v>7698</v>
      </c>
      <c r="G534" s="19">
        <v>125473001125</v>
      </c>
      <c r="H534" s="18" t="s">
        <v>7699</v>
      </c>
      <c r="I534" s="18" t="s">
        <v>7700</v>
      </c>
      <c r="J534" s="17" t="s">
        <v>523</v>
      </c>
      <c r="K534" s="17">
        <v>2</v>
      </c>
      <c r="L534" s="24">
        <v>145130</v>
      </c>
      <c r="M534" s="20">
        <f t="shared" si="16"/>
        <v>27575</v>
      </c>
      <c r="N534" s="24">
        <v>709618</v>
      </c>
      <c r="O534" s="21">
        <f t="shared" si="17"/>
        <v>882323</v>
      </c>
    </row>
    <row r="535" spans="1:15" s="16" customFormat="1" x14ac:dyDescent="0.35">
      <c r="A535" s="17" t="s">
        <v>222</v>
      </c>
      <c r="B535" s="17" t="s">
        <v>4227</v>
      </c>
      <c r="C535" s="17">
        <v>25754</v>
      </c>
      <c r="D535" s="17" t="s">
        <v>7701</v>
      </c>
      <c r="E535" s="19">
        <v>125754005189</v>
      </c>
      <c r="F535" s="19" t="s">
        <v>7702</v>
      </c>
      <c r="G535" s="19">
        <v>125754005189</v>
      </c>
      <c r="H535" s="18" t="s">
        <v>4426</v>
      </c>
      <c r="I535" s="18" t="s">
        <v>7703</v>
      </c>
      <c r="J535" s="17" t="s">
        <v>523</v>
      </c>
      <c r="K535" s="17">
        <v>4</v>
      </c>
      <c r="L535" s="24">
        <v>145130</v>
      </c>
      <c r="M535" s="20">
        <f t="shared" si="16"/>
        <v>27575</v>
      </c>
      <c r="N535" s="24">
        <v>709618</v>
      </c>
      <c r="O535" s="21">
        <f t="shared" si="17"/>
        <v>882323</v>
      </c>
    </row>
    <row r="536" spans="1:15" s="16" customFormat="1" ht="29" x14ac:dyDescent="0.35">
      <c r="A536" s="17" t="s">
        <v>222</v>
      </c>
      <c r="B536" s="17" t="s">
        <v>4227</v>
      </c>
      <c r="C536" s="17">
        <v>25754</v>
      </c>
      <c r="D536" s="17" t="s">
        <v>7701</v>
      </c>
      <c r="E536" s="19">
        <v>225754000661</v>
      </c>
      <c r="F536" s="19" t="s">
        <v>7704</v>
      </c>
      <c r="G536" s="19">
        <v>225754000866</v>
      </c>
      <c r="H536" s="18" t="s">
        <v>7705</v>
      </c>
      <c r="I536" s="18" t="s">
        <v>7706</v>
      </c>
      <c r="J536" s="17" t="s">
        <v>535</v>
      </c>
      <c r="K536" s="17">
        <v>1</v>
      </c>
      <c r="L536" s="24">
        <v>145130</v>
      </c>
      <c r="M536" s="20">
        <f t="shared" si="16"/>
        <v>27575</v>
      </c>
      <c r="N536" s="24">
        <v>709618</v>
      </c>
      <c r="O536" s="21">
        <f t="shared" si="17"/>
        <v>882323</v>
      </c>
    </row>
    <row r="537" spans="1:15" s="16" customFormat="1" x14ac:dyDescent="0.35">
      <c r="A537" s="17" t="s">
        <v>222</v>
      </c>
      <c r="B537" s="17" t="s">
        <v>4227</v>
      </c>
      <c r="C537" s="17">
        <v>25754</v>
      </c>
      <c r="D537" s="17" t="s">
        <v>7701</v>
      </c>
      <c r="E537" s="19">
        <v>125754001019</v>
      </c>
      <c r="F537" s="19" t="s">
        <v>7707</v>
      </c>
      <c r="G537" s="19">
        <v>125754005570</v>
      </c>
      <c r="H537" s="18" t="s">
        <v>7708</v>
      </c>
      <c r="I537" s="18" t="s">
        <v>7709</v>
      </c>
      <c r="J537" s="17" t="s">
        <v>523</v>
      </c>
      <c r="K537" s="17">
        <v>4</v>
      </c>
      <c r="L537" s="24">
        <v>145130</v>
      </c>
      <c r="M537" s="20">
        <f t="shared" si="16"/>
        <v>27575</v>
      </c>
      <c r="N537" s="24">
        <v>709618</v>
      </c>
      <c r="O537" s="21">
        <f t="shared" si="17"/>
        <v>882323</v>
      </c>
    </row>
    <row r="538" spans="1:15" s="16" customFormat="1" ht="58" x14ac:dyDescent="0.35">
      <c r="A538" s="17" t="s">
        <v>222</v>
      </c>
      <c r="B538" s="17" t="s">
        <v>4227</v>
      </c>
      <c r="C538" s="17">
        <v>25754</v>
      </c>
      <c r="D538" s="17" t="s">
        <v>7701</v>
      </c>
      <c r="E538" s="19">
        <v>125754800256</v>
      </c>
      <c r="F538" s="19" t="s">
        <v>7710</v>
      </c>
      <c r="G538" s="19">
        <v>125754800256</v>
      </c>
      <c r="H538" s="18" t="s">
        <v>7711</v>
      </c>
      <c r="I538" s="18" t="s">
        <v>7712</v>
      </c>
      <c r="J538" s="17" t="s">
        <v>523</v>
      </c>
      <c r="K538" s="17">
        <v>2</v>
      </c>
      <c r="L538" s="24">
        <v>145130</v>
      </c>
      <c r="M538" s="20">
        <f t="shared" si="16"/>
        <v>27575</v>
      </c>
      <c r="N538" s="24">
        <v>709618</v>
      </c>
      <c r="O538" s="21">
        <f t="shared" si="17"/>
        <v>882323</v>
      </c>
    </row>
    <row r="539" spans="1:15" s="16" customFormat="1" ht="29" x14ac:dyDescent="0.35">
      <c r="A539" s="17" t="s">
        <v>222</v>
      </c>
      <c r="B539" s="17" t="s">
        <v>4227</v>
      </c>
      <c r="C539" s="17">
        <v>25899</v>
      </c>
      <c r="D539" s="17" t="s">
        <v>7713</v>
      </c>
      <c r="E539" s="19">
        <v>125899000657</v>
      </c>
      <c r="F539" s="19" t="s">
        <v>7714</v>
      </c>
      <c r="G539" s="19">
        <v>125899000070</v>
      </c>
      <c r="H539" s="18" t="s">
        <v>7715</v>
      </c>
      <c r="I539" s="18" t="s">
        <v>7716</v>
      </c>
      <c r="J539" s="17" t="s">
        <v>523</v>
      </c>
      <c r="K539" s="17">
        <v>3</v>
      </c>
      <c r="L539" s="24">
        <v>145130</v>
      </c>
      <c r="M539" s="20">
        <f t="shared" si="16"/>
        <v>27575</v>
      </c>
      <c r="N539" s="24">
        <v>709618</v>
      </c>
      <c r="O539" s="21">
        <f t="shared" si="17"/>
        <v>882323</v>
      </c>
    </row>
    <row r="540" spans="1:15" s="16" customFormat="1" ht="29" x14ac:dyDescent="0.35">
      <c r="A540" s="17" t="s">
        <v>222</v>
      </c>
      <c r="B540" s="17" t="s">
        <v>4227</v>
      </c>
      <c r="C540" s="17">
        <v>25899</v>
      </c>
      <c r="D540" s="17" t="s">
        <v>7713</v>
      </c>
      <c r="E540" s="19">
        <v>125899001394</v>
      </c>
      <c r="F540" s="19" t="s">
        <v>7717</v>
      </c>
      <c r="G540" s="19">
        <v>125899000398</v>
      </c>
      <c r="H540" s="18" t="s">
        <v>7718</v>
      </c>
      <c r="I540" s="18" t="s">
        <v>7719</v>
      </c>
      <c r="J540" s="17" t="s">
        <v>523</v>
      </c>
      <c r="K540" s="17">
        <v>1</v>
      </c>
      <c r="L540" s="24">
        <v>145130</v>
      </c>
      <c r="M540" s="20">
        <f t="shared" si="16"/>
        <v>27575</v>
      </c>
      <c r="N540" s="24">
        <v>709618</v>
      </c>
      <c r="O540" s="21">
        <f t="shared" si="17"/>
        <v>882323</v>
      </c>
    </row>
    <row r="541" spans="1:15" s="16" customFormat="1" ht="29" x14ac:dyDescent="0.35">
      <c r="A541" s="17" t="s">
        <v>222</v>
      </c>
      <c r="B541" s="17" t="s">
        <v>4227</v>
      </c>
      <c r="C541" s="17">
        <v>25899</v>
      </c>
      <c r="D541" s="17" t="s">
        <v>7713</v>
      </c>
      <c r="E541" s="19">
        <v>125899000631</v>
      </c>
      <c r="F541" s="19" t="s">
        <v>7720</v>
      </c>
      <c r="G541" s="19">
        <v>225899000317</v>
      </c>
      <c r="H541" s="18" t="s">
        <v>7721</v>
      </c>
      <c r="I541" s="18" t="s">
        <v>7722</v>
      </c>
      <c r="J541" s="17" t="s">
        <v>535</v>
      </c>
      <c r="K541" s="17">
        <v>1</v>
      </c>
      <c r="L541" s="24">
        <v>145130</v>
      </c>
      <c r="M541" s="20">
        <f t="shared" si="16"/>
        <v>27575</v>
      </c>
      <c r="N541" s="24">
        <v>709618</v>
      </c>
      <c r="O541" s="21">
        <f t="shared" si="17"/>
        <v>882323</v>
      </c>
    </row>
    <row r="542" spans="1:15" s="16" customFormat="1" ht="43.5" x14ac:dyDescent="0.35">
      <c r="A542" s="17" t="s">
        <v>222</v>
      </c>
      <c r="B542" s="17" t="s">
        <v>4227</v>
      </c>
      <c r="C542" s="17">
        <v>25899</v>
      </c>
      <c r="D542" s="17" t="s">
        <v>7713</v>
      </c>
      <c r="E542" s="19">
        <v>125899000631</v>
      </c>
      <c r="F542" s="19" t="s">
        <v>7720</v>
      </c>
      <c r="G542" s="19">
        <v>125899000631</v>
      </c>
      <c r="H542" s="18" t="s">
        <v>7723</v>
      </c>
      <c r="I542" s="18" t="s">
        <v>7724</v>
      </c>
      <c r="J542" s="17" t="s">
        <v>523</v>
      </c>
      <c r="K542" s="17">
        <v>2</v>
      </c>
      <c r="L542" s="24">
        <v>145130</v>
      </c>
      <c r="M542" s="20">
        <f t="shared" si="16"/>
        <v>27575</v>
      </c>
      <c r="N542" s="24">
        <v>709618</v>
      </c>
      <c r="O542" s="21">
        <f t="shared" si="17"/>
        <v>882323</v>
      </c>
    </row>
    <row r="543" spans="1:15" s="16" customFormat="1" ht="29" x14ac:dyDescent="0.35">
      <c r="A543" s="17" t="s">
        <v>222</v>
      </c>
      <c r="B543" s="17" t="s">
        <v>4227</v>
      </c>
      <c r="C543" s="17">
        <v>25899</v>
      </c>
      <c r="D543" s="17" t="s">
        <v>7713</v>
      </c>
      <c r="E543" s="19">
        <v>225899000236</v>
      </c>
      <c r="F543" s="19" t="s">
        <v>7725</v>
      </c>
      <c r="G543" s="19">
        <v>225899000163</v>
      </c>
      <c r="H543" s="18" t="s">
        <v>7726</v>
      </c>
      <c r="I543" s="18" t="s">
        <v>7727</v>
      </c>
      <c r="J543" s="17" t="s">
        <v>535</v>
      </c>
      <c r="K543" s="17">
        <v>1</v>
      </c>
      <c r="L543" s="24">
        <v>145130</v>
      </c>
      <c r="M543" s="20">
        <f t="shared" si="16"/>
        <v>27575</v>
      </c>
      <c r="N543" s="24">
        <v>709618</v>
      </c>
      <c r="O543" s="21">
        <f t="shared" si="17"/>
        <v>882323</v>
      </c>
    </row>
    <row r="544" spans="1:15" s="16" customFormat="1" ht="29" x14ac:dyDescent="0.35">
      <c r="A544" s="17" t="s">
        <v>222</v>
      </c>
      <c r="B544" s="17" t="s">
        <v>9181</v>
      </c>
      <c r="C544" s="17">
        <v>44078</v>
      </c>
      <c r="D544" s="17" t="s">
        <v>4381</v>
      </c>
      <c r="E544" s="19">
        <v>244078001336</v>
      </c>
      <c r="F544" s="19" t="s">
        <v>7728</v>
      </c>
      <c r="G544" s="19">
        <v>144078001285</v>
      </c>
      <c r="H544" s="18" t="s">
        <v>3823</v>
      </c>
      <c r="I544" s="18" t="s">
        <v>7729</v>
      </c>
      <c r="J544" s="17" t="s">
        <v>535</v>
      </c>
      <c r="K544" s="17">
        <v>1</v>
      </c>
      <c r="L544" s="24">
        <v>145130</v>
      </c>
      <c r="M544" s="20">
        <f t="shared" si="16"/>
        <v>27575</v>
      </c>
      <c r="N544" s="24">
        <v>709618</v>
      </c>
      <c r="O544" s="21">
        <f t="shared" si="17"/>
        <v>882323</v>
      </c>
    </row>
    <row r="545" spans="1:15" s="16" customFormat="1" ht="29" x14ac:dyDescent="0.35">
      <c r="A545" s="17" t="s">
        <v>222</v>
      </c>
      <c r="B545" s="17" t="s">
        <v>9181</v>
      </c>
      <c r="C545" s="17">
        <v>44078</v>
      </c>
      <c r="D545" s="17" t="s">
        <v>4381</v>
      </c>
      <c r="E545" s="19">
        <v>244078001336</v>
      </c>
      <c r="F545" s="19" t="s">
        <v>7728</v>
      </c>
      <c r="G545" s="19">
        <v>244078000828</v>
      </c>
      <c r="H545" s="18" t="s">
        <v>7730</v>
      </c>
      <c r="I545" s="18" t="s">
        <v>7731</v>
      </c>
      <c r="J545" s="17" t="s">
        <v>535</v>
      </c>
      <c r="K545" s="17">
        <v>1</v>
      </c>
      <c r="L545" s="24">
        <v>145130</v>
      </c>
      <c r="M545" s="20">
        <f t="shared" si="16"/>
        <v>27575</v>
      </c>
      <c r="N545" s="24">
        <v>709618</v>
      </c>
      <c r="O545" s="21">
        <f t="shared" si="17"/>
        <v>882323</v>
      </c>
    </row>
    <row r="546" spans="1:15" s="16" customFormat="1" ht="43.5" x14ac:dyDescent="0.35">
      <c r="A546" s="17" t="s">
        <v>222</v>
      </c>
      <c r="B546" s="17" t="s">
        <v>9181</v>
      </c>
      <c r="C546" s="17">
        <v>44078</v>
      </c>
      <c r="D546" s="17" t="s">
        <v>4381</v>
      </c>
      <c r="E546" s="19">
        <v>244078000712</v>
      </c>
      <c r="F546" s="19" t="s">
        <v>7732</v>
      </c>
      <c r="G546" s="19">
        <v>244078000712</v>
      </c>
      <c r="H546" s="18" t="s">
        <v>7733</v>
      </c>
      <c r="I546" s="18" t="s">
        <v>7734</v>
      </c>
      <c r="J546" s="17" t="s">
        <v>535</v>
      </c>
      <c r="K546" s="17">
        <v>1</v>
      </c>
      <c r="L546" s="24">
        <v>145130</v>
      </c>
      <c r="M546" s="20">
        <f t="shared" si="16"/>
        <v>27575</v>
      </c>
      <c r="N546" s="24">
        <v>709618</v>
      </c>
      <c r="O546" s="21">
        <f t="shared" si="17"/>
        <v>882323</v>
      </c>
    </row>
    <row r="547" spans="1:15" s="16" customFormat="1" ht="29" x14ac:dyDescent="0.35">
      <c r="A547" s="17" t="s">
        <v>222</v>
      </c>
      <c r="B547" s="17" t="s">
        <v>9181</v>
      </c>
      <c r="C547" s="17">
        <v>44078</v>
      </c>
      <c r="D547" s="17" t="s">
        <v>4381</v>
      </c>
      <c r="E547" s="19">
        <v>144078000599</v>
      </c>
      <c r="F547" s="19" t="s">
        <v>7735</v>
      </c>
      <c r="G547" s="19">
        <v>144078000343</v>
      </c>
      <c r="H547" s="18" t="s">
        <v>7736</v>
      </c>
      <c r="I547" s="18" t="s">
        <v>7737</v>
      </c>
      <c r="J547" s="17" t="s">
        <v>523</v>
      </c>
      <c r="K547" s="17">
        <v>4</v>
      </c>
      <c r="L547" s="24">
        <v>145130</v>
      </c>
      <c r="M547" s="20">
        <f t="shared" si="16"/>
        <v>27575</v>
      </c>
      <c r="N547" s="24">
        <v>709618</v>
      </c>
      <c r="O547" s="21">
        <f t="shared" si="17"/>
        <v>882323</v>
      </c>
    </row>
    <row r="548" spans="1:15" s="16" customFormat="1" ht="43.5" x14ac:dyDescent="0.35">
      <c r="A548" s="17" t="s">
        <v>222</v>
      </c>
      <c r="B548" s="17" t="s">
        <v>9181</v>
      </c>
      <c r="C548" s="17">
        <v>44078</v>
      </c>
      <c r="D548" s="17" t="s">
        <v>4381</v>
      </c>
      <c r="E548" s="19">
        <v>144078000335</v>
      </c>
      <c r="F548" s="19" t="s">
        <v>7738</v>
      </c>
      <c r="G548" s="19">
        <v>144078000335</v>
      </c>
      <c r="H548" s="18" t="s">
        <v>7738</v>
      </c>
      <c r="I548" s="18" t="s">
        <v>7739</v>
      </c>
      <c r="J548" s="17" t="s">
        <v>523</v>
      </c>
      <c r="K548" s="17">
        <v>1</v>
      </c>
      <c r="L548" s="24">
        <v>145130</v>
      </c>
      <c r="M548" s="20">
        <f t="shared" si="16"/>
        <v>27575</v>
      </c>
      <c r="N548" s="24">
        <v>709618</v>
      </c>
      <c r="O548" s="21">
        <f t="shared" si="17"/>
        <v>882323</v>
      </c>
    </row>
    <row r="549" spans="1:15" s="16" customFormat="1" ht="29" x14ac:dyDescent="0.35">
      <c r="A549" s="17" t="s">
        <v>222</v>
      </c>
      <c r="B549" s="17" t="s">
        <v>9181</v>
      </c>
      <c r="C549" s="17">
        <v>44078</v>
      </c>
      <c r="D549" s="17" t="s">
        <v>4381</v>
      </c>
      <c r="E549" s="19">
        <v>144078000033</v>
      </c>
      <c r="F549" s="19" t="s">
        <v>7740</v>
      </c>
      <c r="G549" s="19">
        <v>144078000726</v>
      </c>
      <c r="H549" s="18" t="s">
        <v>7741</v>
      </c>
      <c r="I549" s="18" t="s">
        <v>7742</v>
      </c>
      <c r="J549" s="17" t="s">
        <v>523</v>
      </c>
      <c r="K549" s="17">
        <v>2</v>
      </c>
      <c r="L549" s="24">
        <v>145130</v>
      </c>
      <c r="M549" s="20">
        <f t="shared" si="16"/>
        <v>27575</v>
      </c>
      <c r="N549" s="24">
        <v>709618</v>
      </c>
      <c r="O549" s="21">
        <f t="shared" si="17"/>
        <v>882323</v>
      </c>
    </row>
    <row r="550" spans="1:15" s="16" customFormat="1" ht="29" x14ac:dyDescent="0.35">
      <c r="A550" s="17" t="s">
        <v>222</v>
      </c>
      <c r="B550" s="17" t="s">
        <v>9181</v>
      </c>
      <c r="C550" s="17">
        <v>44078</v>
      </c>
      <c r="D550" s="17" t="s">
        <v>4381</v>
      </c>
      <c r="E550" s="19">
        <v>144078000033</v>
      </c>
      <c r="F550" s="19" t="s">
        <v>7740</v>
      </c>
      <c r="G550" s="19">
        <v>144078000939</v>
      </c>
      <c r="H550" s="18" t="s">
        <v>7743</v>
      </c>
      <c r="I550" s="18" t="s">
        <v>7744</v>
      </c>
      <c r="J550" s="17" t="s">
        <v>523</v>
      </c>
      <c r="K550" s="17">
        <v>2</v>
      </c>
      <c r="L550" s="24">
        <v>145130</v>
      </c>
      <c r="M550" s="20">
        <f t="shared" si="16"/>
        <v>27575</v>
      </c>
      <c r="N550" s="24">
        <v>735439</v>
      </c>
      <c r="O550" s="21">
        <f t="shared" si="17"/>
        <v>908144</v>
      </c>
    </row>
    <row r="551" spans="1:15" s="16" customFormat="1" ht="29" x14ac:dyDescent="0.35">
      <c r="A551" s="17" t="s">
        <v>222</v>
      </c>
      <c r="B551" s="17" t="s">
        <v>9181</v>
      </c>
      <c r="C551" s="17">
        <v>44078</v>
      </c>
      <c r="D551" s="17" t="s">
        <v>4381</v>
      </c>
      <c r="E551" s="19">
        <v>144078000033</v>
      </c>
      <c r="F551" s="19" t="s">
        <v>7740</v>
      </c>
      <c r="G551" s="19">
        <v>144078000955</v>
      </c>
      <c r="H551" s="18" t="s">
        <v>7745</v>
      </c>
      <c r="I551" s="18" t="s">
        <v>7746</v>
      </c>
      <c r="J551" s="17" t="s">
        <v>523</v>
      </c>
      <c r="K551" s="17">
        <v>3</v>
      </c>
      <c r="L551" s="24">
        <v>145130</v>
      </c>
      <c r="M551" s="20">
        <f t="shared" si="16"/>
        <v>27575</v>
      </c>
      <c r="N551" s="24">
        <v>735439</v>
      </c>
      <c r="O551" s="21">
        <f t="shared" si="17"/>
        <v>908144</v>
      </c>
    </row>
    <row r="552" spans="1:15" s="16" customFormat="1" ht="29" x14ac:dyDescent="0.35">
      <c r="A552" s="17" t="s">
        <v>222</v>
      </c>
      <c r="B552" s="17" t="s">
        <v>9181</v>
      </c>
      <c r="C552" s="17">
        <v>44078</v>
      </c>
      <c r="D552" s="17" t="s">
        <v>4381</v>
      </c>
      <c r="E552" s="19">
        <v>144078000581</v>
      </c>
      <c r="F552" s="19" t="s">
        <v>7747</v>
      </c>
      <c r="G552" s="19">
        <v>244078000151</v>
      </c>
      <c r="H552" s="18" t="s">
        <v>7748</v>
      </c>
      <c r="I552" s="18" t="s">
        <v>7749</v>
      </c>
      <c r="J552" s="17" t="s">
        <v>535</v>
      </c>
      <c r="K552" s="17">
        <v>1</v>
      </c>
      <c r="L552" s="24">
        <v>145130</v>
      </c>
      <c r="M552" s="20">
        <f t="shared" si="16"/>
        <v>27575</v>
      </c>
      <c r="N552" s="24">
        <v>735439</v>
      </c>
      <c r="O552" s="21">
        <f t="shared" si="17"/>
        <v>908144</v>
      </c>
    </row>
    <row r="553" spans="1:15" s="16" customFormat="1" ht="29" x14ac:dyDescent="0.35">
      <c r="A553" s="17" t="s">
        <v>222</v>
      </c>
      <c r="B553" s="17" t="s">
        <v>9181</v>
      </c>
      <c r="C553" s="17">
        <v>44378</v>
      </c>
      <c r="D553" s="17" t="s">
        <v>7750</v>
      </c>
      <c r="E553" s="19">
        <v>244378000056</v>
      </c>
      <c r="F553" s="19" t="s">
        <v>7751</v>
      </c>
      <c r="G553" s="19">
        <v>244378001214</v>
      </c>
      <c r="H553" s="18" t="s">
        <v>7752</v>
      </c>
      <c r="I553" s="18" t="s">
        <v>7753</v>
      </c>
      <c r="J553" s="17" t="s">
        <v>535</v>
      </c>
      <c r="K553" s="17">
        <v>1</v>
      </c>
      <c r="L553" s="24">
        <v>145130</v>
      </c>
      <c r="M553" s="20">
        <f t="shared" si="16"/>
        <v>27575</v>
      </c>
      <c r="N553" s="24">
        <v>735439</v>
      </c>
      <c r="O553" s="21">
        <f t="shared" si="17"/>
        <v>908144</v>
      </c>
    </row>
    <row r="554" spans="1:15" s="16" customFormat="1" ht="43.5" x14ac:dyDescent="0.35">
      <c r="A554" s="17" t="s">
        <v>222</v>
      </c>
      <c r="B554" s="17" t="s">
        <v>9181</v>
      </c>
      <c r="C554" s="17">
        <v>44378</v>
      </c>
      <c r="D554" s="17" t="s">
        <v>7750</v>
      </c>
      <c r="E554" s="19">
        <v>244378000056</v>
      </c>
      <c r="F554" s="19" t="s">
        <v>7751</v>
      </c>
      <c r="G554" s="19">
        <v>244378001290</v>
      </c>
      <c r="H554" s="18" t="s">
        <v>7754</v>
      </c>
      <c r="I554" s="18" t="s">
        <v>7755</v>
      </c>
      <c r="J554" s="17" t="s">
        <v>535</v>
      </c>
      <c r="K554" s="17">
        <v>1</v>
      </c>
      <c r="L554" s="24">
        <v>145130</v>
      </c>
      <c r="M554" s="20">
        <f t="shared" si="16"/>
        <v>27575</v>
      </c>
      <c r="N554" s="24">
        <v>735439</v>
      </c>
      <c r="O554" s="21">
        <f t="shared" si="17"/>
        <v>908144</v>
      </c>
    </row>
    <row r="555" spans="1:15" s="16" customFormat="1" ht="72.5" x14ac:dyDescent="0.35">
      <c r="A555" s="17" t="s">
        <v>222</v>
      </c>
      <c r="B555" s="17" t="s">
        <v>9181</v>
      </c>
      <c r="C555" s="17">
        <v>44378</v>
      </c>
      <c r="D555" s="17" t="s">
        <v>7750</v>
      </c>
      <c r="E555" s="19">
        <v>244078000054</v>
      </c>
      <c r="F555" s="19" t="s">
        <v>7756</v>
      </c>
      <c r="G555" s="19">
        <v>244078000054</v>
      </c>
      <c r="H555" s="18" t="s">
        <v>7757</v>
      </c>
      <c r="I555" s="18" t="s">
        <v>7758</v>
      </c>
      <c r="J555" s="17" t="s">
        <v>523</v>
      </c>
      <c r="K555" s="17">
        <v>1</v>
      </c>
      <c r="L555" s="24">
        <v>145130</v>
      </c>
      <c r="M555" s="20">
        <f t="shared" si="16"/>
        <v>27575</v>
      </c>
      <c r="N555" s="24">
        <v>735439</v>
      </c>
      <c r="O555" s="21">
        <f t="shared" si="17"/>
        <v>908144</v>
      </c>
    </row>
    <row r="556" spans="1:15" s="16" customFormat="1" ht="29" x14ac:dyDescent="0.35">
      <c r="A556" s="17" t="s">
        <v>222</v>
      </c>
      <c r="B556" s="17" t="s">
        <v>9181</v>
      </c>
      <c r="C556" s="17">
        <v>44378</v>
      </c>
      <c r="D556" s="17" t="s">
        <v>7750</v>
      </c>
      <c r="E556" s="19">
        <v>244078000054</v>
      </c>
      <c r="F556" s="19" t="s">
        <v>7756</v>
      </c>
      <c r="G556" s="19">
        <v>244378001281</v>
      </c>
      <c r="H556" s="18" t="s">
        <v>7759</v>
      </c>
      <c r="I556" s="18" t="s">
        <v>7760</v>
      </c>
      <c r="J556" s="17" t="s">
        <v>535</v>
      </c>
      <c r="K556" s="17">
        <v>1</v>
      </c>
      <c r="L556" s="24">
        <v>145130</v>
      </c>
      <c r="M556" s="20">
        <f t="shared" si="16"/>
        <v>27575</v>
      </c>
      <c r="N556" s="24">
        <v>735439</v>
      </c>
      <c r="O556" s="21">
        <f t="shared" si="17"/>
        <v>908144</v>
      </c>
    </row>
    <row r="557" spans="1:15" s="16" customFormat="1" ht="29" x14ac:dyDescent="0.35">
      <c r="A557" s="17" t="s">
        <v>222</v>
      </c>
      <c r="B557" s="17" t="s">
        <v>9181</v>
      </c>
      <c r="C557" s="17">
        <v>44378</v>
      </c>
      <c r="D557" s="17" t="s">
        <v>7750</v>
      </c>
      <c r="E557" s="19">
        <v>244078000054</v>
      </c>
      <c r="F557" s="19" t="s">
        <v>7756</v>
      </c>
      <c r="G557" s="19">
        <v>244378000030</v>
      </c>
      <c r="H557" s="18" t="s">
        <v>7761</v>
      </c>
      <c r="I557" s="18" t="s">
        <v>7762</v>
      </c>
      <c r="J557" s="17" t="s">
        <v>535</v>
      </c>
      <c r="K557" s="17">
        <v>1</v>
      </c>
      <c r="L557" s="24">
        <v>145130</v>
      </c>
      <c r="M557" s="20">
        <f t="shared" si="16"/>
        <v>27575</v>
      </c>
      <c r="N557" s="24">
        <v>735439</v>
      </c>
      <c r="O557" s="21">
        <f t="shared" si="17"/>
        <v>908144</v>
      </c>
    </row>
    <row r="558" spans="1:15" s="16" customFormat="1" ht="29" x14ac:dyDescent="0.35">
      <c r="A558" s="17" t="s">
        <v>222</v>
      </c>
      <c r="B558" s="17" t="s">
        <v>9181</v>
      </c>
      <c r="C558" s="17">
        <v>44378</v>
      </c>
      <c r="D558" s="17" t="s">
        <v>7750</v>
      </c>
      <c r="E558" s="19">
        <v>244078000577</v>
      </c>
      <c r="F558" s="19" t="s">
        <v>3246</v>
      </c>
      <c r="G558" s="19">
        <v>244078000119</v>
      </c>
      <c r="H558" s="18" t="s">
        <v>7763</v>
      </c>
      <c r="I558" s="18" t="s">
        <v>7764</v>
      </c>
      <c r="J558" s="17" t="s">
        <v>535</v>
      </c>
      <c r="K558" s="17">
        <v>1</v>
      </c>
      <c r="L558" s="24">
        <v>145130</v>
      </c>
      <c r="M558" s="20">
        <f t="shared" si="16"/>
        <v>27575</v>
      </c>
      <c r="N558" s="24">
        <v>735439</v>
      </c>
      <c r="O558" s="21">
        <f t="shared" si="17"/>
        <v>908144</v>
      </c>
    </row>
    <row r="559" spans="1:15" s="16" customFormat="1" ht="29" x14ac:dyDescent="0.35">
      <c r="A559" s="17" t="s">
        <v>222</v>
      </c>
      <c r="B559" s="17" t="s">
        <v>9181</v>
      </c>
      <c r="C559" s="17">
        <v>44420</v>
      </c>
      <c r="D559" s="17" t="s">
        <v>7765</v>
      </c>
      <c r="E559" s="19">
        <v>244855000268</v>
      </c>
      <c r="F559" s="19" t="s">
        <v>7766</v>
      </c>
      <c r="G559" s="19">
        <v>244855000268</v>
      </c>
      <c r="H559" s="18" t="s">
        <v>7766</v>
      </c>
      <c r="I559" s="18" t="s">
        <v>7767</v>
      </c>
      <c r="J559" s="17" t="s">
        <v>535</v>
      </c>
      <c r="K559" s="17">
        <v>1</v>
      </c>
      <c r="L559" s="24">
        <v>145130</v>
      </c>
      <c r="M559" s="20">
        <f t="shared" si="16"/>
        <v>27575</v>
      </c>
      <c r="N559" s="24">
        <v>735439</v>
      </c>
      <c r="O559" s="21">
        <f t="shared" si="17"/>
        <v>908144</v>
      </c>
    </row>
    <row r="560" spans="1:15" s="16" customFormat="1" ht="29" x14ac:dyDescent="0.35">
      <c r="A560" s="17" t="s">
        <v>222</v>
      </c>
      <c r="B560" s="17" t="s">
        <v>9181</v>
      </c>
      <c r="C560" s="17">
        <v>44420</v>
      </c>
      <c r="D560" s="17" t="s">
        <v>7765</v>
      </c>
      <c r="E560" s="19">
        <v>244855000331</v>
      </c>
      <c r="F560" s="19" t="s">
        <v>7768</v>
      </c>
      <c r="G560" s="19">
        <v>244420000509</v>
      </c>
      <c r="H560" s="18" t="s">
        <v>7769</v>
      </c>
      <c r="I560" s="18" t="s">
        <v>7770</v>
      </c>
      <c r="J560" s="17" t="s">
        <v>523</v>
      </c>
      <c r="K560" s="17">
        <v>3</v>
      </c>
      <c r="L560" s="24">
        <v>145130</v>
      </c>
      <c r="M560" s="20">
        <f t="shared" si="16"/>
        <v>27575</v>
      </c>
      <c r="N560" s="24">
        <v>735439</v>
      </c>
      <c r="O560" s="21">
        <f t="shared" si="17"/>
        <v>908144</v>
      </c>
    </row>
    <row r="561" spans="1:15" s="16" customFormat="1" ht="43.5" x14ac:dyDescent="0.35">
      <c r="A561" s="17" t="s">
        <v>222</v>
      </c>
      <c r="B561" s="17" t="s">
        <v>9181</v>
      </c>
      <c r="C561" s="17">
        <v>44560</v>
      </c>
      <c r="D561" s="17" t="s">
        <v>4231</v>
      </c>
      <c r="E561" s="19">
        <v>244560002692</v>
      </c>
      <c r="F561" s="19" t="s">
        <v>7771</v>
      </c>
      <c r="G561" s="19">
        <v>244560002773</v>
      </c>
      <c r="H561" s="18" t="s">
        <v>7772</v>
      </c>
      <c r="I561" s="18" t="s">
        <v>3356</v>
      </c>
      <c r="J561" s="17" t="s">
        <v>535</v>
      </c>
      <c r="K561" s="17">
        <v>1</v>
      </c>
      <c r="L561" s="24">
        <v>145130</v>
      </c>
      <c r="M561" s="20">
        <f t="shared" si="16"/>
        <v>27575</v>
      </c>
      <c r="N561" s="24">
        <v>735439</v>
      </c>
      <c r="O561" s="21">
        <f t="shared" si="17"/>
        <v>908144</v>
      </c>
    </row>
    <row r="562" spans="1:15" s="16" customFormat="1" ht="43.5" x14ac:dyDescent="0.35">
      <c r="A562" s="17" t="s">
        <v>222</v>
      </c>
      <c r="B562" s="17" t="s">
        <v>9181</v>
      </c>
      <c r="C562" s="17">
        <v>44560</v>
      </c>
      <c r="D562" s="17" t="s">
        <v>4231</v>
      </c>
      <c r="E562" s="19">
        <v>244560004253</v>
      </c>
      <c r="F562" s="19" t="s">
        <v>4233</v>
      </c>
      <c r="G562" s="19">
        <v>244560003478</v>
      </c>
      <c r="H562" s="18" t="s">
        <v>7773</v>
      </c>
      <c r="I562" s="18" t="s">
        <v>4235</v>
      </c>
      <c r="J562" s="17" t="s">
        <v>535</v>
      </c>
      <c r="K562" s="17">
        <v>1</v>
      </c>
      <c r="L562" s="24">
        <v>145130</v>
      </c>
      <c r="M562" s="20">
        <f t="shared" si="16"/>
        <v>27575</v>
      </c>
      <c r="N562" s="24">
        <v>735439</v>
      </c>
      <c r="O562" s="21">
        <f t="shared" si="17"/>
        <v>908144</v>
      </c>
    </row>
    <row r="563" spans="1:15" s="16" customFormat="1" ht="43.5" x14ac:dyDescent="0.35">
      <c r="A563" s="17" t="s">
        <v>222</v>
      </c>
      <c r="B563" s="17" t="s">
        <v>9181</v>
      </c>
      <c r="C563" s="17">
        <v>44560</v>
      </c>
      <c r="D563" s="17" t="s">
        <v>4231</v>
      </c>
      <c r="E563" s="19">
        <v>244560004253</v>
      </c>
      <c r="F563" s="19" t="s">
        <v>4233</v>
      </c>
      <c r="G563" s="19">
        <v>244560003451</v>
      </c>
      <c r="H563" s="18" t="s">
        <v>7774</v>
      </c>
      <c r="I563" s="18" t="s">
        <v>4235</v>
      </c>
      <c r="J563" s="17" t="s">
        <v>535</v>
      </c>
      <c r="K563" s="17">
        <v>1</v>
      </c>
      <c r="L563" s="24">
        <v>145130</v>
      </c>
      <c r="M563" s="20">
        <f t="shared" si="16"/>
        <v>27575</v>
      </c>
      <c r="N563" s="24">
        <v>735439</v>
      </c>
      <c r="O563" s="21">
        <f t="shared" si="17"/>
        <v>908144</v>
      </c>
    </row>
    <row r="564" spans="1:15" s="16" customFormat="1" ht="58" x14ac:dyDescent="0.35">
      <c r="A564" s="17" t="s">
        <v>222</v>
      </c>
      <c r="B564" s="17" t="s">
        <v>9181</v>
      </c>
      <c r="C564" s="17">
        <v>44560</v>
      </c>
      <c r="D564" s="17" t="s">
        <v>4231</v>
      </c>
      <c r="E564" s="19">
        <v>244560003362</v>
      </c>
      <c r="F564" s="19" t="s">
        <v>7775</v>
      </c>
      <c r="G564" s="19">
        <v>244560003362</v>
      </c>
      <c r="H564" s="18" t="s">
        <v>7776</v>
      </c>
      <c r="I564" s="18" t="s">
        <v>7777</v>
      </c>
      <c r="J564" s="17" t="s">
        <v>535</v>
      </c>
      <c r="K564" s="17">
        <v>1</v>
      </c>
      <c r="L564" s="24">
        <v>145130</v>
      </c>
      <c r="M564" s="20">
        <f t="shared" si="16"/>
        <v>27575</v>
      </c>
      <c r="N564" s="24">
        <v>735439</v>
      </c>
      <c r="O564" s="21">
        <f t="shared" si="17"/>
        <v>908144</v>
      </c>
    </row>
    <row r="565" spans="1:15" s="16" customFormat="1" ht="43.5" x14ac:dyDescent="0.35">
      <c r="A565" s="17" t="s">
        <v>222</v>
      </c>
      <c r="B565" s="17" t="s">
        <v>9181</v>
      </c>
      <c r="C565" s="17">
        <v>44560</v>
      </c>
      <c r="D565" s="17" t="s">
        <v>4231</v>
      </c>
      <c r="E565" s="19">
        <v>244560003362</v>
      </c>
      <c r="F565" s="19" t="s">
        <v>7775</v>
      </c>
      <c r="G565" s="19">
        <v>244560003184</v>
      </c>
      <c r="H565" s="18" t="s">
        <v>7778</v>
      </c>
      <c r="I565" s="18" t="s">
        <v>7779</v>
      </c>
      <c r="J565" s="17" t="s">
        <v>535</v>
      </c>
      <c r="K565" s="17">
        <v>1</v>
      </c>
      <c r="L565" s="24">
        <v>145130</v>
      </c>
      <c r="M565" s="20">
        <f t="shared" si="16"/>
        <v>27575</v>
      </c>
      <c r="N565" s="24">
        <v>735439</v>
      </c>
      <c r="O565" s="21">
        <f t="shared" si="17"/>
        <v>908144</v>
      </c>
    </row>
    <row r="566" spans="1:15" s="16" customFormat="1" ht="29" x14ac:dyDescent="0.35">
      <c r="A566" s="17" t="s">
        <v>222</v>
      </c>
      <c r="B566" s="17" t="s">
        <v>9181</v>
      </c>
      <c r="C566" s="17">
        <v>44560</v>
      </c>
      <c r="D566" s="17" t="s">
        <v>4231</v>
      </c>
      <c r="E566" s="19">
        <v>244560003362</v>
      </c>
      <c r="F566" s="19" t="s">
        <v>7775</v>
      </c>
      <c r="G566" s="19">
        <v>244560003095</v>
      </c>
      <c r="H566" s="18" t="s">
        <v>7780</v>
      </c>
      <c r="I566" s="18" t="s">
        <v>7779</v>
      </c>
      <c r="J566" s="17" t="s">
        <v>535</v>
      </c>
      <c r="K566" s="17">
        <v>1</v>
      </c>
      <c r="L566" s="24">
        <v>145130</v>
      </c>
      <c r="M566" s="20">
        <f t="shared" si="16"/>
        <v>27575</v>
      </c>
      <c r="N566" s="24">
        <v>735439</v>
      </c>
      <c r="O566" s="21">
        <f t="shared" si="17"/>
        <v>908144</v>
      </c>
    </row>
    <row r="567" spans="1:15" s="16" customFormat="1" ht="43.5" x14ac:dyDescent="0.35">
      <c r="A567" s="17" t="s">
        <v>222</v>
      </c>
      <c r="B567" s="17" t="s">
        <v>9181</v>
      </c>
      <c r="C567" s="17">
        <v>44560</v>
      </c>
      <c r="D567" s="17" t="s">
        <v>4231</v>
      </c>
      <c r="E567" s="19">
        <v>244560003362</v>
      </c>
      <c r="F567" s="19" t="s">
        <v>7775</v>
      </c>
      <c r="G567" s="19">
        <v>244560003176</v>
      </c>
      <c r="H567" s="18" t="s">
        <v>7781</v>
      </c>
      <c r="I567" s="18" t="s">
        <v>7779</v>
      </c>
      <c r="J567" s="17" t="s">
        <v>535</v>
      </c>
      <c r="K567" s="17">
        <v>1</v>
      </c>
      <c r="L567" s="24">
        <v>145130</v>
      </c>
      <c r="M567" s="20">
        <f t="shared" si="16"/>
        <v>27575</v>
      </c>
      <c r="N567" s="24">
        <v>735439</v>
      </c>
      <c r="O567" s="21">
        <f t="shared" si="17"/>
        <v>908144</v>
      </c>
    </row>
    <row r="568" spans="1:15" s="16" customFormat="1" ht="58" x14ac:dyDescent="0.35">
      <c r="A568" s="17" t="s">
        <v>222</v>
      </c>
      <c r="B568" s="17" t="s">
        <v>9181</v>
      </c>
      <c r="C568" s="17">
        <v>44560</v>
      </c>
      <c r="D568" s="17" t="s">
        <v>4231</v>
      </c>
      <c r="E568" s="19">
        <v>244560001319</v>
      </c>
      <c r="F568" s="19" t="s">
        <v>7782</v>
      </c>
      <c r="G568" s="19">
        <v>244560001319</v>
      </c>
      <c r="H568" s="18" t="s">
        <v>7782</v>
      </c>
      <c r="I568" s="18" t="s">
        <v>7783</v>
      </c>
      <c r="J568" s="17" t="s">
        <v>535</v>
      </c>
      <c r="K568" s="17">
        <v>2</v>
      </c>
      <c r="L568" s="24">
        <v>145130</v>
      </c>
      <c r="M568" s="20">
        <f t="shared" si="16"/>
        <v>27575</v>
      </c>
      <c r="N568" s="24">
        <v>735439</v>
      </c>
      <c r="O568" s="21">
        <f t="shared" si="17"/>
        <v>908144</v>
      </c>
    </row>
    <row r="569" spans="1:15" s="16" customFormat="1" ht="29" x14ac:dyDescent="0.35">
      <c r="A569" s="17" t="s">
        <v>222</v>
      </c>
      <c r="B569" s="17" t="s">
        <v>9181</v>
      </c>
      <c r="C569" s="17">
        <v>44560</v>
      </c>
      <c r="D569" s="17" t="s">
        <v>4231</v>
      </c>
      <c r="E569" s="19">
        <v>244560001319</v>
      </c>
      <c r="F569" s="19" t="s">
        <v>7782</v>
      </c>
      <c r="G569" s="19">
        <v>244560004091</v>
      </c>
      <c r="H569" s="18" t="s">
        <v>7784</v>
      </c>
      <c r="I569" s="18" t="s">
        <v>7785</v>
      </c>
      <c r="J569" s="17" t="s">
        <v>535</v>
      </c>
      <c r="K569" s="17">
        <v>1</v>
      </c>
      <c r="L569" s="24">
        <v>145130</v>
      </c>
      <c r="M569" s="20">
        <f t="shared" si="16"/>
        <v>27575</v>
      </c>
      <c r="N569" s="24">
        <v>735439</v>
      </c>
      <c r="O569" s="21">
        <f t="shared" si="17"/>
        <v>908144</v>
      </c>
    </row>
    <row r="570" spans="1:15" s="16" customFormat="1" ht="43.5" x14ac:dyDescent="0.35">
      <c r="A570" s="17" t="s">
        <v>222</v>
      </c>
      <c r="B570" s="17" t="s">
        <v>9181</v>
      </c>
      <c r="C570" s="17">
        <v>44560</v>
      </c>
      <c r="D570" s="17" t="s">
        <v>4231</v>
      </c>
      <c r="E570" s="19">
        <v>244560001319</v>
      </c>
      <c r="F570" s="19" t="s">
        <v>7782</v>
      </c>
      <c r="G570" s="19">
        <v>244560002757</v>
      </c>
      <c r="H570" s="18" t="s">
        <v>7786</v>
      </c>
      <c r="I570" s="18" t="s">
        <v>3356</v>
      </c>
      <c r="J570" s="17" t="s">
        <v>535</v>
      </c>
      <c r="K570" s="17">
        <v>1</v>
      </c>
      <c r="L570" s="24">
        <v>145130</v>
      </c>
      <c r="M570" s="20">
        <f t="shared" si="16"/>
        <v>27575</v>
      </c>
      <c r="N570" s="24">
        <v>735439</v>
      </c>
      <c r="O570" s="21">
        <f t="shared" si="17"/>
        <v>908144</v>
      </c>
    </row>
    <row r="571" spans="1:15" s="16" customFormat="1" ht="43.5" x14ac:dyDescent="0.35">
      <c r="A571" s="17" t="s">
        <v>222</v>
      </c>
      <c r="B571" s="17" t="s">
        <v>9181</v>
      </c>
      <c r="C571" s="17">
        <v>44560</v>
      </c>
      <c r="D571" s="17" t="s">
        <v>4231</v>
      </c>
      <c r="E571" s="19">
        <v>244560001319</v>
      </c>
      <c r="F571" s="19" t="s">
        <v>7782</v>
      </c>
      <c r="G571" s="19">
        <v>244560002722</v>
      </c>
      <c r="H571" s="18" t="s">
        <v>7787</v>
      </c>
      <c r="I571" s="18" t="s">
        <v>3356</v>
      </c>
      <c r="J571" s="17" t="s">
        <v>535</v>
      </c>
      <c r="K571" s="17">
        <v>1</v>
      </c>
      <c r="L571" s="24">
        <v>145130</v>
      </c>
      <c r="M571" s="20">
        <f t="shared" si="16"/>
        <v>27575</v>
      </c>
      <c r="N571" s="24">
        <v>735439</v>
      </c>
      <c r="O571" s="21">
        <f t="shared" si="17"/>
        <v>908144</v>
      </c>
    </row>
    <row r="572" spans="1:15" s="16" customFormat="1" ht="29" x14ac:dyDescent="0.35">
      <c r="A572" s="17" t="s">
        <v>222</v>
      </c>
      <c r="B572" s="17" t="s">
        <v>9181</v>
      </c>
      <c r="C572" s="17">
        <v>44560</v>
      </c>
      <c r="D572" s="17" t="s">
        <v>4231</v>
      </c>
      <c r="E572" s="19">
        <v>244560001564</v>
      </c>
      <c r="F572" s="19" t="s">
        <v>7788</v>
      </c>
      <c r="G572" s="19">
        <v>244560002323</v>
      </c>
      <c r="H572" s="18" t="s">
        <v>7789</v>
      </c>
      <c r="I572" s="18" t="s">
        <v>7790</v>
      </c>
      <c r="J572" s="17" t="s">
        <v>535</v>
      </c>
      <c r="K572" s="17">
        <v>1</v>
      </c>
      <c r="L572" s="24">
        <v>145130</v>
      </c>
      <c r="M572" s="20">
        <f t="shared" si="16"/>
        <v>27575</v>
      </c>
      <c r="N572" s="24">
        <v>735439</v>
      </c>
      <c r="O572" s="21">
        <f t="shared" si="17"/>
        <v>908144</v>
      </c>
    </row>
    <row r="573" spans="1:15" s="16" customFormat="1" ht="43.5" x14ac:dyDescent="0.35">
      <c r="A573" s="17" t="s">
        <v>222</v>
      </c>
      <c r="B573" s="17" t="s">
        <v>9181</v>
      </c>
      <c r="C573" s="17">
        <v>44560</v>
      </c>
      <c r="D573" s="17" t="s">
        <v>4231</v>
      </c>
      <c r="E573" s="19">
        <v>244560001564</v>
      </c>
      <c r="F573" s="19" t="s">
        <v>7788</v>
      </c>
      <c r="G573" s="19">
        <v>244560002340</v>
      </c>
      <c r="H573" s="18" t="s">
        <v>7791</v>
      </c>
      <c r="I573" s="18" t="s">
        <v>7790</v>
      </c>
      <c r="J573" s="17" t="s">
        <v>535</v>
      </c>
      <c r="K573" s="17">
        <v>1</v>
      </c>
      <c r="L573" s="24">
        <v>145130</v>
      </c>
      <c r="M573" s="20">
        <f t="shared" si="16"/>
        <v>27575</v>
      </c>
      <c r="N573" s="24">
        <v>735439</v>
      </c>
      <c r="O573" s="21">
        <f t="shared" si="17"/>
        <v>908144</v>
      </c>
    </row>
    <row r="574" spans="1:15" s="16" customFormat="1" ht="29" x14ac:dyDescent="0.35">
      <c r="A574" s="17" t="s">
        <v>222</v>
      </c>
      <c r="B574" s="17" t="s">
        <v>9181</v>
      </c>
      <c r="C574" s="17">
        <v>44560</v>
      </c>
      <c r="D574" s="17" t="s">
        <v>4231</v>
      </c>
      <c r="E574" s="19">
        <v>244560001564</v>
      </c>
      <c r="F574" s="19" t="s">
        <v>7788</v>
      </c>
      <c r="G574" s="19">
        <v>244560002382</v>
      </c>
      <c r="H574" s="18" t="s">
        <v>7792</v>
      </c>
      <c r="I574" s="18" t="s">
        <v>7793</v>
      </c>
      <c r="J574" s="17" t="s">
        <v>535</v>
      </c>
      <c r="K574" s="17">
        <v>1</v>
      </c>
      <c r="L574" s="24">
        <v>145130</v>
      </c>
      <c r="M574" s="20">
        <f t="shared" si="16"/>
        <v>27575</v>
      </c>
      <c r="N574" s="24">
        <v>735439</v>
      </c>
      <c r="O574" s="21">
        <f t="shared" si="17"/>
        <v>908144</v>
      </c>
    </row>
    <row r="575" spans="1:15" s="16" customFormat="1" ht="29" x14ac:dyDescent="0.35">
      <c r="A575" s="17" t="s">
        <v>222</v>
      </c>
      <c r="B575" s="17" t="s">
        <v>9181</v>
      </c>
      <c r="C575" s="17">
        <v>44560</v>
      </c>
      <c r="D575" s="17" t="s">
        <v>4231</v>
      </c>
      <c r="E575" s="19">
        <v>244560001564</v>
      </c>
      <c r="F575" s="19" t="s">
        <v>7788</v>
      </c>
      <c r="G575" s="19">
        <v>244560002536</v>
      </c>
      <c r="H575" s="18" t="s">
        <v>7794</v>
      </c>
      <c r="I575" s="18" t="s">
        <v>7790</v>
      </c>
      <c r="J575" s="17" t="s">
        <v>535</v>
      </c>
      <c r="K575" s="17">
        <v>1</v>
      </c>
      <c r="L575" s="24">
        <v>145130</v>
      </c>
      <c r="M575" s="20">
        <f t="shared" si="16"/>
        <v>27575</v>
      </c>
      <c r="N575" s="24">
        <v>735439</v>
      </c>
      <c r="O575" s="21">
        <f t="shared" si="17"/>
        <v>908144</v>
      </c>
    </row>
    <row r="576" spans="1:15" s="16" customFormat="1" ht="58" x14ac:dyDescent="0.35">
      <c r="A576" s="17" t="s">
        <v>222</v>
      </c>
      <c r="B576" s="17" t="s">
        <v>9181</v>
      </c>
      <c r="C576" s="17">
        <v>44560</v>
      </c>
      <c r="D576" s="17" t="s">
        <v>4231</v>
      </c>
      <c r="E576" s="19">
        <v>244560000479</v>
      </c>
      <c r="F576" s="19" t="s">
        <v>7795</v>
      </c>
      <c r="G576" s="19">
        <v>244560000479</v>
      </c>
      <c r="H576" s="18" t="s">
        <v>7795</v>
      </c>
      <c r="I576" s="18" t="s">
        <v>4235</v>
      </c>
      <c r="J576" s="17" t="s">
        <v>535</v>
      </c>
      <c r="K576" s="17">
        <v>3</v>
      </c>
      <c r="L576" s="24">
        <v>145130</v>
      </c>
      <c r="M576" s="20">
        <f t="shared" si="16"/>
        <v>27575</v>
      </c>
      <c r="N576" s="24">
        <v>735439</v>
      </c>
      <c r="O576" s="21">
        <f t="shared" si="17"/>
        <v>908144</v>
      </c>
    </row>
    <row r="577" spans="1:15" s="16" customFormat="1" ht="43.5" x14ac:dyDescent="0.35">
      <c r="A577" s="17" t="s">
        <v>222</v>
      </c>
      <c r="B577" s="17" t="s">
        <v>9181</v>
      </c>
      <c r="C577" s="17">
        <v>44560</v>
      </c>
      <c r="D577" s="17" t="s">
        <v>4231</v>
      </c>
      <c r="E577" s="19">
        <v>244560000151</v>
      </c>
      <c r="F577" s="19" t="s">
        <v>7796</v>
      </c>
      <c r="G577" s="19">
        <v>244560004130</v>
      </c>
      <c r="H577" s="18" t="s">
        <v>7797</v>
      </c>
      <c r="I577" s="18" t="s">
        <v>7798</v>
      </c>
      <c r="J577" s="17" t="s">
        <v>535</v>
      </c>
      <c r="K577" s="17">
        <v>1</v>
      </c>
      <c r="L577" s="24">
        <v>145130</v>
      </c>
      <c r="M577" s="20">
        <f t="shared" si="16"/>
        <v>27575</v>
      </c>
      <c r="N577" s="24">
        <v>735439</v>
      </c>
      <c r="O577" s="21">
        <f t="shared" si="17"/>
        <v>908144</v>
      </c>
    </row>
    <row r="578" spans="1:15" s="16" customFormat="1" ht="29" x14ac:dyDescent="0.35">
      <c r="A578" s="17" t="s">
        <v>222</v>
      </c>
      <c r="B578" s="17" t="s">
        <v>9181</v>
      </c>
      <c r="C578" s="17">
        <v>44560</v>
      </c>
      <c r="D578" s="17" t="s">
        <v>4231</v>
      </c>
      <c r="E578" s="19">
        <v>244560000151</v>
      </c>
      <c r="F578" s="19" t="s">
        <v>7796</v>
      </c>
      <c r="G578" s="19">
        <v>244560001122</v>
      </c>
      <c r="H578" s="18" t="s">
        <v>7799</v>
      </c>
      <c r="I578" s="18" t="s">
        <v>7798</v>
      </c>
      <c r="J578" s="17" t="s">
        <v>535</v>
      </c>
      <c r="K578" s="17">
        <v>1</v>
      </c>
      <c r="L578" s="24">
        <v>145130</v>
      </c>
      <c r="M578" s="20">
        <f t="shared" si="16"/>
        <v>27575</v>
      </c>
      <c r="N578" s="24">
        <v>735439</v>
      </c>
      <c r="O578" s="21">
        <f t="shared" si="17"/>
        <v>908144</v>
      </c>
    </row>
    <row r="579" spans="1:15" s="16" customFormat="1" ht="29" x14ac:dyDescent="0.35">
      <c r="A579" s="17" t="s">
        <v>222</v>
      </c>
      <c r="B579" s="17" t="s">
        <v>9181</v>
      </c>
      <c r="C579" s="17">
        <v>44560</v>
      </c>
      <c r="D579" s="17" t="s">
        <v>4231</v>
      </c>
      <c r="E579" s="19">
        <v>244560000151</v>
      </c>
      <c r="F579" s="19" t="s">
        <v>7796</v>
      </c>
      <c r="G579" s="19">
        <v>244560002021</v>
      </c>
      <c r="H579" s="18" t="s">
        <v>7800</v>
      </c>
      <c r="I579" s="18" t="s">
        <v>7798</v>
      </c>
      <c r="J579" s="17" t="s">
        <v>535</v>
      </c>
      <c r="K579" s="17">
        <v>1</v>
      </c>
      <c r="L579" s="24">
        <v>145130</v>
      </c>
      <c r="M579" s="20">
        <f t="shared" si="16"/>
        <v>27575</v>
      </c>
      <c r="N579" s="24">
        <v>735439</v>
      </c>
      <c r="O579" s="21">
        <f t="shared" si="17"/>
        <v>908144</v>
      </c>
    </row>
    <row r="580" spans="1:15" s="16" customFormat="1" ht="29" x14ac:dyDescent="0.35">
      <c r="A580" s="17" t="s">
        <v>222</v>
      </c>
      <c r="B580" s="17" t="s">
        <v>9181</v>
      </c>
      <c r="C580" s="17">
        <v>44560</v>
      </c>
      <c r="D580" s="17" t="s">
        <v>4231</v>
      </c>
      <c r="E580" s="19">
        <v>244560000151</v>
      </c>
      <c r="F580" s="19" t="s">
        <v>7796</v>
      </c>
      <c r="G580" s="19">
        <v>244560001963</v>
      </c>
      <c r="H580" s="18" t="s">
        <v>7801</v>
      </c>
      <c r="I580" s="18" t="s">
        <v>7798</v>
      </c>
      <c r="J580" s="17" t="s">
        <v>535</v>
      </c>
      <c r="K580" s="17">
        <v>1</v>
      </c>
      <c r="L580" s="24">
        <v>145130</v>
      </c>
      <c r="M580" s="20">
        <f t="shared" si="16"/>
        <v>27575</v>
      </c>
      <c r="N580" s="24">
        <v>735439</v>
      </c>
      <c r="O580" s="21">
        <f t="shared" si="17"/>
        <v>908144</v>
      </c>
    </row>
    <row r="581" spans="1:15" s="16" customFormat="1" ht="29" x14ac:dyDescent="0.35">
      <c r="A581" s="17" t="s">
        <v>222</v>
      </c>
      <c r="B581" s="17" t="s">
        <v>9181</v>
      </c>
      <c r="C581" s="17">
        <v>44560</v>
      </c>
      <c r="D581" s="17" t="s">
        <v>4231</v>
      </c>
      <c r="E581" s="19">
        <v>244560000151</v>
      </c>
      <c r="F581" s="19" t="s">
        <v>7796</v>
      </c>
      <c r="G581" s="19">
        <v>244560000568</v>
      </c>
      <c r="H581" s="18" t="s">
        <v>7802</v>
      </c>
      <c r="I581" s="18" t="s">
        <v>7798</v>
      </c>
      <c r="J581" s="17" t="s">
        <v>535</v>
      </c>
      <c r="K581" s="17">
        <v>1</v>
      </c>
      <c r="L581" s="24">
        <v>145130</v>
      </c>
      <c r="M581" s="20">
        <f t="shared" si="16"/>
        <v>27575</v>
      </c>
      <c r="N581" s="24">
        <v>735439</v>
      </c>
      <c r="O581" s="21">
        <f t="shared" si="17"/>
        <v>908144</v>
      </c>
    </row>
    <row r="582" spans="1:15" s="16" customFormat="1" ht="43.5" x14ac:dyDescent="0.35">
      <c r="A582" s="17" t="s">
        <v>222</v>
      </c>
      <c r="B582" s="17" t="s">
        <v>9181</v>
      </c>
      <c r="C582" s="17">
        <v>44560</v>
      </c>
      <c r="D582" s="17" t="s">
        <v>4231</v>
      </c>
      <c r="E582" s="19">
        <v>244560000151</v>
      </c>
      <c r="F582" s="19" t="s">
        <v>7796</v>
      </c>
      <c r="G582" s="19">
        <v>244560000622</v>
      </c>
      <c r="H582" s="18" t="s">
        <v>7803</v>
      </c>
      <c r="I582" s="18" t="s">
        <v>7798</v>
      </c>
      <c r="J582" s="17" t="s">
        <v>535</v>
      </c>
      <c r="K582" s="17">
        <v>1</v>
      </c>
      <c r="L582" s="24">
        <v>145130</v>
      </c>
      <c r="M582" s="20">
        <f t="shared" si="16"/>
        <v>27575</v>
      </c>
      <c r="N582" s="24">
        <v>735439</v>
      </c>
      <c r="O582" s="21">
        <f t="shared" si="17"/>
        <v>908144</v>
      </c>
    </row>
    <row r="583" spans="1:15" s="16" customFormat="1" ht="43.5" x14ac:dyDescent="0.35">
      <c r="A583" s="17" t="s">
        <v>222</v>
      </c>
      <c r="B583" s="17" t="s">
        <v>9181</v>
      </c>
      <c r="C583" s="17">
        <v>44560</v>
      </c>
      <c r="D583" s="17" t="s">
        <v>4231</v>
      </c>
      <c r="E583" s="19">
        <v>244560000151</v>
      </c>
      <c r="F583" s="19" t="s">
        <v>7796</v>
      </c>
      <c r="G583" s="19">
        <v>244560002005</v>
      </c>
      <c r="H583" s="18" t="s">
        <v>7804</v>
      </c>
      <c r="I583" s="18" t="s">
        <v>7798</v>
      </c>
      <c r="J583" s="17" t="s">
        <v>535</v>
      </c>
      <c r="K583" s="17">
        <v>1</v>
      </c>
      <c r="L583" s="24">
        <v>145130</v>
      </c>
      <c r="M583" s="20">
        <f t="shared" ref="M583:M646" si="18">ROUND(L583*0.19,0)</f>
        <v>27575</v>
      </c>
      <c r="N583" s="24">
        <v>735439</v>
      </c>
      <c r="O583" s="21">
        <f t="shared" ref="O583:O646" si="19">+L583+M583+N583</f>
        <v>908144</v>
      </c>
    </row>
    <row r="584" spans="1:15" s="16" customFormat="1" ht="43.5" x14ac:dyDescent="0.35">
      <c r="A584" s="17" t="s">
        <v>222</v>
      </c>
      <c r="B584" s="17" t="s">
        <v>9181</v>
      </c>
      <c r="C584" s="17">
        <v>44560</v>
      </c>
      <c r="D584" s="17" t="s">
        <v>4231</v>
      </c>
      <c r="E584" s="19">
        <v>244560000321</v>
      </c>
      <c r="F584" s="19" t="s">
        <v>7805</v>
      </c>
      <c r="G584" s="19">
        <v>244560800033</v>
      </c>
      <c r="H584" s="18" t="s">
        <v>7806</v>
      </c>
      <c r="I584" s="18" t="s">
        <v>7807</v>
      </c>
      <c r="J584" s="17" t="s">
        <v>535</v>
      </c>
      <c r="K584" s="17">
        <v>1</v>
      </c>
      <c r="L584" s="24">
        <v>145130</v>
      </c>
      <c r="M584" s="20">
        <f t="shared" si="18"/>
        <v>27575</v>
      </c>
      <c r="N584" s="24">
        <v>1013333</v>
      </c>
      <c r="O584" s="21">
        <f t="shared" si="19"/>
        <v>1186038</v>
      </c>
    </row>
    <row r="585" spans="1:15" s="16" customFormat="1" ht="29" x14ac:dyDescent="0.35">
      <c r="A585" s="17" t="s">
        <v>222</v>
      </c>
      <c r="B585" s="17" t="s">
        <v>9181</v>
      </c>
      <c r="C585" s="17">
        <v>44560</v>
      </c>
      <c r="D585" s="17" t="s">
        <v>4231</v>
      </c>
      <c r="E585" s="19">
        <v>244560000321</v>
      </c>
      <c r="F585" s="19" t="s">
        <v>7805</v>
      </c>
      <c r="G585" s="19">
        <v>244560001106</v>
      </c>
      <c r="H585" s="18" t="s">
        <v>7808</v>
      </c>
      <c r="I585" s="18" t="s">
        <v>7809</v>
      </c>
      <c r="J585" s="17" t="s">
        <v>535</v>
      </c>
      <c r="K585" s="17">
        <v>1</v>
      </c>
      <c r="L585" s="24">
        <v>145130</v>
      </c>
      <c r="M585" s="20">
        <f t="shared" si="18"/>
        <v>27575</v>
      </c>
      <c r="N585" s="24">
        <v>1013333</v>
      </c>
      <c r="O585" s="21">
        <f t="shared" si="19"/>
        <v>1186038</v>
      </c>
    </row>
    <row r="586" spans="1:15" s="16" customFormat="1" ht="29" x14ac:dyDescent="0.35">
      <c r="A586" s="17" t="s">
        <v>222</v>
      </c>
      <c r="B586" s="17" t="s">
        <v>9181</v>
      </c>
      <c r="C586" s="17">
        <v>44560</v>
      </c>
      <c r="D586" s="17" t="s">
        <v>4231</v>
      </c>
      <c r="E586" s="19">
        <v>244560000321</v>
      </c>
      <c r="F586" s="19" t="s">
        <v>7805</v>
      </c>
      <c r="G586" s="19">
        <v>244560000321</v>
      </c>
      <c r="H586" s="18" t="s">
        <v>7805</v>
      </c>
      <c r="I586" s="18" t="s">
        <v>7810</v>
      </c>
      <c r="J586" s="17" t="s">
        <v>535</v>
      </c>
      <c r="K586" s="17">
        <v>1</v>
      </c>
      <c r="L586" s="24">
        <v>145130</v>
      </c>
      <c r="M586" s="20">
        <f t="shared" si="18"/>
        <v>27575</v>
      </c>
      <c r="N586" s="24">
        <v>1013333</v>
      </c>
      <c r="O586" s="21">
        <f t="shared" si="19"/>
        <v>1186038</v>
      </c>
    </row>
    <row r="587" spans="1:15" s="16" customFormat="1" ht="29" x14ac:dyDescent="0.35">
      <c r="A587" s="17" t="s">
        <v>222</v>
      </c>
      <c r="B587" s="17" t="s">
        <v>9181</v>
      </c>
      <c r="C587" s="17">
        <v>44560</v>
      </c>
      <c r="D587" s="17" t="s">
        <v>4231</v>
      </c>
      <c r="E587" s="19">
        <v>244560000240</v>
      </c>
      <c r="F587" s="19" t="s">
        <v>3345</v>
      </c>
      <c r="G587" s="19">
        <v>244560000002</v>
      </c>
      <c r="H587" s="18" t="s">
        <v>7811</v>
      </c>
      <c r="I587" s="18" t="s">
        <v>7812</v>
      </c>
      <c r="J587" s="17" t="s">
        <v>535</v>
      </c>
      <c r="K587" s="17">
        <v>1</v>
      </c>
      <c r="L587" s="24">
        <v>145130</v>
      </c>
      <c r="M587" s="20">
        <f t="shared" si="18"/>
        <v>27575</v>
      </c>
      <c r="N587" s="24">
        <v>1013333</v>
      </c>
      <c r="O587" s="21">
        <f t="shared" si="19"/>
        <v>1186038</v>
      </c>
    </row>
    <row r="588" spans="1:15" s="16" customFormat="1" ht="29" x14ac:dyDescent="0.35">
      <c r="A588" s="17" t="s">
        <v>222</v>
      </c>
      <c r="B588" s="17" t="s">
        <v>9181</v>
      </c>
      <c r="C588" s="17">
        <v>44560</v>
      </c>
      <c r="D588" s="17" t="s">
        <v>4231</v>
      </c>
      <c r="E588" s="19">
        <v>244560000240</v>
      </c>
      <c r="F588" s="19" t="s">
        <v>3345</v>
      </c>
      <c r="G588" s="19">
        <v>244560002196</v>
      </c>
      <c r="H588" s="18" t="s">
        <v>7813</v>
      </c>
      <c r="I588" s="18" t="s">
        <v>3353</v>
      </c>
      <c r="J588" s="17" t="s">
        <v>535</v>
      </c>
      <c r="K588" s="17">
        <v>1</v>
      </c>
      <c r="L588" s="24">
        <v>145130</v>
      </c>
      <c r="M588" s="20">
        <f t="shared" si="18"/>
        <v>27575</v>
      </c>
      <c r="N588" s="24">
        <v>1013333</v>
      </c>
      <c r="O588" s="21">
        <f t="shared" si="19"/>
        <v>1186038</v>
      </c>
    </row>
    <row r="589" spans="1:15" s="16" customFormat="1" ht="29" x14ac:dyDescent="0.35">
      <c r="A589" s="17" t="s">
        <v>222</v>
      </c>
      <c r="B589" s="17" t="s">
        <v>9181</v>
      </c>
      <c r="C589" s="17">
        <v>44560</v>
      </c>
      <c r="D589" s="17" t="s">
        <v>4231</v>
      </c>
      <c r="E589" s="19">
        <v>244560000240</v>
      </c>
      <c r="F589" s="19" t="s">
        <v>3345</v>
      </c>
      <c r="G589" s="19">
        <v>244560003869</v>
      </c>
      <c r="H589" s="18" t="s">
        <v>7814</v>
      </c>
      <c r="I589" s="18" t="s">
        <v>7815</v>
      </c>
      <c r="J589" s="17" t="s">
        <v>535</v>
      </c>
      <c r="K589" s="17">
        <v>1</v>
      </c>
      <c r="L589" s="24">
        <v>145130</v>
      </c>
      <c r="M589" s="20">
        <f t="shared" si="18"/>
        <v>27575</v>
      </c>
      <c r="N589" s="24">
        <v>1013333</v>
      </c>
      <c r="O589" s="21">
        <f t="shared" si="19"/>
        <v>1186038</v>
      </c>
    </row>
    <row r="590" spans="1:15" s="16" customFormat="1" ht="43.5" x14ac:dyDescent="0.35">
      <c r="A590" s="17" t="s">
        <v>222</v>
      </c>
      <c r="B590" s="17" t="s">
        <v>9181</v>
      </c>
      <c r="C590" s="17">
        <v>44560</v>
      </c>
      <c r="D590" s="17" t="s">
        <v>4231</v>
      </c>
      <c r="E590" s="19">
        <v>244560000240</v>
      </c>
      <c r="F590" s="19" t="s">
        <v>3345</v>
      </c>
      <c r="G590" s="19">
        <v>244560000681</v>
      </c>
      <c r="H590" s="18" t="s">
        <v>7816</v>
      </c>
      <c r="I590" s="18" t="s">
        <v>3356</v>
      </c>
      <c r="J590" s="17" t="s">
        <v>535</v>
      </c>
      <c r="K590" s="17">
        <v>1</v>
      </c>
      <c r="L590" s="24">
        <v>145130</v>
      </c>
      <c r="M590" s="20">
        <f t="shared" si="18"/>
        <v>27575</v>
      </c>
      <c r="N590" s="24">
        <v>1013333</v>
      </c>
      <c r="O590" s="21">
        <f t="shared" si="19"/>
        <v>1186038</v>
      </c>
    </row>
    <row r="591" spans="1:15" s="16" customFormat="1" ht="29" x14ac:dyDescent="0.35">
      <c r="A591" s="17" t="s">
        <v>222</v>
      </c>
      <c r="B591" s="17" t="s">
        <v>9181</v>
      </c>
      <c r="C591" s="17">
        <v>44560</v>
      </c>
      <c r="D591" s="17" t="s">
        <v>4231</v>
      </c>
      <c r="E591" s="19">
        <v>244847003720</v>
      </c>
      <c r="F591" s="19" t="s">
        <v>7817</v>
      </c>
      <c r="G591" s="19">
        <v>244560003702</v>
      </c>
      <c r="H591" s="18" t="s">
        <v>7818</v>
      </c>
      <c r="I591" s="18" t="s">
        <v>3359</v>
      </c>
      <c r="J591" s="17" t="s">
        <v>535</v>
      </c>
      <c r="K591" s="17">
        <v>3</v>
      </c>
      <c r="L591" s="24">
        <v>145130</v>
      </c>
      <c r="M591" s="20">
        <f t="shared" si="18"/>
        <v>27575</v>
      </c>
      <c r="N591" s="24">
        <v>1013333</v>
      </c>
      <c r="O591" s="21">
        <f t="shared" si="19"/>
        <v>1186038</v>
      </c>
    </row>
    <row r="592" spans="1:15" s="16" customFormat="1" ht="43.5" x14ac:dyDescent="0.35">
      <c r="A592" s="17" t="s">
        <v>222</v>
      </c>
      <c r="B592" s="17" t="s">
        <v>9181</v>
      </c>
      <c r="C592" s="17">
        <v>44560</v>
      </c>
      <c r="D592" s="17" t="s">
        <v>4231</v>
      </c>
      <c r="E592" s="19">
        <v>244847003720</v>
      </c>
      <c r="F592" s="19" t="s">
        <v>7817</v>
      </c>
      <c r="G592" s="19">
        <v>244560004229</v>
      </c>
      <c r="H592" s="18" t="s">
        <v>7819</v>
      </c>
      <c r="I592" s="18" t="s">
        <v>4516</v>
      </c>
      <c r="J592" s="17" t="s">
        <v>535</v>
      </c>
      <c r="K592" s="17">
        <v>1</v>
      </c>
      <c r="L592" s="24">
        <v>145130</v>
      </c>
      <c r="M592" s="20">
        <f t="shared" si="18"/>
        <v>27575</v>
      </c>
      <c r="N592" s="24">
        <v>1013333</v>
      </c>
      <c r="O592" s="21">
        <f t="shared" si="19"/>
        <v>1186038</v>
      </c>
    </row>
    <row r="593" spans="1:15" s="16" customFormat="1" ht="72.5" x14ac:dyDescent="0.35">
      <c r="A593" s="17" t="s">
        <v>222</v>
      </c>
      <c r="B593" s="17" t="s">
        <v>9181</v>
      </c>
      <c r="C593" s="17">
        <v>44560</v>
      </c>
      <c r="D593" s="17" t="s">
        <v>4231</v>
      </c>
      <c r="E593" s="19">
        <v>244847003720</v>
      </c>
      <c r="F593" s="19" t="s">
        <v>7817</v>
      </c>
      <c r="G593" s="19">
        <v>244847003720</v>
      </c>
      <c r="H593" s="18" t="s">
        <v>7820</v>
      </c>
      <c r="I593" s="18" t="s">
        <v>7821</v>
      </c>
      <c r="J593" s="17" t="s">
        <v>535</v>
      </c>
      <c r="K593" s="17">
        <v>1</v>
      </c>
      <c r="L593" s="24">
        <v>145130</v>
      </c>
      <c r="M593" s="20">
        <f t="shared" si="18"/>
        <v>27575</v>
      </c>
      <c r="N593" s="24">
        <v>1013333</v>
      </c>
      <c r="O593" s="21">
        <f t="shared" si="19"/>
        <v>1186038</v>
      </c>
    </row>
    <row r="594" spans="1:15" s="16" customFormat="1" ht="29" x14ac:dyDescent="0.35">
      <c r="A594" s="17" t="s">
        <v>222</v>
      </c>
      <c r="B594" s="17" t="s">
        <v>9181</v>
      </c>
      <c r="C594" s="17">
        <v>44560</v>
      </c>
      <c r="D594" s="17" t="s">
        <v>4231</v>
      </c>
      <c r="E594" s="19">
        <v>244560001572</v>
      </c>
      <c r="F594" s="19" t="s">
        <v>3349</v>
      </c>
      <c r="G594" s="19">
        <v>244560003419</v>
      </c>
      <c r="H594" s="18" t="s">
        <v>7822</v>
      </c>
      <c r="I594" s="18" t="s">
        <v>7777</v>
      </c>
      <c r="J594" s="17" t="s">
        <v>535</v>
      </c>
      <c r="K594" s="17">
        <v>1</v>
      </c>
      <c r="L594" s="24">
        <v>145130</v>
      </c>
      <c r="M594" s="20">
        <f t="shared" si="18"/>
        <v>27575</v>
      </c>
      <c r="N594" s="24">
        <v>1013333</v>
      </c>
      <c r="O594" s="21">
        <f t="shared" si="19"/>
        <v>1186038</v>
      </c>
    </row>
    <row r="595" spans="1:15" s="16" customFormat="1" ht="43.5" x14ac:dyDescent="0.35">
      <c r="A595" s="17" t="s">
        <v>222</v>
      </c>
      <c r="B595" s="17" t="s">
        <v>9181</v>
      </c>
      <c r="C595" s="17">
        <v>44560</v>
      </c>
      <c r="D595" s="17" t="s">
        <v>4231</v>
      </c>
      <c r="E595" s="19">
        <v>244560000975</v>
      </c>
      <c r="F595" s="19" t="s">
        <v>7823</v>
      </c>
      <c r="G595" s="19">
        <v>244560003826</v>
      </c>
      <c r="H595" s="18" t="s">
        <v>7824</v>
      </c>
      <c r="I595" s="18" t="s">
        <v>3359</v>
      </c>
      <c r="J595" s="17" t="s">
        <v>535</v>
      </c>
      <c r="K595" s="17">
        <v>1</v>
      </c>
      <c r="L595" s="24">
        <v>145130</v>
      </c>
      <c r="M595" s="20">
        <f t="shared" si="18"/>
        <v>27575</v>
      </c>
      <c r="N595" s="24">
        <v>1013333</v>
      </c>
      <c r="O595" s="21">
        <f t="shared" si="19"/>
        <v>1186038</v>
      </c>
    </row>
    <row r="596" spans="1:15" s="16" customFormat="1" ht="29" x14ac:dyDescent="0.35">
      <c r="A596" s="17" t="s">
        <v>222</v>
      </c>
      <c r="B596" s="17" t="s">
        <v>9181</v>
      </c>
      <c r="C596" s="17">
        <v>44560</v>
      </c>
      <c r="D596" s="17" t="s">
        <v>4231</v>
      </c>
      <c r="E596" s="19">
        <v>244560000975</v>
      </c>
      <c r="F596" s="19" t="s">
        <v>7823</v>
      </c>
      <c r="G596" s="19">
        <v>244560002811</v>
      </c>
      <c r="H596" s="18" t="s">
        <v>7825</v>
      </c>
      <c r="I596" s="18" t="s">
        <v>3359</v>
      </c>
      <c r="J596" s="17" t="s">
        <v>535</v>
      </c>
      <c r="K596" s="17">
        <v>1</v>
      </c>
      <c r="L596" s="24">
        <v>145130</v>
      </c>
      <c r="M596" s="20">
        <f t="shared" si="18"/>
        <v>27575</v>
      </c>
      <c r="N596" s="24">
        <v>1013333</v>
      </c>
      <c r="O596" s="21">
        <f t="shared" si="19"/>
        <v>1186038</v>
      </c>
    </row>
    <row r="597" spans="1:15" s="16" customFormat="1" ht="29" x14ac:dyDescent="0.35">
      <c r="A597" s="17" t="s">
        <v>222</v>
      </c>
      <c r="B597" s="17" t="s">
        <v>9181</v>
      </c>
      <c r="C597" s="17">
        <v>44560</v>
      </c>
      <c r="D597" s="17" t="s">
        <v>4231</v>
      </c>
      <c r="E597" s="19">
        <v>244560000975</v>
      </c>
      <c r="F597" s="19" t="s">
        <v>7823</v>
      </c>
      <c r="G597" s="19">
        <v>244560003745</v>
      </c>
      <c r="H597" s="18" t="s">
        <v>7826</v>
      </c>
      <c r="I597" s="18" t="s">
        <v>3359</v>
      </c>
      <c r="J597" s="17" t="s">
        <v>535</v>
      </c>
      <c r="K597" s="17">
        <v>1</v>
      </c>
      <c r="L597" s="24">
        <v>145130</v>
      </c>
      <c r="M597" s="20">
        <f t="shared" si="18"/>
        <v>27575</v>
      </c>
      <c r="N597" s="24">
        <v>1013333</v>
      </c>
      <c r="O597" s="21">
        <f t="shared" si="19"/>
        <v>1186038</v>
      </c>
    </row>
    <row r="598" spans="1:15" s="16" customFormat="1" ht="58" x14ac:dyDescent="0.35">
      <c r="A598" s="17" t="s">
        <v>222</v>
      </c>
      <c r="B598" s="17" t="s">
        <v>9181</v>
      </c>
      <c r="C598" s="17">
        <v>44560</v>
      </c>
      <c r="D598" s="17" t="s">
        <v>4231</v>
      </c>
      <c r="E598" s="19">
        <v>244560000975</v>
      </c>
      <c r="F598" s="19" t="s">
        <v>7823</v>
      </c>
      <c r="G598" s="19">
        <v>244560000975</v>
      </c>
      <c r="H598" s="18" t="s">
        <v>7827</v>
      </c>
      <c r="I598" s="18" t="s">
        <v>7828</v>
      </c>
      <c r="J598" s="17" t="s">
        <v>535</v>
      </c>
      <c r="K598" s="17">
        <v>1</v>
      </c>
      <c r="L598" s="24">
        <v>145130</v>
      </c>
      <c r="M598" s="20">
        <f t="shared" si="18"/>
        <v>27575</v>
      </c>
      <c r="N598" s="24">
        <v>1013333</v>
      </c>
      <c r="O598" s="21">
        <f t="shared" si="19"/>
        <v>1186038</v>
      </c>
    </row>
    <row r="599" spans="1:15" s="16" customFormat="1" ht="29" x14ac:dyDescent="0.35">
      <c r="A599" s="17" t="s">
        <v>222</v>
      </c>
      <c r="B599" s="17" t="s">
        <v>9181</v>
      </c>
      <c r="C599" s="17">
        <v>44560</v>
      </c>
      <c r="D599" s="17" t="s">
        <v>4231</v>
      </c>
      <c r="E599" s="19">
        <v>244560000100</v>
      </c>
      <c r="F599" s="19" t="s">
        <v>7829</v>
      </c>
      <c r="G599" s="19">
        <v>144560000211</v>
      </c>
      <c r="H599" s="18" t="s">
        <v>7830</v>
      </c>
      <c r="I599" s="18" t="s">
        <v>7831</v>
      </c>
      <c r="J599" s="17" t="s">
        <v>523</v>
      </c>
      <c r="K599" s="17">
        <v>1</v>
      </c>
      <c r="L599" s="24">
        <v>145130</v>
      </c>
      <c r="M599" s="20">
        <f t="shared" si="18"/>
        <v>27575</v>
      </c>
      <c r="N599" s="24">
        <v>1013333</v>
      </c>
      <c r="O599" s="21">
        <f t="shared" si="19"/>
        <v>1186038</v>
      </c>
    </row>
    <row r="600" spans="1:15" s="16" customFormat="1" ht="43.5" x14ac:dyDescent="0.35">
      <c r="A600" s="17" t="s">
        <v>222</v>
      </c>
      <c r="B600" s="17" t="s">
        <v>9181</v>
      </c>
      <c r="C600" s="17">
        <v>44560</v>
      </c>
      <c r="D600" s="17" t="s">
        <v>4231</v>
      </c>
      <c r="E600" s="19">
        <v>244560000100</v>
      </c>
      <c r="F600" s="19" t="s">
        <v>7829</v>
      </c>
      <c r="G600" s="19">
        <v>244560000100</v>
      </c>
      <c r="H600" s="18" t="s">
        <v>7832</v>
      </c>
      <c r="I600" s="18" t="s">
        <v>7833</v>
      </c>
      <c r="J600" s="17" t="s">
        <v>523</v>
      </c>
      <c r="K600" s="17">
        <v>1</v>
      </c>
      <c r="L600" s="24">
        <v>145130</v>
      </c>
      <c r="M600" s="20">
        <f t="shared" si="18"/>
        <v>27575</v>
      </c>
      <c r="N600" s="24">
        <v>1013333</v>
      </c>
      <c r="O600" s="21">
        <f t="shared" si="19"/>
        <v>1186038</v>
      </c>
    </row>
    <row r="601" spans="1:15" s="16" customFormat="1" ht="43.5" x14ac:dyDescent="0.35">
      <c r="A601" s="17" t="s">
        <v>222</v>
      </c>
      <c r="B601" s="17" t="s">
        <v>9181</v>
      </c>
      <c r="C601" s="17">
        <v>44560</v>
      </c>
      <c r="D601" s="17" t="s">
        <v>4231</v>
      </c>
      <c r="E601" s="19">
        <v>244560000037</v>
      </c>
      <c r="F601" s="19" t="s">
        <v>7834</v>
      </c>
      <c r="G601" s="19">
        <v>244560001661</v>
      </c>
      <c r="H601" s="18" t="s">
        <v>7835</v>
      </c>
      <c r="I601" s="18" t="s">
        <v>7836</v>
      </c>
      <c r="J601" s="17" t="s">
        <v>535</v>
      </c>
      <c r="K601" s="17">
        <v>1</v>
      </c>
      <c r="L601" s="24">
        <v>145130</v>
      </c>
      <c r="M601" s="20">
        <f t="shared" si="18"/>
        <v>27575</v>
      </c>
      <c r="N601" s="24">
        <v>1013333</v>
      </c>
      <c r="O601" s="21">
        <f t="shared" si="19"/>
        <v>1186038</v>
      </c>
    </row>
    <row r="602" spans="1:15" s="16" customFormat="1" ht="29" x14ac:dyDescent="0.35">
      <c r="A602" s="17" t="s">
        <v>222</v>
      </c>
      <c r="B602" s="17" t="s">
        <v>9181</v>
      </c>
      <c r="C602" s="17">
        <v>44560</v>
      </c>
      <c r="D602" s="17" t="s">
        <v>4231</v>
      </c>
      <c r="E602" s="19">
        <v>244560000037</v>
      </c>
      <c r="F602" s="19" t="s">
        <v>7834</v>
      </c>
      <c r="G602" s="19">
        <v>244560001726</v>
      </c>
      <c r="H602" s="18" t="s">
        <v>7837</v>
      </c>
      <c r="I602" s="18" t="s">
        <v>7838</v>
      </c>
      <c r="J602" s="17" t="s">
        <v>535</v>
      </c>
      <c r="K602" s="17">
        <v>1</v>
      </c>
      <c r="L602" s="24">
        <v>145130</v>
      </c>
      <c r="M602" s="20">
        <f t="shared" si="18"/>
        <v>27575</v>
      </c>
      <c r="N602" s="24">
        <v>1013333</v>
      </c>
      <c r="O602" s="21">
        <f t="shared" si="19"/>
        <v>1186038</v>
      </c>
    </row>
    <row r="603" spans="1:15" s="16" customFormat="1" ht="43.5" x14ac:dyDescent="0.35">
      <c r="A603" s="17" t="s">
        <v>222</v>
      </c>
      <c r="B603" s="17" t="s">
        <v>9181</v>
      </c>
      <c r="C603" s="17">
        <v>44560</v>
      </c>
      <c r="D603" s="17" t="s">
        <v>4231</v>
      </c>
      <c r="E603" s="19">
        <v>244560000037</v>
      </c>
      <c r="F603" s="19" t="s">
        <v>7834</v>
      </c>
      <c r="G603" s="19">
        <v>244560001858</v>
      </c>
      <c r="H603" s="18" t="s">
        <v>7839</v>
      </c>
      <c r="I603" s="18" t="s">
        <v>7838</v>
      </c>
      <c r="J603" s="17" t="s">
        <v>535</v>
      </c>
      <c r="K603" s="17">
        <v>1</v>
      </c>
      <c r="L603" s="24">
        <v>145130</v>
      </c>
      <c r="M603" s="20">
        <f t="shared" si="18"/>
        <v>27575</v>
      </c>
      <c r="N603" s="24">
        <v>1013333</v>
      </c>
      <c r="O603" s="21">
        <f t="shared" si="19"/>
        <v>1186038</v>
      </c>
    </row>
    <row r="604" spans="1:15" s="16" customFormat="1" ht="29" x14ac:dyDescent="0.35">
      <c r="A604" s="17" t="s">
        <v>222</v>
      </c>
      <c r="B604" s="17" t="s">
        <v>9181</v>
      </c>
      <c r="C604" s="17">
        <v>44560</v>
      </c>
      <c r="D604" s="17" t="s">
        <v>4231</v>
      </c>
      <c r="E604" s="19">
        <v>244560000037</v>
      </c>
      <c r="F604" s="19" t="s">
        <v>7834</v>
      </c>
      <c r="G604" s="19">
        <v>244560001751</v>
      </c>
      <c r="H604" s="18" t="s">
        <v>7840</v>
      </c>
      <c r="I604" s="18" t="s">
        <v>7838</v>
      </c>
      <c r="J604" s="17" t="s">
        <v>535</v>
      </c>
      <c r="K604" s="17">
        <v>1</v>
      </c>
      <c r="L604" s="24">
        <v>145130</v>
      </c>
      <c r="M604" s="20">
        <f t="shared" si="18"/>
        <v>27575</v>
      </c>
      <c r="N604" s="24">
        <v>1013333</v>
      </c>
      <c r="O604" s="21">
        <f t="shared" si="19"/>
        <v>1186038</v>
      </c>
    </row>
    <row r="605" spans="1:15" s="16" customFormat="1" ht="43.5" x14ac:dyDescent="0.35">
      <c r="A605" s="17" t="s">
        <v>222</v>
      </c>
      <c r="B605" s="17" t="s">
        <v>9181</v>
      </c>
      <c r="C605" s="17">
        <v>44560</v>
      </c>
      <c r="D605" s="17" t="s">
        <v>4231</v>
      </c>
      <c r="E605" s="19">
        <v>244560000037</v>
      </c>
      <c r="F605" s="19" t="s">
        <v>7834</v>
      </c>
      <c r="G605" s="19">
        <v>244560001599</v>
      </c>
      <c r="H605" s="18" t="s">
        <v>7841</v>
      </c>
      <c r="I605" s="18" t="s">
        <v>7838</v>
      </c>
      <c r="J605" s="17" t="s">
        <v>535</v>
      </c>
      <c r="K605" s="17">
        <v>1</v>
      </c>
      <c r="L605" s="24">
        <v>145130</v>
      </c>
      <c r="M605" s="20">
        <f t="shared" si="18"/>
        <v>27575</v>
      </c>
      <c r="N605" s="24">
        <v>1013333</v>
      </c>
      <c r="O605" s="21">
        <f t="shared" si="19"/>
        <v>1186038</v>
      </c>
    </row>
    <row r="606" spans="1:15" s="16" customFormat="1" ht="43.5" x14ac:dyDescent="0.35">
      <c r="A606" s="17" t="s">
        <v>222</v>
      </c>
      <c r="B606" s="17" t="s">
        <v>9181</v>
      </c>
      <c r="C606" s="17">
        <v>44560</v>
      </c>
      <c r="D606" s="17" t="s">
        <v>4231</v>
      </c>
      <c r="E606" s="19">
        <v>244560000037</v>
      </c>
      <c r="F606" s="19" t="s">
        <v>7834</v>
      </c>
      <c r="G606" s="19">
        <v>244560000037</v>
      </c>
      <c r="H606" s="18" t="s">
        <v>7842</v>
      </c>
      <c r="I606" s="18" t="s">
        <v>7843</v>
      </c>
      <c r="J606" s="17" t="s">
        <v>535</v>
      </c>
      <c r="K606" s="17">
        <v>2</v>
      </c>
      <c r="L606" s="24">
        <v>145130</v>
      </c>
      <c r="M606" s="20">
        <f t="shared" si="18"/>
        <v>27575</v>
      </c>
      <c r="N606" s="24">
        <v>1013333</v>
      </c>
      <c r="O606" s="21">
        <f t="shared" si="19"/>
        <v>1186038</v>
      </c>
    </row>
    <row r="607" spans="1:15" s="16" customFormat="1" ht="29" x14ac:dyDescent="0.35">
      <c r="A607" s="17" t="s">
        <v>222</v>
      </c>
      <c r="B607" s="17" t="s">
        <v>9181</v>
      </c>
      <c r="C607" s="17">
        <v>44560</v>
      </c>
      <c r="D607" s="17" t="s">
        <v>4231</v>
      </c>
      <c r="E607" s="19">
        <v>144560000199</v>
      </c>
      <c r="F607" s="19" t="s">
        <v>7844</v>
      </c>
      <c r="G607" s="19">
        <v>144560000261</v>
      </c>
      <c r="H607" s="18" t="s">
        <v>7845</v>
      </c>
      <c r="I607" s="18" t="s">
        <v>7846</v>
      </c>
      <c r="J607" s="17" t="s">
        <v>523</v>
      </c>
      <c r="K607" s="17">
        <v>1</v>
      </c>
      <c r="L607" s="24">
        <v>145130</v>
      </c>
      <c r="M607" s="20">
        <f t="shared" si="18"/>
        <v>27575</v>
      </c>
      <c r="N607" s="24">
        <v>1013333</v>
      </c>
      <c r="O607" s="21">
        <f t="shared" si="19"/>
        <v>1186038</v>
      </c>
    </row>
    <row r="608" spans="1:15" s="16" customFormat="1" ht="29" x14ac:dyDescent="0.35">
      <c r="A608" s="17" t="s">
        <v>222</v>
      </c>
      <c r="B608" s="17" t="s">
        <v>9181</v>
      </c>
      <c r="C608" s="17">
        <v>44560</v>
      </c>
      <c r="D608" s="17" t="s">
        <v>4231</v>
      </c>
      <c r="E608" s="19">
        <v>144560000199</v>
      </c>
      <c r="F608" s="19" t="s">
        <v>7844</v>
      </c>
      <c r="G608" s="19">
        <v>144560000059</v>
      </c>
      <c r="H608" s="18" t="s">
        <v>7847</v>
      </c>
      <c r="I608" s="18" t="s">
        <v>7848</v>
      </c>
      <c r="J608" s="17" t="s">
        <v>523</v>
      </c>
      <c r="K608" s="17">
        <v>1</v>
      </c>
      <c r="L608" s="24">
        <v>145130</v>
      </c>
      <c r="M608" s="20">
        <f t="shared" si="18"/>
        <v>27575</v>
      </c>
      <c r="N608" s="24">
        <v>1013333</v>
      </c>
      <c r="O608" s="21">
        <f t="shared" si="19"/>
        <v>1186038</v>
      </c>
    </row>
    <row r="609" spans="1:15" s="16" customFormat="1" ht="29" x14ac:dyDescent="0.35">
      <c r="A609" s="17" t="s">
        <v>222</v>
      </c>
      <c r="B609" s="17" t="s">
        <v>9181</v>
      </c>
      <c r="C609" s="17">
        <v>44560</v>
      </c>
      <c r="D609" s="17" t="s">
        <v>4231</v>
      </c>
      <c r="E609" s="19">
        <v>144560000199</v>
      </c>
      <c r="F609" s="19" t="s">
        <v>7844</v>
      </c>
      <c r="G609" s="19">
        <v>144560000067</v>
      </c>
      <c r="H609" s="18" t="s">
        <v>7849</v>
      </c>
      <c r="I609" s="18" t="s">
        <v>7850</v>
      </c>
      <c r="J609" s="17" t="s">
        <v>523</v>
      </c>
      <c r="K609" s="17">
        <v>1</v>
      </c>
      <c r="L609" s="24">
        <v>145130</v>
      </c>
      <c r="M609" s="20">
        <f t="shared" si="18"/>
        <v>27575</v>
      </c>
      <c r="N609" s="24">
        <v>1013333</v>
      </c>
      <c r="O609" s="21">
        <f t="shared" si="19"/>
        <v>1186038</v>
      </c>
    </row>
    <row r="610" spans="1:15" s="16" customFormat="1" ht="29" x14ac:dyDescent="0.35">
      <c r="A610" s="17" t="s">
        <v>222</v>
      </c>
      <c r="B610" s="17" t="s">
        <v>9181</v>
      </c>
      <c r="C610" s="17">
        <v>44430</v>
      </c>
      <c r="D610" s="17" t="s">
        <v>5179</v>
      </c>
      <c r="E610" s="19">
        <v>244430002658</v>
      </c>
      <c r="F610" s="19" t="s">
        <v>7851</v>
      </c>
      <c r="G610" s="19">
        <v>244430002658</v>
      </c>
      <c r="H610" s="18" t="s">
        <v>7852</v>
      </c>
      <c r="I610" s="18" t="s">
        <v>7853</v>
      </c>
      <c r="J610" s="17" t="s">
        <v>535</v>
      </c>
      <c r="K610" s="17">
        <v>1</v>
      </c>
      <c r="L610" s="24">
        <v>145130</v>
      </c>
      <c r="M610" s="20">
        <f t="shared" si="18"/>
        <v>27575</v>
      </c>
      <c r="N610" s="24">
        <v>1013333</v>
      </c>
      <c r="O610" s="21">
        <f t="shared" si="19"/>
        <v>1186038</v>
      </c>
    </row>
    <row r="611" spans="1:15" s="16" customFormat="1" x14ac:dyDescent="0.35">
      <c r="A611" s="17" t="s">
        <v>222</v>
      </c>
      <c r="B611" s="17" t="s">
        <v>9181</v>
      </c>
      <c r="C611" s="17">
        <v>44430</v>
      </c>
      <c r="D611" s="17" t="s">
        <v>5179</v>
      </c>
      <c r="E611" s="19">
        <v>244430002658</v>
      </c>
      <c r="F611" s="19" t="s">
        <v>7851</v>
      </c>
      <c r="G611" s="19">
        <v>244430002518</v>
      </c>
      <c r="H611" s="18" t="s">
        <v>7854</v>
      </c>
      <c r="I611" s="18" t="s">
        <v>7855</v>
      </c>
      <c r="J611" s="17" t="s">
        <v>535</v>
      </c>
      <c r="K611" s="17">
        <v>1</v>
      </c>
      <c r="L611" s="24">
        <v>145130</v>
      </c>
      <c r="M611" s="20">
        <f t="shared" si="18"/>
        <v>27575</v>
      </c>
      <c r="N611" s="24">
        <v>1013333</v>
      </c>
      <c r="O611" s="21">
        <f t="shared" si="19"/>
        <v>1186038</v>
      </c>
    </row>
    <row r="612" spans="1:15" s="16" customFormat="1" x14ac:dyDescent="0.35">
      <c r="A612" s="17" t="s">
        <v>222</v>
      </c>
      <c r="B612" s="17" t="s">
        <v>9181</v>
      </c>
      <c r="C612" s="17">
        <v>44430</v>
      </c>
      <c r="D612" s="17" t="s">
        <v>5179</v>
      </c>
      <c r="E612" s="19">
        <v>244430002658</v>
      </c>
      <c r="F612" s="19" t="s">
        <v>7851</v>
      </c>
      <c r="G612" s="19">
        <v>244430003476</v>
      </c>
      <c r="H612" s="18" t="s">
        <v>7856</v>
      </c>
      <c r="I612" s="18" t="s">
        <v>7857</v>
      </c>
      <c r="J612" s="17" t="s">
        <v>535</v>
      </c>
      <c r="K612" s="17">
        <v>1</v>
      </c>
      <c r="L612" s="24">
        <v>145130</v>
      </c>
      <c r="M612" s="20">
        <f t="shared" si="18"/>
        <v>27575</v>
      </c>
      <c r="N612" s="24">
        <v>1013333</v>
      </c>
      <c r="O612" s="21">
        <f t="shared" si="19"/>
        <v>1186038</v>
      </c>
    </row>
    <row r="613" spans="1:15" s="16" customFormat="1" x14ac:dyDescent="0.35">
      <c r="A613" s="17" t="s">
        <v>222</v>
      </c>
      <c r="B613" s="17" t="s">
        <v>9181</v>
      </c>
      <c r="C613" s="17">
        <v>44430</v>
      </c>
      <c r="D613" s="17" t="s">
        <v>5179</v>
      </c>
      <c r="E613" s="19">
        <v>244430002658</v>
      </c>
      <c r="F613" s="19" t="s">
        <v>7851</v>
      </c>
      <c r="G613" s="19">
        <v>244430003594</v>
      </c>
      <c r="H613" s="18" t="s">
        <v>7858</v>
      </c>
      <c r="I613" s="18" t="s">
        <v>7859</v>
      </c>
      <c r="J613" s="17" t="s">
        <v>535</v>
      </c>
      <c r="K613" s="17">
        <v>1</v>
      </c>
      <c r="L613" s="24">
        <v>145130</v>
      </c>
      <c r="M613" s="20">
        <f t="shared" si="18"/>
        <v>27575</v>
      </c>
      <c r="N613" s="24">
        <v>1013333</v>
      </c>
      <c r="O613" s="21">
        <f t="shared" si="19"/>
        <v>1186038</v>
      </c>
    </row>
    <row r="614" spans="1:15" s="16" customFormat="1" x14ac:dyDescent="0.35">
      <c r="A614" s="17" t="s">
        <v>222</v>
      </c>
      <c r="B614" s="17" t="s">
        <v>9181</v>
      </c>
      <c r="C614" s="17">
        <v>44430</v>
      </c>
      <c r="D614" s="17" t="s">
        <v>5179</v>
      </c>
      <c r="E614" s="19">
        <v>244430002658</v>
      </c>
      <c r="F614" s="19" t="s">
        <v>7851</v>
      </c>
      <c r="G614" s="19">
        <v>244430003602</v>
      </c>
      <c r="H614" s="18" t="s">
        <v>7860</v>
      </c>
      <c r="I614" s="18" t="s">
        <v>7861</v>
      </c>
      <c r="J614" s="17" t="s">
        <v>535</v>
      </c>
      <c r="K614" s="17">
        <v>1</v>
      </c>
      <c r="L614" s="24">
        <v>145130</v>
      </c>
      <c r="M614" s="20">
        <f t="shared" si="18"/>
        <v>27575</v>
      </c>
      <c r="N614" s="24">
        <v>1013333</v>
      </c>
      <c r="O614" s="21">
        <f t="shared" si="19"/>
        <v>1186038</v>
      </c>
    </row>
    <row r="615" spans="1:15" s="16" customFormat="1" x14ac:dyDescent="0.35">
      <c r="A615" s="17" t="s">
        <v>222</v>
      </c>
      <c r="B615" s="17" t="s">
        <v>9181</v>
      </c>
      <c r="C615" s="17">
        <v>44430</v>
      </c>
      <c r="D615" s="17" t="s">
        <v>5179</v>
      </c>
      <c r="E615" s="19">
        <v>244430002658</v>
      </c>
      <c r="F615" s="19" t="s">
        <v>7851</v>
      </c>
      <c r="G615" s="19">
        <v>244430003659</v>
      </c>
      <c r="H615" s="18" t="s">
        <v>7862</v>
      </c>
      <c r="I615" s="18" t="s">
        <v>7861</v>
      </c>
      <c r="J615" s="17" t="s">
        <v>535</v>
      </c>
      <c r="K615" s="17">
        <v>1</v>
      </c>
      <c r="L615" s="24">
        <v>145130</v>
      </c>
      <c r="M615" s="20">
        <f t="shared" si="18"/>
        <v>27575</v>
      </c>
      <c r="N615" s="24">
        <v>1013333</v>
      </c>
      <c r="O615" s="21">
        <f t="shared" si="19"/>
        <v>1186038</v>
      </c>
    </row>
    <row r="616" spans="1:15" s="16" customFormat="1" x14ac:dyDescent="0.35">
      <c r="A616" s="17" t="s">
        <v>222</v>
      </c>
      <c r="B616" s="17" t="s">
        <v>9181</v>
      </c>
      <c r="C616" s="17">
        <v>44430</v>
      </c>
      <c r="D616" s="17" t="s">
        <v>5179</v>
      </c>
      <c r="E616" s="19">
        <v>244430002658</v>
      </c>
      <c r="F616" s="19" t="s">
        <v>7851</v>
      </c>
      <c r="G616" s="19">
        <v>244430004120</v>
      </c>
      <c r="H616" s="18" t="s">
        <v>7863</v>
      </c>
      <c r="I616" s="18" t="s">
        <v>7859</v>
      </c>
      <c r="J616" s="17" t="s">
        <v>535</v>
      </c>
      <c r="K616" s="17">
        <v>1</v>
      </c>
      <c r="L616" s="24">
        <v>145130</v>
      </c>
      <c r="M616" s="20">
        <f t="shared" si="18"/>
        <v>27575</v>
      </c>
      <c r="N616" s="24">
        <v>1013333</v>
      </c>
      <c r="O616" s="21">
        <f t="shared" si="19"/>
        <v>1186038</v>
      </c>
    </row>
    <row r="617" spans="1:15" s="16" customFormat="1" x14ac:dyDescent="0.35">
      <c r="A617" s="17" t="s">
        <v>222</v>
      </c>
      <c r="B617" s="17" t="s">
        <v>9181</v>
      </c>
      <c r="C617" s="17">
        <v>44430</v>
      </c>
      <c r="D617" s="17" t="s">
        <v>5179</v>
      </c>
      <c r="E617" s="19">
        <v>244430002658</v>
      </c>
      <c r="F617" s="19" t="s">
        <v>7851</v>
      </c>
      <c r="G617" s="19">
        <v>244430003638</v>
      </c>
      <c r="H617" s="18" t="s">
        <v>7864</v>
      </c>
      <c r="I617" s="18" t="s">
        <v>7855</v>
      </c>
      <c r="J617" s="17" t="s">
        <v>535</v>
      </c>
      <c r="K617" s="17">
        <v>1</v>
      </c>
      <c r="L617" s="24">
        <v>145130</v>
      </c>
      <c r="M617" s="20">
        <f t="shared" si="18"/>
        <v>27575</v>
      </c>
      <c r="N617" s="24">
        <v>1013333</v>
      </c>
      <c r="O617" s="21">
        <f t="shared" si="19"/>
        <v>1186038</v>
      </c>
    </row>
    <row r="618" spans="1:15" s="16" customFormat="1" x14ac:dyDescent="0.35">
      <c r="A618" s="17" t="s">
        <v>222</v>
      </c>
      <c r="B618" s="17" t="s">
        <v>9181</v>
      </c>
      <c r="C618" s="17">
        <v>44430</v>
      </c>
      <c r="D618" s="17" t="s">
        <v>5179</v>
      </c>
      <c r="E618" s="19">
        <v>244430002658</v>
      </c>
      <c r="F618" s="19" t="s">
        <v>7851</v>
      </c>
      <c r="G618" s="19">
        <v>244430004103</v>
      </c>
      <c r="H618" s="18" t="s">
        <v>7865</v>
      </c>
      <c r="I618" s="18" t="s">
        <v>7866</v>
      </c>
      <c r="J618" s="17" t="s">
        <v>535</v>
      </c>
      <c r="K618" s="17">
        <v>1</v>
      </c>
      <c r="L618" s="24">
        <v>145130</v>
      </c>
      <c r="M618" s="20">
        <f t="shared" si="18"/>
        <v>27575</v>
      </c>
      <c r="N618" s="24">
        <v>1013333</v>
      </c>
      <c r="O618" s="21">
        <f t="shared" si="19"/>
        <v>1186038</v>
      </c>
    </row>
    <row r="619" spans="1:15" s="16" customFormat="1" x14ac:dyDescent="0.35">
      <c r="A619" s="17" t="s">
        <v>222</v>
      </c>
      <c r="B619" s="17" t="s">
        <v>9181</v>
      </c>
      <c r="C619" s="17">
        <v>44430</v>
      </c>
      <c r="D619" s="17" t="s">
        <v>5179</v>
      </c>
      <c r="E619" s="19">
        <v>244430002844</v>
      </c>
      <c r="F619" s="19" t="s">
        <v>7867</v>
      </c>
      <c r="G619" s="19">
        <v>244430002771</v>
      </c>
      <c r="H619" s="18" t="s">
        <v>7868</v>
      </c>
      <c r="I619" s="18" t="s">
        <v>7869</v>
      </c>
      <c r="J619" s="17" t="s">
        <v>535</v>
      </c>
      <c r="K619" s="17">
        <v>1</v>
      </c>
      <c r="L619" s="24">
        <v>145130</v>
      </c>
      <c r="M619" s="20">
        <f t="shared" si="18"/>
        <v>27575</v>
      </c>
      <c r="N619" s="24">
        <v>1013333</v>
      </c>
      <c r="O619" s="21">
        <f t="shared" si="19"/>
        <v>1186038</v>
      </c>
    </row>
    <row r="620" spans="1:15" s="16" customFormat="1" ht="29" x14ac:dyDescent="0.35">
      <c r="A620" s="17" t="s">
        <v>222</v>
      </c>
      <c r="B620" s="17" t="s">
        <v>9181</v>
      </c>
      <c r="C620" s="17">
        <v>44430</v>
      </c>
      <c r="D620" s="17" t="s">
        <v>5179</v>
      </c>
      <c r="E620" s="19">
        <v>244430002844</v>
      </c>
      <c r="F620" s="19" t="s">
        <v>7867</v>
      </c>
      <c r="G620" s="19">
        <v>244430004677</v>
      </c>
      <c r="H620" s="18" t="s">
        <v>7870</v>
      </c>
      <c r="I620" s="18" t="s">
        <v>7871</v>
      </c>
      <c r="J620" s="17" t="s">
        <v>535</v>
      </c>
      <c r="K620" s="17">
        <v>1</v>
      </c>
      <c r="L620" s="24">
        <v>145130</v>
      </c>
      <c r="M620" s="20">
        <f t="shared" si="18"/>
        <v>27575</v>
      </c>
      <c r="N620" s="24">
        <v>1013333</v>
      </c>
      <c r="O620" s="21">
        <f t="shared" si="19"/>
        <v>1186038</v>
      </c>
    </row>
    <row r="621" spans="1:15" s="16" customFormat="1" x14ac:dyDescent="0.35">
      <c r="A621" s="17" t="s">
        <v>222</v>
      </c>
      <c r="B621" s="17" t="s">
        <v>9181</v>
      </c>
      <c r="C621" s="17">
        <v>44430</v>
      </c>
      <c r="D621" s="17" t="s">
        <v>5179</v>
      </c>
      <c r="E621" s="19">
        <v>244430002844</v>
      </c>
      <c r="F621" s="19" t="s">
        <v>7867</v>
      </c>
      <c r="G621" s="19">
        <v>244430800074</v>
      </c>
      <c r="H621" s="18" t="s">
        <v>7872</v>
      </c>
      <c r="I621" s="18" t="s">
        <v>7873</v>
      </c>
      <c r="J621" s="17" t="s">
        <v>535</v>
      </c>
      <c r="K621" s="17">
        <v>1</v>
      </c>
      <c r="L621" s="24">
        <v>145130</v>
      </c>
      <c r="M621" s="20">
        <f t="shared" si="18"/>
        <v>27575</v>
      </c>
      <c r="N621" s="24">
        <v>1013333</v>
      </c>
      <c r="O621" s="21">
        <f t="shared" si="19"/>
        <v>1186038</v>
      </c>
    </row>
    <row r="622" spans="1:15" s="16" customFormat="1" x14ac:dyDescent="0.35">
      <c r="A622" s="17" t="s">
        <v>222</v>
      </c>
      <c r="B622" s="17" t="s">
        <v>9181</v>
      </c>
      <c r="C622" s="17">
        <v>44430</v>
      </c>
      <c r="D622" s="17" t="s">
        <v>5179</v>
      </c>
      <c r="E622" s="19">
        <v>244430002844</v>
      </c>
      <c r="F622" s="19" t="s">
        <v>7867</v>
      </c>
      <c r="G622" s="19">
        <v>244430004146</v>
      </c>
      <c r="H622" s="18" t="s">
        <v>7874</v>
      </c>
      <c r="I622" s="18" t="s">
        <v>7875</v>
      </c>
      <c r="J622" s="17" t="s">
        <v>535</v>
      </c>
      <c r="K622" s="17">
        <v>1</v>
      </c>
      <c r="L622" s="24">
        <v>145130</v>
      </c>
      <c r="M622" s="20">
        <f t="shared" si="18"/>
        <v>27575</v>
      </c>
      <c r="N622" s="24">
        <v>1013333</v>
      </c>
      <c r="O622" s="21">
        <f t="shared" si="19"/>
        <v>1186038</v>
      </c>
    </row>
    <row r="623" spans="1:15" s="16" customFormat="1" ht="29" x14ac:dyDescent="0.35">
      <c r="A623" s="17" t="s">
        <v>222</v>
      </c>
      <c r="B623" s="17" t="s">
        <v>9181</v>
      </c>
      <c r="C623" s="17">
        <v>44430</v>
      </c>
      <c r="D623" s="17" t="s">
        <v>5179</v>
      </c>
      <c r="E623" s="19">
        <v>244430002844</v>
      </c>
      <c r="F623" s="19" t="s">
        <v>7867</v>
      </c>
      <c r="G623" s="19">
        <v>244430004669</v>
      </c>
      <c r="H623" s="18" t="s">
        <v>7876</v>
      </c>
      <c r="I623" s="18" t="s">
        <v>7877</v>
      </c>
      <c r="J623" s="17" t="s">
        <v>535</v>
      </c>
      <c r="K623" s="17">
        <v>1</v>
      </c>
      <c r="L623" s="24">
        <v>145130</v>
      </c>
      <c r="M623" s="20">
        <f t="shared" si="18"/>
        <v>27575</v>
      </c>
      <c r="N623" s="24">
        <v>1013333</v>
      </c>
      <c r="O623" s="21">
        <f t="shared" si="19"/>
        <v>1186038</v>
      </c>
    </row>
    <row r="624" spans="1:15" s="16" customFormat="1" x14ac:dyDescent="0.35">
      <c r="A624" s="17" t="s">
        <v>222</v>
      </c>
      <c r="B624" s="17" t="s">
        <v>9181</v>
      </c>
      <c r="C624" s="17">
        <v>44430</v>
      </c>
      <c r="D624" s="17" t="s">
        <v>5179</v>
      </c>
      <c r="E624" s="19">
        <v>244430002844</v>
      </c>
      <c r="F624" s="19" t="s">
        <v>7867</v>
      </c>
      <c r="G624" s="19">
        <v>244430003735</v>
      </c>
      <c r="H624" s="18" t="s">
        <v>7878</v>
      </c>
      <c r="I624" s="18" t="s">
        <v>7879</v>
      </c>
      <c r="J624" s="17" t="s">
        <v>535</v>
      </c>
      <c r="K624" s="17">
        <v>1</v>
      </c>
      <c r="L624" s="24">
        <v>145130</v>
      </c>
      <c r="M624" s="20">
        <f t="shared" si="18"/>
        <v>27575</v>
      </c>
      <c r="N624" s="24">
        <v>1013333</v>
      </c>
      <c r="O624" s="21">
        <f t="shared" si="19"/>
        <v>1186038</v>
      </c>
    </row>
    <row r="625" spans="1:15" s="16" customFormat="1" x14ac:dyDescent="0.35">
      <c r="A625" s="17" t="s">
        <v>222</v>
      </c>
      <c r="B625" s="17" t="s">
        <v>9181</v>
      </c>
      <c r="C625" s="17">
        <v>44430</v>
      </c>
      <c r="D625" s="17" t="s">
        <v>5179</v>
      </c>
      <c r="E625" s="19">
        <v>244430002844</v>
      </c>
      <c r="F625" s="19" t="s">
        <v>7867</v>
      </c>
      <c r="G625" s="19">
        <v>244430003093</v>
      </c>
      <c r="H625" s="18" t="s">
        <v>7880</v>
      </c>
      <c r="I625" s="18" t="s">
        <v>7875</v>
      </c>
      <c r="J625" s="17" t="s">
        <v>535</v>
      </c>
      <c r="K625" s="17">
        <v>1</v>
      </c>
      <c r="L625" s="24">
        <v>145130</v>
      </c>
      <c r="M625" s="20">
        <f t="shared" si="18"/>
        <v>27575</v>
      </c>
      <c r="N625" s="24">
        <v>1013333</v>
      </c>
      <c r="O625" s="21">
        <f t="shared" si="19"/>
        <v>1186038</v>
      </c>
    </row>
    <row r="626" spans="1:15" s="16" customFormat="1" x14ac:dyDescent="0.35">
      <c r="A626" s="17" t="s">
        <v>222</v>
      </c>
      <c r="B626" s="17" t="s">
        <v>9181</v>
      </c>
      <c r="C626" s="17">
        <v>44430</v>
      </c>
      <c r="D626" s="17" t="s">
        <v>5179</v>
      </c>
      <c r="E626" s="19">
        <v>244430003123</v>
      </c>
      <c r="F626" s="19" t="s">
        <v>7881</v>
      </c>
      <c r="G626" s="19">
        <v>244430003662</v>
      </c>
      <c r="H626" s="18" t="s">
        <v>7882</v>
      </c>
      <c r="I626" s="18" t="s">
        <v>7883</v>
      </c>
      <c r="J626" s="17" t="s">
        <v>535</v>
      </c>
      <c r="K626" s="17">
        <v>1</v>
      </c>
      <c r="L626" s="24">
        <v>145130</v>
      </c>
      <c r="M626" s="20">
        <f t="shared" si="18"/>
        <v>27575</v>
      </c>
      <c r="N626" s="24">
        <v>1013333</v>
      </c>
      <c r="O626" s="21">
        <f t="shared" si="19"/>
        <v>1186038</v>
      </c>
    </row>
    <row r="627" spans="1:15" s="16" customFormat="1" x14ac:dyDescent="0.35">
      <c r="A627" s="17" t="s">
        <v>222</v>
      </c>
      <c r="B627" s="17" t="s">
        <v>9181</v>
      </c>
      <c r="C627" s="17">
        <v>44430</v>
      </c>
      <c r="D627" s="17" t="s">
        <v>5179</v>
      </c>
      <c r="E627" s="19">
        <v>244430001287</v>
      </c>
      <c r="F627" s="19" t="s">
        <v>7884</v>
      </c>
      <c r="G627" s="19">
        <v>244430004499</v>
      </c>
      <c r="H627" s="18" t="s">
        <v>7885</v>
      </c>
      <c r="I627" s="18" t="s">
        <v>7886</v>
      </c>
      <c r="J627" s="17" t="s">
        <v>535</v>
      </c>
      <c r="K627" s="17">
        <v>1</v>
      </c>
      <c r="L627" s="24">
        <v>145130</v>
      </c>
      <c r="M627" s="20">
        <f t="shared" si="18"/>
        <v>27575</v>
      </c>
      <c r="N627" s="24">
        <v>1013333</v>
      </c>
      <c r="O627" s="21">
        <f t="shared" si="19"/>
        <v>1186038</v>
      </c>
    </row>
    <row r="628" spans="1:15" s="16" customFormat="1" x14ac:dyDescent="0.35">
      <c r="A628" s="17" t="s">
        <v>222</v>
      </c>
      <c r="B628" s="17" t="s">
        <v>9181</v>
      </c>
      <c r="C628" s="17">
        <v>44430</v>
      </c>
      <c r="D628" s="17" t="s">
        <v>5179</v>
      </c>
      <c r="E628" s="19">
        <v>244430001287</v>
      </c>
      <c r="F628" s="19" t="s">
        <v>7884</v>
      </c>
      <c r="G628" s="19">
        <v>244430004197</v>
      </c>
      <c r="H628" s="18" t="s">
        <v>7887</v>
      </c>
      <c r="I628" s="18" t="s">
        <v>7888</v>
      </c>
      <c r="J628" s="17" t="s">
        <v>535</v>
      </c>
      <c r="K628" s="17">
        <v>1</v>
      </c>
      <c r="L628" s="24">
        <v>145130</v>
      </c>
      <c r="M628" s="20">
        <f t="shared" si="18"/>
        <v>27575</v>
      </c>
      <c r="N628" s="24">
        <v>1013333</v>
      </c>
      <c r="O628" s="21">
        <f t="shared" si="19"/>
        <v>1186038</v>
      </c>
    </row>
    <row r="629" spans="1:15" s="16" customFormat="1" x14ac:dyDescent="0.35">
      <c r="A629" s="17" t="s">
        <v>222</v>
      </c>
      <c r="B629" s="17" t="s">
        <v>9181</v>
      </c>
      <c r="C629" s="17">
        <v>44430</v>
      </c>
      <c r="D629" s="17" t="s">
        <v>5179</v>
      </c>
      <c r="E629" s="19">
        <v>244430001287</v>
      </c>
      <c r="F629" s="19" t="s">
        <v>7884</v>
      </c>
      <c r="G629" s="19">
        <v>244430004464</v>
      </c>
      <c r="H629" s="18" t="s">
        <v>7889</v>
      </c>
      <c r="I629" s="18" t="s">
        <v>7886</v>
      </c>
      <c r="J629" s="17" t="s">
        <v>535</v>
      </c>
      <c r="K629" s="17">
        <v>1</v>
      </c>
      <c r="L629" s="24">
        <v>145130</v>
      </c>
      <c r="M629" s="20">
        <f t="shared" si="18"/>
        <v>27575</v>
      </c>
      <c r="N629" s="24">
        <v>1013333</v>
      </c>
      <c r="O629" s="21">
        <f t="shared" si="19"/>
        <v>1186038</v>
      </c>
    </row>
    <row r="630" spans="1:15" s="16" customFormat="1" ht="29" x14ac:dyDescent="0.35">
      <c r="A630" s="17" t="s">
        <v>222</v>
      </c>
      <c r="B630" s="17" t="s">
        <v>9181</v>
      </c>
      <c r="C630" s="17">
        <v>44430</v>
      </c>
      <c r="D630" s="17" t="s">
        <v>5179</v>
      </c>
      <c r="E630" s="19">
        <v>244430001287</v>
      </c>
      <c r="F630" s="19" t="s">
        <v>7884</v>
      </c>
      <c r="G630" s="19">
        <v>244430004502</v>
      </c>
      <c r="H630" s="18" t="s">
        <v>7890</v>
      </c>
      <c r="I630" s="18" t="s">
        <v>7886</v>
      </c>
      <c r="J630" s="17" t="s">
        <v>535</v>
      </c>
      <c r="K630" s="17">
        <v>2</v>
      </c>
      <c r="L630" s="24">
        <v>145130</v>
      </c>
      <c r="M630" s="20">
        <f t="shared" si="18"/>
        <v>27575</v>
      </c>
      <c r="N630" s="24">
        <v>1013333</v>
      </c>
      <c r="O630" s="21">
        <f t="shared" si="19"/>
        <v>1186038</v>
      </c>
    </row>
    <row r="631" spans="1:15" s="16" customFormat="1" x14ac:dyDescent="0.35">
      <c r="A631" s="17" t="s">
        <v>222</v>
      </c>
      <c r="B631" s="17" t="s">
        <v>9181</v>
      </c>
      <c r="C631" s="17">
        <v>44430</v>
      </c>
      <c r="D631" s="17" t="s">
        <v>5179</v>
      </c>
      <c r="E631" s="19">
        <v>244430001287</v>
      </c>
      <c r="F631" s="19" t="s">
        <v>7884</v>
      </c>
      <c r="G631" s="19">
        <v>244430004201</v>
      </c>
      <c r="H631" s="18" t="s">
        <v>7891</v>
      </c>
      <c r="I631" s="18" t="s">
        <v>7888</v>
      </c>
      <c r="J631" s="17" t="s">
        <v>535</v>
      </c>
      <c r="K631" s="17">
        <v>1</v>
      </c>
      <c r="L631" s="24">
        <v>145130</v>
      </c>
      <c r="M631" s="20">
        <f t="shared" si="18"/>
        <v>27575</v>
      </c>
      <c r="N631" s="24">
        <v>1013333</v>
      </c>
      <c r="O631" s="21">
        <f t="shared" si="19"/>
        <v>1186038</v>
      </c>
    </row>
    <row r="632" spans="1:15" s="16" customFormat="1" x14ac:dyDescent="0.35">
      <c r="A632" s="17" t="s">
        <v>222</v>
      </c>
      <c r="B632" s="17" t="s">
        <v>9181</v>
      </c>
      <c r="C632" s="17">
        <v>44430</v>
      </c>
      <c r="D632" s="17" t="s">
        <v>5179</v>
      </c>
      <c r="E632" s="19">
        <v>244430001287</v>
      </c>
      <c r="F632" s="19" t="s">
        <v>7884</v>
      </c>
      <c r="G632" s="19">
        <v>244430001139</v>
      </c>
      <c r="H632" s="18" t="s">
        <v>7892</v>
      </c>
      <c r="I632" s="18" t="s">
        <v>7893</v>
      </c>
      <c r="J632" s="17" t="s">
        <v>535</v>
      </c>
      <c r="K632" s="17">
        <v>1</v>
      </c>
      <c r="L632" s="24">
        <v>145130</v>
      </c>
      <c r="M632" s="20">
        <f t="shared" si="18"/>
        <v>27575</v>
      </c>
      <c r="N632" s="24">
        <v>1013333</v>
      </c>
      <c r="O632" s="21">
        <f t="shared" si="19"/>
        <v>1186038</v>
      </c>
    </row>
    <row r="633" spans="1:15" s="16" customFormat="1" ht="29" x14ac:dyDescent="0.35">
      <c r="A633" s="17" t="s">
        <v>222</v>
      </c>
      <c r="B633" s="17" t="s">
        <v>9181</v>
      </c>
      <c r="C633" s="17">
        <v>44430</v>
      </c>
      <c r="D633" s="17" t="s">
        <v>5179</v>
      </c>
      <c r="E633" s="19">
        <v>244430001287</v>
      </c>
      <c r="F633" s="19" t="s">
        <v>7884</v>
      </c>
      <c r="G633" s="19">
        <v>244430003905</v>
      </c>
      <c r="H633" s="18" t="s">
        <v>7894</v>
      </c>
      <c r="I633" s="18" t="s">
        <v>7895</v>
      </c>
      <c r="J633" s="17" t="s">
        <v>535</v>
      </c>
      <c r="K633" s="17">
        <v>1</v>
      </c>
      <c r="L633" s="24">
        <v>145130</v>
      </c>
      <c r="M633" s="20">
        <f t="shared" si="18"/>
        <v>27575</v>
      </c>
      <c r="N633" s="24">
        <v>1013333</v>
      </c>
      <c r="O633" s="21">
        <f t="shared" si="19"/>
        <v>1186038</v>
      </c>
    </row>
    <row r="634" spans="1:15" s="16" customFormat="1" x14ac:dyDescent="0.35">
      <c r="A634" s="17" t="s">
        <v>222</v>
      </c>
      <c r="B634" s="17" t="s">
        <v>9181</v>
      </c>
      <c r="C634" s="17">
        <v>44430</v>
      </c>
      <c r="D634" s="17" t="s">
        <v>5179</v>
      </c>
      <c r="E634" s="19">
        <v>244430001287</v>
      </c>
      <c r="F634" s="19" t="s">
        <v>7884</v>
      </c>
      <c r="G634" s="19">
        <v>244430004596</v>
      </c>
      <c r="H634" s="18" t="s">
        <v>7896</v>
      </c>
      <c r="I634" s="18" t="s">
        <v>7886</v>
      </c>
      <c r="J634" s="17" t="s">
        <v>535</v>
      </c>
      <c r="K634" s="17">
        <v>1</v>
      </c>
      <c r="L634" s="24">
        <v>145130</v>
      </c>
      <c r="M634" s="20">
        <f t="shared" si="18"/>
        <v>27575</v>
      </c>
      <c r="N634" s="24">
        <v>1013333</v>
      </c>
      <c r="O634" s="21">
        <f t="shared" si="19"/>
        <v>1186038</v>
      </c>
    </row>
    <row r="635" spans="1:15" s="16" customFormat="1" ht="29" x14ac:dyDescent="0.35">
      <c r="A635" s="17" t="s">
        <v>222</v>
      </c>
      <c r="B635" s="17" t="s">
        <v>9181</v>
      </c>
      <c r="C635" s="17">
        <v>44430</v>
      </c>
      <c r="D635" s="17" t="s">
        <v>5179</v>
      </c>
      <c r="E635" s="19">
        <v>244430001287</v>
      </c>
      <c r="F635" s="19" t="s">
        <v>7884</v>
      </c>
      <c r="G635" s="19">
        <v>244430004448</v>
      </c>
      <c r="H635" s="18" t="s">
        <v>7897</v>
      </c>
      <c r="I635" s="18" t="s">
        <v>7886</v>
      </c>
      <c r="J635" s="17" t="s">
        <v>535</v>
      </c>
      <c r="K635" s="17">
        <v>1</v>
      </c>
      <c r="L635" s="24">
        <v>145130</v>
      </c>
      <c r="M635" s="20">
        <f t="shared" si="18"/>
        <v>27575</v>
      </c>
      <c r="N635" s="24">
        <v>1013333</v>
      </c>
      <c r="O635" s="21">
        <f t="shared" si="19"/>
        <v>1186038</v>
      </c>
    </row>
    <row r="636" spans="1:15" s="16" customFormat="1" ht="29" x14ac:dyDescent="0.35">
      <c r="A636" s="17" t="s">
        <v>222</v>
      </c>
      <c r="B636" s="17" t="s">
        <v>9181</v>
      </c>
      <c r="C636" s="17">
        <v>44430</v>
      </c>
      <c r="D636" s="17" t="s">
        <v>5179</v>
      </c>
      <c r="E636" s="19">
        <v>244430001287</v>
      </c>
      <c r="F636" s="19" t="s">
        <v>7884</v>
      </c>
      <c r="G636" s="19">
        <v>244430004481</v>
      </c>
      <c r="H636" s="18" t="s">
        <v>7898</v>
      </c>
      <c r="I636" s="18" t="s">
        <v>7899</v>
      </c>
      <c r="J636" s="17" t="s">
        <v>535</v>
      </c>
      <c r="K636" s="17">
        <v>1</v>
      </c>
      <c r="L636" s="24">
        <v>145130</v>
      </c>
      <c r="M636" s="20">
        <f t="shared" si="18"/>
        <v>27575</v>
      </c>
      <c r="N636" s="24">
        <v>1013333</v>
      </c>
      <c r="O636" s="21">
        <f t="shared" si="19"/>
        <v>1186038</v>
      </c>
    </row>
    <row r="637" spans="1:15" s="16" customFormat="1" x14ac:dyDescent="0.35">
      <c r="A637" s="17" t="s">
        <v>222</v>
      </c>
      <c r="B637" s="17" t="s">
        <v>9181</v>
      </c>
      <c r="C637" s="17">
        <v>44430</v>
      </c>
      <c r="D637" s="17" t="s">
        <v>5179</v>
      </c>
      <c r="E637" s="19">
        <v>244430001287</v>
      </c>
      <c r="F637" s="19" t="s">
        <v>7884</v>
      </c>
      <c r="G637" s="19">
        <v>244430004472</v>
      </c>
      <c r="H637" s="18" t="s">
        <v>7900</v>
      </c>
      <c r="I637" s="18" t="s">
        <v>7886</v>
      </c>
      <c r="J637" s="17" t="s">
        <v>535</v>
      </c>
      <c r="K637" s="17">
        <v>1</v>
      </c>
      <c r="L637" s="24">
        <v>145130</v>
      </c>
      <c r="M637" s="20">
        <f t="shared" si="18"/>
        <v>27575</v>
      </c>
      <c r="N637" s="24">
        <v>1013333</v>
      </c>
      <c r="O637" s="21">
        <f t="shared" si="19"/>
        <v>1186038</v>
      </c>
    </row>
    <row r="638" spans="1:15" s="16" customFormat="1" ht="29" x14ac:dyDescent="0.35">
      <c r="A638" s="17" t="s">
        <v>222</v>
      </c>
      <c r="B638" s="17" t="s">
        <v>9181</v>
      </c>
      <c r="C638" s="17">
        <v>44430</v>
      </c>
      <c r="D638" s="17" t="s">
        <v>5179</v>
      </c>
      <c r="E638" s="19">
        <v>244430001180</v>
      </c>
      <c r="F638" s="19" t="s">
        <v>7901</v>
      </c>
      <c r="G638" s="19">
        <v>244430001180</v>
      </c>
      <c r="H638" s="18" t="s">
        <v>7902</v>
      </c>
      <c r="I638" s="18" t="s">
        <v>7903</v>
      </c>
      <c r="J638" s="17" t="s">
        <v>535</v>
      </c>
      <c r="K638" s="17">
        <v>3</v>
      </c>
      <c r="L638" s="24">
        <v>145130</v>
      </c>
      <c r="M638" s="20">
        <f t="shared" si="18"/>
        <v>27575</v>
      </c>
      <c r="N638" s="24">
        <v>1013333</v>
      </c>
      <c r="O638" s="21">
        <f t="shared" si="19"/>
        <v>1186038</v>
      </c>
    </row>
    <row r="639" spans="1:15" s="16" customFormat="1" x14ac:dyDescent="0.35">
      <c r="A639" s="17" t="s">
        <v>222</v>
      </c>
      <c r="B639" s="17" t="s">
        <v>9181</v>
      </c>
      <c r="C639" s="17">
        <v>44430</v>
      </c>
      <c r="D639" s="17" t="s">
        <v>5179</v>
      </c>
      <c r="E639" s="19">
        <v>244430001180</v>
      </c>
      <c r="F639" s="19" t="s">
        <v>7901</v>
      </c>
      <c r="G639" s="19">
        <v>244430002089</v>
      </c>
      <c r="H639" s="18" t="s">
        <v>7904</v>
      </c>
      <c r="I639" s="18" t="s">
        <v>7905</v>
      </c>
      <c r="J639" s="17" t="s">
        <v>535</v>
      </c>
      <c r="K639" s="17">
        <v>2</v>
      </c>
      <c r="L639" s="24">
        <v>145130</v>
      </c>
      <c r="M639" s="20">
        <f t="shared" si="18"/>
        <v>27575</v>
      </c>
      <c r="N639" s="24">
        <v>1013333</v>
      </c>
      <c r="O639" s="21">
        <f t="shared" si="19"/>
        <v>1186038</v>
      </c>
    </row>
    <row r="640" spans="1:15" s="16" customFormat="1" ht="29" x14ac:dyDescent="0.35">
      <c r="A640" s="17" t="s">
        <v>222</v>
      </c>
      <c r="B640" s="17" t="s">
        <v>9181</v>
      </c>
      <c r="C640" s="17">
        <v>44430</v>
      </c>
      <c r="D640" s="17" t="s">
        <v>5179</v>
      </c>
      <c r="E640" s="19">
        <v>244430001180</v>
      </c>
      <c r="F640" s="19" t="s">
        <v>7901</v>
      </c>
      <c r="G640" s="19">
        <v>244430800121</v>
      </c>
      <c r="H640" s="18" t="s">
        <v>7906</v>
      </c>
      <c r="I640" s="18" t="s">
        <v>7907</v>
      </c>
      <c r="J640" s="17" t="s">
        <v>535</v>
      </c>
      <c r="K640" s="17">
        <v>1</v>
      </c>
      <c r="L640" s="24">
        <v>145130</v>
      </c>
      <c r="M640" s="20">
        <f t="shared" si="18"/>
        <v>27575</v>
      </c>
      <c r="N640" s="24">
        <v>1013333</v>
      </c>
      <c r="O640" s="21">
        <f t="shared" si="19"/>
        <v>1186038</v>
      </c>
    </row>
    <row r="641" spans="1:15" s="16" customFormat="1" ht="29" x14ac:dyDescent="0.35">
      <c r="A641" s="17" t="s">
        <v>222</v>
      </c>
      <c r="B641" s="17" t="s">
        <v>9181</v>
      </c>
      <c r="C641" s="17">
        <v>44430</v>
      </c>
      <c r="D641" s="17" t="s">
        <v>5179</v>
      </c>
      <c r="E641" s="19">
        <v>244430001180</v>
      </c>
      <c r="F641" s="19" t="s">
        <v>7901</v>
      </c>
      <c r="G641" s="19">
        <v>244430800112</v>
      </c>
      <c r="H641" s="18" t="s">
        <v>7908</v>
      </c>
      <c r="I641" s="18" t="s">
        <v>7909</v>
      </c>
      <c r="J641" s="17" t="s">
        <v>535</v>
      </c>
      <c r="K641" s="17">
        <v>1</v>
      </c>
      <c r="L641" s="24">
        <v>145130</v>
      </c>
      <c r="M641" s="20">
        <f t="shared" si="18"/>
        <v>27575</v>
      </c>
      <c r="N641" s="24">
        <v>1013333</v>
      </c>
      <c r="O641" s="21">
        <f t="shared" si="19"/>
        <v>1186038</v>
      </c>
    </row>
    <row r="642" spans="1:15" s="16" customFormat="1" x14ac:dyDescent="0.35">
      <c r="A642" s="17" t="s">
        <v>222</v>
      </c>
      <c r="B642" s="17" t="s">
        <v>9181</v>
      </c>
      <c r="C642" s="17">
        <v>44430</v>
      </c>
      <c r="D642" s="17" t="s">
        <v>5179</v>
      </c>
      <c r="E642" s="19">
        <v>244430001180</v>
      </c>
      <c r="F642" s="19" t="s">
        <v>7901</v>
      </c>
      <c r="G642" s="19">
        <v>244430000051</v>
      </c>
      <c r="H642" s="18" t="s">
        <v>7910</v>
      </c>
      <c r="I642" s="18" t="s">
        <v>7911</v>
      </c>
      <c r="J642" s="17" t="s">
        <v>535</v>
      </c>
      <c r="K642" s="17">
        <v>3</v>
      </c>
      <c r="L642" s="24">
        <v>145130</v>
      </c>
      <c r="M642" s="20">
        <f t="shared" si="18"/>
        <v>27575</v>
      </c>
      <c r="N642" s="24">
        <v>780000</v>
      </c>
      <c r="O642" s="21">
        <f t="shared" si="19"/>
        <v>952705</v>
      </c>
    </row>
    <row r="643" spans="1:15" s="16" customFormat="1" ht="29" x14ac:dyDescent="0.35">
      <c r="A643" s="17" t="s">
        <v>222</v>
      </c>
      <c r="B643" s="17" t="s">
        <v>9181</v>
      </c>
      <c r="C643" s="17">
        <v>44430</v>
      </c>
      <c r="D643" s="17" t="s">
        <v>5179</v>
      </c>
      <c r="E643" s="19">
        <v>244430000850</v>
      </c>
      <c r="F643" s="19" t="s">
        <v>7912</v>
      </c>
      <c r="G643" s="19">
        <v>244430000850</v>
      </c>
      <c r="H643" s="18" t="s">
        <v>7913</v>
      </c>
      <c r="I643" s="18" t="s">
        <v>7914</v>
      </c>
      <c r="J643" s="17" t="s">
        <v>535</v>
      </c>
      <c r="K643" s="17">
        <v>1</v>
      </c>
      <c r="L643" s="24">
        <v>145130</v>
      </c>
      <c r="M643" s="20">
        <f t="shared" si="18"/>
        <v>27575</v>
      </c>
      <c r="N643" s="24">
        <v>780000</v>
      </c>
      <c r="O643" s="21">
        <f t="shared" si="19"/>
        <v>952705</v>
      </c>
    </row>
    <row r="644" spans="1:15" s="16" customFormat="1" ht="29" x14ac:dyDescent="0.35">
      <c r="A644" s="17" t="s">
        <v>222</v>
      </c>
      <c r="B644" s="17" t="s">
        <v>9181</v>
      </c>
      <c r="C644" s="17">
        <v>44430</v>
      </c>
      <c r="D644" s="17" t="s">
        <v>5179</v>
      </c>
      <c r="E644" s="19">
        <v>244430000850</v>
      </c>
      <c r="F644" s="19" t="s">
        <v>7912</v>
      </c>
      <c r="G644" s="19">
        <v>244430004537</v>
      </c>
      <c r="H644" s="18" t="s">
        <v>7915</v>
      </c>
      <c r="I644" s="18" t="s">
        <v>7916</v>
      </c>
      <c r="J644" s="17" t="s">
        <v>535</v>
      </c>
      <c r="K644" s="17">
        <v>1</v>
      </c>
      <c r="L644" s="24">
        <v>145130</v>
      </c>
      <c r="M644" s="20">
        <f t="shared" si="18"/>
        <v>27575</v>
      </c>
      <c r="N644" s="24">
        <v>780000</v>
      </c>
      <c r="O644" s="21">
        <f t="shared" si="19"/>
        <v>952705</v>
      </c>
    </row>
    <row r="645" spans="1:15" s="16" customFormat="1" ht="29" x14ac:dyDescent="0.35">
      <c r="A645" s="17" t="s">
        <v>222</v>
      </c>
      <c r="B645" s="17" t="s">
        <v>9181</v>
      </c>
      <c r="C645" s="17">
        <v>44430</v>
      </c>
      <c r="D645" s="17" t="s">
        <v>5179</v>
      </c>
      <c r="E645" s="19">
        <v>244430000850</v>
      </c>
      <c r="F645" s="19" t="s">
        <v>7912</v>
      </c>
      <c r="G645" s="19">
        <v>244430003689</v>
      </c>
      <c r="H645" s="18" t="s">
        <v>7917</v>
      </c>
      <c r="I645" s="18" t="s">
        <v>7918</v>
      </c>
      <c r="J645" s="17" t="s">
        <v>535</v>
      </c>
      <c r="K645" s="17">
        <v>1</v>
      </c>
      <c r="L645" s="24">
        <v>145130</v>
      </c>
      <c r="M645" s="20">
        <f t="shared" si="18"/>
        <v>27575</v>
      </c>
      <c r="N645" s="24">
        <v>780000</v>
      </c>
      <c r="O645" s="21">
        <f t="shared" si="19"/>
        <v>952705</v>
      </c>
    </row>
    <row r="646" spans="1:15" s="16" customFormat="1" ht="29" x14ac:dyDescent="0.35">
      <c r="A646" s="17" t="s">
        <v>222</v>
      </c>
      <c r="B646" s="17" t="s">
        <v>9181</v>
      </c>
      <c r="C646" s="17">
        <v>44430</v>
      </c>
      <c r="D646" s="17" t="s">
        <v>5179</v>
      </c>
      <c r="E646" s="19">
        <v>244430000850</v>
      </c>
      <c r="F646" s="19" t="s">
        <v>7912</v>
      </c>
      <c r="G646" s="19">
        <v>244430003841</v>
      </c>
      <c r="H646" s="18" t="s">
        <v>7919</v>
      </c>
      <c r="I646" s="18" t="s">
        <v>7914</v>
      </c>
      <c r="J646" s="17" t="s">
        <v>535</v>
      </c>
      <c r="K646" s="17">
        <v>2</v>
      </c>
      <c r="L646" s="24">
        <v>145130</v>
      </c>
      <c r="M646" s="20">
        <f t="shared" si="18"/>
        <v>27575</v>
      </c>
      <c r="N646" s="24">
        <v>780000</v>
      </c>
      <c r="O646" s="21">
        <f t="shared" si="19"/>
        <v>952705</v>
      </c>
    </row>
    <row r="647" spans="1:15" s="16" customFormat="1" ht="29" x14ac:dyDescent="0.35">
      <c r="A647" s="17" t="s">
        <v>222</v>
      </c>
      <c r="B647" s="17" t="s">
        <v>9181</v>
      </c>
      <c r="C647" s="17">
        <v>44430</v>
      </c>
      <c r="D647" s="17" t="s">
        <v>5179</v>
      </c>
      <c r="E647" s="19">
        <v>244430000850</v>
      </c>
      <c r="F647" s="19" t="s">
        <v>7912</v>
      </c>
      <c r="G647" s="19">
        <v>244430003107</v>
      </c>
      <c r="H647" s="18" t="s">
        <v>7920</v>
      </c>
      <c r="I647" s="18" t="s">
        <v>7921</v>
      </c>
      <c r="J647" s="17" t="s">
        <v>535</v>
      </c>
      <c r="K647" s="17">
        <v>2</v>
      </c>
      <c r="L647" s="24">
        <v>145130</v>
      </c>
      <c r="M647" s="20">
        <f t="shared" ref="M647:M710" si="20">ROUND(L647*0.19,0)</f>
        <v>27575</v>
      </c>
      <c r="N647" s="24">
        <v>780000</v>
      </c>
      <c r="O647" s="21">
        <f t="shared" ref="O647:O710" si="21">+L647+M647+N647</f>
        <v>952705</v>
      </c>
    </row>
    <row r="648" spans="1:15" s="16" customFormat="1" ht="29" x14ac:dyDescent="0.35">
      <c r="A648" s="17" t="s">
        <v>222</v>
      </c>
      <c r="B648" s="17" t="s">
        <v>9181</v>
      </c>
      <c r="C648" s="17">
        <v>44430</v>
      </c>
      <c r="D648" s="17" t="s">
        <v>5179</v>
      </c>
      <c r="E648" s="19">
        <v>244430001694</v>
      </c>
      <c r="F648" s="19" t="s">
        <v>7922</v>
      </c>
      <c r="G648" s="19">
        <v>244430004600</v>
      </c>
      <c r="H648" s="18" t="s">
        <v>7923</v>
      </c>
      <c r="I648" s="18" t="s">
        <v>7924</v>
      </c>
      <c r="J648" s="17" t="s">
        <v>535</v>
      </c>
      <c r="K648" s="17">
        <v>1</v>
      </c>
      <c r="L648" s="24">
        <v>145130</v>
      </c>
      <c r="M648" s="20">
        <f t="shared" si="20"/>
        <v>27575</v>
      </c>
      <c r="N648" s="24">
        <v>780000</v>
      </c>
      <c r="O648" s="21">
        <f t="shared" si="21"/>
        <v>952705</v>
      </c>
    </row>
    <row r="649" spans="1:15" s="16" customFormat="1" ht="29" x14ac:dyDescent="0.35">
      <c r="A649" s="17" t="s">
        <v>222</v>
      </c>
      <c r="B649" s="17" t="s">
        <v>9181</v>
      </c>
      <c r="C649" s="17">
        <v>44430</v>
      </c>
      <c r="D649" s="17" t="s">
        <v>5179</v>
      </c>
      <c r="E649" s="19">
        <v>244430001694</v>
      </c>
      <c r="F649" s="19" t="s">
        <v>7922</v>
      </c>
      <c r="G649" s="19">
        <v>244430000949</v>
      </c>
      <c r="H649" s="18" t="s">
        <v>7925</v>
      </c>
      <c r="I649" s="18" t="s">
        <v>7926</v>
      </c>
      <c r="J649" s="17" t="s">
        <v>535</v>
      </c>
      <c r="K649" s="17">
        <v>1</v>
      </c>
      <c r="L649" s="24">
        <v>145130</v>
      </c>
      <c r="M649" s="20">
        <f t="shared" si="20"/>
        <v>27575</v>
      </c>
      <c r="N649" s="24">
        <v>780000</v>
      </c>
      <c r="O649" s="21">
        <f t="shared" si="21"/>
        <v>952705</v>
      </c>
    </row>
    <row r="650" spans="1:15" s="16" customFormat="1" ht="29" x14ac:dyDescent="0.35">
      <c r="A650" s="17" t="s">
        <v>222</v>
      </c>
      <c r="B650" s="17" t="s">
        <v>9181</v>
      </c>
      <c r="C650" s="17">
        <v>44430</v>
      </c>
      <c r="D650" s="17" t="s">
        <v>5179</v>
      </c>
      <c r="E650" s="19">
        <v>244430001694</v>
      </c>
      <c r="F650" s="19" t="s">
        <v>7922</v>
      </c>
      <c r="G650" s="19">
        <v>244430000078</v>
      </c>
      <c r="H650" s="18" t="s">
        <v>7927</v>
      </c>
      <c r="I650" s="18" t="s">
        <v>7928</v>
      </c>
      <c r="J650" s="17" t="s">
        <v>535</v>
      </c>
      <c r="K650" s="17">
        <v>1</v>
      </c>
      <c r="L650" s="24">
        <v>145130</v>
      </c>
      <c r="M650" s="20">
        <f t="shared" si="20"/>
        <v>27575</v>
      </c>
      <c r="N650" s="24">
        <v>780000</v>
      </c>
      <c r="O650" s="21">
        <f t="shared" si="21"/>
        <v>952705</v>
      </c>
    </row>
    <row r="651" spans="1:15" s="16" customFormat="1" ht="29" x14ac:dyDescent="0.35">
      <c r="A651" s="17" t="s">
        <v>222</v>
      </c>
      <c r="B651" s="17" t="s">
        <v>9181</v>
      </c>
      <c r="C651" s="17">
        <v>44430</v>
      </c>
      <c r="D651" s="17" t="s">
        <v>5179</v>
      </c>
      <c r="E651" s="19">
        <v>244430001694</v>
      </c>
      <c r="F651" s="19" t="s">
        <v>7922</v>
      </c>
      <c r="G651" s="19">
        <v>244430003026</v>
      </c>
      <c r="H651" s="18" t="s">
        <v>7929</v>
      </c>
      <c r="I651" s="18" t="s">
        <v>7930</v>
      </c>
      <c r="J651" s="17" t="s">
        <v>535</v>
      </c>
      <c r="K651" s="17">
        <v>1</v>
      </c>
      <c r="L651" s="24">
        <v>145130</v>
      </c>
      <c r="M651" s="20">
        <f t="shared" si="20"/>
        <v>27575</v>
      </c>
      <c r="N651" s="24">
        <v>780000</v>
      </c>
      <c r="O651" s="21">
        <f t="shared" si="21"/>
        <v>952705</v>
      </c>
    </row>
    <row r="652" spans="1:15" s="16" customFormat="1" ht="29" x14ac:dyDescent="0.35">
      <c r="A652" s="17" t="s">
        <v>222</v>
      </c>
      <c r="B652" s="17" t="s">
        <v>9181</v>
      </c>
      <c r="C652" s="17">
        <v>44430</v>
      </c>
      <c r="D652" s="17" t="s">
        <v>5179</v>
      </c>
      <c r="E652" s="19">
        <v>244430001694</v>
      </c>
      <c r="F652" s="19" t="s">
        <v>7922</v>
      </c>
      <c r="G652" s="19">
        <v>244430000043</v>
      </c>
      <c r="H652" s="18" t="s">
        <v>7931</v>
      </c>
      <c r="I652" s="18" t="s">
        <v>7932</v>
      </c>
      <c r="J652" s="17" t="s">
        <v>535</v>
      </c>
      <c r="K652" s="17">
        <v>1</v>
      </c>
      <c r="L652" s="24">
        <v>145130</v>
      </c>
      <c r="M652" s="20">
        <f t="shared" si="20"/>
        <v>27575</v>
      </c>
      <c r="N652" s="24">
        <v>780000</v>
      </c>
      <c r="O652" s="21">
        <f t="shared" si="21"/>
        <v>952705</v>
      </c>
    </row>
    <row r="653" spans="1:15" s="16" customFormat="1" ht="29" x14ac:dyDescent="0.35">
      <c r="A653" s="17" t="s">
        <v>222</v>
      </c>
      <c r="B653" s="17" t="s">
        <v>9181</v>
      </c>
      <c r="C653" s="17">
        <v>44430</v>
      </c>
      <c r="D653" s="17" t="s">
        <v>5179</v>
      </c>
      <c r="E653" s="19">
        <v>244430001694</v>
      </c>
      <c r="F653" s="19" t="s">
        <v>7922</v>
      </c>
      <c r="G653" s="19">
        <v>244430003867</v>
      </c>
      <c r="H653" s="18" t="s">
        <v>7933</v>
      </c>
      <c r="I653" s="18" t="s">
        <v>7930</v>
      </c>
      <c r="J653" s="17" t="s">
        <v>535</v>
      </c>
      <c r="K653" s="17">
        <v>1</v>
      </c>
      <c r="L653" s="24">
        <v>145130</v>
      </c>
      <c r="M653" s="20">
        <f t="shared" si="20"/>
        <v>27575</v>
      </c>
      <c r="N653" s="24">
        <v>780000</v>
      </c>
      <c r="O653" s="21">
        <f t="shared" si="21"/>
        <v>952705</v>
      </c>
    </row>
    <row r="654" spans="1:15" s="16" customFormat="1" ht="29" x14ac:dyDescent="0.35">
      <c r="A654" s="17" t="s">
        <v>222</v>
      </c>
      <c r="B654" s="17" t="s">
        <v>9181</v>
      </c>
      <c r="C654" s="17">
        <v>44430</v>
      </c>
      <c r="D654" s="17" t="s">
        <v>5179</v>
      </c>
      <c r="E654" s="19">
        <v>244430001694</v>
      </c>
      <c r="F654" s="19" t="s">
        <v>7922</v>
      </c>
      <c r="G654" s="19">
        <v>244430000302</v>
      </c>
      <c r="H654" s="18" t="s">
        <v>7934</v>
      </c>
      <c r="I654" s="18" t="s">
        <v>7935</v>
      </c>
      <c r="J654" s="17" t="s">
        <v>535</v>
      </c>
      <c r="K654" s="17">
        <v>1</v>
      </c>
      <c r="L654" s="24">
        <v>145130</v>
      </c>
      <c r="M654" s="20">
        <f t="shared" si="20"/>
        <v>27575</v>
      </c>
      <c r="N654" s="24">
        <v>780000</v>
      </c>
      <c r="O654" s="21">
        <f t="shared" si="21"/>
        <v>952705</v>
      </c>
    </row>
    <row r="655" spans="1:15" s="16" customFormat="1" ht="29" x14ac:dyDescent="0.35">
      <c r="A655" s="17" t="s">
        <v>222</v>
      </c>
      <c r="B655" s="17" t="s">
        <v>9181</v>
      </c>
      <c r="C655" s="17">
        <v>44430</v>
      </c>
      <c r="D655" s="17" t="s">
        <v>5179</v>
      </c>
      <c r="E655" s="19">
        <v>244430001694</v>
      </c>
      <c r="F655" s="19" t="s">
        <v>7922</v>
      </c>
      <c r="G655" s="19">
        <v>244430003883</v>
      </c>
      <c r="H655" s="18" t="s">
        <v>7936</v>
      </c>
      <c r="I655" s="18" t="s">
        <v>7932</v>
      </c>
      <c r="J655" s="17" t="s">
        <v>535</v>
      </c>
      <c r="K655" s="17">
        <v>2</v>
      </c>
      <c r="L655" s="24">
        <v>145130</v>
      </c>
      <c r="M655" s="20">
        <f t="shared" si="20"/>
        <v>27575</v>
      </c>
      <c r="N655" s="24">
        <v>780000</v>
      </c>
      <c r="O655" s="21">
        <f t="shared" si="21"/>
        <v>952705</v>
      </c>
    </row>
    <row r="656" spans="1:15" s="16" customFormat="1" ht="29" x14ac:dyDescent="0.35">
      <c r="A656" s="17" t="s">
        <v>222</v>
      </c>
      <c r="B656" s="17" t="s">
        <v>9181</v>
      </c>
      <c r="C656" s="17">
        <v>44430</v>
      </c>
      <c r="D656" s="17" t="s">
        <v>5179</v>
      </c>
      <c r="E656" s="19">
        <v>244430001694</v>
      </c>
      <c r="F656" s="19" t="s">
        <v>7922</v>
      </c>
      <c r="G656" s="19">
        <v>244430003891</v>
      </c>
      <c r="H656" s="18" t="s">
        <v>7937</v>
      </c>
      <c r="I656" s="18" t="s">
        <v>7938</v>
      </c>
      <c r="J656" s="17" t="s">
        <v>535</v>
      </c>
      <c r="K656" s="17">
        <v>1</v>
      </c>
      <c r="L656" s="24">
        <v>145130</v>
      </c>
      <c r="M656" s="20">
        <f t="shared" si="20"/>
        <v>27575</v>
      </c>
      <c r="N656" s="24">
        <v>780000</v>
      </c>
      <c r="O656" s="21">
        <f t="shared" si="21"/>
        <v>952705</v>
      </c>
    </row>
    <row r="657" spans="1:15" s="16" customFormat="1" ht="29" x14ac:dyDescent="0.35">
      <c r="A657" s="17" t="s">
        <v>222</v>
      </c>
      <c r="B657" s="17" t="s">
        <v>9181</v>
      </c>
      <c r="C657" s="17">
        <v>44430</v>
      </c>
      <c r="D657" s="17" t="s">
        <v>5179</v>
      </c>
      <c r="E657" s="19">
        <v>244430001694</v>
      </c>
      <c r="F657" s="19" t="s">
        <v>7922</v>
      </c>
      <c r="G657" s="19">
        <v>244430001589</v>
      </c>
      <c r="H657" s="18" t="s">
        <v>7939</v>
      </c>
      <c r="I657" s="18" t="s">
        <v>7940</v>
      </c>
      <c r="J657" s="17" t="s">
        <v>535</v>
      </c>
      <c r="K657" s="17">
        <v>1</v>
      </c>
      <c r="L657" s="24">
        <v>145130</v>
      </c>
      <c r="M657" s="20">
        <f t="shared" si="20"/>
        <v>27575</v>
      </c>
      <c r="N657" s="24">
        <v>780000</v>
      </c>
      <c r="O657" s="21">
        <f t="shared" si="21"/>
        <v>952705</v>
      </c>
    </row>
    <row r="658" spans="1:15" s="16" customFormat="1" ht="29" x14ac:dyDescent="0.35">
      <c r="A658" s="17" t="s">
        <v>222</v>
      </c>
      <c r="B658" s="17" t="s">
        <v>9181</v>
      </c>
      <c r="C658" s="17">
        <v>44430</v>
      </c>
      <c r="D658" s="17" t="s">
        <v>5179</v>
      </c>
      <c r="E658" s="19">
        <v>244430001694</v>
      </c>
      <c r="F658" s="19" t="s">
        <v>7922</v>
      </c>
      <c r="G658" s="19">
        <v>244430003875</v>
      </c>
      <c r="H658" s="18" t="s">
        <v>7941</v>
      </c>
      <c r="I658" s="18" t="s">
        <v>7932</v>
      </c>
      <c r="J658" s="17" t="s">
        <v>535</v>
      </c>
      <c r="K658" s="17">
        <v>1</v>
      </c>
      <c r="L658" s="24">
        <v>145130</v>
      </c>
      <c r="M658" s="20">
        <f t="shared" si="20"/>
        <v>27575</v>
      </c>
      <c r="N658" s="24">
        <v>780000</v>
      </c>
      <c r="O658" s="21">
        <f t="shared" si="21"/>
        <v>952705</v>
      </c>
    </row>
    <row r="659" spans="1:15" s="16" customFormat="1" ht="29" x14ac:dyDescent="0.35">
      <c r="A659" s="17" t="s">
        <v>222</v>
      </c>
      <c r="B659" s="17" t="s">
        <v>9181</v>
      </c>
      <c r="C659" s="17">
        <v>44430</v>
      </c>
      <c r="D659" s="17" t="s">
        <v>5179</v>
      </c>
      <c r="E659" s="19">
        <v>244430000426</v>
      </c>
      <c r="F659" s="19" t="s">
        <v>5183</v>
      </c>
      <c r="G659" s="19">
        <v>244430004260</v>
      </c>
      <c r="H659" s="18" t="s">
        <v>7942</v>
      </c>
      <c r="I659" s="18" t="s">
        <v>7943</v>
      </c>
      <c r="J659" s="17" t="s">
        <v>535</v>
      </c>
      <c r="K659" s="17">
        <v>1</v>
      </c>
      <c r="L659" s="24">
        <v>145130</v>
      </c>
      <c r="M659" s="20">
        <f t="shared" si="20"/>
        <v>27575</v>
      </c>
      <c r="N659" s="24">
        <v>780000</v>
      </c>
      <c r="O659" s="21">
        <f t="shared" si="21"/>
        <v>952705</v>
      </c>
    </row>
    <row r="660" spans="1:15" s="16" customFormat="1" ht="29" x14ac:dyDescent="0.35">
      <c r="A660" s="17" t="s">
        <v>222</v>
      </c>
      <c r="B660" s="17" t="s">
        <v>9181</v>
      </c>
      <c r="C660" s="17">
        <v>44430</v>
      </c>
      <c r="D660" s="17" t="s">
        <v>5179</v>
      </c>
      <c r="E660" s="19">
        <v>244430000426</v>
      </c>
      <c r="F660" s="19" t="s">
        <v>5183</v>
      </c>
      <c r="G660" s="19">
        <v>244430001830</v>
      </c>
      <c r="H660" s="18" t="s">
        <v>7944</v>
      </c>
      <c r="I660" s="18" t="s">
        <v>7945</v>
      </c>
      <c r="J660" s="17" t="s">
        <v>535</v>
      </c>
      <c r="K660" s="17">
        <v>1</v>
      </c>
      <c r="L660" s="24">
        <v>145130</v>
      </c>
      <c r="M660" s="20">
        <f t="shared" si="20"/>
        <v>27575</v>
      </c>
      <c r="N660" s="24">
        <v>780000</v>
      </c>
      <c r="O660" s="21">
        <f t="shared" si="21"/>
        <v>952705</v>
      </c>
    </row>
    <row r="661" spans="1:15" s="16" customFormat="1" ht="29" x14ac:dyDescent="0.35">
      <c r="A661" s="17" t="s">
        <v>222</v>
      </c>
      <c r="B661" s="17" t="s">
        <v>9181</v>
      </c>
      <c r="C661" s="17">
        <v>44430</v>
      </c>
      <c r="D661" s="17" t="s">
        <v>5179</v>
      </c>
      <c r="E661" s="19">
        <v>244430000426</v>
      </c>
      <c r="F661" s="19" t="s">
        <v>5183</v>
      </c>
      <c r="G661" s="19">
        <v>244430800023</v>
      </c>
      <c r="H661" s="18" t="s">
        <v>7946</v>
      </c>
      <c r="I661" s="18" t="s">
        <v>7947</v>
      </c>
      <c r="J661" s="17" t="s">
        <v>535</v>
      </c>
      <c r="K661" s="17">
        <v>1</v>
      </c>
      <c r="L661" s="24">
        <v>145130</v>
      </c>
      <c r="M661" s="20">
        <f t="shared" si="20"/>
        <v>27575</v>
      </c>
      <c r="N661" s="24">
        <v>780000</v>
      </c>
      <c r="O661" s="21">
        <f t="shared" si="21"/>
        <v>952705</v>
      </c>
    </row>
    <row r="662" spans="1:15" s="16" customFormat="1" ht="29" x14ac:dyDescent="0.35">
      <c r="A662" s="17" t="s">
        <v>222</v>
      </c>
      <c r="B662" s="17" t="s">
        <v>9181</v>
      </c>
      <c r="C662" s="17">
        <v>44430</v>
      </c>
      <c r="D662" s="17" t="s">
        <v>5179</v>
      </c>
      <c r="E662" s="19">
        <v>244430000426</v>
      </c>
      <c r="F662" s="19" t="s">
        <v>5183</v>
      </c>
      <c r="G662" s="19">
        <v>244430004561</v>
      </c>
      <c r="H662" s="18" t="s">
        <v>7948</v>
      </c>
      <c r="I662" s="18" t="s">
        <v>7949</v>
      </c>
      <c r="J662" s="17" t="s">
        <v>535</v>
      </c>
      <c r="K662" s="17">
        <v>1</v>
      </c>
      <c r="L662" s="24">
        <v>145130</v>
      </c>
      <c r="M662" s="20">
        <f t="shared" si="20"/>
        <v>27575</v>
      </c>
      <c r="N662" s="24">
        <v>780000</v>
      </c>
      <c r="O662" s="21">
        <f t="shared" si="21"/>
        <v>952705</v>
      </c>
    </row>
    <row r="663" spans="1:15" s="16" customFormat="1" ht="29" x14ac:dyDescent="0.35">
      <c r="A663" s="17" t="s">
        <v>222</v>
      </c>
      <c r="B663" s="17" t="s">
        <v>9181</v>
      </c>
      <c r="C663" s="17">
        <v>44430</v>
      </c>
      <c r="D663" s="17" t="s">
        <v>5179</v>
      </c>
      <c r="E663" s="19">
        <v>244430000426</v>
      </c>
      <c r="F663" s="19" t="s">
        <v>5183</v>
      </c>
      <c r="G663" s="19">
        <v>244430003358</v>
      </c>
      <c r="H663" s="18" t="s">
        <v>3426</v>
      </c>
      <c r="I663" s="18" t="s">
        <v>7945</v>
      </c>
      <c r="J663" s="17" t="s">
        <v>535</v>
      </c>
      <c r="K663" s="17">
        <v>1</v>
      </c>
      <c r="L663" s="24">
        <v>145130</v>
      </c>
      <c r="M663" s="20">
        <f t="shared" si="20"/>
        <v>27575</v>
      </c>
      <c r="N663" s="24">
        <v>780000</v>
      </c>
      <c r="O663" s="21">
        <f t="shared" si="21"/>
        <v>952705</v>
      </c>
    </row>
    <row r="664" spans="1:15" s="16" customFormat="1" ht="29" x14ac:dyDescent="0.35">
      <c r="A664" s="17" t="s">
        <v>222</v>
      </c>
      <c r="B664" s="17" t="s">
        <v>9181</v>
      </c>
      <c r="C664" s="17">
        <v>44430</v>
      </c>
      <c r="D664" s="17" t="s">
        <v>5179</v>
      </c>
      <c r="E664" s="19">
        <v>244430000426</v>
      </c>
      <c r="F664" s="19" t="s">
        <v>5183</v>
      </c>
      <c r="G664" s="19">
        <v>244430001660</v>
      </c>
      <c r="H664" s="18" t="s">
        <v>7950</v>
      </c>
      <c r="I664" s="18" t="s">
        <v>7945</v>
      </c>
      <c r="J664" s="17" t="s">
        <v>535</v>
      </c>
      <c r="K664" s="17">
        <v>1</v>
      </c>
      <c r="L664" s="24">
        <v>145130</v>
      </c>
      <c r="M664" s="20">
        <f t="shared" si="20"/>
        <v>27575</v>
      </c>
      <c r="N664" s="24">
        <v>780000</v>
      </c>
      <c r="O664" s="21">
        <f t="shared" si="21"/>
        <v>952705</v>
      </c>
    </row>
    <row r="665" spans="1:15" s="16" customFormat="1" ht="29" x14ac:dyDescent="0.35">
      <c r="A665" s="17" t="s">
        <v>222</v>
      </c>
      <c r="B665" s="17" t="s">
        <v>9181</v>
      </c>
      <c r="C665" s="17">
        <v>44430</v>
      </c>
      <c r="D665" s="17" t="s">
        <v>5179</v>
      </c>
      <c r="E665" s="19">
        <v>244430000426</v>
      </c>
      <c r="F665" s="19" t="s">
        <v>5183</v>
      </c>
      <c r="G665" s="19">
        <v>244430004391</v>
      </c>
      <c r="H665" s="18" t="s">
        <v>7951</v>
      </c>
      <c r="I665" s="18" t="s">
        <v>7886</v>
      </c>
      <c r="J665" s="17" t="s">
        <v>535</v>
      </c>
      <c r="K665" s="17">
        <v>1</v>
      </c>
      <c r="L665" s="24">
        <v>145130</v>
      </c>
      <c r="M665" s="20">
        <f t="shared" si="20"/>
        <v>27575</v>
      </c>
      <c r="N665" s="24">
        <v>780000</v>
      </c>
      <c r="O665" s="21">
        <f t="shared" si="21"/>
        <v>952705</v>
      </c>
    </row>
    <row r="666" spans="1:15" s="16" customFormat="1" ht="29" x14ac:dyDescent="0.35">
      <c r="A666" s="17" t="s">
        <v>222</v>
      </c>
      <c r="B666" s="17" t="s">
        <v>9181</v>
      </c>
      <c r="C666" s="17">
        <v>44430</v>
      </c>
      <c r="D666" s="17" t="s">
        <v>5179</v>
      </c>
      <c r="E666" s="19">
        <v>244430000426</v>
      </c>
      <c r="F666" s="19" t="s">
        <v>5183</v>
      </c>
      <c r="G666" s="19">
        <v>244430001562</v>
      </c>
      <c r="H666" s="18" t="s">
        <v>7952</v>
      </c>
      <c r="I666" s="18" t="s">
        <v>7953</v>
      </c>
      <c r="J666" s="17" t="s">
        <v>535</v>
      </c>
      <c r="K666" s="17">
        <v>1</v>
      </c>
      <c r="L666" s="24">
        <v>145130</v>
      </c>
      <c r="M666" s="20">
        <f t="shared" si="20"/>
        <v>27575</v>
      </c>
      <c r="N666" s="24">
        <v>780000</v>
      </c>
      <c r="O666" s="21">
        <f t="shared" si="21"/>
        <v>952705</v>
      </c>
    </row>
    <row r="667" spans="1:15" s="16" customFormat="1" ht="29" x14ac:dyDescent="0.35">
      <c r="A667" s="17" t="s">
        <v>222</v>
      </c>
      <c r="B667" s="17" t="s">
        <v>9181</v>
      </c>
      <c r="C667" s="17">
        <v>44430</v>
      </c>
      <c r="D667" s="17" t="s">
        <v>5179</v>
      </c>
      <c r="E667" s="19">
        <v>244430000426</v>
      </c>
      <c r="F667" s="19" t="s">
        <v>5183</v>
      </c>
      <c r="G667" s="19">
        <v>244430003701</v>
      </c>
      <c r="H667" s="18" t="s">
        <v>7954</v>
      </c>
      <c r="I667" s="18" t="s">
        <v>7955</v>
      </c>
      <c r="J667" s="17" t="s">
        <v>535</v>
      </c>
      <c r="K667" s="17">
        <v>1</v>
      </c>
      <c r="L667" s="24">
        <v>145130</v>
      </c>
      <c r="M667" s="20">
        <f t="shared" si="20"/>
        <v>27575</v>
      </c>
      <c r="N667" s="24">
        <v>780000</v>
      </c>
      <c r="O667" s="21">
        <f t="shared" si="21"/>
        <v>952705</v>
      </c>
    </row>
    <row r="668" spans="1:15" s="16" customFormat="1" ht="29" x14ac:dyDescent="0.35">
      <c r="A668" s="17" t="s">
        <v>222</v>
      </c>
      <c r="B668" s="17" t="s">
        <v>9181</v>
      </c>
      <c r="C668" s="17">
        <v>44430</v>
      </c>
      <c r="D668" s="17" t="s">
        <v>5179</v>
      </c>
      <c r="E668" s="19">
        <v>244430000868</v>
      </c>
      <c r="F668" s="19" t="s">
        <v>7956</v>
      </c>
      <c r="G668" s="19">
        <v>244430004570</v>
      </c>
      <c r="H668" s="18" t="s">
        <v>7957</v>
      </c>
      <c r="I668" s="18" t="s">
        <v>7958</v>
      </c>
      <c r="J668" s="17" t="s">
        <v>535</v>
      </c>
      <c r="K668" s="17">
        <v>1</v>
      </c>
      <c r="L668" s="24">
        <v>145130</v>
      </c>
      <c r="M668" s="20">
        <f t="shared" si="20"/>
        <v>27575</v>
      </c>
      <c r="N668" s="24">
        <v>780000</v>
      </c>
      <c r="O668" s="21">
        <f t="shared" si="21"/>
        <v>952705</v>
      </c>
    </row>
    <row r="669" spans="1:15" s="16" customFormat="1" ht="29" x14ac:dyDescent="0.35">
      <c r="A669" s="17" t="s">
        <v>222</v>
      </c>
      <c r="B669" s="17" t="s">
        <v>9181</v>
      </c>
      <c r="C669" s="17">
        <v>44430</v>
      </c>
      <c r="D669" s="17" t="s">
        <v>5179</v>
      </c>
      <c r="E669" s="19">
        <v>244430000868</v>
      </c>
      <c r="F669" s="19" t="s">
        <v>7956</v>
      </c>
      <c r="G669" s="19">
        <v>244430800201</v>
      </c>
      <c r="H669" s="18" t="s">
        <v>7959</v>
      </c>
      <c r="I669" s="18" t="s">
        <v>7960</v>
      </c>
      <c r="J669" s="17" t="s">
        <v>535</v>
      </c>
      <c r="K669" s="17">
        <v>1</v>
      </c>
      <c r="L669" s="24">
        <v>145130</v>
      </c>
      <c r="M669" s="20">
        <f t="shared" si="20"/>
        <v>27575</v>
      </c>
      <c r="N669" s="24">
        <v>780000</v>
      </c>
      <c r="O669" s="21">
        <f t="shared" si="21"/>
        <v>952705</v>
      </c>
    </row>
    <row r="670" spans="1:15" s="16" customFormat="1" ht="29" x14ac:dyDescent="0.35">
      <c r="A670" s="17" t="s">
        <v>222</v>
      </c>
      <c r="B670" s="17" t="s">
        <v>9181</v>
      </c>
      <c r="C670" s="17">
        <v>44430</v>
      </c>
      <c r="D670" s="17" t="s">
        <v>5179</v>
      </c>
      <c r="E670" s="19">
        <v>244430000868</v>
      </c>
      <c r="F670" s="19" t="s">
        <v>7956</v>
      </c>
      <c r="G670" s="19">
        <v>244430003697</v>
      </c>
      <c r="H670" s="18" t="s">
        <v>7961</v>
      </c>
      <c r="I670" s="18" t="s">
        <v>7962</v>
      </c>
      <c r="J670" s="17" t="s">
        <v>535</v>
      </c>
      <c r="K670" s="17">
        <v>1</v>
      </c>
      <c r="L670" s="24">
        <v>145130</v>
      </c>
      <c r="M670" s="20">
        <f t="shared" si="20"/>
        <v>27575</v>
      </c>
      <c r="N670" s="24">
        <v>780000</v>
      </c>
      <c r="O670" s="21">
        <f t="shared" si="21"/>
        <v>952705</v>
      </c>
    </row>
    <row r="671" spans="1:15" s="16" customFormat="1" ht="29" x14ac:dyDescent="0.35">
      <c r="A671" s="17" t="s">
        <v>222</v>
      </c>
      <c r="B671" s="17" t="s">
        <v>9181</v>
      </c>
      <c r="C671" s="17">
        <v>44430</v>
      </c>
      <c r="D671" s="17" t="s">
        <v>5179</v>
      </c>
      <c r="E671" s="19">
        <v>244430000868</v>
      </c>
      <c r="F671" s="19" t="s">
        <v>7956</v>
      </c>
      <c r="G671" s="19">
        <v>244430800066</v>
      </c>
      <c r="H671" s="18" t="s">
        <v>7963</v>
      </c>
      <c r="I671" s="18" t="s">
        <v>7964</v>
      </c>
      <c r="J671" s="17" t="s">
        <v>535</v>
      </c>
      <c r="K671" s="17">
        <v>1</v>
      </c>
      <c r="L671" s="24">
        <v>145130</v>
      </c>
      <c r="M671" s="20">
        <f t="shared" si="20"/>
        <v>27575</v>
      </c>
      <c r="N671" s="24">
        <v>780000</v>
      </c>
      <c r="O671" s="21">
        <f t="shared" si="21"/>
        <v>952705</v>
      </c>
    </row>
    <row r="672" spans="1:15" s="16" customFormat="1" ht="29" x14ac:dyDescent="0.35">
      <c r="A672" s="17" t="s">
        <v>222</v>
      </c>
      <c r="B672" s="17" t="s">
        <v>9181</v>
      </c>
      <c r="C672" s="17">
        <v>44430</v>
      </c>
      <c r="D672" s="17" t="s">
        <v>5179</v>
      </c>
      <c r="E672" s="19">
        <v>244430000868</v>
      </c>
      <c r="F672" s="19" t="s">
        <v>7956</v>
      </c>
      <c r="G672" s="19">
        <v>244430003530</v>
      </c>
      <c r="H672" s="18" t="s">
        <v>7965</v>
      </c>
      <c r="I672" s="18" t="s">
        <v>7966</v>
      </c>
      <c r="J672" s="17" t="s">
        <v>535</v>
      </c>
      <c r="K672" s="17">
        <v>1</v>
      </c>
      <c r="L672" s="24">
        <v>145130</v>
      </c>
      <c r="M672" s="20">
        <f t="shared" si="20"/>
        <v>27575</v>
      </c>
      <c r="N672" s="24">
        <v>780000</v>
      </c>
      <c r="O672" s="21">
        <f t="shared" si="21"/>
        <v>952705</v>
      </c>
    </row>
    <row r="673" spans="1:15" s="16" customFormat="1" ht="29" x14ac:dyDescent="0.35">
      <c r="A673" s="17" t="s">
        <v>222</v>
      </c>
      <c r="B673" s="17" t="s">
        <v>9181</v>
      </c>
      <c r="C673" s="17">
        <v>44430</v>
      </c>
      <c r="D673" s="17" t="s">
        <v>5179</v>
      </c>
      <c r="E673" s="19">
        <v>244430000868</v>
      </c>
      <c r="F673" s="19" t="s">
        <v>7956</v>
      </c>
      <c r="G673" s="19">
        <v>244430003587</v>
      </c>
      <c r="H673" s="18" t="s">
        <v>7967</v>
      </c>
      <c r="I673" s="18" t="s">
        <v>7914</v>
      </c>
      <c r="J673" s="17" t="s">
        <v>535</v>
      </c>
      <c r="K673" s="17">
        <v>1</v>
      </c>
      <c r="L673" s="24">
        <v>145130</v>
      </c>
      <c r="M673" s="20">
        <f t="shared" si="20"/>
        <v>27575</v>
      </c>
      <c r="N673" s="24">
        <v>780000</v>
      </c>
      <c r="O673" s="21">
        <f t="shared" si="21"/>
        <v>952705</v>
      </c>
    </row>
    <row r="674" spans="1:15" s="16" customFormat="1" ht="29" x14ac:dyDescent="0.35">
      <c r="A674" s="17" t="s">
        <v>222</v>
      </c>
      <c r="B674" s="17" t="s">
        <v>9181</v>
      </c>
      <c r="C674" s="17">
        <v>44430</v>
      </c>
      <c r="D674" s="17" t="s">
        <v>5179</v>
      </c>
      <c r="E674" s="19">
        <v>244430001350</v>
      </c>
      <c r="F674" s="19" t="s">
        <v>7968</v>
      </c>
      <c r="G674" s="19">
        <v>244430000060</v>
      </c>
      <c r="H674" s="18" t="s">
        <v>7969</v>
      </c>
      <c r="I674" s="18" t="s">
        <v>7970</v>
      </c>
      <c r="J674" s="17" t="s">
        <v>535</v>
      </c>
      <c r="K674" s="17">
        <v>1</v>
      </c>
      <c r="L674" s="24">
        <v>145130</v>
      </c>
      <c r="M674" s="20">
        <f t="shared" si="20"/>
        <v>27575</v>
      </c>
      <c r="N674" s="24">
        <v>780000</v>
      </c>
      <c r="O674" s="21">
        <f t="shared" si="21"/>
        <v>952705</v>
      </c>
    </row>
    <row r="675" spans="1:15" s="16" customFormat="1" ht="29" x14ac:dyDescent="0.35">
      <c r="A675" s="17" t="s">
        <v>222</v>
      </c>
      <c r="B675" s="17" t="s">
        <v>9181</v>
      </c>
      <c r="C675" s="17">
        <v>44430</v>
      </c>
      <c r="D675" s="17" t="s">
        <v>5179</v>
      </c>
      <c r="E675" s="19">
        <v>244430001350</v>
      </c>
      <c r="F675" s="19" t="s">
        <v>7968</v>
      </c>
      <c r="G675" s="19">
        <v>244430004090</v>
      </c>
      <c r="H675" s="18" t="s">
        <v>7971</v>
      </c>
      <c r="I675" s="18" t="s">
        <v>7972</v>
      </c>
      <c r="J675" s="17" t="s">
        <v>535</v>
      </c>
      <c r="K675" s="17">
        <v>1</v>
      </c>
      <c r="L675" s="24">
        <v>145130</v>
      </c>
      <c r="M675" s="20">
        <f t="shared" si="20"/>
        <v>27575</v>
      </c>
      <c r="N675" s="24">
        <v>780000</v>
      </c>
      <c r="O675" s="21">
        <f t="shared" si="21"/>
        <v>952705</v>
      </c>
    </row>
    <row r="676" spans="1:15" s="16" customFormat="1" ht="29" x14ac:dyDescent="0.35">
      <c r="A676" s="17" t="s">
        <v>222</v>
      </c>
      <c r="B676" s="17" t="s">
        <v>9181</v>
      </c>
      <c r="C676" s="17">
        <v>44430</v>
      </c>
      <c r="D676" s="17" t="s">
        <v>5179</v>
      </c>
      <c r="E676" s="19">
        <v>244430001350</v>
      </c>
      <c r="F676" s="19" t="s">
        <v>7968</v>
      </c>
      <c r="G676" s="19">
        <v>244430001724</v>
      </c>
      <c r="H676" s="18" t="s">
        <v>7973</v>
      </c>
      <c r="I676" s="18" t="s">
        <v>7974</v>
      </c>
      <c r="J676" s="17" t="s">
        <v>535</v>
      </c>
      <c r="K676" s="17">
        <v>1</v>
      </c>
      <c r="L676" s="24">
        <v>145130</v>
      </c>
      <c r="M676" s="20">
        <f t="shared" si="20"/>
        <v>27575</v>
      </c>
      <c r="N676" s="24">
        <v>780000</v>
      </c>
      <c r="O676" s="21">
        <f t="shared" si="21"/>
        <v>952705</v>
      </c>
    </row>
    <row r="677" spans="1:15" s="16" customFormat="1" ht="29" x14ac:dyDescent="0.35">
      <c r="A677" s="17" t="s">
        <v>222</v>
      </c>
      <c r="B677" s="17" t="s">
        <v>9181</v>
      </c>
      <c r="C677" s="17">
        <v>44430</v>
      </c>
      <c r="D677" s="17" t="s">
        <v>5179</v>
      </c>
      <c r="E677" s="19">
        <v>244430001350</v>
      </c>
      <c r="F677" s="19" t="s">
        <v>7968</v>
      </c>
      <c r="G677" s="19">
        <v>244430004073</v>
      </c>
      <c r="H677" s="18" t="s">
        <v>7975</v>
      </c>
      <c r="I677" s="18" t="s">
        <v>7855</v>
      </c>
      <c r="J677" s="17" t="s">
        <v>535</v>
      </c>
      <c r="K677" s="17">
        <v>1</v>
      </c>
      <c r="L677" s="24">
        <v>145130</v>
      </c>
      <c r="M677" s="20">
        <f t="shared" si="20"/>
        <v>27575</v>
      </c>
      <c r="N677" s="24">
        <v>780000</v>
      </c>
      <c r="O677" s="21">
        <f t="shared" si="21"/>
        <v>952705</v>
      </c>
    </row>
    <row r="678" spans="1:15" s="16" customFormat="1" ht="29" x14ac:dyDescent="0.35">
      <c r="A678" s="17" t="s">
        <v>222</v>
      </c>
      <c r="B678" s="17" t="s">
        <v>9181</v>
      </c>
      <c r="C678" s="17">
        <v>44430</v>
      </c>
      <c r="D678" s="17" t="s">
        <v>5179</v>
      </c>
      <c r="E678" s="19">
        <v>244430001350</v>
      </c>
      <c r="F678" s="19" t="s">
        <v>7968</v>
      </c>
      <c r="G678" s="19">
        <v>244430003562</v>
      </c>
      <c r="H678" s="18" t="s">
        <v>7976</v>
      </c>
      <c r="I678" s="18" t="s">
        <v>7977</v>
      </c>
      <c r="J678" s="17" t="s">
        <v>535</v>
      </c>
      <c r="K678" s="17">
        <v>1</v>
      </c>
      <c r="L678" s="24">
        <v>145130</v>
      </c>
      <c r="M678" s="20">
        <f t="shared" si="20"/>
        <v>27575</v>
      </c>
      <c r="N678" s="24">
        <v>780000</v>
      </c>
      <c r="O678" s="21">
        <f t="shared" si="21"/>
        <v>952705</v>
      </c>
    </row>
    <row r="679" spans="1:15" s="16" customFormat="1" ht="29" x14ac:dyDescent="0.35">
      <c r="A679" s="17" t="s">
        <v>222</v>
      </c>
      <c r="B679" s="17" t="s">
        <v>9181</v>
      </c>
      <c r="C679" s="17">
        <v>44430</v>
      </c>
      <c r="D679" s="17" t="s">
        <v>5179</v>
      </c>
      <c r="E679" s="19">
        <v>244430001350</v>
      </c>
      <c r="F679" s="19" t="s">
        <v>7968</v>
      </c>
      <c r="G679" s="19">
        <v>244430000019</v>
      </c>
      <c r="H679" s="18" t="s">
        <v>7978</v>
      </c>
      <c r="I679" s="18" t="s">
        <v>7974</v>
      </c>
      <c r="J679" s="17" t="s">
        <v>535</v>
      </c>
      <c r="K679" s="17">
        <v>1</v>
      </c>
      <c r="L679" s="24">
        <v>145130</v>
      </c>
      <c r="M679" s="20">
        <f t="shared" si="20"/>
        <v>27575</v>
      </c>
      <c r="N679" s="24">
        <v>780000</v>
      </c>
      <c r="O679" s="21">
        <f t="shared" si="21"/>
        <v>952705</v>
      </c>
    </row>
    <row r="680" spans="1:15" s="16" customFormat="1" ht="29" x14ac:dyDescent="0.35">
      <c r="A680" s="17" t="s">
        <v>222</v>
      </c>
      <c r="B680" s="17" t="s">
        <v>9181</v>
      </c>
      <c r="C680" s="17">
        <v>44430</v>
      </c>
      <c r="D680" s="17" t="s">
        <v>5179</v>
      </c>
      <c r="E680" s="19">
        <v>244430001350</v>
      </c>
      <c r="F680" s="19" t="s">
        <v>7968</v>
      </c>
      <c r="G680" s="19">
        <v>344430001656</v>
      </c>
      <c r="H680" s="18" t="s">
        <v>7979</v>
      </c>
      <c r="I680" s="18" t="s">
        <v>7980</v>
      </c>
      <c r="J680" s="17" t="s">
        <v>535</v>
      </c>
      <c r="K680" s="17">
        <v>1</v>
      </c>
      <c r="L680" s="24">
        <v>145130</v>
      </c>
      <c r="M680" s="20">
        <f t="shared" si="20"/>
        <v>27575</v>
      </c>
      <c r="N680" s="24">
        <v>780000</v>
      </c>
      <c r="O680" s="21">
        <f t="shared" si="21"/>
        <v>952705</v>
      </c>
    </row>
    <row r="681" spans="1:15" s="16" customFormat="1" ht="29" x14ac:dyDescent="0.35">
      <c r="A681" s="17" t="s">
        <v>222</v>
      </c>
      <c r="B681" s="17" t="s">
        <v>9181</v>
      </c>
      <c r="C681" s="17">
        <v>44430</v>
      </c>
      <c r="D681" s="17" t="s">
        <v>5179</v>
      </c>
      <c r="E681" s="19">
        <v>244430001350</v>
      </c>
      <c r="F681" s="19" t="s">
        <v>7968</v>
      </c>
      <c r="G681" s="19">
        <v>244430002364</v>
      </c>
      <c r="H681" s="18" t="s">
        <v>7981</v>
      </c>
      <c r="I681" s="18" t="s">
        <v>7982</v>
      </c>
      <c r="J681" s="17" t="s">
        <v>535</v>
      </c>
      <c r="K681" s="17">
        <v>2</v>
      </c>
      <c r="L681" s="24">
        <v>145130</v>
      </c>
      <c r="M681" s="20">
        <f t="shared" si="20"/>
        <v>27575</v>
      </c>
      <c r="N681" s="24">
        <v>780000</v>
      </c>
      <c r="O681" s="21">
        <f t="shared" si="21"/>
        <v>952705</v>
      </c>
    </row>
    <row r="682" spans="1:15" s="16" customFormat="1" ht="29" x14ac:dyDescent="0.35">
      <c r="A682" s="17" t="s">
        <v>222</v>
      </c>
      <c r="B682" s="17" t="s">
        <v>9181</v>
      </c>
      <c r="C682" s="17">
        <v>44430</v>
      </c>
      <c r="D682" s="17" t="s">
        <v>5179</v>
      </c>
      <c r="E682" s="19">
        <v>244430001350</v>
      </c>
      <c r="F682" s="19" t="s">
        <v>7968</v>
      </c>
      <c r="G682" s="19">
        <v>244430001716</v>
      </c>
      <c r="H682" s="18" t="s">
        <v>7983</v>
      </c>
      <c r="I682" s="18" t="s">
        <v>7980</v>
      </c>
      <c r="J682" s="17" t="s">
        <v>535</v>
      </c>
      <c r="K682" s="17">
        <v>1</v>
      </c>
      <c r="L682" s="24">
        <v>145130</v>
      </c>
      <c r="M682" s="20">
        <f t="shared" si="20"/>
        <v>27575</v>
      </c>
      <c r="N682" s="24">
        <v>780000</v>
      </c>
      <c r="O682" s="21">
        <f t="shared" si="21"/>
        <v>952705</v>
      </c>
    </row>
    <row r="683" spans="1:15" s="16" customFormat="1" ht="29" x14ac:dyDescent="0.35">
      <c r="A683" s="17" t="s">
        <v>222</v>
      </c>
      <c r="B683" s="17" t="s">
        <v>9181</v>
      </c>
      <c r="C683" s="17">
        <v>44430</v>
      </c>
      <c r="D683" s="17" t="s">
        <v>5179</v>
      </c>
      <c r="E683" s="19">
        <v>244430000116</v>
      </c>
      <c r="F683" s="19" t="s">
        <v>7984</v>
      </c>
      <c r="G683" s="19">
        <v>244430003727</v>
      </c>
      <c r="H683" s="18" t="s">
        <v>7985</v>
      </c>
      <c r="I683" s="18" t="s">
        <v>7986</v>
      </c>
      <c r="J683" s="17" t="s">
        <v>535</v>
      </c>
      <c r="K683" s="17">
        <v>1</v>
      </c>
      <c r="L683" s="24">
        <v>145130</v>
      </c>
      <c r="M683" s="20">
        <f t="shared" si="20"/>
        <v>27575</v>
      </c>
      <c r="N683" s="24">
        <v>780000</v>
      </c>
      <c r="O683" s="21">
        <f t="shared" si="21"/>
        <v>952705</v>
      </c>
    </row>
    <row r="684" spans="1:15" s="16" customFormat="1" ht="29" x14ac:dyDescent="0.35">
      <c r="A684" s="17" t="s">
        <v>222</v>
      </c>
      <c r="B684" s="17" t="s">
        <v>9181</v>
      </c>
      <c r="C684" s="17">
        <v>44430</v>
      </c>
      <c r="D684" s="17" t="s">
        <v>5179</v>
      </c>
      <c r="E684" s="19">
        <v>244430000116</v>
      </c>
      <c r="F684" s="19" t="s">
        <v>7984</v>
      </c>
      <c r="G684" s="19">
        <v>244430003921</v>
      </c>
      <c r="H684" s="18" t="s">
        <v>7987</v>
      </c>
      <c r="I684" s="18" t="s">
        <v>7986</v>
      </c>
      <c r="J684" s="17" t="s">
        <v>535</v>
      </c>
      <c r="K684" s="17">
        <v>1</v>
      </c>
      <c r="L684" s="24">
        <v>145130</v>
      </c>
      <c r="M684" s="20">
        <f t="shared" si="20"/>
        <v>27575</v>
      </c>
      <c r="N684" s="24">
        <v>780000</v>
      </c>
      <c r="O684" s="21">
        <f t="shared" si="21"/>
        <v>952705</v>
      </c>
    </row>
    <row r="685" spans="1:15" s="16" customFormat="1" ht="29" x14ac:dyDescent="0.35">
      <c r="A685" s="17" t="s">
        <v>222</v>
      </c>
      <c r="B685" s="17" t="s">
        <v>9181</v>
      </c>
      <c r="C685" s="17">
        <v>44430</v>
      </c>
      <c r="D685" s="17" t="s">
        <v>5179</v>
      </c>
      <c r="E685" s="19">
        <v>244430000116</v>
      </c>
      <c r="F685" s="19" t="s">
        <v>7984</v>
      </c>
      <c r="G685" s="19">
        <v>244430003964</v>
      </c>
      <c r="H685" s="18" t="s">
        <v>7988</v>
      </c>
      <c r="I685" s="18" t="s">
        <v>7989</v>
      </c>
      <c r="J685" s="17" t="s">
        <v>535</v>
      </c>
      <c r="K685" s="17">
        <v>1</v>
      </c>
      <c r="L685" s="24">
        <v>145130</v>
      </c>
      <c r="M685" s="20">
        <f t="shared" si="20"/>
        <v>27575</v>
      </c>
      <c r="N685" s="24">
        <v>780000</v>
      </c>
      <c r="O685" s="21">
        <f t="shared" si="21"/>
        <v>952705</v>
      </c>
    </row>
    <row r="686" spans="1:15" s="16" customFormat="1" ht="29" x14ac:dyDescent="0.35">
      <c r="A686" s="17" t="s">
        <v>222</v>
      </c>
      <c r="B686" s="17" t="s">
        <v>9181</v>
      </c>
      <c r="C686" s="17">
        <v>44430</v>
      </c>
      <c r="D686" s="17" t="s">
        <v>5179</v>
      </c>
      <c r="E686" s="19">
        <v>244430000116</v>
      </c>
      <c r="F686" s="19" t="s">
        <v>7984</v>
      </c>
      <c r="G686" s="19">
        <v>244430001767</v>
      </c>
      <c r="H686" s="18" t="s">
        <v>7990</v>
      </c>
      <c r="I686" s="18" t="s">
        <v>7991</v>
      </c>
      <c r="J686" s="17" t="s">
        <v>535</v>
      </c>
      <c r="K686" s="17">
        <v>1</v>
      </c>
      <c r="L686" s="24">
        <v>145130</v>
      </c>
      <c r="M686" s="20">
        <f t="shared" si="20"/>
        <v>27575</v>
      </c>
      <c r="N686" s="24">
        <v>780000</v>
      </c>
      <c r="O686" s="21">
        <f t="shared" si="21"/>
        <v>952705</v>
      </c>
    </row>
    <row r="687" spans="1:15" s="16" customFormat="1" ht="29" x14ac:dyDescent="0.35">
      <c r="A687" s="17" t="s">
        <v>222</v>
      </c>
      <c r="B687" s="17" t="s">
        <v>9181</v>
      </c>
      <c r="C687" s="17">
        <v>44430</v>
      </c>
      <c r="D687" s="17" t="s">
        <v>5179</v>
      </c>
      <c r="E687" s="19">
        <v>244430000116</v>
      </c>
      <c r="F687" s="19" t="s">
        <v>7984</v>
      </c>
      <c r="G687" s="19">
        <v>244430800082</v>
      </c>
      <c r="H687" s="18" t="s">
        <v>7992</v>
      </c>
      <c r="I687" s="18" t="s">
        <v>7993</v>
      </c>
      <c r="J687" s="17" t="s">
        <v>535</v>
      </c>
      <c r="K687" s="17">
        <v>1</v>
      </c>
      <c r="L687" s="24">
        <v>145130</v>
      </c>
      <c r="M687" s="20">
        <f t="shared" si="20"/>
        <v>27575</v>
      </c>
      <c r="N687" s="24">
        <v>780000</v>
      </c>
      <c r="O687" s="21">
        <f t="shared" si="21"/>
        <v>952705</v>
      </c>
    </row>
    <row r="688" spans="1:15" s="16" customFormat="1" ht="29" x14ac:dyDescent="0.35">
      <c r="A688" s="17" t="s">
        <v>222</v>
      </c>
      <c r="B688" s="17" t="s">
        <v>9181</v>
      </c>
      <c r="C688" s="17">
        <v>44430</v>
      </c>
      <c r="D688" s="17" t="s">
        <v>5179</v>
      </c>
      <c r="E688" s="19">
        <v>244430000116</v>
      </c>
      <c r="F688" s="19" t="s">
        <v>7984</v>
      </c>
      <c r="G688" s="19">
        <v>244430003948</v>
      </c>
      <c r="H688" s="18" t="s">
        <v>7994</v>
      </c>
      <c r="I688" s="18" t="s">
        <v>7986</v>
      </c>
      <c r="J688" s="17" t="s">
        <v>535</v>
      </c>
      <c r="K688" s="17">
        <v>1</v>
      </c>
      <c r="L688" s="24">
        <v>145130</v>
      </c>
      <c r="M688" s="20">
        <f t="shared" si="20"/>
        <v>27575</v>
      </c>
      <c r="N688" s="24">
        <v>780000</v>
      </c>
      <c r="O688" s="21">
        <f t="shared" si="21"/>
        <v>952705</v>
      </c>
    </row>
    <row r="689" spans="1:15" s="16" customFormat="1" ht="29" x14ac:dyDescent="0.35">
      <c r="A689" s="17" t="s">
        <v>222</v>
      </c>
      <c r="B689" s="17" t="s">
        <v>9181</v>
      </c>
      <c r="C689" s="17">
        <v>44430</v>
      </c>
      <c r="D689" s="17" t="s">
        <v>5179</v>
      </c>
      <c r="E689" s="19">
        <v>244430000116</v>
      </c>
      <c r="F689" s="19" t="s">
        <v>7984</v>
      </c>
      <c r="G689" s="19">
        <v>244430002763</v>
      </c>
      <c r="H689" s="18" t="s">
        <v>7995</v>
      </c>
      <c r="I689" s="18" t="s">
        <v>7996</v>
      </c>
      <c r="J689" s="17" t="s">
        <v>535</v>
      </c>
      <c r="K689" s="17">
        <v>1</v>
      </c>
      <c r="L689" s="24">
        <v>145130</v>
      </c>
      <c r="M689" s="20">
        <f t="shared" si="20"/>
        <v>27575</v>
      </c>
      <c r="N689" s="24">
        <v>780000</v>
      </c>
      <c r="O689" s="21">
        <f t="shared" si="21"/>
        <v>952705</v>
      </c>
    </row>
    <row r="690" spans="1:15" s="16" customFormat="1" ht="29" x14ac:dyDescent="0.35">
      <c r="A690" s="17" t="s">
        <v>222</v>
      </c>
      <c r="B690" s="17" t="s">
        <v>9181</v>
      </c>
      <c r="C690" s="17">
        <v>44430</v>
      </c>
      <c r="D690" s="17" t="s">
        <v>5179</v>
      </c>
      <c r="E690" s="19">
        <v>244430000116</v>
      </c>
      <c r="F690" s="19" t="s">
        <v>7984</v>
      </c>
      <c r="G690" s="19">
        <v>244430001775</v>
      </c>
      <c r="H690" s="18" t="s">
        <v>7997</v>
      </c>
      <c r="I690" s="18" t="s">
        <v>7998</v>
      </c>
      <c r="J690" s="17" t="s">
        <v>535</v>
      </c>
      <c r="K690" s="17">
        <v>1</v>
      </c>
      <c r="L690" s="24">
        <v>145130</v>
      </c>
      <c r="M690" s="20">
        <f t="shared" si="20"/>
        <v>27575</v>
      </c>
      <c r="N690" s="24">
        <v>780000</v>
      </c>
      <c r="O690" s="21">
        <f t="shared" si="21"/>
        <v>952705</v>
      </c>
    </row>
    <row r="691" spans="1:15" s="16" customFormat="1" ht="29" x14ac:dyDescent="0.35">
      <c r="A691" s="17" t="s">
        <v>222</v>
      </c>
      <c r="B691" s="17" t="s">
        <v>9181</v>
      </c>
      <c r="C691" s="17">
        <v>44430</v>
      </c>
      <c r="D691" s="17" t="s">
        <v>5179</v>
      </c>
      <c r="E691" s="19">
        <v>144430002491</v>
      </c>
      <c r="F691" s="19" t="s">
        <v>7999</v>
      </c>
      <c r="G691" s="19">
        <v>144430002491</v>
      </c>
      <c r="H691" s="18" t="s">
        <v>8000</v>
      </c>
      <c r="I691" s="18" t="s">
        <v>8001</v>
      </c>
      <c r="J691" s="17" t="s">
        <v>535</v>
      </c>
      <c r="K691" s="17">
        <v>1</v>
      </c>
      <c r="L691" s="24">
        <v>145130</v>
      </c>
      <c r="M691" s="20">
        <f t="shared" si="20"/>
        <v>27575</v>
      </c>
      <c r="N691" s="24">
        <v>780000</v>
      </c>
      <c r="O691" s="21">
        <f t="shared" si="21"/>
        <v>952705</v>
      </c>
    </row>
    <row r="692" spans="1:15" s="16" customFormat="1" ht="29" x14ac:dyDescent="0.35">
      <c r="A692" s="17" t="s">
        <v>222</v>
      </c>
      <c r="B692" s="17" t="s">
        <v>9181</v>
      </c>
      <c r="C692" s="17">
        <v>44430</v>
      </c>
      <c r="D692" s="17" t="s">
        <v>5179</v>
      </c>
      <c r="E692" s="19">
        <v>144430002491</v>
      </c>
      <c r="F692" s="19" t="s">
        <v>7999</v>
      </c>
      <c r="G692" s="19">
        <v>244430004421</v>
      </c>
      <c r="H692" s="18" t="s">
        <v>8002</v>
      </c>
      <c r="I692" s="18" t="s">
        <v>8003</v>
      </c>
      <c r="J692" s="17" t="s">
        <v>535</v>
      </c>
      <c r="K692" s="17">
        <v>1</v>
      </c>
      <c r="L692" s="24">
        <v>145130</v>
      </c>
      <c r="M692" s="20">
        <f t="shared" si="20"/>
        <v>27575</v>
      </c>
      <c r="N692" s="24">
        <v>780000</v>
      </c>
      <c r="O692" s="21">
        <f t="shared" si="21"/>
        <v>952705</v>
      </c>
    </row>
    <row r="693" spans="1:15" s="16" customFormat="1" ht="29" x14ac:dyDescent="0.35">
      <c r="A693" s="17" t="s">
        <v>222</v>
      </c>
      <c r="B693" s="17" t="s">
        <v>9181</v>
      </c>
      <c r="C693" s="17">
        <v>44430</v>
      </c>
      <c r="D693" s="17" t="s">
        <v>5179</v>
      </c>
      <c r="E693" s="19">
        <v>144430002491</v>
      </c>
      <c r="F693" s="19" t="s">
        <v>7999</v>
      </c>
      <c r="G693" s="19">
        <v>244430003516</v>
      </c>
      <c r="H693" s="18" t="s">
        <v>8004</v>
      </c>
      <c r="I693" s="18" t="s">
        <v>8005</v>
      </c>
      <c r="J693" s="17" t="s">
        <v>535</v>
      </c>
      <c r="K693" s="17">
        <v>1</v>
      </c>
      <c r="L693" s="24">
        <v>145130</v>
      </c>
      <c r="M693" s="20">
        <f t="shared" si="20"/>
        <v>27575</v>
      </c>
      <c r="N693" s="24">
        <v>780000</v>
      </c>
      <c r="O693" s="21">
        <f t="shared" si="21"/>
        <v>952705</v>
      </c>
    </row>
    <row r="694" spans="1:15" s="16" customFormat="1" ht="29" x14ac:dyDescent="0.35">
      <c r="A694" s="17" t="s">
        <v>222</v>
      </c>
      <c r="B694" s="17" t="s">
        <v>9181</v>
      </c>
      <c r="C694" s="17">
        <v>44430</v>
      </c>
      <c r="D694" s="17" t="s">
        <v>5179</v>
      </c>
      <c r="E694" s="19">
        <v>144430002491</v>
      </c>
      <c r="F694" s="19" t="s">
        <v>7999</v>
      </c>
      <c r="G694" s="19">
        <v>244430004715</v>
      </c>
      <c r="H694" s="18" t="s">
        <v>8006</v>
      </c>
      <c r="I694" s="18" t="s">
        <v>8007</v>
      </c>
      <c r="J694" s="17" t="s">
        <v>535</v>
      </c>
      <c r="K694" s="17">
        <v>1</v>
      </c>
      <c r="L694" s="24">
        <v>145130</v>
      </c>
      <c r="M694" s="20">
        <f t="shared" si="20"/>
        <v>27575</v>
      </c>
      <c r="N694" s="24">
        <v>780000</v>
      </c>
      <c r="O694" s="21">
        <f t="shared" si="21"/>
        <v>952705</v>
      </c>
    </row>
    <row r="695" spans="1:15" s="16" customFormat="1" ht="29" x14ac:dyDescent="0.35">
      <c r="A695" s="17" t="s">
        <v>222</v>
      </c>
      <c r="B695" s="17" t="s">
        <v>9181</v>
      </c>
      <c r="C695" s="17">
        <v>44430</v>
      </c>
      <c r="D695" s="17" t="s">
        <v>5179</v>
      </c>
      <c r="E695" s="19">
        <v>144430002491</v>
      </c>
      <c r="F695" s="19" t="s">
        <v>7999</v>
      </c>
      <c r="G695" s="19">
        <v>244430003972</v>
      </c>
      <c r="H695" s="18" t="s">
        <v>8008</v>
      </c>
      <c r="I695" s="18" t="s">
        <v>8009</v>
      </c>
      <c r="J695" s="17" t="s">
        <v>535</v>
      </c>
      <c r="K695" s="17">
        <v>1</v>
      </c>
      <c r="L695" s="24">
        <v>145130</v>
      </c>
      <c r="M695" s="20">
        <f t="shared" si="20"/>
        <v>27575</v>
      </c>
      <c r="N695" s="24">
        <v>780000</v>
      </c>
      <c r="O695" s="21">
        <f t="shared" si="21"/>
        <v>952705</v>
      </c>
    </row>
    <row r="696" spans="1:15" s="16" customFormat="1" ht="29" x14ac:dyDescent="0.35">
      <c r="A696" s="17" t="s">
        <v>222</v>
      </c>
      <c r="B696" s="17" t="s">
        <v>9181</v>
      </c>
      <c r="C696" s="17">
        <v>44430</v>
      </c>
      <c r="D696" s="17" t="s">
        <v>5179</v>
      </c>
      <c r="E696" s="19">
        <v>144430002491</v>
      </c>
      <c r="F696" s="19" t="s">
        <v>7999</v>
      </c>
      <c r="G696" s="19">
        <v>244430004057</v>
      </c>
      <c r="H696" s="18" t="s">
        <v>8010</v>
      </c>
      <c r="I696" s="18" t="s">
        <v>8011</v>
      </c>
      <c r="J696" s="17" t="s">
        <v>535</v>
      </c>
      <c r="K696" s="17">
        <v>1</v>
      </c>
      <c r="L696" s="24">
        <v>145130</v>
      </c>
      <c r="M696" s="20">
        <f t="shared" si="20"/>
        <v>27575</v>
      </c>
      <c r="N696" s="24">
        <v>780000</v>
      </c>
      <c r="O696" s="21">
        <f t="shared" si="21"/>
        <v>952705</v>
      </c>
    </row>
    <row r="697" spans="1:15" s="16" customFormat="1" ht="29" x14ac:dyDescent="0.35">
      <c r="A697" s="17" t="s">
        <v>222</v>
      </c>
      <c r="B697" s="17" t="s">
        <v>9181</v>
      </c>
      <c r="C697" s="17">
        <v>44430</v>
      </c>
      <c r="D697" s="17" t="s">
        <v>5179</v>
      </c>
      <c r="E697" s="19">
        <v>144430000073</v>
      </c>
      <c r="F697" s="19" t="s">
        <v>8012</v>
      </c>
      <c r="G697" s="19">
        <v>144430000065</v>
      </c>
      <c r="H697" s="18" t="s">
        <v>8013</v>
      </c>
      <c r="I697" s="18" t="s">
        <v>8014</v>
      </c>
      <c r="J697" s="17" t="s">
        <v>523</v>
      </c>
      <c r="K697" s="17">
        <v>4</v>
      </c>
      <c r="L697" s="24">
        <v>145130</v>
      </c>
      <c r="M697" s="20">
        <f t="shared" si="20"/>
        <v>27575</v>
      </c>
      <c r="N697" s="24">
        <v>780000</v>
      </c>
      <c r="O697" s="21">
        <f t="shared" si="21"/>
        <v>952705</v>
      </c>
    </row>
    <row r="698" spans="1:15" s="16" customFormat="1" ht="29" x14ac:dyDescent="0.35">
      <c r="A698" s="17" t="s">
        <v>222</v>
      </c>
      <c r="B698" s="17" t="s">
        <v>9181</v>
      </c>
      <c r="C698" s="17">
        <v>44430</v>
      </c>
      <c r="D698" s="17" t="s">
        <v>5179</v>
      </c>
      <c r="E698" s="19">
        <v>244430000469</v>
      </c>
      <c r="F698" s="19" t="s">
        <v>5180</v>
      </c>
      <c r="G698" s="19">
        <v>244430002976</v>
      </c>
      <c r="H698" s="18" t="s">
        <v>8015</v>
      </c>
      <c r="I698" s="18" t="s">
        <v>8016</v>
      </c>
      <c r="J698" s="17" t="s">
        <v>535</v>
      </c>
      <c r="K698" s="17">
        <v>1</v>
      </c>
      <c r="L698" s="24">
        <v>145130</v>
      </c>
      <c r="M698" s="20">
        <f t="shared" si="20"/>
        <v>27575</v>
      </c>
      <c r="N698" s="24">
        <v>780000</v>
      </c>
      <c r="O698" s="21">
        <f t="shared" si="21"/>
        <v>952705</v>
      </c>
    </row>
    <row r="699" spans="1:15" s="16" customFormat="1" ht="29" x14ac:dyDescent="0.35">
      <c r="A699" s="17" t="s">
        <v>222</v>
      </c>
      <c r="B699" s="17" t="s">
        <v>9181</v>
      </c>
      <c r="C699" s="17">
        <v>44430</v>
      </c>
      <c r="D699" s="17" t="s">
        <v>5179</v>
      </c>
      <c r="E699" s="19">
        <v>244430001635</v>
      </c>
      <c r="F699" s="19" t="s">
        <v>8017</v>
      </c>
      <c r="G699" s="19">
        <v>244430001635</v>
      </c>
      <c r="H699" s="18" t="s">
        <v>8018</v>
      </c>
      <c r="I699" s="18" t="s">
        <v>8019</v>
      </c>
      <c r="J699" s="17" t="s">
        <v>523</v>
      </c>
      <c r="K699" s="17">
        <v>1</v>
      </c>
      <c r="L699" s="24">
        <v>145130</v>
      </c>
      <c r="M699" s="20">
        <f t="shared" si="20"/>
        <v>27575</v>
      </c>
      <c r="N699" s="24">
        <v>780000</v>
      </c>
      <c r="O699" s="21">
        <f t="shared" si="21"/>
        <v>952705</v>
      </c>
    </row>
    <row r="700" spans="1:15" s="16" customFormat="1" x14ac:dyDescent="0.35">
      <c r="A700" s="17" t="s">
        <v>222</v>
      </c>
      <c r="B700" s="17" t="s">
        <v>9181</v>
      </c>
      <c r="C700" s="17">
        <v>44430</v>
      </c>
      <c r="D700" s="17" t="s">
        <v>5179</v>
      </c>
      <c r="E700" s="19">
        <v>144430000031</v>
      </c>
      <c r="F700" s="19" t="s">
        <v>8020</v>
      </c>
      <c r="G700" s="19">
        <v>144430000570</v>
      </c>
      <c r="H700" s="18" t="s">
        <v>8021</v>
      </c>
      <c r="I700" s="18" t="s">
        <v>8022</v>
      </c>
      <c r="J700" s="17" t="s">
        <v>523</v>
      </c>
      <c r="K700" s="17">
        <v>2</v>
      </c>
      <c r="L700" s="24">
        <v>145130</v>
      </c>
      <c r="M700" s="20">
        <f t="shared" si="20"/>
        <v>27575</v>
      </c>
      <c r="N700" s="24">
        <v>780000</v>
      </c>
      <c r="O700" s="21">
        <f t="shared" si="21"/>
        <v>952705</v>
      </c>
    </row>
    <row r="701" spans="1:15" s="16" customFormat="1" x14ac:dyDescent="0.35">
      <c r="A701" s="17" t="s">
        <v>222</v>
      </c>
      <c r="B701" s="17" t="s">
        <v>9181</v>
      </c>
      <c r="C701" s="17">
        <v>44430</v>
      </c>
      <c r="D701" s="17" t="s">
        <v>5179</v>
      </c>
      <c r="E701" s="19">
        <v>144430000031</v>
      </c>
      <c r="F701" s="19" t="s">
        <v>8020</v>
      </c>
      <c r="G701" s="19">
        <v>144430001886</v>
      </c>
      <c r="H701" s="18" t="s">
        <v>8023</v>
      </c>
      <c r="I701" s="18" t="s">
        <v>8024</v>
      </c>
      <c r="J701" s="17" t="s">
        <v>523</v>
      </c>
      <c r="K701" s="17">
        <v>1</v>
      </c>
      <c r="L701" s="24">
        <v>145130</v>
      </c>
      <c r="M701" s="20">
        <f t="shared" si="20"/>
        <v>27575</v>
      </c>
      <c r="N701" s="24">
        <v>780000</v>
      </c>
      <c r="O701" s="21">
        <f t="shared" si="21"/>
        <v>952705</v>
      </c>
    </row>
    <row r="702" spans="1:15" s="16" customFormat="1" ht="29" x14ac:dyDescent="0.35">
      <c r="A702" s="17" t="s">
        <v>222</v>
      </c>
      <c r="B702" s="17" t="s">
        <v>9181</v>
      </c>
      <c r="C702" s="17">
        <v>44430</v>
      </c>
      <c r="D702" s="17" t="s">
        <v>5179</v>
      </c>
      <c r="E702" s="19">
        <v>144430000669</v>
      </c>
      <c r="F702" s="19" t="s">
        <v>8025</v>
      </c>
      <c r="G702" s="19">
        <v>144430000669</v>
      </c>
      <c r="H702" s="18" t="s">
        <v>8026</v>
      </c>
      <c r="I702" s="18" t="s">
        <v>8027</v>
      </c>
      <c r="J702" s="17" t="s">
        <v>523</v>
      </c>
      <c r="K702" s="17">
        <v>3</v>
      </c>
      <c r="L702" s="24">
        <v>145130</v>
      </c>
      <c r="M702" s="20">
        <f t="shared" si="20"/>
        <v>27575</v>
      </c>
      <c r="N702" s="24">
        <v>780000</v>
      </c>
      <c r="O702" s="21">
        <f t="shared" si="21"/>
        <v>952705</v>
      </c>
    </row>
    <row r="703" spans="1:15" s="16" customFormat="1" x14ac:dyDescent="0.35">
      <c r="A703" s="17" t="s">
        <v>222</v>
      </c>
      <c r="B703" s="17" t="s">
        <v>9181</v>
      </c>
      <c r="C703" s="17">
        <v>44430</v>
      </c>
      <c r="D703" s="17" t="s">
        <v>5179</v>
      </c>
      <c r="E703" s="19">
        <v>144430000499</v>
      </c>
      <c r="F703" s="19" t="s">
        <v>8028</v>
      </c>
      <c r="G703" s="19">
        <v>144430000359</v>
      </c>
      <c r="H703" s="18" t="s">
        <v>8029</v>
      </c>
      <c r="I703" s="18" t="s">
        <v>8030</v>
      </c>
      <c r="J703" s="17" t="s">
        <v>523</v>
      </c>
      <c r="K703" s="17">
        <v>3</v>
      </c>
      <c r="L703" s="24">
        <v>145130</v>
      </c>
      <c r="M703" s="20">
        <f t="shared" si="20"/>
        <v>27575</v>
      </c>
      <c r="N703" s="24">
        <v>780000</v>
      </c>
      <c r="O703" s="21">
        <f t="shared" si="21"/>
        <v>952705</v>
      </c>
    </row>
    <row r="704" spans="1:15" s="16" customFormat="1" x14ac:dyDescent="0.35">
      <c r="A704" s="17" t="s">
        <v>222</v>
      </c>
      <c r="B704" s="17" t="s">
        <v>9181</v>
      </c>
      <c r="C704" s="17">
        <v>44430</v>
      </c>
      <c r="D704" s="17" t="s">
        <v>5179</v>
      </c>
      <c r="E704" s="19">
        <v>144430000511</v>
      </c>
      <c r="F704" s="19" t="s">
        <v>8031</v>
      </c>
      <c r="G704" s="19">
        <v>144430800177</v>
      </c>
      <c r="H704" s="18" t="s">
        <v>8032</v>
      </c>
      <c r="I704" s="18" t="s">
        <v>8033</v>
      </c>
      <c r="J704" s="17" t="s">
        <v>523</v>
      </c>
      <c r="K704" s="17">
        <v>4</v>
      </c>
      <c r="L704" s="24">
        <v>145130</v>
      </c>
      <c r="M704" s="20">
        <f t="shared" si="20"/>
        <v>27575</v>
      </c>
      <c r="N704" s="24">
        <v>780000</v>
      </c>
      <c r="O704" s="21">
        <f t="shared" si="21"/>
        <v>952705</v>
      </c>
    </row>
    <row r="705" spans="1:15" s="16" customFormat="1" ht="29" x14ac:dyDescent="0.35">
      <c r="A705" s="17" t="s">
        <v>222</v>
      </c>
      <c r="B705" s="17" t="s">
        <v>9181</v>
      </c>
      <c r="C705" s="17">
        <v>44430</v>
      </c>
      <c r="D705" s="17" t="s">
        <v>5179</v>
      </c>
      <c r="E705" s="19">
        <v>144430004320</v>
      </c>
      <c r="F705" s="19" t="s">
        <v>8034</v>
      </c>
      <c r="G705" s="19">
        <v>144430000677</v>
      </c>
      <c r="H705" s="18" t="s">
        <v>8035</v>
      </c>
      <c r="I705" s="18" t="s">
        <v>8036</v>
      </c>
      <c r="J705" s="17" t="s">
        <v>523</v>
      </c>
      <c r="K705" s="17">
        <v>4</v>
      </c>
      <c r="L705" s="24">
        <v>145130</v>
      </c>
      <c r="M705" s="20">
        <f t="shared" si="20"/>
        <v>27575</v>
      </c>
      <c r="N705" s="24">
        <v>780000</v>
      </c>
      <c r="O705" s="21">
        <f t="shared" si="21"/>
        <v>952705</v>
      </c>
    </row>
    <row r="706" spans="1:15" s="16" customFormat="1" ht="29" x14ac:dyDescent="0.35">
      <c r="A706" s="17" t="s">
        <v>222</v>
      </c>
      <c r="B706" s="17" t="s">
        <v>9181</v>
      </c>
      <c r="C706" s="17">
        <v>44430</v>
      </c>
      <c r="D706" s="17" t="s">
        <v>5179</v>
      </c>
      <c r="E706" s="19">
        <v>244430001406</v>
      </c>
      <c r="F706" s="19" t="s">
        <v>8037</v>
      </c>
      <c r="G706" s="19">
        <v>244430001406</v>
      </c>
      <c r="H706" s="18" t="s">
        <v>8038</v>
      </c>
      <c r="I706" s="18" t="s">
        <v>8039</v>
      </c>
      <c r="J706" s="17" t="s">
        <v>523</v>
      </c>
      <c r="K706" s="17">
        <v>1</v>
      </c>
      <c r="L706" s="24">
        <v>145130</v>
      </c>
      <c r="M706" s="20">
        <f t="shared" si="20"/>
        <v>27575</v>
      </c>
      <c r="N706" s="24">
        <v>780000</v>
      </c>
      <c r="O706" s="21">
        <f t="shared" si="21"/>
        <v>952705</v>
      </c>
    </row>
    <row r="707" spans="1:15" s="16" customFormat="1" ht="29" x14ac:dyDescent="0.35">
      <c r="A707" s="17" t="s">
        <v>222</v>
      </c>
      <c r="B707" s="17" t="s">
        <v>9181</v>
      </c>
      <c r="C707" s="17">
        <v>44430</v>
      </c>
      <c r="D707" s="17" t="s">
        <v>5179</v>
      </c>
      <c r="E707" s="19">
        <v>144430001231</v>
      </c>
      <c r="F707" s="19" t="s">
        <v>8040</v>
      </c>
      <c r="G707" s="19">
        <v>144430001266</v>
      </c>
      <c r="H707" s="18" t="s">
        <v>4975</v>
      </c>
      <c r="I707" s="18" t="s">
        <v>8041</v>
      </c>
      <c r="J707" s="17" t="s">
        <v>523</v>
      </c>
      <c r="K707" s="17">
        <v>3</v>
      </c>
      <c r="L707" s="24">
        <v>145130</v>
      </c>
      <c r="M707" s="20">
        <f t="shared" si="20"/>
        <v>27575</v>
      </c>
      <c r="N707" s="24">
        <v>780000</v>
      </c>
      <c r="O707" s="21">
        <f t="shared" si="21"/>
        <v>952705</v>
      </c>
    </row>
    <row r="708" spans="1:15" s="16" customFormat="1" x14ac:dyDescent="0.35">
      <c r="A708" s="17" t="s">
        <v>222</v>
      </c>
      <c r="B708" s="17" t="s">
        <v>9181</v>
      </c>
      <c r="C708" s="17">
        <v>44430</v>
      </c>
      <c r="D708" s="17" t="s">
        <v>5179</v>
      </c>
      <c r="E708" s="19">
        <v>144430001231</v>
      </c>
      <c r="F708" s="19" t="s">
        <v>8040</v>
      </c>
      <c r="G708" s="19">
        <v>144430002874</v>
      </c>
      <c r="H708" s="18" t="s">
        <v>2988</v>
      </c>
      <c r="I708" s="18" t="s">
        <v>8042</v>
      </c>
      <c r="J708" s="17" t="s">
        <v>523</v>
      </c>
      <c r="K708" s="17">
        <v>2</v>
      </c>
      <c r="L708" s="24">
        <v>145130</v>
      </c>
      <c r="M708" s="20">
        <f t="shared" si="20"/>
        <v>27575</v>
      </c>
      <c r="N708" s="24">
        <v>780000</v>
      </c>
      <c r="O708" s="21">
        <f t="shared" si="21"/>
        <v>952705</v>
      </c>
    </row>
    <row r="709" spans="1:15" s="16" customFormat="1" ht="43.5" x14ac:dyDescent="0.35">
      <c r="A709" s="17" t="s">
        <v>222</v>
      </c>
      <c r="B709" s="17" t="s">
        <v>9181</v>
      </c>
      <c r="C709" s="17">
        <v>44430</v>
      </c>
      <c r="D709" s="17" t="s">
        <v>5179</v>
      </c>
      <c r="E709" s="19">
        <v>144430001231</v>
      </c>
      <c r="F709" s="19" t="s">
        <v>8040</v>
      </c>
      <c r="G709" s="19">
        <v>144430000006</v>
      </c>
      <c r="H709" s="18" t="s">
        <v>8043</v>
      </c>
      <c r="I709" s="18" t="s">
        <v>8044</v>
      </c>
      <c r="J709" s="17" t="s">
        <v>523</v>
      </c>
      <c r="K709" s="17">
        <v>2</v>
      </c>
      <c r="L709" s="24">
        <v>145130</v>
      </c>
      <c r="M709" s="20">
        <f t="shared" si="20"/>
        <v>27575</v>
      </c>
      <c r="N709" s="24">
        <v>1120000</v>
      </c>
      <c r="O709" s="21">
        <f t="shared" si="21"/>
        <v>1292705</v>
      </c>
    </row>
    <row r="710" spans="1:15" s="16" customFormat="1" ht="43.5" x14ac:dyDescent="0.35">
      <c r="A710" s="17" t="s">
        <v>222</v>
      </c>
      <c r="B710" s="17" t="s">
        <v>9181</v>
      </c>
      <c r="C710" s="17">
        <v>44430</v>
      </c>
      <c r="D710" s="17" t="s">
        <v>5179</v>
      </c>
      <c r="E710" s="19">
        <v>244430002119</v>
      </c>
      <c r="F710" s="19" t="s">
        <v>8045</v>
      </c>
      <c r="G710" s="19">
        <v>244430002119</v>
      </c>
      <c r="H710" s="18" t="s">
        <v>8046</v>
      </c>
      <c r="I710" s="18" t="s">
        <v>8047</v>
      </c>
      <c r="J710" s="17" t="s">
        <v>523</v>
      </c>
      <c r="K710" s="17">
        <v>3</v>
      </c>
      <c r="L710" s="24">
        <v>145130</v>
      </c>
      <c r="M710" s="20">
        <f t="shared" si="20"/>
        <v>27575</v>
      </c>
      <c r="N710" s="24">
        <v>1120000</v>
      </c>
      <c r="O710" s="21">
        <f t="shared" si="21"/>
        <v>1292705</v>
      </c>
    </row>
    <row r="711" spans="1:15" s="16" customFormat="1" x14ac:dyDescent="0.35">
      <c r="A711" s="17" t="s">
        <v>222</v>
      </c>
      <c r="B711" s="17" t="s">
        <v>9181</v>
      </c>
      <c r="C711" s="17">
        <v>44430</v>
      </c>
      <c r="D711" s="17" t="s">
        <v>5179</v>
      </c>
      <c r="E711" s="19">
        <v>244430002119</v>
      </c>
      <c r="F711" s="19" t="s">
        <v>8045</v>
      </c>
      <c r="G711" s="19">
        <v>144430002599</v>
      </c>
      <c r="H711" s="18" t="s">
        <v>8048</v>
      </c>
      <c r="I711" s="18" t="s">
        <v>8049</v>
      </c>
      <c r="J711" s="17" t="s">
        <v>523</v>
      </c>
      <c r="K711" s="17">
        <v>2</v>
      </c>
      <c r="L711" s="24">
        <v>145130</v>
      </c>
      <c r="M711" s="20">
        <f t="shared" ref="M711:M774" si="22">ROUND(L711*0.19,0)</f>
        <v>27575</v>
      </c>
      <c r="N711" s="24">
        <v>1120000</v>
      </c>
      <c r="O711" s="21">
        <f t="shared" ref="O711:O774" si="23">+L711+M711+N711</f>
        <v>1292705</v>
      </c>
    </row>
    <row r="712" spans="1:15" s="16" customFormat="1" ht="29" x14ac:dyDescent="0.35">
      <c r="A712" s="17" t="s">
        <v>222</v>
      </c>
      <c r="B712" s="17" t="s">
        <v>9181</v>
      </c>
      <c r="C712" s="17">
        <v>44430</v>
      </c>
      <c r="D712" s="17" t="s">
        <v>5179</v>
      </c>
      <c r="E712" s="19">
        <v>244430002119</v>
      </c>
      <c r="F712" s="19" t="s">
        <v>8045</v>
      </c>
      <c r="G712" s="19">
        <v>144430002408</v>
      </c>
      <c r="H712" s="18" t="s">
        <v>8050</v>
      </c>
      <c r="I712" s="18" t="s">
        <v>8051</v>
      </c>
      <c r="J712" s="17" t="s">
        <v>523</v>
      </c>
      <c r="K712" s="17">
        <v>4</v>
      </c>
      <c r="L712" s="24">
        <v>145130</v>
      </c>
      <c r="M712" s="20">
        <f t="shared" si="22"/>
        <v>27575</v>
      </c>
      <c r="N712" s="24">
        <v>1120000</v>
      </c>
      <c r="O712" s="21">
        <f t="shared" si="23"/>
        <v>1292705</v>
      </c>
    </row>
    <row r="713" spans="1:15" s="16" customFormat="1" ht="43.5" x14ac:dyDescent="0.35">
      <c r="A713" s="17" t="s">
        <v>222</v>
      </c>
      <c r="B713" s="17" t="s">
        <v>9181</v>
      </c>
      <c r="C713" s="17">
        <v>44847</v>
      </c>
      <c r="D713" s="17" t="s">
        <v>4424</v>
      </c>
      <c r="E713" s="19">
        <v>244847800054</v>
      </c>
      <c r="F713" s="19" t="s">
        <v>5637</v>
      </c>
      <c r="G713" s="19">
        <v>244847800015</v>
      </c>
      <c r="H713" s="18" t="s">
        <v>8052</v>
      </c>
      <c r="I713" s="18" t="s">
        <v>8053</v>
      </c>
      <c r="J713" s="17" t="s">
        <v>535</v>
      </c>
      <c r="K713" s="17">
        <v>1</v>
      </c>
      <c r="L713" s="24">
        <v>145130</v>
      </c>
      <c r="M713" s="20">
        <f t="shared" si="22"/>
        <v>27575</v>
      </c>
      <c r="N713" s="24">
        <v>1120000</v>
      </c>
      <c r="O713" s="21">
        <f t="shared" si="23"/>
        <v>1292705</v>
      </c>
    </row>
    <row r="714" spans="1:15" s="16" customFormat="1" ht="43.5" x14ac:dyDescent="0.35">
      <c r="A714" s="17" t="s">
        <v>222</v>
      </c>
      <c r="B714" s="17" t="s">
        <v>9181</v>
      </c>
      <c r="C714" s="17">
        <v>44847</v>
      </c>
      <c r="D714" s="17" t="s">
        <v>4424</v>
      </c>
      <c r="E714" s="19">
        <v>244847800054</v>
      </c>
      <c r="F714" s="19" t="s">
        <v>5637</v>
      </c>
      <c r="G714" s="19">
        <v>244847800021</v>
      </c>
      <c r="H714" s="18" t="s">
        <v>8054</v>
      </c>
      <c r="I714" s="18" t="s">
        <v>8055</v>
      </c>
      <c r="J714" s="17" t="s">
        <v>535</v>
      </c>
      <c r="K714" s="17">
        <v>2</v>
      </c>
      <c r="L714" s="24">
        <v>145130</v>
      </c>
      <c r="M714" s="20">
        <f t="shared" si="22"/>
        <v>27575</v>
      </c>
      <c r="N714" s="24">
        <v>1035000</v>
      </c>
      <c r="O714" s="21">
        <f t="shared" si="23"/>
        <v>1207705</v>
      </c>
    </row>
    <row r="715" spans="1:15" s="16" customFormat="1" ht="43.5" x14ac:dyDescent="0.35">
      <c r="A715" s="17" t="s">
        <v>222</v>
      </c>
      <c r="B715" s="17" t="s">
        <v>9181</v>
      </c>
      <c r="C715" s="17">
        <v>44847</v>
      </c>
      <c r="D715" s="17" t="s">
        <v>4424</v>
      </c>
      <c r="E715" s="19">
        <v>244847800054</v>
      </c>
      <c r="F715" s="19" t="s">
        <v>5637</v>
      </c>
      <c r="G715" s="19">
        <v>244847800034</v>
      </c>
      <c r="H715" s="18" t="s">
        <v>8056</v>
      </c>
      <c r="I715" s="18" t="s">
        <v>8057</v>
      </c>
      <c r="J715" s="17" t="s">
        <v>535</v>
      </c>
      <c r="K715" s="17">
        <v>1</v>
      </c>
      <c r="L715" s="24">
        <v>145130</v>
      </c>
      <c r="M715" s="20">
        <f t="shared" si="22"/>
        <v>27575</v>
      </c>
      <c r="N715" s="24">
        <v>1035000</v>
      </c>
      <c r="O715" s="21">
        <f t="shared" si="23"/>
        <v>1207705</v>
      </c>
    </row>
    <row r="716" spans="1:15" s="16" customFormat="1" ht="43.5" x14ac:dyDescent="0.35">
      <c r="A716" s="17" t="s">
        <v>222</v>
      </c>
      <c r="B716" s="17" t="s">
        <v>9181</v>
      </c>
      <c r="C716" s="17">
        <v>44847</v>
      </c>
      <c r="D716" s="17" t="s">
        <v>4424</v>
      </c>
      <c r="E716" s="19">
        <v>244847800054</v>
      </c>
      <c r="F716" s="19" t="s">
        <v>5637</v>
      </c>
      <c r="G716" s="19">
        <v>244847800038</v>
      </c>
      <c r="H716" s="18" t="s">
        <v>8058</v>
      </c>
      <c r="I716" s="18" t="s">
        <v>8059</v>
      </c>
      <c r="J716" s="17" t="s">
        <v>535</v>
      </c>
      <c r="K716" s="17">
        <v>2</v>
      </c>
      <c r="L716" s="24">
        <v>145130</v>
      </c>
      <c r="M716" s="20">
        <f t="shared" si="22"/>
        <v>27575</v>
      </c>
      <c r="N716" s="24">
        <v>1035000</v>
      </c>
      <c r="O716" s="21">
        <f t="shared" si="23"/>
        <v>1207705</v>
      </c>
    </row>
    <row r="717" spans="1:15" s="16" customFormat="1" ht="43.5" x14ac:dyDescent="0.35">
      <c r="A717" s="17" t="s">
        <v>222</v>
      </c>
      <c r="B717" s="17" t="s">
        <v>9181</v>
      </c>
      <c r="C717" s="17">
        <v>44847</v>
      </c>
      <c r="D717" s="17" t="s">
        <v>4424</v>
      </c>
      <c r="E717" s="19">
        <v>244847800054</v>
      </c>
      <c r="F717" s="19" t="s">
        <v>5637</v>
      </c>
      <c r="G717" s="19">
        <v>244847800042</v>
      </c>
      <c r="H717" s="18" t="s">
        <v>8060</v>
      </c>
      <c r="I717" s="18" t="s">
        <v>8061</v>
      </c>
      <c r="J717" s="17" t="s">
        <v>535</v>
      </c>
      <c r="K717" s="17">
        <v>1</v>
      </c>
      <c r="L717" s="24">
        <v>145130</v>
      </c>
      <c r="M717" s="20">
        <f t="shared" si="22"/>
        <v>27575</v>
      </c>
      <c r="N717" s="24">
        <v>1035000</v>
      </c>
      <c r="O717" s="21">
        <f t="shared" si="23"/>
        <v>1207705</v>
      </c>
    </row>
    <row r="718" spans="1:15" s="16" customFormat="1" ht="43.5" x14ac:dyDescent="0.35">
      <c r="A718" s="17" t="s">
        <v>222</v>
      </c>
      <c r="B718" s="17" t="s">
        <v>9181</v>
      </c>
      <c r="C718" s="17">
        <v>44847</v>
      </c>
      <c r="D718" s="17" t="s">
        <v>4424</v>
      </c>
      <c r="E718" s="19">
        <v>244847800054</v>
      </c>
      <c r="F718" s="19" t="s">
        <v>5637</v>
      </c>
      <c r="G718" s="19">
        <v>244847800046</v>
      </c>
      <c r="H718" s="18" t="s">
        <v>8062</v>
      </c>
      <c r="I718" s="18" t="s">
        <v>8063</v>
      </c>
      <c r="J718" s="17" t="s">
        <v>535</v>
      </c>
      <c r="K718" s="17">
        <v>1</v>
      </c>
      <c r="L718" s="24">
        <v>145130</v>
      </c>
      <c r="M718" s="20">
        <f t="shared" si="22"/>
        <v>27575</v>
      </c>
      <c r="N718" s="24">
        <v>1035000</v>
      </c>
      <c r="O718" s="21">
        <f t="shared" si="23"/>
        <v>1207705</v>
      </c>
    </row>
    <row r="719" spans="1:15" s="16" customFormat="1" ht="43.5" x14ac:dyDescent="0.35">
      <c r="A719" s="17" t="s">
        <v>222</v>
      </c>
      <c r="B719" s="17" t="s">
        <v>9181</v>
      </c>
      <c r="C719" s="17">
        <v>44847</v>
      </c>
      <c r="D719" s="17" t="s">
        <v>4424</v>
      </c>
      <c r="E719" s="19">
        <v>244847800054</v>
      </c>
      <c r="F719" s="19" t="s">
        <v>5637</v>
      </c>
      <c r="G719" s="19">
        <v>244847800047</v>
      </c>
      <c r="H719" s="18" t="s">
        <v>8064</v>
      </c>
      <c r="I719" s="18" t="s">
        <v>8065</v>
      </c>
      <c r="J719" s="17" t="s">
        <v>535</v>
      </c>
      <c r="K719" s="17">
        <v>2</v>
      </c>
      <c r="L719" s="24">
        <v>145130</v>
      </c>
      <c r="M719" s="20">
        <f t="shared" si="22"/>
        <v>27575</v>
      </c>
      <c r="N719" s="24">
        <v>1035000</v>
      </c>
      <c r="O719" s="21">
        <f t="shared" si="23"/>
        <v>1207705</v>
      </c>
    </row>
    <row r="720" spans="1:15" s="16" customFormat="1" ht="43.5" x14ac:dyDescent="0.35">
      <c r="A720" s="17" t="s">
        <v>222</v>
      </c>
      <c r="B720" s="17" t="s">
        <v>9181</v>
      </c>
      <c r="C720" s="17">
        <v>44847</v>
      </c>
      <c r="D720" s="17" t="s">
        <v>4424</v>
      </c>
      <c r="E720" s="19">
        <v>244847800054</v>
      </c>
      <c r="F720" s="19" t="s">
        <v>5637</v>
      </c>
      <c r="G720" s="19">
        <v>244847800052</v>
      </c>
      <c r="H720" s="18" t="s">
        <v>8066</v>
      </c>
      <c r="I720" s="18" t="s">
        <v>8067</v>
      </c>
      <c r="J720" s="17" t="s">
        <v>535</v>
      </c>
      <c r="K720" s="17">
        <v>1</v>
      </c>
      <c r="L720" s="24">
        <v>145130</v>
      </c>
      <c r="M720" s="20">
        <f t="shared" si="22"/>
        <v>27575</v>
      </c>
      <c r="N720" s="24">
        <v>1035000</v>
      </c>
      <c r="O720" s="21">
        <f t="shared" si="23"/>
        <v>1207705</v>
      </c>
    </row>
    <row r="721" spans="1:15" s="16" customFormat="1" ht="43.5" x14ac:dyDescent="0.35">
      <c r="A721" s="17" t="s">
        <v>222</v>
      </c>
      <c r="B721" s="17" t="s">
        <v>9181</v>
      </c>
      <c r="C721" s="17">
        <v>44847</v>
      </c>
      <c r="D721" s="17" t="s">
        <v>4424</v>
      </c>
      <c r="E721" s="19">
        <v>244847800054</v>
      </c>
      <c r="F721" s="19" t="s">
        <v>5637</v>
      </c>
      <c r="G721" s="19">
        <v>244847800064</v>
      </c>
      <c r="H721" s="18" t="s">
        <v>8068</v>
      </c>
      <c r="I721" s="18" t="s">
        <v>8069</v>
      </c>
      <c r="J721" s="17" t="s">
        <v>535</v>
      </c>
      <c r="K721" s="17">
        <v>1</v>
      </c>
      <c r="L721" s="24">
        <v>145130</v>
      </c>
      <c r="M721" s="20">
        <f t="shared" si="22"/>
        <v>27575</v>
      </c>
      <c r="N721" s="24">
        <v>1035000</v>
      </c>
      <c r="O721" s="21">
        <f t="shared" si="23"/>
        <v>1207705</v>
      </c>
    </row>
    <row r="722" spans="1:15" s="16" customFormat="1" ht="43.5" x14ac:dyDescent="0.35">
      <c r="A722" s="17" t="s">
        <v>222</v>
      </c>
      <c r="B722" s="17" t="s">
        <v>9181</v>
      </c>
      <c r="C722" s="17">
        <v>44847</v>
      </c>
      <c r="D722" s="17" t="s">
        <v>4424</v>
      </c>
      <c r="E722" s="19">
        <v>244847800054</v>
      </c>
      <c r="F722" s="19" t="s">
        <v>5637</v>
      </c>
      <c r="G722" s="19">
        <v>244847800067</v>
      </c>
      <c r="H722" s="18" t="s">
        <v>8070</v>
      </c>
      <c r="I722" s="18" t="s">
        <v>8071</v>
      </c>
      <c r="J722" s="17" t="s">
        <v>535</v>
      </c>
      <c r="K722" s="17">
        <v>1</v>
      </c>
      <c r="L722" s="24">
        <v>145130</v>
      </c>
      <c r="M722" s="20">
        <f t="shared" si="22"/>
        <v>27575</v>
      </c>
      <c r="N722" s="24">
        <v>1035000</v>
      </c>
      <c r="O722" s="21">
        <f t="shared" si="23"/>
        <v>1207705</v>
      </c>
    </row>
    <row r="723" spans="1:15" s="16" customFormat="1" ht="43.5" x14ac:dyDescent="0.35">
      <c r="A723" s="17" t="s">
        <v>222</v>
      </c>
      <c r="B723" s="17" t="s">
        <v>9181</v>
      </c>
      <c r="C723" s="17">
        <v>44847</v>
      </c>
      <c r="D723" s="17" t="s">
        <v>4424</v>
      </c>
      <c r="E723" s="19">
        <v>244847800054</v>
      </c>
      <c r="F723" s="19" t="s">
        <v>5637</v>
      </c>
      <c r="G723" s="19">
        <v>244847800073</v>
      </c>
      <c r="H723" s="18" t="s">
        <v>8072</v>
      </c>
      <c r="I723" s="18" t="s">
        <v>8073</v>
      </c>
      <c r="J723" s="17" t="s">
        <v>535</v>
      </c>
      <c r="K723" s="17">
        <v>1</v>
      </c>
      <c r="L723" s="24">
        <v>145130</v>
      </c>
      <c r="M723" s="20">
        <f t="shared" si="22"/>
        <v>27575</v>
      </c>
      <c r="N723" s="24">
        <v>1035000</v>
      </c>
      <c r="O723" s="21">
        <f t="shared" si="23"/>
        <v>1207705</v>
      </c>
    </row>
    <row r="724" spans="1:15" s="16" customFormat="1" ht="29" x14ac:dyDescent="0.35">
      <c r="A724" s="17" t="s">
        <v>222</v>
      </c>
      <c r="B724" s="17" t="s">
        <v>9181</v>
      </c>
      <c r="C724" s="17">
        <v>44847</v>
      </c>
      <c r="D724" s="17" t="s">
        <v>4424</v>
      </c>
      <c r="E724" s="19">
        <v>244847002502</v>
      </c>
      <c r="F724" s="19" t="s">
        <v>8074</v>
      </c>
      <c r="G724" s="19">
        <v>244847800453</v>
      </c>
      <c r="H724" s="18" t="s">
        <v>8075</v>
      </c>
      <c r="I724" s="18" t="s">
        <v>8076</v>
      </c>
      <c r="J724" s="17" t="s">
        <v>535</v>
      </c>
      <c r="K724" s="17">
        <v>1</v>
      </c>
      <c r="L724" s="24">
        <v>145130</v>
      </c>
      <c r="M724" s="20">
        <f t="shared" si="22"/>
        <v>27575</v>
      </c>
      <c r="N724" s="24">
        <v>1035000</v>
      </c>
      <c r="O724" s="21">
        <f t="shared" si="23"/>
        <v>1207705</v>
      </c>
    </row>
    <row r="725" spans="1:15" s="16" customFormat="1" ht="29" x14ac:dyDescent="0.35">
      <c r="A725" s="17" t="s">
        <v>222</v>
      </c>
      <c r="B725" s="17" t="s">
        <v>9181</v>
      </c>
      <c r="C725" s="17">
        <v>44847</v>
      </c>
      <c r="D725" s="17" t="s">
        <v>4424</v>
      </c>
      <c r="E725" s="19">
        <v>244847002502</v>
      </c>
      <c r="F725" s="19" t="s">
        <v>8074</v>
      </c>
      <c r="G725" s="19">
        <v>244847800460</v>
      </c>
      <c r="H725" s="18" t="s">
        <v>8077</v>
      </c>
      <c r="I725" s="18" t="s">
        <v>8078</v>
      </c>
      <c r="J725" s="17" t="s">
        <v>535</v>
      </c>
      <c r="K725" s="17">
        <v>1</v>
      </c>
      <c r="L725" s="24">
        <v>145130</v>
      </c>
      <c r="M725" s="20">
        <f t="shared" si="22"/>
        <v>27575</v>
      </c>
      <c r="N725" s="24">
        <v>1035000</v>
      </c>
      <c r="O725" s="21">
        <f t="shared" si="23"/>
        <v>1207705</v>
      </c>
    </row>
    <row r="726" spans="1:15" s="16" customFormat="1" ht="58" x14ac:dyDescent="0.35">
      <c r="A726" s="17" t="s">
        <v>222</v>
      </c>
      <c r="B726" s="17" t="s">
        <v>9181</v>
      </c>
      <c r="C726" s="17">
        <v>44847</v>
      </c>
      <c r="D726" s="17" t="s">
        <v>4424</v>
      </c>
      <c r="E726" s="19">
        <v>244847002502</v>
      </c>
      <c r="F726" s="19" t="s">
        <v>8074</v>
      </c>
      <c r="G726" s="19">
        <v>244847002502</v>
      </c>
      <c r="H726" s="18" t="s">
        <v>8074</v>
      </c>
      <c r="I726" s="18" t="s">
        <v>8079</v>
      </c>
      <c r="J726" s="17" t="s">
        <v>535</v>
      </c>
      <c r="K726" s="17">
        <v>1</v>
      </c>
      <c r="L726" s="24">
        <v>145130</v>
      </c>
      <c r="M726" s="20">
        <f t="shared" si="22"/>
        <v>27575</v>
      </c>
      <c r="N726" s="24">
        <v>866667</v>
      </c>
      <c r="O726" s="21">
        <f t="shared" si="23"/>
        <v>1039372</v>
      </c>
    </row>
    <row r="727" spans="1:15" s="16" customFormat="1" ht="29" x14ac:dyDescent="0.35">
      <c r="A727" s="17" t="s">
        <v>222</v>
      </c>
      <c r="B727" s="17" t="s">
        <v>9181</v>
      </c>
      <c r="C727" s="17">
        <v>44847</v>
      </c>
      <c r="D727" s="17" t="s">
        <v>4424</v>
      </c>
      <c r="E727" s="19">
        <v>244847002502</v>
      </c>
      <c r="F727" s="19" t="s">
        <v>8074</v>
      </c>
      <c r="G727" s="19">
        <v>244847800462</v>
      </c>
      <c r="H727" s="18" t="s">
        <v>8080</v>
      </c>
      <c r="I727" s="18" t="s">
        <v>8081</v>
      </c>
      <c r="J727" s="17" t="s">
        <v>535</v>
      </c>
      <c r="K727" s="17">
        <v>1</v>
      </c>
      <c r="L727" s="24">
        <v>145130</v>
      </c>
      <c r="M727" s="20">
        <f t="shared" si="22"/>
        <v>27575</v>
      </c>
      <c r="N727" s="24">
        <v>866667</v>
      </c>
      <c r="O727" s="21">
        <f t="shared" si="23"/>
        <v>1039372</v>
      </c>
    </row>
    <row r="728" spans="1:15" s="16" customFormat="1" ht="29" x14ac:dyDescent="0.35">
      <c r="A728" s="17" t="s">
        <v>222</v>
      </c>
      <c r="B728" s="17" t="s">
        <v>9181</v>
      </c>
      <c r="C728" s="17">
        <v>44847</v>
      </c>
      <c r="D728" s="17" t="s">
        <v>4424</v>
      </c>
      <c r="E728" s="19">
        <v>244847002502</v>
      </c>
      <c r="F728" s="19" t="s">
        <v>8074</v>
      </c>
      <c r="G728" s="19">
        <v>244847800463</v>
      </c>
      <c r="H728" s="18" t="s">
        <v>8082</v>
      </c>
      <c r="I728" s="18" t="s">
        <v>8083</v>
      </c>
      <c r="J728" s="17" t="s">
        <v>535</v>
      </c>
      <c r="K728" s="17">
        <v>1</v>
      </c>
      <c r="L728" s="24">
        <v>145130</v>
      </c>
      <c r="M728" s="20">
        <f t="shared" si="22"/>
        <v>27575</v>
      </c>
      <c r="N728" s="24">
        <v>866667</v>
      </c>
      <c r="O728" s="21">
        <f t="shared" si="23"/>
        <v>1039372</v>
      </c>
    </row>
    <row r="729" spans="1:15" s="16" customFormat="1" ht="72.5" x14ac:dyDescent="0.35">
      <c r="A729" s="17" t="s">
        <v>222</v>
      </c>
      <c r="B729" s="17" t="s">
        <v>9181</v>
      </c>
      <c r="C729" s="17">
        <v>44847</v>
      </c>
      <c r="D729" s="17" t="s">
        <v>4424</v>
      </c>
      <c r="E729" s="19">
        <v>244847004041</v>
      </c>
      <c r="F729" s="19" t="s">
        <v>5189</v>
      </c>
      <c r="G729" s="19">
        <v>244847004041</v>
      </c>
      <c r="H729" s="18" t="s">
        <v>8084</v>
      </c>
      <c r="I729" s="18" t="s">
        <v>8085</v>
      </c>
      <c r="J729" s="17" t="s">
        <v>535</v>
      </c>
      <c r="K729" s="17">
        <v>3</v>
      </c>
      <c r="L729" s="24">
        <v>145130</v>
      </c>
      <c r="M729" s="20">
        <f t="shared" si="22"/>
        <v>27575</v>
      </c>
      <c r="N729" s="24">
        <v>866667</v>
      </c>
      <c r="O729" s="21">
        <f t="shared" si="23"/>
        <v>1039372</v>
      </c>
    </row>
    <row r="730" spans="1:15" s="16" customFormat="1" ht="29" x14ac:dyDescent="0.35">
      <c r="A730" s="17" t="s">
        <v>222</v>
      </c>
      <c r="B730" s="17" t="s">
        <v>9181</v>
      </c>
      <c r="C730" s="17">
        <v>44847</v>
      </c>
      <c r="D730" s="17" t="s">
        <v>4424</v>
      </c>
      <c r="E730" s="19">
        <v>244847004041</v>
      </c>
      <c r="F730" s="19" t="s">
        <v>5189</v>
      </c>
      <c r="G730" s="19">
        <v>244847800317</v>
      </c>
      <c r="H730" s="18" t="s">
        <v>8086</v>
      </c>
      <c r="I730" s="18" t="s">
        <v>8087</v>
      </c>
      <c r="J730" s="17" t="s">
        <v>535</v>
      </c>
      <c r="K730" s="17">
        <v>1</v>
      </c>
      <c r="L730" s="24">
        <v>145130</v>
      </c>
      <c r="M730" s="20">
        <f t="shared" si="22"/>
        <v>27575</v>
      </c>
      <c r="N730" s="24">
        <v>866667</v>
      </c>
      <c r="O730" s="21">
        <f t="shared" si="23"/>
        <v>1039372</v>
      </c>
    </row>
    <row r="731" spans="1:15" s="16" customFormat="1" ht="29" x14ac:dyDescent="0.35">
      <c r="A731" s="17" t="s">
        <v>222</v>
      </c>
      <c r="B731" s="17" t="s">
        <v>9181</v>
      </c>
      <c r="C731" s="17">
        <v>44847</v>
      </c>
      <c r="D731" s="17" t="s">
        <v>4424</v>
      </c>
      <c r="E731" s="19">
        <v>244847004041</v>
      </c>
      <c r="F731" s="19" t="s">
        <v>5189</v>
      </c>
      <c r="G731" s="19">
        <v>244847800320</v>
      </c>
      <c r="H731" s="18" t="s">
        <v>8088</v>
      </c>
      <c r="I731" s="18" t="s">
        <v>8089</v>
      </c>
      <c r="J731" s="17" t="s">
        <v>535</v>
      </c>
      <c r="K731" s="17">
        <v>1</v>
      </c>
      <c r="L731" s="24">
        <v>145130</v>
      </c>
      <c r="M731" s="20">
        <f t="shared" si="22"/>
        <v>27575</v>
      </c>
      <c r="N731" s="24">
        <v>866667</v>
      </c>
      <c r="O731" s="21">
        <f t="shared" si="23"/>
        <v>1039372</v>
      </c>
    </row>
    <row r="732" spans="1:15" s="16" customFormat="1" ht="29" x14ac:dyDescent="0.35">
      <c r="A732" s="17" t="s">
        <v>222</v>
      </c>
      <c r="B732" s="17" t="s">
        <v>9181</v>
      </c>
      <c r="C732" s="17">
        <v>44847</v>
      </c>
      <c r="D732" s="17" t="s">
        <v>4424</v>
      </c>
      <c r="E732" s="19">
        <v>244847004041</v>
      </c>
      <c r="F732" s="19" t="s">
        <v>5189</v>
      </c>
      <c r="G732" s="19">
        <v>244847800321</v>
      </c>
      <c r="H732" s="18" t="s">
        <v>8090</v>
      </c>
      <c r="I732" s="18" t="s">
        <v>8091</v>
      </c>
      <c r="J732" s="17" t="s">
        <v>535</v>
      </c>
      <c r="K732" s="17">
        <v>1</v>
      </c>
      <c r="L732" s="24">
        <v>145130</v>
      </c>
      <c r="M732" s="20">
        <f t="shared" si="22"/>
        <v>27575</v>
      </c>
      <c r="N732" s="24">
        <v>866667</v>
      </c>
      <c r="O732" s="21">
        <f t="shared" si="23"/>
        <v>1039372</v>
      </c>
    </row>
    <row r="733" spans="1:15" s="16" customFormat="1" ht="29" x14ac:dyDescent="0.35">
      <c r="A733" s="17" t="s">
        <v>222</v>
      </c>
      <c r="B733" s="17" t="s">
        <v>9181</v>
      </c>
      <c r="C733" s="17">
        <v>44847</v>
      </c>
      <c r="D733" s="17" t="s">
        <v>4424</v>
      </c>
      <c r="E733" s="19">
        <v>244847004033</v>
      </c>
      <c r="F733" s="19" t="s">
        <v>8092</v>
      </c>
      <c r="G733" s="19">
        <v>244847800340</v>
      </c>
      <c r="H733" s="18" t="s">
        <v>8093</v>
      </c>
      <c r="I733" s="18" t="s">
        <v>8094</v>
      </c>
      <c r="J733" s="17" t="s">
        <v>535</v>
      </c>
      <c r="K733" s="17">
        <v>1</v>
      </c>
      <c r="L733" s="24">
        <v>145130</v>
      </c>
      <c r="M733" s="20">
        <f t="shared" si="22"/>
        <v>27575</v>
      </c>
      <c r="N733" s="24">
        <v>866667</v>
      </c>
      <c r="O733" s="21">
        <f t="shared" si="23"/>
        <v>1039372</v>
      </c>
    </row>
    <row r="734" spans="1:15" s="16" customFormat="1" ht="72.5" x14ac:dyDescent="0.35">
      <c r="A734" s="17" t="s">
        <v>222</v>
      </c>
      <c r="B734" s="17" t="s">
        <v>9181</v>
      </c>
      <c r="C734" s="17">
        <v>44847</v>
      </c>
      <c r="D734" s="17" t="s">
        <v>4424</v>
      </c>
      <c r="E734" s="19">
        <v>244847004033</v>
      </c>
      <c r="F734" s="19" t="s">
        <v>8092</v>
      </c>
      <c r="G734" s="19">
        <v>244847004033</v>
      </c>
      <c r="H734" s="18" t="s">
        <v>8095</v>
      </c>
      <c r="I734" s="18" t="s">
        <v>8096</v>
      </c>
      <c r="J734" s="17" t="s">
        <v>535</v>
      </c>
      <c r="K734" s="17">
        <v>1</v>
      </c>
      <c r="L734" s="24">
        <v>145130</v>
      </c>
      <c r="M734" s="20">
        <f t="shared" si="22"/>
        <v>27575</v>
      </c>
      <c r="N734" s="24">
        <v>866667</v>
      </c>
      <c r="O734" s="21">
        <f t="shared" si="23"/>
        <v>1039372</v>
      </c>
    </row>
    <row r="735" spans="1:15" s="16" customFormat="1" ht="29" x14ac:dyDescent="0.35">
      <c r="A735" s="17" t="s">
        <v>222</v>
      </c>
      <c r="B735" s="17" t="s">
        <v>9181</v>
      </c>
      <c r="C735" s="17">
        <v>44847</v>
      </c>
      <c r="D735" s="17" t="s">
        <v>4424</v>
      </c>
      <c r="E735" s="19">
        <v>244847004033</v>
      </c>
      <c r="F735" s="19" t="s">
        <v>8092</v>
      </c>
      <c r="G735" s="19">
        <v>244847800347</v>
      </c>
      <c r="H735" s="18" t="s">
        <v>8097</v>
      </c>
      <c r="I735" s="18" t="s">
        <v>8098</v>
      </c>
      <c r="J735" s="17" t="s">
        <v>535</v>
      </c>
      <c r="K735" s="17">
        <v>1</v>
      </c>
      <c r="L735" s="24">
        <v>145130</v>
      </c>
      <c r="M735" s="20">
        <f t="shared" si="22"/>
        <v>27575</v>
      </c>
      <c r="N735" s="24">
        <v>814286</v>
      </c>
      <c r="O735" s="21">
        <f t="shared" si="23"/>
        <v>986991</v>
      </c>
    </row>
    <row r="736" spans="1:15" s="16" customFormat="1" ht="29" x14ac:dyDescent="0.35">
      <c r="A736" s="17" t="s">
        <v>222</v>
      </c>
      <c r="B736" s="17" t="s">
        <v>9181</v>
      </c>
      <c r="C736" s="17">
        <v>44847</v>
      </c>
      <c r="D736" s="17" t="s">
        <v>4424</v>
      </c>
      <c r="E736" s="19">
        <v>244847004033</v>
      </c>
      <c r="F736" s="19" t="s">
        <v>8092</v>
      </c>
      <c r="G736" s="19">
        <v>244847800356</v>
      </c>
      <c r="H736" s="18" t="s">
        <v>8099</v>
      </c>
      <c r="I736" s="18" t="s">
        <v>8100</v>
      </c>
      <c r="J736" s="17" t="s">
        <v>535</v>
      </c>
      <c r="K736" s="17">
        <v>1</v>
      </c>
      <c r="L736" s="24">
        <v>145130</v>
      </c>
      <c r="M736" s="20">
        <f t="shared" si="22"/>
        <v>27575</v>
      </c>
      <c r="N736" s="24">
        <v>814286</v>
      </c>
      <c r="O736" s="21">
        <f t="shared" si="23"/>
        <v>986991</v>
      </c>
    </row>
    <row r="737" spans="1:15" s="16" customFormat="1" ht="29" x14ac:dyDescent="0.35">
      <c r="A737" s="17" t="s">
        <v>222</v>
      </c>
      <c r="B737" s="17" t="s">
        <v>9181</v>
      </c>
      <c r="C737" s="17">
        <v>44847</v>
      </c>
      <c r="D737" s="17" t="s">
        <v>4424</v>
      </c>
      <c r="E737" s="19">
        <v>244847004033</v>
      </c>
      <c r="F737" s="19" t="s">
        <v>8092</v>
      </c>
      <c r="G737" s="19">
        <v>244847800370</v>
      </c>
      <c r="H737" s="18" t="s">
        <v>8101</v>
      </c>
      <c r="I737" s="18" t="s">
        <v>8102</v>
      </c>
      <c r="J737" s="17" t="s">
        <v>535</v>
      </c>
      <c r="K737" s="17">
        <v>1</v>
      </c>
      <c r="L737" s="24">
        <v>145130</v>
      </c>
      <c r="M737" s="20">
        <f t="shared" si="22"/>
        <v>27575</v>
      </c>
      <c r="N737" s="24">
        <v>814286</v>
      </c>
      <c r="O737" s="21">
        <f t="shared" si="23"/>
        <v>986991</v>
      </c>
    </row>
    <row r="738" spans="1:15" s="16" customFormat="1" ht="29" x14ac:dyDescent="0.35">
      <c r="A738" s="17" t="s">
        <v>222</v>
      </c>
      <c r="B738" s="17" t="s">
        <v>9181</v>
      </c>
      <c r="C738" s="17">
        <v>44847</v>
      </c>
      <c r="D738" s="17" t="s">
        <v>4424</v>
      </c>
      <c r="E738" s="19">
        <v>244847004033</v>
      </c>
      <c r="F738" s="19" t="s">
        <v>8092</v>
      </c>
      <c r="G738" s="19">
        <v>244847800371</v>
      </c>
      <c r="H738" s="18" t="s">
        <v>8103</v>
      </c>
      <c r="I738" s="18" t="s">
        <v>8104</v>
      </c>
      <c r="J738" s="17" t="s">
        <v>535</v>
      </c>
      <c r="K738" s="17">
        <v>1</v>
      </c>
      <c r="L738" s="24">
        <v>145130</v>
      </c>
      <c r="M738" s="20">
        <f t="shared" si="22"/>
        <v>27575</v>
      </c>
      <c r="N738" s="24">
        <v>814286</v>
      </c>
      <c r="O738" s="21">
        <f t="shared" si="23"/>
        <v>986991</v>
      </c>
    </row>
    <row r="739" spans="1:15" s="16" customFormat="1" ht="29" x14ac:dyDescent="0.35">
      <c r="A739" s="17" t="s">
        <v>222</v>
      </c>
      <c r="B739" s="17" t="s">
        <v>9181</v>
      </c>
      <c r="C739" s="17">
        <v>44847</v>
      </c>
      <c r="D739" s="17" t="s">
        <v>4424</v>
      </c>
      <c r="E739" s="19">
        <v>244847004033</v>
      </c>
      <c r="F739" s="19" t="s">
        <v>8092</v>
      </c>
      <c r="G739" s="19">
        <v>244847800377</v>
      </c>
      <c r="H739" s="18" t="s">
        <v>8105</v>
      </c>
      <c r="I739" s="18" t="s">
        <v>8106</v>
      </c>
      <c r="J739" s="17" t="s">
        <v>535</v>
      </c>
      <c r="K739" s="17">
        <v>1</v>
      </c>
      <c r="L739" s="24">
        <v>145130</v>
      </c>
      <c r="M739" s="20">
        <f t="shared" si="22"/>
        <v>27575</v>
      </c>
      <c r="N739" s="24">
        <v>814286</v>
      </c>
      <c r="O739" s="21">
        <f t="shared" si="23"/>
        <v>986991</v>
      </c>
    </row>
    <row r="740" spans="1:15" s="16" customFormat="1" ht="29" x14ac:dyDescent="0.35">
      <c r="A740" s="17" t="s">
        <v>222</v>
      </c>
      <c r="B740" s="17" t="s">
        <v>9181</v>
      </c>
      <c r="C740" s="17">
        <v>44847</v>
      </c>
      <c r="D740" s="17" t="s">
        <v>4424</v>
      </c>
      <c r="E740" s="19">
        <v>244847004033</v>
      </c>
      <c r="F740" s="19" t="s">
        <v>8092</v>
      </c>
      <c r="G740" s="19">
        <v>244847800378</v>
      </c>
      <c r="H740" s="18" t="s">
        <v>8107</v>
      </c>
      <c r="I740" s="18" t="s">
        <v>8108</v>
      </c>
      <c r="J740" s="17" t="s">
        <v>535</v>
      </c>
      <c r="K740" s="17">
        <v>1</v>
      </c>
      <c r="L740" s="24">
        <v>145130</v>
      </c>
      <c r="M740" s="20">
        <f t="shared" si="22"/>
        <v>27575</v>
      </c>
      <c r="N740" s="24">
        <v>814286</v>
      </c>
      <c r="O740" s="21">
        <f t="shared" si="23"/>
        <v>986991</v>
      </c>
    </row>
    <row r="741" spans="1:15" s="16" customFormat="1" ht="29" x14ac:dyDescent="0.35">
      <c r="A741" s="17" t="s">
        <v>222</v>
      </c>
      <c r="B741" s="17" t="s">
        <v>9181</v>
      </c>
      <c r="C741" s="17">
        <v>44847</v>
      </c>
      <c r="D741" s="17" t="s">
        <v>4424</v>
      </c>
      <c r="E741" s="19">
        <v>244847004033</v>
      </c>
      <c r="F741" s="19" t="s">
        <v>8092</v>
      </c>
      <c r="G741" s="19">
        <v>244847800379</v>
      </c>
      <c r="H741" s="18" t="s">
        <v>8109</v>
      </c>
      <c r="I741" s="18" t="s">
        <v>8110</v>
      </c>
      <c r="J741" s="17" t="s">
        <v>535</v>
      </c>
      <c r="K741" s="17">
        <v>1</v>
      </c>
      <c r="L741" s="24">
        <v>145130</v>
      </c>
      <c r="M741" s="20">
        <f t="shared" si="22"/>
        <v>27575</v>
      </c>
      <c r="N741" s="24">
        <v>814286</v>
      </c>
      <c r="O741" s="21">
        <f t="shared" si="23"/>
        <v>986991</v>
      </c>
    </row>
    <row r="742" spans="1:15" s="16" customFormat="1" ht="29" x14ac:dyDescent="0.35">
      <c r="A742" s="17" t="s">
        <v>222</v>
      </c>
      <c r="B742" s="17" t="s">
        <v>9181</v>
      </c>
      <c r="C742" s="17">
        <v>44847</v>
      </c>
      <c r="D742" s="17" t="s">
        <v>4424</v>
      </c>
      <c r="E742" s="19">
        <v>244847004033</v>
      </c>
      <c r="F742" s="19" t="s">
        <v>8092</v>
      </c>
      <c r="G742" s="19">
        <v>244847800382</v>
      </c>
      <c r="H742" s="18" t="s">
        <v>8111</v>
      </c>
      <c r="I742" s="18" t="s">
        <v>8112</v>
      </c>
      <c r="J742" s="17" t="s">
        <v>535</v>
      </c>
      <c r="K742" s="17">
        <v>1</v>
      </c>
      <c r="L742" s="24">
        <v>145130</v>
      </c>
      <c r="M742" s="20">
        <f t="shared" si="22"/>
        <v>27575</v>
      </c>
      <c r="N742" s="24">
        <v>814286</v>
      </c>
      <c r="O742" s="21">
        <f t="shared" si="23"/>
        <v>986991</v>
      </c>
    </row>
    <row r="743" spans="1:15" s="16" customFormat="1" ht="29" x14ac:dyDescent="0.35">
      <c r="A743" s="17" t="s">
        <v>222</v>
      </c>
      <c r="B743" s="17" t="s">
        <v>9181</v>
      </c>
      <c r="C743" s="17">
        <v>44847</v>
      </c>
      <c r="D743" s="17" t="s">
        <v>4424</v>
      </c>
      <c r="E743" s="19">
        <v>244847800159</v>
      </c>
      <c r="F743" s="19" t="s">
        <v>8113</v>
      </c>
      <c r="G743" s="19">
        <v>244847800016</v>
      </c>
      <c r="H743" s="18" t="s">
        <v>8114</v>
      </c>
      <c r="I743" s="18" t="s">
        <v>8115</v>
      </c>
      <c r="J743" s="17" t="s">
        <v>535</v>
      </c>
      <c r="K743" s="17">
        <v>1</v>
      </c>
      <c r="L743" s="24">
        <v>145130</v>
      </c>
      <c r="M743" s="20">
        <f t="shared" si="22"/>
        <v>27575</v>
      </c>
      <c r="N743" s="24">
        <v>814286</v>
      </c>
      <c r="O743" s="21">
        <f t="shared" si="23"/>
        <v>986991</v>
      </c>
    </row>
    <row r="744" spans="1:15" s="16" customFormat="1" ht="29" x14ac:dyDescent="0.35">
      <c r="A744" s="17" t="s">
        <v>222</v>
      </c>
      <c r="B744" s="17" t="s">
        <v>9181</v>
      </c>
      <c r="C744" s="17">
        <v>44847</v>
      </c>
      <c r="D744" s="17" t="s">
        <v>4424</v>
      </c>
      <c r="E744" s="19">
        <v>244847800159</v>
      </c>
      <c r="F744" s="19" t="s">
        <v>8113</v>
      </c>
      <c r="G744" s="19">
        <v>244847800018</v>
      </c>
      <c r="H744" s="18" t="s">
        <v>8116</v>
      </c>
      <c r="I744" s="18" t="s">
        <v>8117</v>
      </c>
      <c r="J744" s="17" t="s">
        <v>535</v>
      </c>
      <c r="K744" s="17">
        <v>1</v>
      </c>
      <c r="L744" s="24">
        <v>145130</v>
      </c>
      <c r="M744" s="20">
        <f t="shared" si="22"/>
        <v>27575</v>
      </c>
      <c r="N744" s="24">
        <v>814286</v>
      </c>
      <c r="O744" s="21">
        <f t="shared" si="23"/>
        <v>986991</v>
      </c>
    </row>
    <row r="745" spans="1:15" s="16" customFormat="1" ht="29" x14ac:dyDescent="0.35">
      <c r="A745" s="17" t="s">
        <v>222</v>
      </c>
      <c r="B745" s="17" t="s">
        <v>9181</v>
      </c>
      <c r="C745" s="17">
        <v>44847</v>
      </c>
      <c r="D745" s="17" t="s">
        <v>4424</v>
      </c>
      <c r="E745" s="19">
        <v>244847800159</v>
      </c>
      <c r="F745" s="19" t="s">
        <v>8113</v>
      </c>
      <c r="G745" s="19">
        <v>244847800022</v>
      </c>
      <c r="H745" s="18" t="s">
        <v>8118</v>
      </c>
      <c r="I745" s="18" t="s">
        <v>8119</v>
      </c>
      <c r="J745" s="17" t="s">
        <v>535</v>
      </c>
      <c r="K745" s="17">
        <v>1</v>
      </c>
      <c r="L745" s="24">
        <v>145130</v>
      </c>
      <c r="M745" s="20">
        <f t="shared" si="22"/>
        <v>27575</v>
      </c>
      <c r="N745" s="24">
        <v>814286</v>
      </c>
      <c r="O745" s="21">
        <f t="shared" si="23"/>
        <v>986991</v>
      </c>
    </row>
    <row r="746" spans="1:15" s="16" customFormat="1" ht="29" x14ac:dyDescent="0.35">
      <c r="A746" s="17" t="s">
        <v>222</v>
      </c>
      <c r="B746" s="17" t="s">
        <v>9181</v>
      </c>
      <c r="C746" s="17">
        <v>44847</v>
      </c>
      <c r="D746" s="17" t="s">
        <v>4424</v>
      </c>
      <c r="E746" s="19">
        <v>244847800159</v>
      </c>
      <c r="F746" s="19" t="s">
        <v>8113</v>
      </c>
      <c r="G746" s="19">
        <v>244847800033</v>
      </c>
      <c r="H746" s="18" t="s">
        <v>8120</v>
      </c>
      <c r="I746" s="18" t="s">
        <v>8121</v>
      </c>
      <c r="J746" s="17" t="s">
        <v>535</v>
      </c>
      <c r="K746" s="17">
        <v>1</v>
      </c>
      <c r="L746" s="24">
        <v>145130</v>
      </c>
      <c r="M746" s="20">
        <f t="shared" si="22"/>
        <v>27575</v>
      </c>
      <c r="N746" s="24">
        <v>814286</v>
      </c>
      <c r="O746" s="21">
        <f t="shared" si="23"/>
        <v>986991</v>
      </c>
    </row>
    <row r="747" spans="1:15" s="16" customFormat="1" ht="29" x14ac:dyDescent="0.35">
      <c r="A747" s="17" t="s">
        <v>222</v>
      </c>
      <c r="B747" s="17" t="s">
        <v>9181</v>
      </c>
      <c r="C747" s="17">
        <v>44847</v>
      </c>
      <c r="D747" s="17" t="s">
        <v>4424</v>
      </c>
      <c r="E747" s="19">
        <v>244847800159</v>
      </c>
      <c r="F747" s="19" t="s">
        <v>8113</v>
      </c>
      <c r="G747" s="19">
        <v>244847800056</v>
      </c>
      <c r="H747" s="18" t="s">
        <v>8122</v>
      </c>
      <c r="I747" s="18" t="s">
        <v>8123</v>
      </c>
      <c r="J747" s="17" t="s">
        <v>535</v>
      </c>
      <c r="K747" s="17">
        <v>1</v>
      </c>
      <c r="L747" s="24">
        <v>145130</v>
      </c>
      <c r="M747" s="20">
        <f t="shared" si="22"/>
        <v>27575</v>
      </c>
      <c r="N747" s="24">
        <v>814286</v>
      </c>
      <c r="O747" s="21">
        <f t="shared" si="23"/>
        <v>986991</v>
      </c>
    </row>
    <row r="748" spans="1:15" s="16" customFormat="1" ht="29" x14ac:dyDescent="0.35">
      <c r="A748" s="17" t="s">
        <v>222</v>
      </c>
      <c r="B748" s="17" t="s">
        <v>9181</v>
      </c>
      <c r="C748" s="17">
        <v>44847</v>
      </c>
      <c r="D748" s="17" t="s">
        <v>4424</v>
      </c>
      <c r="E748" s="19">
        <v>244847004025</v>
      </c>
      <c r="F748" s="19" t="s">
        <v>6446</v>
      </c>
      <c r="G748" s="19">
        <v>244847800253</v>
      </c>
      <c r="H748" s="18" t="s">
        <v>8124</v>
      </c>
      <c r="I748" s="18" t="s">
        <v>8125</v>
      </c>
      <c r="J748" s="17" t="s">
        <v>535</v>
      </c>
      <c r="K748" s="17">
        <v>2</v>
      </c>
      <c r="L748" s="24">
        <v>145130</v>
      </c>
      <c r="M748" s="20">
        <f t="shared" si="22"/>
        <v>27575</v>
      </c>
      <c r="N748" s="24">
        <v>814286</v>
      </c>
      <c r="O748" s="21">
        <f t="shared" si="23"/>
        <v>986991</v>
      </c>
    </row>
    <row r="749" spans="1:15" s="16" customFormat="1" ht="29" x14ac:dyDescent="0.35">
      <c r="A749" s="17" t="s">
        <v>222</v>
      </c>
      <c r="B749" s="17" t="s">
        <v>9181</v>
      </c>
      <c r="C749" s="17">
        <v>44847</v>
      </c>
      <c r="D749" s="17" t="s">
        <v>4424</v>
      </c>
      <c r="E749" s="19">
        <v>244847004025</v>
      </c>
      <c r="F749" s="19" t="s">
        <v>6446</v>
      </c>
      <c r="G749" s="19">
        <v>244847800255</v>
      </c>
      <c r="H749" s="18" t="s">
        <v>8126</v>
      </c>
      <c r="I749" s="18" t="s">
        <v>8127</v>
      </c>
      <c r="J749" s="17" t="s">
        <v>535</v>
      </c>
      <c r="K749" s="17">
        <v>1</v>
      </c>
      <c r="L749" s="24">
        <v>145130</v>
      </c>
      <c r="M749" s="20">
        <f t="shared" si="22"/>
        <v>27575</v>
      </c>
      <c r="N749" s="24">
        <v>814286</v>
      </c>
      <c r="O749" s="21">
        <f t="shared" si="23"/>
        <v>986991</v>
      </c>
    </row>
    <row r="750" spans="1:15" s="16" customFormat="1" ht="29" x14ac:dyDescent="0.35">
      <c r="A750" s="17" t="s">
        <v>222</v>
      </c>
      <c r="B750" s="17" t="s">
        <v>9181</v>
      </c>
      <c r="C750" s="17">
        <v>44847</v>
      </c>
      <c r="D750" s="17" t="s">
        <v>4424</v>
      </c>
      <c r="E750" s="19">
        <v>244847004025</v>
      </c>
      <c r="F750" s="19" t="s">
        <v>6446</v>
      </c>
      <c r="G750" s="19">
        <v>244847800271</v>
      </c>
      <c r="H750" s="18" t="s">
        <v>8128</v>
      </c>
      <c r="I750" s="18" t="s">
        <v>8129</v>
      </c>
      <c r="J750" s="17" t="s">
        <v>535</v>
      </c>
      <c r="K750" s="17">
        <v>1</v>
      </c>
      <c r="L750" s="24">
        <v>145130</v>
      </c>
      <c r="M750" s="20">
        <f t="shared" si="22"/>
        <v>27575</v>
      </c>
      <c r="N750" s="24">
        <v>814286</v>
      </c>
      <c r="O750" s="21">
        <f t="shared" si="23"/>
        <v>986991</v>
      </c>
    </row>
    <row r="751" spans="1:15" s="16" customFormat="1" ht="29" x14ac:dyDescent="0.35">
      <c r="A751" s="17" t="s">
        <v>222</v>
      </c>
      <c r="B751" s="17" t="s">
        <v>9181</v>
      </c>
      <c r="C751" s="17">
        <v>44847</v>
      </c>
      <c r="D751" s="17" t="s">
        <v>4424</v>
      </c>
      <c r="E751" s="19">
        <v>244847004025</v>
      </c>
      <c r="F751" s="19" t="s">
        <v>6446</v>
      </c>
      <c r="G751" s="19">
        <v>244847800259</v>
      </c>
      <c r="H751" s="18" t="s">
        <v>3211</v>
      </c>
      <c r="I751" s="18" t="s">
        <v>8130</v>
      </c>
      <c r="J751" s="17" t="s">
        <v>535</v>
      </c>
      <c r="K751" s="17">
        <v>1</v>
      </c>
      <c r="L751" s="24">
        <v>145130</v>
      </c>
      <c r="M751" s="20">
        <f t="shared" si="22"/>
        <v>27575</v>
      </c>
      <c r="N751" s="24">
        <v>814286</v>
      </c>
      <c r="O751" s="21">
        <f t="shared" si="23"/>
        <v>986991</v>
      </c>
    </row>
    <row r="752" spans="1:15" s="16" customFormat="1" ht="29" x14ac:dyDescent="0.35">
      <c r="A752" s="17" t="s">
        <v>222</v>
      </c>
      <c r="B752" s="17" t="s">
        <v>9181</v>
      </c>
      <c r="C752" s="17">
        <v>44847</v>
      </c>
      <c r="D752" s="17" t="s">
        <v>4424</v>
      </c>
      <c r="E752" s="19">
        <v>244847004025</v>
      </c>
      <c r="F752" s="19" t="s">
        <v>6446</v>
      </c>
      <c r="G752" s="19">
        <v>244847800261</v>
      </c>
      <c r="H752" s="18" t="s">
        <v>8131</v>
      </c>
      <c r="I752" s="18" t="s">
        <v>8132</v>
      </c>
      <c r="J752" s="17" t="s">
        <v>535</v>
      </c>
      <c r="K752" s="17">
        <v>1</v>
      </c>
      <c r="L752" s="24">
        <v>145130</v>
      </c>
      <c r="M752" s="20">
        <f t="shared" si="22"/>
        <v>27575</v>
      </c>
      <c r="N752" s="24">
        <v>814286</v>
      </c>
      <c r="O752" s="21">
        <f t="shared" si="23"/>
        <v>986991</v>
      </c>
    </row>
    <row r="753" spans="1:15" s="16" customFormat="1" ht="29" x14ac:dyDescent="0.35">
      <c r="A753" s="17" t="s">
        <v>222</v>
      </c>
      <c r="B753" s="17" t="s">
        <v>9181</v>
      </c>
      <c r="C753" s="17">
        <v>44847</v>
      </c>
      <c r="D753" s="17" t="s">
        <v>4424</v>
      </c>
      <c r="E753" s="19">
        <v>244847004025</v>
      </c>
      <c r="F753" s="19" t="s">
        <v>6446</v>
      </c>
      <c r="G753" s="19">
        <v>244847800262</v>
      </c>
      <c r="H753" s="18" t="s">
        <v>8133</v>
      </c>
      <c r="I753" s="18" t="s">
        <v>8134</v>
      </c>
      <c r="J753" s="17" t="s">
        <v>535</v>
      </c>
      <c r="K753" s="17">
        <v>1</v>
      </c>
      <c r="L753" s="24">
        <v>145130</v>
      </c>
      <c r="M753" s="20">
        <f t="shared" si="22"/>
        <v>27575</v>
      </c>
      <c r="N753" s="24">
        <v>631613</v>
      </c>
      <c r="O753" s="21">
        <f t="shared" si="23"/>
        <v>804318</v>
      </c>
    </row>
    <row r="754" spans="1:15" s="16" customFormat="1" ht="29" x14ac:dyDescent="0.35">
      <c r="A754" s="17" t="s">
        <v>222</v>
      </c>
      <c r="B754" s="17" t="s">
        <v>9181</v>
      </c>
      <c r="C754" s="17">
        <v>44847</v>
      </c>
      <c r="D754" s="17" t="s">
        <v>4424</v>
      </c>
      <c r="E754" s="19">
        <v>244847004025</v>
      </c>
      <c r="F754" s="19" t="s">
        <v>6446</v>
      </c>
      <c r="G754" s="19">
        <v>244847800263</v>
      </c>
      <c r="H754" s="18" t="s">
        <v>8135</v>
      </c>
      <c r="I754" s="18" t="s">
        <v>8136</v>
      </c>
      <c r="J754" s="17" t="s">
        <v>535</v>
      </c>
      <c r="K754" s="17">
        <v>2</v>
      </c>
      <c r="L754" s="24">
        <v>145130</v>
      </c>
      <c r="M754" s="20">
        <f t="shared" si="22"/>
        <v>27575</v>
      </c>
      <c r="N754" s="24">
        <v>631613</v>
      </c>
      <c r="O754" s="21">
        <f t="shared" si="23"/>
        <v>804318</v>
      </c>
    </row>
    <row r="755" spans="1:15" s="16" customFormat="1" ht="29" x14ac:dyDescent="0.35">
      <c r="A755" s="17" t="s">
        <v>222</v>
      </c>
      <c r="B755" s="17" t="s">
        <v>9181</v>
      </c>
      <c r="C755" s="17">
        <v>44847</v>
      </c>
      <c r="D755" s="17" t="s">
        <v>4424</v>
      </c>
      <c r="E755" s="19">
        <v>244847004025</v>
      </c>
      <c r="F755" s="19" t="s">
        <v>6446</v>
      </c>
      <c r="G755" s="19">
        <v>244847800265</v>
      </c>
      <c r="H755" s="18" t="s">
        <v>8137</v>
      </c>
      <c r="I755" s="18" t="s">
        <v>8138</v>
      </c>
      <c r="J755" s="17" t="s">
        <v>535</v>
      </c>
      <c r="K755" s="17">
        <v>1</v>
      </c>
      <c r="L755" s="24">
        <v>145130</v>
      </c>
      <c r="M755" s="20">
        <f t="shared" si="22"/>
        <v>27575</v>
      </c>
      <c r="N755" s="24">
        <v>631613</v>
      </c>
      <c r="O755" s="21">
        <f t="shared" si="23"/>
        <v>804318</v>
      </c>
    </row>
    <row r="756" spans="1:15" s="16" customFormat="1" ht="29" x14ac:dyDescent="0.35">
      <c r="A756" s="17" t="s">
        <v>222</v>
      </c>
      <c r="B756" s="17" t="s">
        <v>9181</v>
      </c>
      <c r="C756" s="17">
        <v>44847</v>
      </c>
      <c r="D756" s="17" t="s">
        <v>4424</v>
      </c>
      <c r="E756" s="19">
        <v>244847004025</v>
      </c>
      <c r="F756" s="19" t="s">
        <v>6446</v>
      </c>
      <c r="G756" s="19">
        <v>244847800267</v>
      </c>
      <c r="H756" s="18" t="s">
        <v>8139</v>
      </c>
      <c r="I756" s="18" t="s">
        <v>8140</v>
      </c>
      <c r="J756" s="17" t="s">
        <v>535</v>
      </c>
      <c r="K756" s="17">
        <v>1</v>
      </c>
      <c r="L756" s="24">
        <v>145130</v>
      </c>
      <c r="M756" s="20">
        <f t="shared" si="22"/>
        <v>27575</v>
      </c>
      <c r="N756" s="24">
        <v>631613</v>
      </c>
      <c r="O756" s="21">
        <f t="shared" si="23"/>
        <v>804318</v>
      </c>
    </row>
    <row r="757" spans="1:15" s="16" customFormat="1" ht="29" x14ac:dyDescent="0.35">
      <c r="A757" s="17" t="s">
        <v>222</v>
      </c>
      <c r="B757" s="17" t="s">
        <v>9181</v>
      </c>
      <c r="C757" s="17">
        <v>44847</v>
      </c>
      <c r="D757" s="17" t="s">
        <v>4424</v>
      </c>
      <c r="E757" s="19">
        <v>244847004025</v>
      </c>
      <c r="F757" s="19" t="s">
        <v>6446</v>
      </c>
      <c r="G757" s="19">
        <v>244847800268</v>
      </c>
      <c r="H757" s="18" t="s">
        <v>8141</v>
      </c>
      <c r="I757" s="18" t="s">
        <v>8142</v>
      </c>
      <c r="J757" s="17" t="s">
        <v>535</v>
      </c>
      <c r="K757" s="17">
        <v>4</v>
      </c>
      <c r="L757" s="24">
        <v>145130</v>
      </c>
      <c r="M757" s="20">
        <f t="shared" si="22"/>
        <v>27575</v>
      </c>
      <c r="N757" s="24">
        <v>631613</v>
      </c>
      <c r="O757" s="21">
        <f t="shared" si="23"/>
        <v>804318</v>
      </c>
    </row>
    <row r="758" spans="1:15" s="16" customFormat="1" ht="29" x14ac:dyDescent="0.35">
      <c r="A758" s="17" t="s">
        <v>222</v>
      </c>
      <c r="B758" s="17" t="s">
        <v>9181</v>
      </c>
      <c r="C758" s="17">
        <v>44847</v>
      </c>
      <c r="D758" s="17" t="s">
        <v>4424</v>
      </c>
      <c r="E758" s="19">
        <v>244847004025</v>
      </c>
      <c r="F758" s="19" t="s">
        <v>6446</v>
      </c>
      <c r="G758" s="19">
        <v>244847800249</v>
      </c>
      <c r="H758" s="18" t="s">
        <v>8143</v>
      </c>
      <c r="I758" s="18" t="s">
        <v>8144</v>
      </c>
      <c r="J758" s="17" t="s">
        <v>535</v>
      </c>
      <c r="K758" s="17">
        <v>2</v>
      </c>
      <c r="L758" s="24">
        <v>145130</v>
      </c>
      <c r="M758" s="20">
        <f t="shared" si="22"/>
        <v>27575</v>
      </c>
      <c r="N758" s="24">
        <v>631613</v>
      </c>
      <c r="O758" s="21">
        <f t="shared" si="23"/>
        <v>804318</v>
      </c>
    </row>
    <row r="759" spans="1:15" s="16" customFormat="1" ht="29" x14ac:dyDescent="0.35">
      <c r="A759" s="17" t="s">
        <v>222</v>
      </c>
      <c r="B759" s="17" t="s">
        <v>9181</v>
      </c>
      <c r="C759" s="17">
        <v>44847</v>
      </c>
      <c r="D759" s="17" t="s">
        <v>4424</v>
      </c>
      <c r="E759" s="19">
        <v>244847004025</v>
      </c>
      <c r="F759" s="19" t="s">
        <v>6446</v>
      </c>
      <c r="G759" s="19">
        <v>244847800269</v>
      </c>
      <c r="H759" s="18" t="s">
        <v>8145</v>
      </c>
      <c r="I759" s="18" t="s">
        <v>8146</v>
      </c>
      <c r="J759" s="17" t="s">
        <v>535</v>
      </c>
      <c r="K759" s="17">
        <v>2</v>
      </c>
      <c r="L759" s="24">
        <v>145130</v>
      </c>
      <c r="M759" s="20">
        <f t="shared" si="22"/>
        <v>27575</v>
      </c>
      <c r="N759" s="24">
        <v>631613</v>
      </c>
      <c r="O759" s="21">
        <f t="shared" si="23"/>
        <v>804318</v>
      </c>
    </row>
    <row r="760" spans="1:15" s="16" customFormat="1" ht="43.5" x14ac:dyDescent="0.35">
      <c r="A760" s="17" t="s">
        <v>222</v>
      </c>
      <c r="B760" s="17" t="s">
        <v>9181</v>
      </c>
      <c r="C760" s="17">
        <v>44847</v>
      </c>
      <c r="D760" s="17" t="s">
        <v>4424</v>
      </c>
      <c r="E760" s="19">
        <v>244847003984</v>
      </c>
      <c r="F760" s="19" t="s">
        <v>8147</v>
      </c>
      <c r="G760" s="19">
        <v>244847800168</v>
      </c>
      <c r="H760" s="18" t="s">
        <v>8148</v>
      </c>
      <c r="I760" s="18" t="s">
        <v>8149</v>
      </c>
      <c r="J760" s="17" t="s">
        <v>535</v>
      </c>
      <c r="K760" s="17">
        <v>1</v>
      </c>
      <c r="L760" s="24">
        <v>145130</v>
      </c>
      <c r="M760" s="20">
        <f t="shared" si="22"/>
        <v>27575</v>
      </c>
      <c r="N760" s="24">
        <v>631613</v>
      </c>
      <c r="O760" s="21">
        <f t="shared" si="23"/>
        <v>804318</v>
      </c>
    </row>
    <row r="761" spans="1:15" s="16" customFormat="1" ht="43.5" x14ac:dyDescent="0.35">
      <c r="A761" s="17" t="s">
        <v>222</v>
      </c>
      <c r="B761" s="17" t="s">
        <v>9181</v>
      </c>
      <c r="C761" s="17">
        <v>44847</v>
      </c>
      <c r="D761" s="17" t="s">
        <v>4424</v>
      </c>
      <c r="E761" s="19">
        <v>244847003984</v>
      </c>
      <c r="F761" s="19" t="s">
        <v>8147</v>
      </c>
      <c r="G761" s="19">
        <v>244847800172</v>
      </c>
      <c r="H761" s="18" t="s">
        <v>8150</v>
      </c>
      <c r="I761" s="18" t="s">
        <v>8151</v>
      </c>
      <c r="J761" s="17" t="s">
        <v>535</v>
      </c>
      <c r="K761" s="17">
        <v>1</v>
      </c>
      <c r="L761" s="24">
        <v>145130</v>
      </c>
      <c r="M761" s="20">
        <f t="shared" si="22"/>
        <v>27575</v>
      </c>
      <c r="N761" s="24">
        <v>631613</v>
      </c>
      <c r="O761" s="21">
        <f t="shared" si="23"/>
        <v>804318</v>
      </c>
    </row>
    <row r="762" spans="1:15" s="16" customFormat="1" ht="43.5" x14ac:dyDescent="0.35">
      <c r="A762" s="17" t="s">
        <v>222</v>
      </c>
      <c r="B762" s="17" t="s">
        <v>9181</v>
      </c>
      <c r="C762" s="17">
        <v>44847</v>
      </c>
      <c r="D762" s="17" t="s">
        <v>4424</v>
      </c>
      <c r="E762" s="19">
        <v>244847003984</v>
      </c>
      <c r="F762" s="19" t="s">
        <v>8147</v>
      </c>
      <c r="G762" s="19">
        <v>244847800173</v>
      </c>
      <c r="H762" s="18" t="s">
        <v>8152</v>
      </c>
      <c r="I762" s="18" t="s">
        <v>8153</v>
      </c>
      <c r="J762" s="17" t="s">
        <v>535</v>
      </c>
      <c r="K762" s="17">
        <v>1</v>
      </c>
      <c r="L762" s="24">
        <v>145130</v>
      </c>
      <c r="M762" s="20">
        <f t="shared" si="22"/>
        <v>27575</v>
      </c>
      <c r="N762" s="24">
        <v>631613</v>
      </c>
      <c r="O762" s="21">
        <f t="shared" si="23"/>
        <v>804318</v>
      </c>
    </row>
    <row r="763" spans="1:15" s="16" customFormat="1" ht="43.5" x14ac:dyDescent="0.35">
      <c r="A763" s="17" t="s">
        <v>222</v>
      </c>
      <c r="B763" s="17" t="s">
        <v>9181</v>
      </c>
      <c r="C763" s="17">
        <v>44847</v>
      </c>
      <c r="D763" s="17" t="s">
        <v>4424</v>
      </c>
      <c r="E763" s="19">
        <v>244847003984</v>
      </c>
      <c r="F763" s="19" t="s">
        <v>8147</v>
      </c>
      <c r="G763" s="19">
        <v>244847800174</v>
      </c>
      <c r="H763" s="18" t="s">
        <v>8103</v>
      </c>
      <c r="I763" s="18" t="s">
        <v>8104</v>
      </c>
      <c r="J763" s="17" t="s">
        <v>535</v>
      </c>
      <c r="K763" s="17">
        <v>1</v>
      </c>
      <c r="L763" s="24">
        <v>145130</v>
      </c>
      <c r="M763" s="20">
        <f t="shared" si="22"/>
        <v>27575</v>
      </c>
      <c r="N763" s="24">
        <v>631613</v>
      </c>
      <c r="O763" s="21">
        <f t="shared" si="23"/>
        <v>804318</v>
      </c>
    </row>
    <row r="764" spans="1:15" s="16" customFormat="1" ht="43.5" x14ac:dyDescent="0.35">
      <c r="A764" s="17" t="s">
        <v>222</v>
      </c>
      <c r="B764" s="17" t="s">
        <v>9181</v>
      </c>
      <c r="C764" s="17">
        <v>44847</v>
      </c>
      <c r="D764" s="17" t="s">
        <v>4424</v>
      </c>
      <c r="E764" s="19">
        <v>244847800361</v>
      </c>
      <c r="F764" s="19" t="s">
        <v>6443</v>
      </c>
      <c r="G764" s="19">
        <v>244847800348</v>
      </c>
      <c r="H764" s="18" t="s">
        <v>8154</v>
      </c>
      <c r="I764" s="18" t="s">
        <v>8155</v>
      </c>
      <c r="J764" s="17" t="s">
        <v>535</v>
      </c>
      <c r="K764" s="17">
        <v>1</v>
      </c>
      <c r="L764" s="24">
        <v>145130</v>
      </c>
      <c r="M764" s="20">
        <f t="shared" si="22"/>
        <v>27575</v>
      </c>
      <c r="N764" s="24">
        <v>631613</v>
      </c>
      <c r="O764" s="21">
        <f t="shared" si="23"/>
        <v>804318</v>
      </c>
    </row>
    <row r="765" spans="1:15" s="16" customFormat="1" ht="43.5" x14ac:dyDescent="0.35">
      <c r="A765" s="17" t="s">
        <v>222</v>
      </c>
      <c r="B765" s="17" t="s">
        <v>9181</v>
      </c>
      <c r="C765" s="17">
        <v>44847</v>
      </c>
      <c r="D765" s="17" t="s">
        <v>4424</v>
      </c>
      <c r="E765" s="19">
        <v>244847800361</v>
      </c>
      <c r="F765" s="19" t="s">
        <v>6443</v>
      </c>
      <c r="G765" s="19">
        <v>244847800359</v>
      </c>
      <c r="H765" s="18" t="s">
        <v>8156</v>
      </c>
      <c r="I765" s="18" t="s">
        <v>8157</v>
      </c>
      <c r="J765" s="17" t="s">
        <v>535</v>
      </c>
      <c r="K765" s="17">
        <v>1</v>
      </c>
      <c r="L765" s="24">
        <v>145130</v>
      </c>
      <c r="M765" s="20">
        <f t="shared" si="22"/>
        <v>27575</v>
      </c>
      <c r="N765" s="24">
        <v>631613</v>
      </c>
      <c r="O765" s="21">
        <f t="shared" si="23"/>
        <v>804318</v>
      </c>
    </row>
    <row r="766" spans="1:15" s="16" customFormat="1" ht="43.5" x14ac:dyDescent="0.35">
      <c r="A766" s="17" t="s">
        <v>222</v>
      </c>
      <c r="B766" s="17" t="s">
        <v>9181</v>
      </c>
      <c r="C766" s="17">
        <v>44847</v>
      </c>
      <c r="D766" s="17" t="s">
        <v>4424</v>
      </c>
      <c r="E766" s="19">
        <v>244847800361</v>
      </c>
      <c r="F766" s="19" t="s">
        <v>6443</v>
      </c>
      <c r="G766" s="19">
        <v>244847800373</v>
      </c>
      <c r="H766" s="18" t="s">
        <v>8158</v>
      </c>
      <c r="I766" s="18" t="s">
        <v>8159</v>
      </c>
      <c r="J766" s="17" t="s">
        <v>535</v>
      </c>
      <c r="K766" s="17">
        <v>1</v>
      </c>
      <c r="L766" s="24">
        <v>145130</v>
      </c>
      <c r="M766" s="20">
        <f t="shared" si="22"/>
        <v>27575</v>
      </c>
      <c r="N766" s="24">
        <v>631613</v>
      </c>
      <c r="O766" s="21">
        <f t="shared" si="23"/>
        <v>804318</v>
      </c>
    </row>
    <row r="767" spans="1:15" s="16" customFormat="1" ht="43.5" x14ac:dyDescent="0.35">
      <c r="A767" s="17" t="s">
        <v>222</v>
      </c>
      <c r="B767" s="17" t="s">
        <v>9181</v>
      </c>
      <c r="C767" s="17">
        <v>44847</v>
      </c>
      <c r="D767" s="17" t="s">
        <v>4424</v>
      </c>
      <c r="E767" s="19">
        <v>244847800361</v>
      </c>
      <c r="F767" s="19" t="s">
        <v>6443</v>
      </c>
      <c r="G767" s="19">
        <v>244847800376</v>
      </c>
      <c r="H767" s="18" t="s">
        <v>8160</v>
      </c>
      <c r="I767" s="18" t="s">
        <v>8161</v>
      </c>
      <c r="J767" s="17" t="s">
        <v>535</v>
      </c>
      <c r="K767" s="17">
        <v>1</v>
      </c>
      <c r="L767" s="24">
        <v>145130</v>
      </c>
      <c r="M767" s="20">
        <f t="shared" si="22"/>
        <v>27575</v>
      </c>
      <c r="N767" s="24">
        <v>631613</v>
      </c>
      <c r="O767" s="21">
        <f t="shared" si="23"/>
        <v>804318</v>
      </c>
    </row>
    <row r="768" spans="1:15" s="16" customFormat="1" ht="29" x14ac:dyDescent="0.35">
      <c r="A768" s="17" t="s">
        <v>222</v>
      </c>
      <c r="B768" s="17" t="s">
        <v>9181</v>
      </c>
      <c r="C768" s="17">
        <v>44847</v>
      </c>
      <c r="D768" s="17" t="s">
        <v>4424</v>
      </c>
      <c r="E768" s="19">
        <v>244847800195</v>
      </c>
      <c r="F768" s="19" t="s">
        <v>8162</v>
      </c>
      <c r="G768" s="19">
        <v>244847800190</v>
      </c>
      <c r="H768" s="18" t="s">
        <v>8163</v>
      </c>
      <c r="I768" s="18" t="s">
        <v>8164</v>
      </c>
      <c r="J768" s="17" t="s">
        <v>535</v>
      </c>
      <c r="K768" s="17">
        <v>1</v>
      </c>
      <c r="L768" s="24">
        <v>145130</v>
      </c>
      <c r="M768" s="20">
        <f t="shared" si="22"/>
        <v>27575</v>
      </c>
      <c r="N768" s="24">
        <v>631613</v>
      </c>
      <c r="O768" s="21">
        <f t="shared" si="23"/>
        <v>804318</v>
      </c>
    </row>
    <row r="769" spans="1:15" s="16" customFormat="1" ht="29" x14ac:dyDescent="0.35">
      <c r="A769" s="17" t="s">
        <v>222</v>
      </c>
      <c r="B769" s="17" t="s">
        <v>9181</v>
      </c>
      <c r="C769" s="17">
        <v>44847</v>
      </c>
      <c r="D769" s="17" t="s">
        <v>4424</v>
      </c>
      <c r="E769" s="19">
        <v>244847800195</v>
      </c>
      <c r="F769" s="19" t="s">
        <v>8162</v>
      </c>
      <c r="G769" s="19">
        <v>244847800195</v>
      </c>
      <c r="H769" s="18" t="s">
        <v>6444</v>
      </c>
      <c r="I769" s="18" t="s">
        <v>8165</v>
      </c>
      <c r="J769" s="17" t="s">
        <v>535</v>
      </c>
      <c r="K769" s="17">
        <v>2</v>
      </c>
      <c r="L769" s="24">
        <v>145130</v>
      </c>
      <c r="M769" s="20">
        <f t="shared" si="22"/>
        <v>27575</v>
      </c>
      <c r="N769" s="24">
        <v>631613</v>
      </c>
      <c r="O769" s="21">
        <f t="shared" si="23"/>
        <v>804318</v>
      </c>
    </row>
    <row r="770" spans="1:15" s="16" customFormat="1" ht="29" x14ac:dyDescent="0.35">
      <c r="A770" s="17" t="s">
        <v>222</v>
      </c>
      <c r="B770" s="17" t="s">
        <v>9181</v>
      </c>
      <c r="C770" s="17">
        <v>44847</v>
      </c>
      <c r="D770" s="17" t="s">
        <v>4424</v>
      </c>
      <c r="E770" s="19">
        <v>244847003541</v>
      </c>
      <c r="F770" s="19" t="s">
        <v>6437</v>
      </c>
      <c r="G770" s="19">
        <v>244847800205</v>
      </c>
      <c r="H770" s="18" t="s">
        <v>8166</v>
      </c>
      <c r="I770" s="18" t="s">
        <v>8167</v>
      </c>
      <c r="J770" s="17" t="s">
        <v>535</v>
      </c>
      <c r="K770" s="17">
        <v>1</v>
      </c>
      <c r="L770" s="24">
        <v>145130</v>
      </c>
      <c r="M770" s="20">
        <f t="shared" si="22"/>
        <v>27575</v>
      </c>
      <c r="N770" s="24">
        <v>631613</v>
      </c>
      <c r="O770" s="21">
        <f t="shared" si="23"/>
        <v>804318</v>
      </c>
    </row>
    <row r="771" spans="1:15" s="16" customFormat="1" ht="29" x14ac:dyDescent="0.35">
      <c r="A771" s="17" t="s">
        <v>222</v>
      </c>
      <c r="B771" s="17" t="s">
        <v>9181</v>
      </c>
      <c r="C771" s="17">
        <v>44847</v>
      </c>
      <c r="D771" s="17" t="s">
        <v>4424</v>
      </c>
      <c r="E771" s="19">
        <v>244847003541</v>
      </c>
      <c r="F771" s="19" t="s">
        <v>6437</v>
      </c>
      <c r="G771" s="19">
        <v>244847800206</v>
      </c>
      <c r="H771" s="18" t="s">
        <v>8168</v>
      </c>
      <c r="I771" s="18" t="s">
        <v>8169</v>
      </c>
      <c r="J771" s="17" t="s">
        <v>535</v>
      </c>
      <c r="K771" s="17">
        <v>1</v>
      </c>
      <c r="L771" s="24">
        <v>145130</v>
      </c>
      <c r="M771" s="20">
        <f t="shared" si="22"/>
        <v>27575</v>
      </c>
      <c r="N771" s="24">
        <v>631613</v>
      </c>
      <c r="O771" s="21">
        <f t="shared" si="23"/>
        <v>804318</v>
      </c>
    </row>
    <row r="772" spans="1:15" s="16" customFormat="1" ht="29" x14ac:dyDescent="0.35">
      <c r="A772" s="17" t="s">
        <v>222</v>
      </c>
      <c r="B772" s="17" t="s">
        <v>9181</v>
      </c>
      <c r="C772" s="17">
        <v>44847</v>
      </c>
      <c r="D772" s="17" t="s">
        <v>4424</v>
      </c>
      <c r="E772" s="19">
        <v>244847003541</v>
      </c>
      <c r="F772" s="19" t="s">
        <v>6437</v>
      </c>
      <c r="G772" s="19">
        <v>244847800207</v>
      </c>
      <c r="H772" s="18" t="s">
        <v>8170</v>
      </c>
      <c r="I772" s="18" t="s">
        <v>8171</v>
      </c>
      <c r="J772" s="17" t="s">
        <v>535</v>
      </c>
      <c r="K772" s="17">
        <v>1</v>
      </c>
      <c r="L772" s="24">
        <v>145130</v>
      </c>
      <c r="M772" s="20">
        <f t="shared" si="22"/>
        <v>27575</v>
      </c>
      <c r="N772" s="24">
        <v>631613</v>
      </c>
      <c r="O772" s="21">
        <f t="shared" si="23"/>
        <v>804318</v>
      </c>
    </row>
    <row r="773" spans="1:15" s="16" customFormat="1" ht="29" x14ac:dyDescent="0.35">
      <c r="A773" s="17" t="s">
        <v>222</v>
      </c>
      <c r="B773" s="17" t="s">
        <v>9181</v>
      </c>
      <c r="C773" s="17">
        <v>44847</v>
      </c>
      <c r="D773" s="17" t="s">
        <v>4424</v>
      </c>
      <c r="E773" s="19">
        <v>244847003541</v>
      </c>
      <c r="F773" s="19" t="s">
        <v>6437</v>
      </c>
      <c r="G773" s="19">
        <v>244847800208</v>
      </c>
      <c r="H773" s="18" t="s">
        <v>8172</v>
      </c>
      <c r="I773" s="18" t="s">
        <v>8173</v>
      </c>
      <c r="J773" s="17" t="s">
        <v>535</v>
      </c>
      <c r="K773" s="17">
        <v>1</v>
      </c>
      <c r="L773" s="24">
        <v>145130</v>
      </c>
      <c r="M773" s="20">
        <f t="shared" si="22"/>
        <v>27575</v>
      </c>
      <c r="N773" s="24">
        <v>631613</v>
      </c>
      <c r="O773" s="21">
        <f t="shared" si="23"/>
        <v>804318</v>
      </c>
    </row>
    <row r="774" spans="1:15" s="16" customFormat="1" ht="29" x14ac:dyDescent="0.35">
      <c r="A774" s="17" t="s">
        <v>222</v>
      </c>
      <c r="B774" s="17" t="s">
        <v>9181</v>
      </c>
      <c r="C774" s="17">
        <v>44847</v>
      </c>
      <c r="D774" s="17" t="s">
        <v>4424</v>
      </c>
      <c r="E774" s="19">
        <v>244847003541</v>
      </c>
      <c r="F774" s="19" t="s">
        <v>6437</v>
      </c>
      <c r="G774" s="19">
        <v>244847800209</v>
      </c>
      <c r="H774" s="18" t="s">
        <v>8174</v>
      </c>
      <c r="I774" s="18" t="s">
        <v>8175</v>
      </c>
      <c r="J774" s="17" t="s">
        <v>535</v>
      </c>
      <c r="K774" s="17">
        <v>1</v>
      </c>
      <c r="L774" s="24">
        <v>145130</v>
      </c>
      <c r="M774" s="20">
        <f t="shared" si="22"/>
        <v>27575</v>
      </c>
      <c r="N774" s="24">
        <v>631613</v>
      </c>
      <c r="O774" s="21">
        <f t="shared" si="23"/>
        <v>804318</v>
      </c>
    </row>
    <row r="775" spans="1:15" s="16" customFormat="1" ht="29" x14ac:dyDescent="0.35">
      <c r="A775" s="17" t="s">
        <v>222</v>
      </c>
      <c r="B775" s="17" t="s">
        <v>9181</v>
      </c>
      <c r="C775" s="17">
        <v>44847</v>
      </c>
      <c r="D775" s="17" t="s">
        <v>4424</v>
      </c>
      <c r="E775" s="19">
        <v>244847003541</v>
      </c>
      <c r="F775" s="19" t="s">
        <v>6437</v>
      </c>
      <c r="G775" s="19">
        <v>244847800215</v>
      </c>
      <c r="H775" s="18" t="s">
        <v>8176</v>
      </c>
      <c r="I775" s="18" t="s">
        <v>8177</v>
      </c>
      <c r="J775" s="17" t="s">
        <v>535</v>
      </c>
      <c r="K775" s="17">
        <v>1</v>
      </c>
      <c r="L775" s="24">
        <v>145130</v>
      </c>
      <c r="M775" s="20">
        <f t="shared" ref="M775:M838" si="24">ROUND(L775*0.19,0)</f>
        <v>27575</v>
      </c>
      <c r="N775" s="24">
        <v>631613</v>
      </c>
      <c r="O775" s="21">
        <f t="shared" ref="O775:O838" si="25">+L775+M775+N775</f>
        <v>804318</v>
      </c>
    </row>
    <row r="776" spans="1:15" s="16" customFormat="1" ht="29" x14ac:dyDescent="0.35">
      <c r="A776" s="17" t="s">
        <v>222</v>
      </c>
      <c r="B776" s="17" t="s">
        <v>9181</v>
      </c>
      <c r="C776" s="17">
        <v>44847</v>
      </c>
      <c r="D776" s="17" t="s">
        <v>4424</v>
      </c>
      <c r="E776" s="19">
        <v>244847003541</v>
      </c>
      <c r="F776" s="19" t="s">
        <v>6437</v>
      </c>
      <c r="G776" s="19">
        <v>244847800219</v>
      </c>
      <c r="H776" s="18" t="s">
        <v>8178</v>
      </c>
      <c r="I776" s="18" t="s">
        <v>8179</v>
      </c>
      <c r="J776" s="17" t="s">
        <v>535</v>
      </c>
      <c r="K776" s="17">
        <v>1</v>
      </c>
      <c r="L776" s="24">
        <v>145130</v>
      </c>
      <c r="M776" s="20">
        <f t="shared" si="24"/>
        <v>27575</v>
      </c>
      <c r="N776" s="24">
        <v>631613</v>
      </c>
      <c r="O776" s="21">
        <f t="shared" si="25"/>
        <v>804318</v>
      </c>
    </row>
    <row r="777" spans="1:15" s="16" customFormat="1" ht="29" x14ac:dyDescent="0.35">
      <c r="A777" s="17" t="s">
        <v>222</v>
      </c>
      <c r="B777" s="17" t="s">
        <v>9181</v>
      </c>
      <c r="C777" s="17">
        <v>44847</v>
      </c>
      <c r="D777" s="17" t="s">
        <v>4424</v>
      </c>
      <c r="E777" s="19">
        <v>244847003541</v>
      </c>
      <c r="F777" s="19" t="s">
        <v>6437</v>
      </c>
      <c r="G777" s="19">
        <v>244847800223</v>
      </c>
      <c r="H777" s="18" t="s">
        <v>8180</v>
      </c>
      <c r="I777" s="18" t="s">
        <v>8181</v>
      </c>
      <c r="J777" s="17" t="s">
        <v>535</v>
      </c>
      <c r="K777" s="17">
        <v>1</v>
      </c>
      <c r="L777" s="24">
        <v>145130</v>
      </c>
      <c r="M777" s="20">
        <f t="shared" si="24"/>
        <v>27575</v>
      </c>
      <c r="N777" s="24">
        <v>631613</v>
      </c>
      <c r="O777" s="21">
        <f t="shared" si="25"/>
        <v>804318</v>
      </c>
    </row>
    <row r="778" spans="1:15" s="16" customFormat="1" ht="29" x14ac:dyDescent="0.35">
      <c r="A778" s="17" t="s">
        <v>222</v>
      </c>
      <c r="B778" s="17" t="s">
        <v>9181</v>
      </c>
      <c r="C778" s="17">
        <v>44847</v>
      </c>
      <c r="D778" s="17" t="s">
        <v>4424</v>
      </c>
      <c r="E778" s="19">
        <v>244847001875</v>
      </c>
      <c r="F778" s="19" t="s">
        <v>6431</v>
      </c>
      <c r="G778" s="19">
        <v>244847800182</v>
      </c>
      <c r="H778" s="18" t="s">
        <v>8182</v>
      </c>
      <c r="I778" s="18" t="s">
        <v>8183</v>
      </c>
      <c r="J778" s="17" t="s">
        <v>535</v>
      </c>
      <c r="K778" s="17">
        <v>1</v>
      </c>
      <c r="L778" s="24">
        <v>145130</v>
      </c>
      <c r="M778" s="20">
        <f t="shared" si="24"/>
        <v>27575</v>
      </c>
      <c r="N778" s="24">
        <v>631613</v>
      </c>
      <c r="O778" s="21">
        <f t="shared" si="25"/>
        <v>804318</v>
      </c>
    </row>
    <row r="779" spans="1:15" s="16" customFormat="1" ht="29" x14ac:dyDescent="0.35">
      <c r="A779" s="17" t="s">
        <v>222</v>
      </c>
      <c r="B779" s="17" t="s">
        <v>9181</v>
      </c>
      <c r="C779" s="17">
        <v>44847</v>
      </c>
      <c r="D779" s="17" t="s">
        <v>4424</v>
      </c>
      <c r="E779" s="19">
        <v>244847001875</v>
      </c>
      <c r="F779" s="19" t="s">
        <v>6431</v>
      </c>
      <c r="G779" s="19">
        <v>244847800184</v>
      </c>
      <c r="H779" s="18" t="s">
        <v>8184</v>
      </c>
      <c r="I779" s="18" t="s">
        <v>8185</v>
      </c>
      <c r="J779" s="17" t="s">
        <v>535</v>
      </c>
      <c r="K779" s="17">
        <v>1</v>
      </c>
      <c r="L779" s="24">
        <v>145130</v>
      </c>
      <c r="M779" s="20">
        <f t="shared" si="24"/>
        <v>27575</v>
      </c>
      <c r="N779" s="24">
        <v>631613</v>
      </c>
      <c r="O779" s="21">
        <f t="shared" si="25"/>
        <v>804318</v>
      </c>
    </row>
    <row r="780" spans="1:15" s="16" customFormat="1" ht="29" x14ac:dyDescent="0.35">
      <c r="A780" s="17" t="s">
        <v>222</v>
      </c>
      <c r="B780" s="17" t="s">
        <v>9181</v>
      </c>
      <c r="C780" s="17">
        <v>44847</v>
      </c>
      <c r="D780" s="17" t="s">
        <v>4424</v>
      </c>
      <c r="E780" s="19">
        <v>244847001875</v>
      </c>
      <c r="F780" s="19" t="s">
        <v>6431</v>
      </c>
      <c r="G780" s="19">
        <v>244847800193</v>
      </c>
      <c r="H780" s="18" t="s">
        <v>8186</v>
      </c>
      <c r="I780" s="18" t="s">
        <v>8187</v>
      </c>
      <c r="J780" s="17" t="s">
        <v>535</v>
      </c>
      <c r="K780" s="17">
        <v>1</v>
      </c>
      <c r="L780" s="24">
        <v>145130</v>
      </c>
      <c r="M780" s="20">
        <f t="shared" si="24"/>
        <v>27575</v>
      </c>
      <c r="N780" s="24">
        <v>631613</v>
      </c>
      <c r="O780" s="21">
        <f t="shared" si="25"/>
        <v>804318</v>
      </c>
    </row>
    <row r="781" spans="1:15" s="16" customFormat="1" ht="29" x14ac:dyDescent="0.35">
      <c r="A781" s="17" t="s">
        <v>222</v>
      </c>
      <c r="B781" s="17" t="s">
        <v>9181</v>
      </c>
      <c r="C781" s="17">
        <v>44847</v>
      </c>
      <c r="D781" s="17" t="s">
        <v>4424</v>
      </c>
      <c r="E781" s="19">
        <v>244847001875</v>
      </c>
      <c r="F781" s="19" t="s">
        <v>6431</v>
      </c>
      <c r="G781" s="19">
        <v>244847800202</v>
      </c>
      <c r="H781" s="18" t="s">
        <v>8188</v>
      </c>
      <c r="I781" s="18" t="s">
        <v>8189</v>
      </c>
      <c r="J781" s="17" t="s">
        <v>535</v>
      </c>
      <c r="K781" s="17">
        <v>1</v>
      </c>
      <c r="L781" s="24">
        <v>145130</v>
      </c>
      <c r="M781" s="20">
        <f t="shared" si="24"/>
        <v>27575</v>
      </c>
      <c r="N781" s="24">
        <v>631613</v>
      </c>
      <c r="O781" s="21">
        <f t="shared" si="25"/>
        <v>804318</v>
      </c>
    </row>
    <row r="782" spans="1:15" s="16" customFormat="1" ht="29" x14ac:dyDescent="0.35">
      <c r="A782" s="17" t="s">
        <v>222</v>
      </c>
      <c r="B782" s="17" t="s">
        <v>9181</v>
      </c>
      <c r="C782" s="17">
        <v>44847</v>
      </c>
      <c r="D782" s="17" t="s">
        <v>4424</v>
      </c>
      <c r="E782" s="19">
        <v>444847000134</v>
      </c>
      <c r="F782" s="19" t="s">
        <v>8190</v>
      </c>
      <c r="G782" s="19">
        <v>244847800492</v>
      </c>
      <c r="H782" s="18" t="s">
        <v>8191</v>
      </c>
      <c r="I782" s="18" t="s">
        <v>8192</v>
      </c>
      <c r="J782" s="17" t="s">
        <v>535</v>
      </c>
      <c r="K782" s="17">
        <v>1</v>
      </c>
      <c r="L782" s="24">
        <v>145130</v>
      </c>
      <c r="M782" s="20">
        <f t="shared" si="24"/>
        <v>27575</v>
      </c>
      <c r="N782" s="24">
        <v>631613</v>
      </c>
      <c r="O782" s="21">
        <f t="shared" si="25"/>
        <v>804318</v>
      </c>
    </row>
    <row r="783" spans="1:15" s="16" customFormat="1" ht="29" x14ac:dyDescent="0.35">
      <c r="A783" s="17" t="s">
        <v>222</v>
      </c>
      <c r="B783" s="17" t="s">
        <v>9181</v>
      </c>
      <c r="C783" s="17">
        <v>44847</v>
      </c>
      <c r="D783" s="17" t="s">
        <v>4424</v>
      </c>
      <c r="E783" s="19">
        <v>444847000134</v>
      </c>
      <c r="F783" s="19" t="s">
        <v>8190</v>
      </c>
      <c r="G783" s="19">
        <v>244847800494</v>
      </c>
      <c r="H783" s="18" t="s">
        <v>8193</v>
      </c>
      <c r="I783" s="18" t="s">
        <v>8194</v>
      </c>
      <c r="J783" s="17" t="s">
        <v>535</v>
      </c>
      <c r="K783" s="17">
        <v>1</v>
      </c>
      <c r="L783" s="24">
        <v>145130</v>
      </c>
      <c r="M783" s="20">
        <f t="shared" si="24"/>
        <v>27575</v>
      </c>
      <c r="N783" s="24">
        <v>631613</v>
      </c>
      <c r="O783" s="21">
        <f t="shared" si="25"/>
        <v>804318</v>
      </c>
    </row>
    <row r="784" spans="1:15" s="16" customFormat="1" ht="29" x14ac:dyDescent="0.35">
      <c r="A784" s="17" t="s">
        <v>222</v>
      </c>
      <c r="B784" s="17" t="s">
        <v>9181</v>
      </c>
      <c r="C784" s="17">
        <v>44847</v>
      </c>
      <c r="D784" s="17" t="s">
        <v>4424</v>
      </c>
      <c r="E784" s="19">
        <v>444847000134</v>
      </c>
      <c r="F784" s="19" t="s">
        <v>8190</v>
      </c>
      <c r="G784" s="19">
        <v>444847000134</v>
      </c>
      <c r="H784" s="18" t="s">
        <v>8195</v>
      </c>
      <c r="I784" s="18" t="s">
        <v>8196</v>
      </c>
      <c r="J784" s="17" t="s">
        <v>535</v>
      </c>
      <c r="K784" s="17">
        <v>1</v>
      </c>
      <c r="L784" s="24">
        <v>145130</v>
      </c>
      <c r="M784" s="20">
        <f t="shared" si="24"/>
        <v>27575</v>
      </c>
      <c r="N784" s="24">
        <v>631613</v>
      </c>
      <c r="O784" s="21">
        <f t="shared" si="25"/>
        <v>804318</v>
      </c>
    </row>
    <row r="785" spans="1:15" s="16" customFormat="1" ht="29" x14ac:dyDescent="0.35">
      <c r="A785" s="17" t="s">
        <v>222</v>
      </c>
      <c r="B785" s="17" t="s">
        <v>9181</v>
      </c>
      <c r="C785" s="17">
        <v>44847</v>
      </c>
      <c r="D785" s="17" t="s">
        <v>4424</v>
      </c>
      <c r="E785" s="19">
        <v>444847000134</v>
      </c>
      <c r="F785" s="19" t="s">
        <v>8190</v>
      </c>
      <c r="G785" s="19">
        <v>244847800501</v>
      </c>
      <c r="H785" s="18" t="s">
        <v>8197</v>
      </c>
      <c r="I785" s="18" t="s">
        <v>8198</v>
      </c>
      <c r="J785" s="17" t="s">
        <v>535</v>
      </c>
      <c r="K785" s="17">
        <v>1</v>
      </c>
      <c r="L785" s="24">
        <v>145130</v>
      </c>
      <c r="M785" s="20">
        <f t="shared" si="24"/>
        <v>27575</v>
      </c>
      <c r="N785" s="24">
        <v>720935</v>
      </c>
      <c r="O785" s="21">
        <f t="shared" si="25"/>
        <v>893640</v>
      </c>
    </row>
    <row r="786" spans="1:15" s="16" customFormat="1" ht="43.5" x14ac:dyDescent="0.35">
      <c r="A786" s="17" t="s">
        <v>222</v>
      </c>
      <c r="B786" s="17" t="s">
        <v>9181</v>
      </c>
      <c r="C786" s="17">
        <v>44847</v>
      </c>
      <c r="D786" s="17" t="s">
        <v>4424</v>
      </c>
      <c r="E786" s="19">
        <v>244847001689</v>
      </c>
      <c r="F786" s="19" t="s">
        <v>5508</v>
      </c>
      <c r="G786" s="19">
        <v>244847800077</v>
      </c>
      <c r="H786" s="18" t="s">
        <v>8199</v>
      </c>
      <c r="I786" s="18" t="s">
        <v>8200</v>
      </c>
      <c r="J786" s="17" t="s">
        <v>535</v>
      </c>
      <c r="K786" s="17">
        <v>1</v>
      </c>
      <c r="L786" s="24">
        <v>145130</v>
      </c>
      <c r="M786" s="20">
        <f t="shared" si="24"/>
        <v>27575</v>
      </c>
      <c r="N786" s="24">
        <v>720935</v>
      </c>
      <c r="O786" s="21">
        <f t="shared" si="25"/>
        <v>893640</v>
      </c>
    </row>
    <row r="787" spans="1:15" s="16" customFormat="1" ht="43.5" x14ac:dyDescent="0.35">
      <c r="A787" s="17" t="s">
        <v>222</v>
      </c>
      <c r="B787" s="17" t="s">
        <v>9181</v>
      </c>
      <c r="C787" s="17">
        <v>44847</v>
      </c>
      <c r="D787" s="17" t="s">
        <v>4424</v>
      </c>
      <c r="E787" s="19">
        <v>244847001689</v>
      </c>
      <c r="F787" s="19" t="s">
        <v>5508</v>
      </c>
      <c r="G787" s="19">
        <v>244847800080</v>
      </c>
      <c r="H787" s="18" t="s">
        <v>8201</v>
      </c>
      <c r="I787" s="18" t="s">
        <v>8202</v>
      </c>
      <c r="J787" s="17" t="s">
        <v>535</v>
      </c>
      <c r="K787" s="17">
        <v>1</v>
      </c>
      <c r="L787" s="24">
        <v>145130</v>
      </c>
      <c r="M787" s="20">
        <f t="shared" si="24"/>
        <v>27575</v>
      </c>
      <c r="N787" s="24">
        <v>720935</v>
      </c>
      <c r="O787" s="21">
        <f t="shared" si="25"/>
        <v>893640</v>
      </c>
    </row>
    <row r="788" spans="1:15" s="16" customFormat="1" ht="43.5" x14ac:dyDescent="0.35">
      <c r="A788" s="17" t="s">
        <v>222</v>
      </c>
      <c r="B788" s="17" t="s">
        <v>9181</v>
      </c>
      <c r="C788" s="17">
        <v>44847</v>
      </c>
      <c r="D788" s="17" t="s">
        <v>4424</v>
      </c>
      <c r="E788" s="19">
        <v>244847001689</v>
      </c>
      <c r="F788" s="19" t="s">
        <v>5508</v>
      </c>
      <c r="G788" s="19">
        <v>244847800082</v>
      </c>
      <c r="H788" s="18" t="s">
        <v>8203</v>
      </c>
      <c r="I788" s="18" t="s">
        <v>8204</v>
      </c>
      <c r="J788" s="17" t="s">
        <v>535</v>
      </c>
      <c r="K788" s="17">
        <v>1</v>
      </c>
      <c r="L788" s="24">
        <v>145130</v>
      </c>
      <c r="M788" s="20">
        <f t="shared" si="24"/>
        <v>27575</v>
      </c>
      <c r="N788" s="24">
        <v>720935</v>
      </c>
      <c r="O788" s="21">
        <f t="shared" si="25"/>
        <v>893640</v>
      </c>
    </row>
    <row r="789" spans="1:15" s="16" customFormat="1" ht="43.5" x14ac:dyDescent="0.35">
      <c r="A789" s="17" t="s">
        <v>222</v>
      </c>
      <c r="B789" s="17" t="s">
        <v>9181</v>
      </c>
      <c r="C789" s="17">
        <v>44847</v>
      </c>
      <c r="D789" s="17" t="s">
        <v>4424</v>
      </c>
      <c r="E789" s="19">
        <v>244847001689</v>
      </c>
      <c r="F789" s="19" t="s">
        <v>5508</v>
      </c>
      <c r="G789" s="19">
        <v>244847800084</v>
      </c>
      <c r="H789" s="18" t="s">
        <v>8205</v>
      </c>
      <c r="I789" s="18" t="s">
        <v>8206</v>
      </c>
      <c r="J789" s="17" t="s">
        <v>535</v>
      </c>
      <c r="K789" s="17">
        <v>1</v>
      </c>
      <c r="L789" s="24">
        <v>145130</v>
      </c>
      <c r="M789" s="20">
        <f t="shared" si="24"/>
        <v>27575</v>
      </c>
      <c r="N789" s="24">
        <v>720935</v>
      </c>
      <c r="O789" s="21">
        <f t="shared" si="25"/>
        <v>893640</v>
      </c>
    </row>
    <row r="790" spans="1:15" s="16" customFormat="1" ht="43.5" x14ac:dyDescent="0.35">
      <c r="A790" s="17" t="s">
        <v>222</v>
      </c>
      <c r="B790" s="17" t="s">
        <v>9181</v>
      </c>
      <c r="C790" s="17">
        <v>44847</v>
      </c>
      <c r="D790" s="17" t="s">
        <v>4424</v>
      </c>
      <c r="E790" s="19">
        <v>244847001689</v>
      </c>
      <c r="F790" s="19" t="s">
        <v>5508</v>
      </c>
      <c r="G790" s="19">
        <v>244847800088</v>
      </c>
      <c r="H790" s="18" t="s">
        <v>8207</v>
      </c>
      <c r="I790" s="18" t="s">
        <v>8208</v>
      </c>
      <c r="J790" s="17" t="s">
        <v>535</v>
      </c>
      <c r="K790" s="17">
        <v>1</v>
      </c>
      <c r="L790" s="24">
        <v>145130</v>
      </c>
      <c r="M790" s="20">
        <f t="shared" si="24"/>
        <v>27575</v>
      </c>
      <c r="N790" s="24">
        <v>720935</v>
      </c>
      <c r="O790" s="21">
        <f t="shared" si="25"/>
        <v>893640</v>
      </c>
    </row>
    <row r="791" spans="1:15" s="16" customFormat="1" ht="43.5" x14ac:dyDescent="0.35">
      <c r="A791" s="17" t="s">
        <v>222</v>
      </c>
      <c r="B791" s="17" t="s">
        <v>9181</v>
      </c>
      <c r="C791" s="17">
        <v>44847</v>
      </c>
      <c r="D791" s="17" t="s">
        <v>4424</v>
      </c>
      <c r="E791" s="19">
        <v>244847001689</v>
      </c>
      <c r="F791" s="19" t="s">
        <v>5508</v>
      </c>
      <c r="G791" s="19">
        <v>244847800092</v>
      </c>
      <c r="H791" s="18" t="s">
        <v>5981</v>
      </c>
      <c r="I791" s="18" t="s">
        <v>8209</v>
      </c>
      <c r="J791" s="17" t="s">
        <v>535</v>
      </c>
      <c r="K791" s="17">
        <v>1</v>
      </c>
      <c r="L791" s="24">
        <v>145130</v>
      </c>
      <c r="M791" s="20">
        <f t="shared" si="24"/>
        <v>27575</v>
      </c>
      <c r="N791" s="24">
        <v>720935</v>
      </c>
      <c r="O791" s="21">
        <f t="shared" si="25"/>
        <v>893640</v>
      </c>
    </row>
    <row r="792" spans="1:15" s="16" customFormat="1" ht="43.5" x14ac:dyDescent="0.35">
      <c r="A792" s="17" t="s">
        <v>222</v>
      </c>
      <c r="B792" s="17" t="s">
        <v>9181</v>
      </c>
      <c r="C792" s="17">
        <v>44847</v>
      </c>
      <c r="D792" s="17" t="s">
        <v>4424</v>
      </c>
      <c r="E792" s="19">
        <v>244847001689</v>
      </c>
      <c r="F792" s="19" t="s">
        <v>5508</v>
      </c>
      <c r="G792" s="19">
        <v>244847800096</v>
      </c>
      <c r="H792" s="18" t="s">
        <v>8210</v>
      </c>
      <c r="I792" s="18" t="s">
        <v>8211</v>
      </c>
      <c r="J792" s="17" t="s">
        <v>535</v>
      </c>
      <c r="K792" s="17">
        <v>1</v>
      </c>
      <c r="L792" s="24">
        <v>145130</v>
      </c>
      <c r="M792" s="20">
        <f t="shared" si="24"/>
        <v>27575</v>
      </c>
      <c r="N792" s="24">
        <v>720935</v>
      </c>
      <c r="O792" s="21">
        <f t="shared" si="25"/>
        <v>893640</v>
      </c>
    </row>
    <row r="793" spans="1:15" s="16" customFormat="1" ht="43.5" x14ac:dyDescent="0.35">
      <c r="A793" s="17" t="s">
        <v>222</v>
      </c>
      <c r="B793" s="17" t="s">
        <v>9181</v>
      </c>
      <c r="C793" s="17">
        <v>44847</v>
      </c>
      <c r="D793" s="17" t="s">
        <v>4424</v>
      </c>
      <c r="E793" s="19">
        <v>244847001689</v>
      </c>
      <c r="F793" s="19" t="s">
        <v>5508</v>
      </c>
      <c r="G793" s="19">
        <v>244847800097</v>
      </c>
      <c r="H793" s="18" t="s">
        <v>8212</v>
      </c>
      <c r="I793" s="18" t="s">
        <v>8213</v>
      </c>
      <c r="J793" s="17" t="s">
        <v>535</v>
      </c>
      <c r="K793" s="17">
        <v>1</v>
      </c>
      <c r="L793" s="24">
        <v>145130</v>
      </c>
      <c r="M793" s="20">
        <f t="shared" si="24"/>
        <v>27575</v>
      </c>
      <c r="N793" s="24">
        <v>720935</v>
      </c>
      <c r="O793" s="21">
        <f t="shared" si="25"/>
        <v>893640</v>
      </c>
    </row>
    <row r="794" spans="1:15" s="16" customFormat="1" ht="29" x14ac:dyDescent="0.35">
      <c r="A794" s="17" t="s">
        <v>222</v>
      </c>
      <c r="B794" s="17" t="s">
        <v>9181</v>
      </c>
      <c r="C794" s="17">
        <v>44847</v>
      </c>
      <c r="D794" s="17" t="s">
        <v>4424</v>
      </c>
      <c r="E794" s="19">
        <v>244847001344</v>
      </c>
      <c r="F794" s="19" t="s">
        <v>8214</v>
      </c>
      <c r="G794" s="19">
        <v>444847000151</v>
      </c>
      <c r="H794" s="18" t="s">
        <v>8215</v>
      </c>
      <c r="I794" s="18" t="s">
        <v>8216</v>
      </c>
      <c r="J794" s="17" t="s">
        <v>535</v>
      </c>
      <c r="K794" s="17">
        <v>1</v>
      </c>
      <c r="L794" s="24">
        <v>145130</v>
      </c>
      <c r="M794" s="20">
        <f t="shared" si="24"/>
        <v>27575</v>
      </c>
      <c r="N794" s="24">
        <v>720935</v>
      </c>
      <c r="O794" s="21">
        <f t="shared" si="25"/>
        <v>893640</v>
      </c>
    </row>
    <row r="795" spans="1:15" s="16" customFormat="1" ht="29" x14ac:dyDescent="0.35">
      <c r="A795" s="17" t="s">
        <v>222</v>
      </c>
      <c r="B795" s="17" t="s">
        <v>9181</v>
      </c>
      <c r="C795" s="17">
        <v>44847</v>
      </c>
      <c r="D795" s="17" t="s">
        <v>4424</v>
      </c>
      <c r="E795" s="19">
        <v>244847001344</v>
      </c>
      <c r="F795" s="19" t="s">
        <v>8214</v>
      </c>
      <c r="G795" s="19">
        <v>244847800573</v>
      </c>
      <c r="H795" s="18" t="s">
        <v>8217</v>
      </c>
      <c r="I795" s="18" t="s">
        <v>8218</v>
      </c>
      <c r="J795" s="17" t="s">
        <v>535</v>
      </c>
      <c r="K795" s="17">
        <v>1</v>
      </c>
      <c r="L795" s="24">
        <v>145130</v>
      </c>
      <c r="M795" s="20">
        <f t="shared" si="24"/>
        <v>27575</v>
      </c>
      <c r="N795" s="24">
        <v>720935</v>
      </c>
      <c r="O795" s="21">
        <f t="shared" si="25"/>
        <v>893640</v>
      </c>
    </row>
    <row r="796" spans="1:15" s="16" customFormat="1" ht="58" x14ac:dyDescent="0.35">
      <c r="A796" s="17" t="s">
        <v>222</v>
      </c>
      <c r="B796" s="17" t="s">
        <v>9181</v>
      </c>
      <c r="C796" s="17">
        <v>44847</v>
      </c>
      <c r="D796" s="17" t="s">
        <v>4424</v>
      </c>
      <c r="E796" s="19">
        <v>244847001344</v>
      </c>
      <c r="F796" s="19" t="s">
        <v>8214</v>
      </c>
      <c r="G796" s="19">
        <v>244847001344</v>
      </c>
      <c r="H796" s="18" t="s">
        <v>8219</v>
      </c>
      <c r="I796" s="18" t="s">
        <v>5478</v>
      </c>
      <c r="J796" s="17" t="s">
        <v>535</v>
      </c>
      <c r="K796" s="17">
        <v>1</v>
      </c>
      <c r="L796" s="24">
        <v>145130</v>
      </c>
      <c r="M796" s="20">
        <f t="shared" si="24"/>
        <v>27575</v>
      </c>
      <c r="N796" s="24">
        <v>720935</v>
      </c>
      <c r="O796" s="21">
        <f t="shared" si="25"/>
        <v>893640</v>
      </c>
    </row>
    <row r="797" spans="1:15" s="16" customFormat="1" ht="29" x14ac:dyDescent="0.35">
      <c r="A797" s="17" t="s">
        <v>222</v>
      </c>
      <c r="B797" s="17" t="s">
        <v>9181</v>
      </c>
      <c r="C797" s="17">
        <v>44847</v>
      </c>
      <c r="D797" s="17" t="s">
        <v>4424</v>
      </c>
      <c r="E797" s="19">
        <v>244847001344</v>
      </c>
      <c r="F797" s="19" t="s">
        <v>8214</v>
      </c>
      <c r="G797" s="19">
        <v>244847800590</v>
      </c>
      <c r="H797" s="18" t="s">
        <v>8220</v>
      </c>
      <c r="I797" s="18" t="s">
        <v>8221</v>
      </c>
      <c r="J797" s="17" t="s">
        <v>535</v>
      </c>
      <c r="K797" s="17">
        <v>1</v>
      </c>
      <c r="L797" s="24">
        <v>145130</v>
      </c>
      <c r="M797" s="20">
        <f t="shared" si="24"/>
        <v>27575</v>
      </c>
      <c r="N797" s="24">
        <v>720935</v>
      </c>
      <c r="O797" s="21">
        <f t="shared" si="25"/>
        <v>893640</v>
      </c>
    </row>
    <row r="798" spans="1:15" s="16" customFormat="1" ht="29" x14ac:dyDescent="0.35">
      <c r="A798" s="17" t="s">
        <v>222</v>
      </c>
      <c r="B798" s="17" t="s">
        <v>9181</v>
      </c>
      <c r="C798" s="17">
        <v>44847</v>
      </c>
      <c r="D798" s="17" t="s">
        <v>4424</v>
      </c>
      <c r="E798" s="19">
        <v>244847001344</v>
      </c>
      <c r="F798" s="19" t="s">
        <v>8214</v>
      </c>
      <c r="G798" s="19">
        <v>244847800603</v>
      </c>
      <c r="H798" s="18" t="s">
        <v>8222</v>
      </c>
      <c r="I798" s="18" t="s">
        <v>8223</v>
      </c>
      <c r="J798" s="17" t="s">
        <v>535</v>
      </c>
      <c r="K798" s="17">
        <v>1</v>
      </c>
      <c r="L798" s="24">
        <v>145130</v>
      </c>
      <c r="M798" s="20">
        <f t="shared" si="24"/>
        <v>27575</v>
      </c>
      <c r="N798" s="24">
        <v>720935</v>
      </c>
      <c r="O798" s="21">
        <f t="shared" si="25"/>
        <v>893640</v>
      </c>
    </row>
    <row r="799" spans="1:15" s="16" customFormat="1" ht="29" x14ac:dyDescent="0.35">
      <c r="A799" s="17" t="s">
        <v>222</v>
      </c>
      <c r="B799" s="17" t="s">
        <v>9181</v>
      </c>
      <c r="C799" s="17">
        <v>44847</v>
      </c>
      <c r="D799" s="17" t="s">
        <v>4424</v>
      </c>
      <c r="E799" s="19">
        <v>244847001344</v>
      </c>
      <c r="F799" s="19" t="s">
        <v>8214</v>
      </c>
      <c r="G799" s="19">
        <v>244847800141</v>
      </c>
      <c r="H799" s="18" t="s">
        <v>8224</v>
      </c>
      <c r="I799" s="18" t="s">
        <v>8225</v>
      </c>
      <c r="J799" s="17" t="s">
        <v>535</v>
      </c>
      <c r="K799" s="17">
        <v>1</v>
      </c>
      <c r="L799" s="24">
        <v>145130</v>
      </c>
      <c r="M799" s="20">
        <f t="shared" si="24"/>
        <v>27575</v>
      </c>
      <c r="N799" s="24">
        <v>720935</v>
      </c>
      <c r="O799" s="21">
        <f t="shared" si="25"/>
        <v>893640</v>
      </c>
    </row>
    <row r="800" spans="1:15" s="16" customFormat="1" ht="58" x14ac:dyDescent="0.35">
      <c r="A800" s="17" t="s">
        <v>222</v>
      </c>
      <c r="B800" s="17" t="s">
        <v>9181</v>
      </c>
      <c r="C800" s="17">
        <v>44847</v>
      </c>
      <c r="D800" s="17" t="s">
        <v>4424</v>
      </c>
      <c r="E800" s="19">
        <v>344847000024</v>
      </c>
      <c r="F800" s="19" t="s">
        <v>8226</v>
      </c>
      <c r="G800" s="19">
        <v>344847000024</v>
      </c>
      <c r="H800" s="18" t="s">
        <v>8226</v>
      </c>
      <c r="I800" s="18" t="s">
        <v>8227</v>
      </c>
      <c r="J800" s="17" t="s">
        <v>523</v>
      </c>
      <c r="K800" s="17">
        <v>1</v>
      </c>
      <c r="L800" s="24">
        <v>145130</v>
      </c>
      <c r="M800" s="20">
        <f t="shared" si="24"/>
        <v>27575</v>
      </c>
      <c r="N800" s="24">
        <v>720935</v>
      </c>
      <c r="O800" s="21">
        <f t="shared" si="25"/>
        <v>893640</v>
      </c>
    </row>
    <row r="801" spans="1:15" s="16" customFormat="1" ht="43.5" x14ac:dyDescent="0.35">
      <c r="A801" s="17" t="s">
        <v>222</v>
      </c>
      <c r="B801" s="17" t="s">
        <v>9181</v>
      </c>
      <c r="C801" s="17">
        <v>44847</v>
      </c>
      <c r="D801" s="17" t="s">
        <v>4424</v>
      </c>
      <c r="E801" s="19">
        <v>244847001441</v>
      </c>
      <c r="F801" s="19" t="s">
        <v>4425</v>
      </c>
      <c r="G801" s="19">
        <v>244847800415</v>
      </c>
      <c r="H801" s="18" t="s">
        <v>8228</v>
      </c>
      <c r="I801" s="18" t="s">
        <v>8229</v>
      </c>
      <c r="J801" s="17" t="s">
        <v>535</v>
      </c>
      <c r="K801" s="17">
        <v>1</v>
      </c>
      <c r="L801" s="24">
        <v>145130</v>
      </c>
      <c r="M801" s="20">
        <f t="shared" si="24"/>
        <v>27575</v>
      </c>
      <c r="N801" s="24">
        <v>720935</v>
      </c>
      <c r="O801" s="21">
        <f t="shared" si="25"/>
        <v>893640</v>
      </c>
    </row>
    <row r="802" spans="1:15" s="16" customFormat="1" ht="43.5" x14ac:dyDescent="0.35">
      <c r="A802" s="17" t="s">
        <v>222</v>
      </c>
      <c r="B802" s="17" t="s">
        <v>9181</v>
      </c>
      <c r="C802" s="17">
        <v>44847</v>
      </c>
      <c r="D802" s="17" t="s">
        <v>4424</v>
      </c>
      <c r="E802" s="19">
        <v>244847001441</v>
      </c>
      <c r="F802" s="19" t="s">
        <v>4425</v>
      </c>
      <c r="G802" s="19">
        <v>244847800417</v>
      </c>
      <c r="H802" s="18" t="s">
        <v>8230</v>
      </c>
      <c r="I802" s="18" t="s">
        <v>8231</v>
      </c>
      <c r="J802" s="17" t="s">
        <v>535</v>
      </c>
      <c r="K802" s="17">
        <v>1</v>
      </c>
      <c r="L802" s="24">
        <v>145130</v>
      </c>
      <c r="M802" s="20">
        <f t="shared" si="24"/>
        <v>27575</v>
      </c>
      <c r="N802" s="24">
        <v>720935</v>
      </c>
      <c r="O802" s="21">
        <f t="shared" si="25"/>
        <v>893640</v>
      </c>
    </row>
    <row r="803" spans="1:15" s="16" customFormat="1" ht="43.5" x14ac:dyDescent="0.35">
      <c r="A803" s="17" t="s">
        <v>222</v>
      </c>
      <c r="B803" s="17" t="s">
        <v>9181</v>
      </c>
      <c r="C803" s="17">
        <v>44847</v>
      </c>
      <c r="D803" s="17" t="s">
        <v>4424</v>
      </c>
      <c r="E803" s="19">
        <v>244847001441</v>
      </c>
      <c r="F803" s="19" t="s">
        <v>4425</v>
      </c>
      <c r="G803" s="19">
        <v>244847800420</v>
      </c>
      <c r="H803" s="18" t="s">
        <v>8232</v>
      </c>
      <c r="I803" s="18" t="s">
        <v>8233</v>
      </c>
      <c r="J803" s="17" t="s">
        <v>535</v>
      </c>
      <c r="K803" s="17">
        <v>1</v>
      </c>
      <c r="L803" s="24">
        <v>145130</v>
      </c>
      <c r="M803" s="20">
        <f t="shared" si="24"/>
        <v>27575</v>
      </c>
      <c r="N803" s="24">
        <v>720935</v>
      </c>
      <c r="O803" s="21">
        <f t="shared" si="25"/>
        <v>893640</v>
      </c>
    </row>
    <row r="804" spans="1:15" s="16" customFormat="1" ht="43.5" x14ac:dyDescent="0.35">
      <c r="A804" s="17" t="s">
        <v>222</v>
      </c>
      <c r="B804" s="17" t="s">
        <v>9181</v>
      </c>
      <c r="C804" s="17">
        <v>44847</v>
      </c>
      <c r="D804" s="17" t="s">
        <v>4424</v>
      </c>
      <c r="E804" s="19">
        <v>244847001441</v>
      </c>
      <c r="F804" s="19" t="s">
        <v>4425</v>
      </c>
      <c r="G804" s="19">
        <v>244847800422</v>
      </c>
      <c r="H804" s="18" t="s">
        <v>8234</v>
      </c>
      <c r="I804" s="18" t="s">
        <v>8235</v>
      </c>
      <c r="J804" s="17" t="s">
        <v>535</v>
      </c>
      <c r="K804" s="17">
        <v>2</v>
      </c>
      <c r="L804" s="24">
        <v>145130</v>
      </c>
      <c r="M804" s="20">
        <f t="shared" si="24"/>
        <v>27575</v>
      </c>
      <c r="N804" s="24">
        <v>720935</v>
      </c>
      <c r="O804" s="21">
        <f t="shared" si="25"/>
        <v>893640</v>
      </c>
    </row>
    <row r="805" spans="1:15" s="16" customFormat="1" ht="43.5" x14ac:dyDescent="0.35">
      <c r="A805" s="17" t="s">
        <v>222</v>
      </c>
      <c r="B805" s="17" t="s">
        <v>9181</v>
      </c>
      <c r="C805" s="17">
        <v>44847</v>
      </c>
      <c r="D805" s="17" t="s">
        <v>4424</v>
      </c>
      <c r="E805" s="19">
        <v>244847001441</v>
      </c>
      <c r="F805" s="19" t="s">
        <v>4425</v>
      </c>
      <c r="G805" s="19">
        <v>244847800423</v>
      </c>
      <c r="H805" s="18" t="s">
        <v>8236</v>
      </c>
      <c r="I805" s="18" t="s">
        <v>8237</v>
      </c>
      <c r="J805" s="17" t="s">
        <v>535</v>
      </c>
      <c r="K805" s="17">
        <v>1</v>
      </c>
      <c r="L805" s="24">
        <v>145130</v>
      </c>
      <c r="M805" s="20">
        <f t="shared" si="24"/>
        <v>27575</v>
      </c>
      <c r="N805" s="24">
        <v>720935</v>
      </c>
      <c r="O805" s="21">
        <f t="shared" si="25"/>
        <v>893640</v>
      </c>
    </row>
    <row r="806" spans="1:15" s="16" customFormat="1" ht="43.5" x14ac:dyDescent="0.35">
      <c r="A806" s="17" t="s">
        <v>222</v>
      </c>
      <c r="B806" s="17" t="s">
        <v>9181</v>
      </c>
      <c r="C806" s="17">
        <v>44847</v>
      </c>
      <c r="D806" s="17" t="s">
        <v>4424</v>
      </c>
      <c r="E806" s="19">
        <v>244847001441</v>
      </c>
      <c r="F806" s="19" t="s">
        <v>4425</v>
      </c>
      <c r="G806" s="19">
        <v>244847800427</v>
      </c>
      <c r="H806" s="18" t="s">
        <v>8238</v>
      </c>
      <c r="I806" s="18" t="s">
        <v>8239</v>
      </c>
      <c r="J806" s="17" t="s">
        <v>535</v>
      </c>
      <c r="K806" s="17">
        <v>4</v>
      </c>
      <c r="L806" s="24">
        <v>145130</v>
      </c>
      <c r="M806" s="20">
        <f t="shared" si="24"/>
        <v>27575</v>
      </c>
      <c r="N806" s="24">
        <v>720935</v>
      </c>
      <c r="O806" s="21">
        <f t="shared" si="25"/>
        <v>893640</v>
      </c>
    </row>
    <row r="807" spans="1:15" s="16" customFormat="1" ht="43.5" x14ac:dyDescent="0.35">
      <c r="A807" s="17" t="s">
        <v>222</v>
      </c>
      <c r="B807" s="17" t="s">
        <v>9181</v>
      </c>
      <c r="C807" s="17">
        <v>44847</v>
      </c>
      <c r="D807" s="17" t="s">
        <v>4424</v>
      </c>
      <c r="E807" s="19">
        <v>244847001441</v>
      </c>
      <c r="F807" s="19" t="s">
        <v>4425</v>
      </c>
      <c r="G807" s="19">
        <v>244847800434</v>
      </c>
      <c r="H807" s="18" t="s">
        <v>8240</v>
      </c>
      <c r="I807" s="18" t="s">
        <v>8241</v>
      </c>
      <c r="J807" s="17" t="s">
        <v>535</v>
      </c>
      <c r="K807" s="17">
        <v>1</v>
      </c>
      <c r="L807" s="24">
        <v>145130</v>
      </c>
      <c r="M807" s="20">
        <f t="shared" si="24"/>
        <v>27575</v>
      </c>
      <c r="N807" s="24">
        <v>720935</v>
      </c>
      <c r="O807" s="21">
        <f t="shared" si="25"/>
        <v>893640</v>
      </c>
    </row>
    <row r="808" spans="1:15" s="16" customFormat="1" ht="43.5" x14ac:dyDescent="0.35">
      <c r="A808" s="17" t="s">
        <v>222</v>
      </c>
      <c r="B808" s="17" t="s">
        <v>9181</v>
      </c>
      <c r="C808" s="17">
        <v>44847</v>
      </c>
      <c r="D808" s="17" t="s">
        <v>4424</v>
      </c>
      <c r="E808" s="19">
        <v>244847001441</v>
      </c>
      <c r="F808" s="19" t="s">
        <v>4425</v>
      </c>
      <c r="G808" s="19">
        <v>244847800435</v>
      </c>
      <c r="H808" s="18" t="s">
        <v>8242</v>
      </c>
      <c r="I808" s="18" t="s">
        <v>8243</v>
      </c>
      <c r="J808" s="17" t="s">
        <v>535</v>
      </c>
      <c r="K808" s="17">
        <v>1</v>
      </c>
      <c r="L808" s="24">
        <v>145130</v>
      </c>
      <c r="M808" s="20">
        <f t="shared" si="24"/>
        <v>27575</v>
      </c>
      <c r="N808" s="24">
        <v>720935</v>
      </c>
      <c r="O808" s="21">
        <f t="shared" si="25"/>
        <v>893640</v>
      </c>
    </row>
    <row r="809" spans="1:15" s="16" customFormat="1" ht="43.5" x14ac:dyDescent="0.35">
      <c r="A809" s="17" t="s">
        <v>222</v>
      </c>
      <c r="B809" s="17" t="s">
        <v>9181</v>
      </c>
      <c r="C809" s="17">
        <v>44847</v>
      </c>
      <c r="D809" s="17" t="s">
        <v>4424</v>
      </c>
      <c r="E809" s="19">
        <v>244847001441</v>
      </c>
      <c r="F809" s="19" t="s">
        <v>4425</v>
      </c>
      <c r="G809" s="19">
        <v>244847800439</v>
      </c>
      <c r="H809" s="18" t="s">
        <v>8244</v>
      </c>
      <c r="I809" s="18" t="s">
        <v>8245</v>
      </c>
      <c r="J809" s="17" t="s">
        <v>535</v>
      </c>
      <c r="K809" s="17">
        <v>1</v>
      </c>
      <c r="L809" s="24">
        <v>145130</v>
      </c>
      <c r="M809" s="20">
        <f t="shared" si="24"/>
        <v>27575</v>
      </c>
      <c r="N809" s="24">
        <v>720935</v>
      </c>
      <c r="O809" s="21">
        <f t="shared" si="25"/>
        <v>893640</v>
      </c>
    </row>
    <row r="810" spans="1:15" s="16" customFormat="1" ht="43.5" x14ac:dyDescent="0.35">
      <c r="A810" s="17" t="s">
        <v>222</v>
      </c>
      <c r="B810" s="17" t="s">
        <v>9181</v>
      </c>
      <c r="C810" s="17">
        <v>44847</v>
      </c>
      <c r="D810" s="17" t="s">
        <v>4424</v>
      </c>
      <c r="E810" s="19">
        <v>244847001441</v>
      </c>
      <c r="F810" s="19" t="s">
        <v>4425</v>
      </c>
      <c r="G810" s="19">
        <v>244847800443</v>
      </c>
      <c r="H810" s="18" t="s">
        <v>8246</v>
      </c>
      <c r="I810" s="18" t="s">
        <v>8247</v>
      </c>
      <c r="J810" s="17" t="s">
        <v>535</v>
      </c>
      <c r="K810" s="17">
        <v>1</v>
      </c>
      <c r="L810" s="24">
        <v>145130</v>
      </c>
      <c r="M810" s="20">
        <f t="shared" si="24"/>
        <v>27575</v>
      </c>
      <c r="N810" s="24">
        <v>720935</v>
      </c>
      <c r="O810" s="21">
        <f t="shared" si="25"/>
        <v>893640</v>
      </c>
    </row>
    <row r="811" spans="1:15" s="16" customFormat="1" ht="43.5" x14ac:dyDescent="0.35">
      <c r="A811" s="17" t="s">
        <v>222</v>
      </c>
      <c r="B811" s="17" t="s">
        <v>9181</v>
      </c>
      <c r="C811" s="17">
        <v>44847</v>
      </c>
      <c r="D811" s="17" t="s">
        <v>4424</v>
      </c>
      <c r="E811" s="19">
        <v>244847001441</v>
      </c>
      <c r="F811" s="19" t="s">
        <v>4425</v>
      </c>
      <c r="G811" s="19">
        <v>244847800446</v>
      </c>
      <c r="H811" s="18" t="s">
        <v>8248</v>
      </c>
      <c r="I811" s="18" t="s">
        <v>8249</v>
      </c>
      <c r="J811" s="17" t="s">
        <v>535</v>
      </c>
      <c r="K811" s="17">
        <v>1</v>
      </c>
      <c r="L811" s="24">
        <v>145130</v>
      </c>
      <c r="M811" s="20">
        <f t="shared" si="24"/>
        <v>27575</v>
      </c>
      <c r="N811" s="24">
        <v>720935</v>
      </c>
      <c r="O811" s="21">
        <f t="shared" si="25"/>
        <v>893640</v>
      </c>
    </row>
    <row r="812" spans="1:15" s="16" customFormat="1" ht="43.5" x14ac:dyDescent="0.35">
      <c r="A812" s="17" t="s">
        <v>222</v>
      </c>
      <c r="B812" s="17" t="s">
        <v>9181</v>
      </c>
      <c r="C812" s="17">
        <v>44847</v>
      </c>
      <c r="D812" s="17" t="s">
        <v>4424</v>
      </c>
      <c r="E812" s="19">
        <v>244847001441</v>
      </c>
      <c r="F812" s="19" t="s">
        <v>4425</v>
      </c>
      <c r="G812" s="19">
        <v>244847800449</v>
      </c>
      <c r="H812" s="18" t="s">
        <v>8250</v>
      </c>
      <c r="I812" s="18" t="s">
        <v>8251</v>
      </c>
      <c r="J812" s="17" t="s">
        <v>535</v>
      </c>
      <c r="K812" s="17">
        <v>1</v>
      </c>
      <c r="L812" s="24">
        <v>145130</v>
      </c>
      <c r="M812" s="20">
        <f t="shared" si="24"/>
        <v>27575</v>
      </c>
      <c r="N812" s="24">
        <v>720935</v>
      </c>
      <c r="O812" s="21">
        <f t="shared" si="25"/>
        <v>893640</v>
      </c>
    </row>
    <row r="813" spans="1:15" s="16" customFormat="1" ht="43.5" x14ac:dyDescent="0.35">
      <c r="A813" s="17" t="s">
        <v>222</v>
      </c>
      <c r="B813" s="17" t="s">
        <v>9181</v>
      </c>
      <c r="C813" s="17">
        <v>44847</v>
      </c>
      <c r="D813" s="17" t="s">
        <v>4424</v>
      </c>
      <c r="E813" s="19">
        <v>244847001441</v>
      </c>
      <c r="F813" s="19" t="s">
        <v>4425</v>
      </c>
      <c r="G813" s="19">
        <v>244847800451</v>
      </c>
      <c r="H813" s="18" t="s">
        <v>8252</v>
      </c>
      <c r="I813" s="18" t="s">
        <v>8253</v>
      </c>
      <c r="J813" s="17" t="s">
        <v>535</v>
      </c>
      <c r="K813" s="17">
        <v>1</v>
      </c>
      <c r="L813" s="24">
        <v>145130</v>
      </c>
      <c r="M813" s="20">
        <f t="shared" si="24"/>
        <v>27575</v>
      </c>
      <c r="N813" s="24">
        <v>720935</v>
      </c>
      <c r="O813" s="21">
        <f t="shared" si="25"/>
        <v>893640</v>
      </c>
    </row>
    <row r="814" spans="1:15" s="16" customFormat="1" ht="29" x14ac:dyDescent="0.35">
      <c r="A814" s="17" t="s">
        <v>222</v>
      </c>
      <c r="B814" s="17" t="s">
        <v>9181</v>
      </c>
      <c r="C814" s="17">
        <v>44847</v>
      </c>
      <c r="D814" s="17" t="s">
        <v>4424</v>
      </c>
      <c r="E814" s="19">
        <v>244847004017</v>
      </c>
      <c r="F814" s="19" t="s">
        <v>6440</v>
      </c>
      <c r="G814" s="19">
        <v>244847800146</v>
      </c>
      <c r="H814" s="18" t="s">
        <v>8254</v>
      </c>
      <c r="I814" s="18" t="s">
        <v>8255</v>
      </c>
      <c r="J814" s="17" t="s">
        <v>535</v>
      </c>
      <c r="K814" s="17">
        <v>2</v>
      </c>
      <c r="L814" s="24">
        <v>145130</v>
      </c>
      <c r="M814" s="20">
        <f t="shared" si="24"/>
        <v>27575</v>
      </c>
      <c r="N814" s="24">
        <v>720935</v>
      </c>
      <c r="O814" s="21">
        <f t="shared" si="25"/>
        <v>893640</v>
      </c>
    </row>
    <row r="815" spans="1:15" s="16" customFormat="1" ht="29" x14ac:dyDescent="0.35">
      <c r="A815" s="17" t="s">
        <v>222</v>
      </c>
      <c r="B815" s="17" t="s">
        <v>9181</v>
      </c>
      <c r="C815" s="17">
        <v>44847</v>
      </c>
      <c r="D815" s="17" t="s">
        <v>4424</v>
      </c>
      <c r="E815" s="19">
        <v>244847004017</v>
      </c>
      <c r="F815" s="19" t="s">
        <v>6440</v>
      </c>
      <c r="G815" s="19">
        <v>244847800147</v>
      </c>
      <c r="H815" s="18" t="s">
        <v>8256</v>
      </c>
      <c r="I815" s="18" t="s">
        <v>8257</v>
      </c>
      <c r="J815" s="17" t="s">
        <v>535</v>
      </c>
      <c r="K815" s="17">
        <v>1</v>
      </c>
      <c r="L815" s="24">
        <v>145130</v>
      </c>
      <c r="M815" s="20">
        <f t="shared" si="24"/>
        <v>27575</v>
      </c>
      <c r="N815" s="24">
        <v>720935</v>
      </c>
      <c r="O815" s="21">
        <f t="shared" si="25"/>
        <v>893640</v>
      </c>
    </row>
    <row r="816" spans="1:15" s="16" customFormat="1" ht="29" x14ac:dyDescent="0.35">
      <c r="A816" s="17" t="s">
        <v>222</v>
      </c>
      <c r="B816" s="17" t="s">
        <v>9181</v>
      </c>
      <c r="C816" s="17">
        <v>44847</v>
      </c>
      <c r="D816" s="17" t="s">
        <v>4424</v>
      </c>
      <c r="E816" s="19">
        <v>244847004017</v>
      </c>
      <c r="F816" s="19" t="s">
        <v>6440</v>
      </c>
      <c r="G816" s="19">
        <v>244847800148</v>
      </c>
      <c r="H816" s="18" t="s">
        <v>8258</v>
      </c>
      <c r="I816" s="18" t="s">
        <v>8259</v>
      </c>
      <c r="J816" s="17" t="s">
        <v>535</v>
      </c>
      <c r="K816" s="17">
        <v>1</v>
      </c>
      <c r="L816" s="24">
        <v>145130</v>
      </c>
      <c r="M816" s="20">
        <f t="shared" si="24"/>
        <v>27575</v>
      </c>
      <c r="N816" s="24">
        <v>720935</v>
      </c>
      <c r="O816" s="21">
        <f t="shared" si="25"/>
        <v>893640</v>
      </c>
    </row>
    <row r="817" spans="1:15" s="16" customFormat="1" ht="29" x14ac:dyDescent="0.35">
      <c r="A817" s="17" t="s">
        <v>222</v>
      </c>
      <c r="B817" s="17" t="s">
        <v>9181</v>
      </c>
      <c r="C817" s="17">
        <v>44847</v>
      </c>
      <c r="D817" s="17" t="s">
        <v>4424</v>
      </c>
      <c r="E817" s="19">
        <v>244847004017</v>
      </c>
      <c r="F817" s="19" t="s">
        <v>6440</v>
      </c>
      <c r="G817" s="19">
        <v>244847800151</v>
      </c>
      <c r="H817" s="18" t="s">
        <v>8260</v>
      </c>
      <c r="I817" s="18" t="s">
        <v>8261</v>
      </c>
      <c r="J817" s="17" t="s">
        <v>535</v>
      </c>
      <c r="K817" s="17">
        <v>1</v>
      </c>
      <c r="L817" s="24">
        <v>145130</v>
      </c>
      <c r="M817" s="20">
        <f t="shared" si="24"/>
        <v>27575</v>
      </c>
      <c r="N817" s="24">
        <v>720935</v>
      </c>
      <c r="O817" s="21">
        <f t="shared" si="25"/>
        <v>893640</v>
      </c>
    </row>
    <row r="818" spans="1:15" s="16" customFormat="1" ht="29" x14ac:dyDescent="0.35">
      <c r="A818" s="17" t="s">
        <v>222</v>
      </c>
      <c r="B818" s="17" t="s">
        <v>9181</v>
      </c>
      <c r="C818" s="17">
        <v>44847</v>
      </c>
      <c r="D818" s="17" t="s">
        <v>4424</v>
      </c>
      <c r="E818" s="19">
        <v>244847004017</v>
      </c>
      <c r="F818" s="19" t="s">
        <v>6440</v>
      </c>
      <c r="G818" s="19">
        <v>244847800152</v>
      </c>
      <c r="H818" s="18" t="s">
        <v>8262</v>
      </c>
      <c r="I818" s="18" t="s">
        <v>8263</v>
      </c>
      <c r="J818" s="17" t="s">
        <v>535</v>
      </c>
      <c r="K818" s="17">
        <v>1</v>
      </c>
      <c r="L818" s="24">
        <v>145130</v>
      </c>
      <c r="M818" s="20">
        <f t="shared" si="24"/>
        <v>27575</v>
      </c>
      <c r="N818" s="24">
        <v>720935</v>
      </c>
      <c r="O818" s="21">
        <f t="shared" si="25"/>
        <v>893640</v>
      </c>
    </row>
    <row r="819" spans="1:15" s="16" customFormat="1" ht="29" x14ac:dyDescent="0.35">
      <c r="A819" s="17" t="s">
        <v>222</v>
      </c>
      <c r="B819" s="17" t="s">
        <v>9181</v>
      </c>
      <c r="C819" s="17">
        <v>44847</v>
      </c>
      <c r="D819" s="17" t="s">
        <v>4424</v>
      </c>
      <c r="E819" s="19">
        <v>244847004017</v>
      </c>
      <c r="F819" s="19" t="s">
        <v>6440</v>
      </c>
      <c r="G819" s="19">
        <v>244847800153</v>
      </c>
      <c r="H819" s="18" t="s">
        <v>8264</v>
      </c>
      <c r="I819" s="18" t="s">
        <v>8265</v>
      </c>
      <c r="J819" s="17" t="s">
        <v>535</v>
      </c>
      <c r="K819" s="17">
        <v>1</v>
      </c>
      <c r="L819" s="24">
        <v>145130</v>
      </c>
      <c r="M819" s="20">
        <f t="shared" si="24"/>
        <v>27575</v>
      </c>
      <c r="N819" s="24">
        <v>720935</v>
      </c>
      <c r="O819" s="21">
        <f t="shared" si="25"/>
        <v>893640</v>
      </c>
    </row>
    <row r="820" spans="1:15" s="16" customFormat="1" ht="29" x14ac:dyDescent="0.35">
      <c r="A820" s="17" t="s">
        <v>222</v>
      </c>
      <c r="B820" s="17" t="s">
        <v>9181</v>
      </c>
      <c r="C820" s="17">
        <v>44847</v>
      </c>
      <c r="D820" s="17" t="s">
        <v>4424</v>
      </c>
      <c r="E820" s="19">
        <v>244847004017</v>
      </c>
      <c r="F820" s="19" t="s">
        <v>6440</v>
      </c>
      <c r="G820" s="19">
        <v>244847800154</v>
      </c>
      <c r="H820" s="18" t="s">
        <v>8266</v>
      </c>
      <c r="I820" s="18" t="s">
        <v>8267</v>
      </c>
      <c r="J820" s="17" t="s">
        <v>535</v>
      </c>
      <c r="K820" s="17">
        <v>1</v>
      </c>
      <c r="L820" s="24">
        <v>145130</v>
      </c>
      <c r="M820" s="20">
        <f t="shared" si="24"/>
        <v>27575</v>
      </c>
      <c r="N820" s="24">
        <v>720935</v>
      </c>
      <c r="O820" s="21">
        <f t="shared" si="25"/>
        <v>893640</v>
      </c>
    </row>
    <row r="821" spans="1:15" s="16" customFormat="1" ht="29" x14ac:dyDescent="0.35">
      <c r="A821" s="17" t="s">
        <v>222</v>
      </c>
      <c r="B821" s="17" t="s">
        <v>9181</v>
      </c>
      <c r="C821" s="17">
        <v>44847</v>
      </c>
      <c r="D821" s="17" t="s">
        <v>4424</v>
      </c>
      <c r="E821" s="19">
        <v>244847004017</v>
      </c>
      <c r="F821" s="19" t="s">
        <v>6440</v>
      </c>
      <c r="G821" s="19">
        <v>244847800156</v>
      </c>
      <c r="H821" s="18" t="s">
        <v>8268</v>
      </c>
      <c r="I821" s="18" t="s">
        <v>8269</v>
      </c>
      <c r="J821" s="17" t="s">
        <v>535</v>
      </c>
      <c r="K821" s="17">
        <v>1</v>
      </c>
      <c r="L821" s="24">
        <v>145130</v>
      </c>
      <c r="M821" s="20">
        <f t="shared" si="24"/>
        <v>27575</v>
      </c>
      <c r="N821" s="24">
        <v>720935</v>
      </c>
      <c r="O821" s="21">
        <f t="shared" si="25"/>
        <v>893640</v>
      </c>
    </row>
    <row r="822" spans="1:15" s="16" customFormat="1" ht="29" x14ac:dyDescent="0.35">
      <c r="A822" s="17" t="s">
        <v>222</v>
      </c>
      <c r="B822" s="17" t="s">
        <v>9181</v>
      </c>
      <c r="C822" s="17">
        <v>44847</v>
      </c>
      <c r="D822" s="17" t="s">
        <v>4424</v>
      </c>
      <c r="E822" s="19">
        <v>244847004017</v>
      </c>
      <c r="F822" s="19" t="s">
        <v>6440</v>
      </c>
      <c r="G822" s="19">
        <v>244847800157</v>
      </c>
      <c r="H822" s="18" t="s">
        <v>8270</v>
      </c>
      <c r="I822" s="18" t="s">
        <v>8271</v>
      </c>
      <c r="J822" s="17" t="s">
        <v>535</v>
      </c>
      <c r="K822" s="17">
        <v>1</v>
      </c>
      <c r="L822" s="24">
        <v>145130</v>
      </c>
      <c r="M822" s="20">
        <f t="shared" si="24"/>
        <v>27575</v>
      </c>
      <c r="N822" s="24">
        <v>720935</v>
      </c>
      <c r="O822" s="21">
        <f t="shared" si="25"/>
        <v>893640</v>
      </c>
    </row>
    <row r="823" spans="1:15" s="16" customFormat="1" ht="29" x14ac:dyDescent="0.35">
      <c r="A823" s="17" t="s">
        <v>222</v>
      </c>
      <c r="B823" s="17" t="s">
        <v>9181</v>
      </c>
      <c r="C823" s="17">
        <v>44847</v>
      </c>
      <c r="D823" s="17" t="s">
        <v>4424</v>
      </c>
      <c r="E823" s="19">
        <v>244847004017</v>
      </c>
      <c r="F823" s="19" t="s">
        <v>6440</v>
      </c>
      <c r="G823" s="19">
        <v>244847800160</v>
      </c>
      <c r="H823" s="18" t="s">
        <v>8272</v>
      </c>
      <c r="I823" s="18" t="s">
        <v>8273</v>
      </c>
      <c r="J823" s="17" t="s">
        <v>535</v>
      </c>
      <c r="K823" s="17">
        <v>3</v>
      </c>
      <c r="L823" s="24">
        <v>145130</v>
      </c>
      <c r="M823" s="20">
        <f t="shared" si="24"/>
        <v>27575</v>
      </c>
      <c r="N823" s="24">
        <v>720935</v>
      </c>
      <c r="O823" s="21">
        <f t="shared" si="25"/>
        <v>893640</v>
      </c>
    </row>
    <row r="824" spans="1:15" s="16" customFormat="1" ht="29" x14ac:dyDescent="0.35">
      <c r="A824" s="17" t="s">
        <v>222</v>
      </c>
      <c r="B824" s="17" t="s">
        <v>9181</v>
      </c>
      <c r="C824" s="17">
        <v>44847</v>
      </c>
      <c r="D824" s="17" t="s">
        <v>4424</v>
      </c>
      <c r="E824" s="19">
        <v>244847004017</v>
      </c>
      <c r="F824" s="19" t="s">
        <v>6440</v>
      </c>
      <c r="G824" s="19">
        <v>244847800166</v>
      </c>
      <c r="H824" s="18" t="s">
        <v>8274</v>
      </c>
      <c r="I824" s="18" t="s">
        <v>8275</v>
      </c>
      <c r="J824" s="17" t="s">
        <v>535</v>
      </c>
      <c r="K824" s="17">
        <v>2</v>
      </c>
      <c r="L824" s="24">
        <v>145130</v>
      </c>
      <c r="M824" s="20">
        <f t="shared" si="24"/>
        <v>27575</v>
      </c>
      <c r="N824" s="24">
        <v>720935</v>
      </c>
      <c r="O824" s="21">
        <f t="shared" si="25"/>
        <v>893640</v>
      </c>
    </row>
    <row r="825" spans="1:15" s="16" customFormat="1" ht="43.5" x14ac:dyDescent="0.35">
      <c r="A825" s="17" t="s">
        <v>222</v>
      </c>
      <c r="B825" s="17" t="s">
        <v>9181</v>
      </c>
      <c r="C825" s="17">
        <v>44847</v>
      </c>
      <c r="D825" s="17" t="s">
        <v>4424</v>
      </c>
      <c r="E825" s="19">
        <v>244847800124</v>
      </c>
      <c r="F825" s="19" t="s">
        <v>8276</v>
      </c>
      <c r="G825" s="19">
        <v>244847800105</v>
      </c>
      <c r="H825" s="18" t="s">
        <v>8277</v>
      </c>
      <c r="I825" s="18" t="s">
        <v>8278</v>
      </c>
      <c r="J825" s="17" t="s">
        <v>535</v>
      </c>
      <c r="K825" s="17">
        <v>1</v>
      </c>
      <c r="L825" s="24">
        <v>145130</v>
      </c>
      <c r="M825" s="20">
        <f t="shared" si="24"/>
        <v>27575</v>
      </c>
      <c r="N825" s="24">
        <v>720935</v>
      </c>
      <c r="O825" s="21">
        <f t="shared" si="25"/>
        <v>893640</v>
      </c>
    </row>
    <row r="826" spans="1:15" s="16" customFormat="1" ht="43.5" x14ac:dyDescent="0.35">
      <c r="A826" s="17" t="s">
        <v>222</v>
      </c>
      <c r="B826" s="17" t="s">
        <v>9181</v>
      </c>
      <c r="C826" s="17">
        <v>44847</v>
      </c>
      <c r="D826" s="17" t="s">
        <v>4424</v>
      </c>
      <c r="E826" s="19">
        <v>244847800124</v>
      </c>
      <c r="F826" s="19" t="s">
        <v>8276</v>
      </c>
      <c r="G826" s="19">
        <v>244847800107</v>
      </c>
      <c r="H826" s="18" t="s">
        <v>8279</v>
      </c>
      <c r="I826" s="18" t="s">
        <v>8280</v>
      </c>
      <c r="J826" s="17" t="s">
        <v>535</v>
      </c>
      <c r="K826" s="17">
        <v>1</v>
      </c>
      <c r="L826" s="24">
        <v>145130</v>
      </c>
      <c r="M826" s="20">
        <f t="shared" si="24"/>
        <v>27575</v>
      </c>
      <c r="N826" s="24">
        <v>720935</v>
      </c>
      <c r="O826" s="21">
        <f t="shared" si="25"/>
        <v>893640</v>
      </c>
    </row>
    <row r="827" spans="1:15" s="16" customFormat="1" ht="43.5" x14ac:dyDescent="0.35">
      <c r="A827" s="17" t="s">
        <v>222</v>
      </c>
      <c r="B827" s="17" t="s">
        <v>9181</v>
      </c>
      <c r="C827" s="17">
        <v>44847</v>
      </c>
      <c r="D827" s="17" t="s">
        <v>4424</v>
      </c>
      <c r="E827" s="19">
        <v>244847800124</v>
      </c>
      <c r="F827" s="19" t="s">
        <v>8276</v>
      </c>
      <c r="G827" s="19">
        <v>244847800108</v>
      </c>
      <c r="H827" s="18" t="s">
        <v>8281</v>
      </c>
      <c r="I827" s="18" t="s">
        <v>8282</v>
      </c>
      <c r="J827" s="17" t="s">
        <v>535</v>
      </c>
      <c r="K827" s="17">
        <v>1</v>
      </c>
      <c r="L827" s="24">
        <v>145130</v>
      </c>
      <c r="M827" s="20">
        <f t="shared" si="24"/>
        <v>27575</v>
      </c>
      <c r="N827" s="24">
        <v>720935</v>
      </c>
      <c r="O827" s="21">
        <f t="shared" si="25"/>
        <v>893640</v>
      </c>
    </row>
    <row r="828" spans="1:15" s="16" customFormat="1" ht="43.5" x14ac:dyDescent="0.35">
      <c r="A828" s="17" t="s">
        <v>222</v>
      </c>
      <c r="B828" s="17" t="s">
        <v>9181</v>
      </c>
      <c r="C828" s="17">
        <v>44847</v>
      </c>
      <c r="D828" s="17" t="s">
        <v>4424</v>
      </c>
      <c r="E828" s="19">
        <v>244847800124</v>
      </c>
      <c r="F828" s="19" t="s">
        <v>8276</v>
      </c>
      <c r="G828" s="19">
        <v>244847800109</v>
      </c>
      <c r="H828" s="18" t="s">
        <v>8283</v>
      </c>
      <c r="I828" s="18" t="s">
        <v>8284</v>
      </c>
      <c r="J828" s="17" t="s">
        <v>535</v>
      </c>
      <c r="K828" s="17">
        <v>1</v>
      </c>
      <c r="L828" s="24">
        <v>145130</v>
      </c>
      <c r="M828" s="20">
        <f t="shared" si="24"/>
        <v>27575</v>
      </c>
      <c r="N828" s="24">
        <v>720935</v>
      </c>
      <c r="O828" s="21">
        <f t="shared" si="25"/>
        <v>893640</v>
      </c>
    </row>
    <row r="829" spans="1:15" s="16" customFormat="1" ht="72.5" x14ac:dyDescent="0.35">
      <c r="A829" s="17" t="s">
        <v>222</v>
      </c>
      <c r="B829" s="17" t="s">
        <v>9181</v>
      </c>
      <c r="C829" s="17">
        <v>44847</v>
      </c>
      <c r="D829" s="17" t="s">
        <v>4424</v>
      </c>
      <c r="E829" s="19">
        <v>244847800124</v>
      </c>
      <c r="F829" s="19" t="s">
        <v>8276</v>
      </c>
      <c r="G829" s="19">
        <v>244847800124</v>
      </c>
      <c r="H829" s="18" t="s">
        <v>8276</v>
      </c>
      <c r="I829" s="18" t="s">
        <v>8285</v>
      </c>
      <c r="J829" s="17" t="s">
        <v>535</v>
      </c>
      <c r="K829" s="17">
        <v>1</v>
      </c>
      <c r="L829" s="24">
        <v>145130</v>
      </c>
      <c r="M829" s="20">
        <f t="shared" si="24"/>
        <v>27575</v>
      </c>
      <c r="N829" s="24">
        <v>720935</v>
      </c>
      <c r="O829" s="21">
        <f t="shared" si="25"/>
        <v>893640</v>
      </c>
    </row>
    <row r="830" spans="1:15" s="16" customFormat="1" ht="43.5" x14ac:dyDescent="0.35">
      <c r="A830" s="17" t="s">
        <v>222</v>
      </c>
      <c r="B830" s="17" t="s">
        <v>9181</v>
      </c>
      <c r="C830" s="17">
        <v>44847</v>
      </c>
      <c r="D830" s="17" t="s">
        <v>4424</v>
      </c>
      <c r="E830" s="19">
        <v>244847800124</v>
      </c>
      <c r="F830" s="19" t="s">
        <v>8276</v>
      </c>
      <c r="G830" s="19">
        <v>244847800117</v>
      </c>
      <c r="H830" s="18" t="s">
        <v>8286</v>
      </c>
      <c r="I830" s="18" t="s">
        <v>8287</v>
      </c>
      <c r="J830" s="17" t="s">
        <v>535</v>
      </c>
      <c r="K830" s="17">
        <v>1</v>
      </c>
      <c r="L830" s="24">
        <v>145130</v>
      </c>
      <c r="M830" s="20">
        <f t="shared" si="24"/>
        <v>27575</v>
      </c>
      <c r="N830" s="24">
        <v>720935</v>
      </c>
      <c r="O830" s="21">
        <f t="shared" si="25"/>
        <v>893640</v>
      </c>
    </row>
    <row r="831" spans="1:15" s="16" customFormat="1" ht="43.5" x14ac:dyDescent="0.35">
      <c r="A831" s="17" t="s">
        <v>222</v>
      </c>
      <c r="B831" s="17" t="s">
        <v>9181</v>
      </c>
      <c r="C831" s="17">
        <v>44847</v>
      </c>
      <c r="D831" s="17" t="s">
        <v>4424</v>
      </c>
      <c r="E831" s="19">
        <v>244847800124</v>
      </c>
      <c r="F831" s="19" t="s">
        <v>8276</v>
      </c>
      <c r="G831" s="19">
        <v>244847800121</v>
      </c>
      <c r="H831" s="18" t="s">
        <v>8288</v>
      </c>
      <c r="I831" s="18" t="s">
        <v>8289</v>
      </c>
      <c r="J831" s="17" t="s">
        <v>535</v>
      </c>
      <c r="K831" s="17">
        <v>1</v>
      </c>
      <c r="L831" s="24">
        <v>145130</v>
      </c>
      <c r="M831" s="20">
        <f t="shared" si="24"/>
        <v>27575</v>
      </c>
      <c r="N831" s="24">
        <v>720935</v>
      </c>
      <c r="O831" s="21">
        <f t="shared" si="25"/>
        <v>893640</v>
      </c>
    </row>
    <row r="832" spans="1:15" s="16" customFormat="1" ht="43.5" x14ac:dyDescent="0.35">
      <c r="A832" s="17" t="s">
        <v>222</v>
      </c>
      <c r="B832" s="17" t="s">
        <v>9181</v>
      </c>
      <c r="C832" s="17">
        <v>44847</v>
      </c>
      <c r="D832" s="17" t="s">
        <v>4424</v>
      </c>
      <c r="E832" s="19">
        <v>244847800124</v>
      </c>
      <c r="F832" s="19" t="s">
        <v>8276</v>
      </c>
      <c r="G832" s="19">
        <v>244847800233</v>
      </c>
      <c r="H832" s="18" t="s">
        <v>8290</v>
      </c>
      <c r="I832" s="18" t="s">
        <v>8291</v>
      </c>
      <c r="J832" s="17" t="s">
        <v>535</v>
      </c>
      <c r="K832" s="17">
        <v>1</v>
      </c>
      <c r="L832" s="24">
        <v>145130</v>
      </c>
      <c r="M832" s="20">
        <f t="shared" si="24"/>
        <v>27575</v>
      </c>
      <c r="N832" s="24">
        <v>720935</v>
      </c>
      <c r="O832" s="21">
        <f t="shared" si="25"/>
        <v>893640</v>
      </c>
    </row>
    <row r="833" spans="1:15" s="16" customFormat="1" ht="43.5" x14ac:dyDescent="0.35">
      <c r="A833" s="17" t="s">
        <v>222</v>
      </c>
      <c r="B833" s="17" t="s">
        <v>9181</v>
      </c>
      <c r="C833" s="17">
        <v>44847</v>
      </c>
      <c r="D833" s="17" t="s">
        <v>4424</v>
      </c>
      <c r="E833" s="19">
        <v>244847800124</v>
      </c>
      <c r="F833" s="19" t="s">
        <v>8276</v>
      </c>
      <c r="G833" s="19">
        <v>244847800127</v>
      </c>
      <c r="H833" s="18" t="s">
        <v>8292</v>
      </c>
      <c r="I833" s="18" t="s">
        <v>8293</v>
      </c>
      <c r="J833" s="17" t="s">
        <v>535</v>
      </c>
      <c r="K833" s="17">
        <v>1</v>
      </c>
      <c r="L833" s="24">
        <v>145130</v>
      </c>
      <c r="M833" s="20">
        <f t="shared" si="24"/>
        <v>27575</v>
      </c>
      <c r="N833" s="24">
        <v>720935</v>
      </c>
      <c r="O833" s="21">
        <f t="shared" si="25"/>
        <v>893640</v>
      </c>
    </row>
    <row r="834" spans="1:15" s="16" customFormat="1" ht="43.5" x14ac:dyDescent="0.35">
      <c r="A834" s="17" t="s">
        <v>222</v>
      </c>
      <c r="B834" s="17" t="s">
        <v>9181</v>
      </c>
      <c r="C834" s="17">
        <v>44847</v>
      </c>
      <c r="D834" s="17" t="s">
        <v>4424</v>
      </c>
      <c r="E834" s="19">
        <v>244847800124</v>
      </c>
      <c r="F834" s="19" t="s">
        <v>8276</v>
      </c>
      <c r="G834" s="19">
        <v>244847800131</v>
      </c>
      <c r="H834" s="18" t="s">
        <v>8294</v>
      </c>
      <c r="I834" s="18" t="s">
        <v>8295</v>
      </c>
      <c r="J834" s="17" t="s">
        <v>535</v>
      </c>
      <c r="K834" s="17">
        <v>1</v>
      </c>
      <c r="L834" s="24">
        <v>145130</v>
      </c>
      <c r="M834" s="20">
        <f t="shared" si="24"/>
        <v>27575</v>
      </c>
      <c r="N834" s="24">
        <v>720935</v>
      </c>
      <c r="O834" s="21">
        <f t="shared" si="25"/>
        <v>893640</v>
      </c>
    </row>
    <row r="835" spans="1:15" s="16" customFormat="1" ht="43.5" x14ac:dyDescent="0.35">
      <c r="A835" s="17" t="s">
        <v>222</v>
      </c>
      <c r="B835" s="17" t="s">
        <v>9181</v>
      </c>
      <c r="C835" s="17">
        <v>44847</v>
      </c>
      <c r="D835" s="17" t="s">
        <v>4424</v>
      </c>
      <c r="E835" s="19">
        <v>244847800124</v>
      </c>
      <c r="F835" s="19" t="s">
        <v>8276</v>
      </c>
      <c r="G835" s="19">
        <v>244847800137</v>
      </c>
      <c r="H835" s="18" t="s">
        <v>8296</v>
      </c>
      <c r="I835" s="18" t="s">
        <v>8297</v>
      </c>
      <c r="J835" s="17" t="s">
        <v>535</v>
      </c>
      <c r="K835" s="17">
        <v>1</v>
      </c>
      <c r="L835" s="24">
        <v>145130</v>
      </c>
      <c r="M835" s="20">
        <f t="shared" si="24"/>
        <v>27575</v>
      </c>
      <c r="N835" s="24">
        <v>720935</v>
      </c>
      <c r="O835" s="21">
        <f t="shared" si="25"/>
        <v>893640</v>
      </c>
    </row>
    <row r="836" spans="1:15" s="16" customFormat="1" ht="43.5" x14ac:dyDescent="0.35">
      <c r="A836" s="17" t="s">
        <v>222</v>
      </c>
      <c r="B836" s="17" t="s">
        <v>9181</v>
      </c>
      <c r="C836" s="17">
        <v>44847</v>
      </c>
      <c r="D836" s="17" t="s">
        <v>4424</v>
      </c>
      <c r="E836" s="19">
        <v>244847800124</v>
      </c>
      <c r="F836" s="19" t="s">
        <v>8276</v>
      </c>
      <c r="G836" s="19">
        <v>244847800138</v>
      </c>
      <c r="H836" s="18" t="s">
        <v>8298</v>
      </c>
      <c r="I836" s="18" t="s">
        <v>8299</v>
      </c>
      <c r="J836" s="17" t="s">
        <v>535</v>
      </c>
      <c r="K836" s="17">
        <v>1</v>
      </c>
      <c r="L836" s="24">
        <v>145130</v>
      </c>
      <c r="M836" s="20">
        <f t="shared" si="24"/>
        <v>27575</v>
      </c>
      <c r="N836" s="24">
        <v>720935</v>
      </c>
      <c r="O836" s="21">
        <f t="shared" si="25"/>
        <v>893640</v>
      </c>
    </row>
    <row r="837" spans="1:15" s="16" customFormat="1" ht="29" x14ac:dyDescent="0.35">
      <c r="A837" s="17" t="s">
        <v>222</v>
      </c>
      <c r="B837" s="17" t="s">
        <v>9181</v>
      </c>
      <c r="C837" s="17">
        <v>44847</v>
      </c>
      <c r="D837" s="17" t="s">
        <v>4424</v>
      </c>
      <c r="E837" s="19">
        <v>244847001379</v>
      </c>
      <c r="F837" s="19" t="s">
        <v>6428</v>
      </c>
      <c r="G837" s="19">
        <v>244847800620</v>
      </c>
      <c r="H837" s="18" t="s">
        <v>8300</v>
      </c>
      <c r="I837" s="18" t="s">
        <v>8301</v>
      </c>
      <c r="J837" s="17" t="s">
        <v>535</v>
      </c>
      <c r="K837" s="17">
        <v>1</v>
      </c>
      <c r="L837" s="24">
        <v>145130</v>
      </c>
      <c r="M837" s="20">
        <f t="shared" si="24"/>
        <v>27575</v>
      </c>
      <c r="N837" s="24">
        <v>720935</v>
      </c>
      <c r="O837" s="21">
        <f t="shared" si="25"/>
        <v>893640</v>
      </c>
    </row>
    <row r="838" spans="1:15" s="16" customFormat="1" ht="29" x14ac:dyDescent="0.35">
      <c r="A838" s="17" t="s">
        <v>222</v>
      </c>
      <c r="B838" s="17" t="s">
        <v>9181</v>
      </c>
      <c r="C838" s="17">
        <v>44847</v>
      </c>
      <c r="D838" s="17" t="s">
        <v>4424</v>
      </c>
      <c r="E838" s="19">
        <v>244847001379</v>
      </c>
      <c r="F838" s="19" t="s">
        <v>6428</v>
      </c>
      <c r="G838" s="19">
        <v>244847800275</v>
      </c>
      <c r="H838" s="18" t="s">
        <v>8302</v>
      </c>
      <c r="I838" s="18" t="s">
        <v>8303</v>
      </c>
      <c r="J838" s="17" t="s">
        <v>535</v>
      </c>
      <c r="K838" s="17">
        <v>1</v>
      </c>
      <c r="L838" s="24">
        <v>145130</v>
      </c>
      <c r="M838" s="20">
        <f t="shared" si="24"/>
        <v>27575</v>
      </c>
      <c r="N838" s="24">
        <v>720935</v>
      </c>
      <c r="O838" s="21">
        <f t="shared" si="25"/>
        <v>893640</v>
      </c>
    </row>
    <row r="839" spans="1:15" s="16" customFormat="1" ht="29" x14ac:dyDescent="0.35">
      <c r="A839" s="17" t="s">
        <v>222</v>
      </c>
      <c r="B839" s="17" t="s">
        <v>9181</v>
      </c>
      <c r="C839" s="17">
        <v>44847</v>
      </c>
      <c r="D839" s="17" t="s">
        <v>4424</v>
      </c>
      <c r="E839" s="19">
        <v>244847001379</v>
      </c>
      <c r="F839" s="19" t="s">
        <v>6428</v>
      </c>
      <c r="G839" s="19">
        <v>244847800276</v>
      </c>
      <c r="H839" s="18" t="s">
        <v>8304</v>
      </c>
      <c r="I839" s="18" t="s">
        <v>8305</v>
      </c>
      <c r="J839" s="17" t="s">
        <v>535</v>
      </c>
      <c r="K839" s="17">
        <v>1</v>
      </c>
      <c r="L839" s="24">
        <v>145130</v>
      </c>
      <c r="M839" s="20">
        <f t="shared" ref="M839:M902" si="26">ROUND(L839*0.19,0)</f>
        <v>27575</v>
      </c>
      <c r="N839" s="24">
        <v>720935</v>
      </c>
      <c r="O839" s="21">
        <f t="shared" ref="O839:O902" si="27">+L839+M839+N839</f>
        <v>893640</v>
      </c>
    </row>
    <row r="840" spans="1:15" s="16" customFormat="1" ht="29" x14ac:dyDescent="0.35">
      <c r="A840" s="17" t="s">
        <v>222</v>
      </c>
      <c r="B840" s="17" t="s">
        <v>9181</v>
      </c>
      <c r="C840" s="17">
        <v>44847</v>
      </c>
      <c r="D840" s="17" t="s">
        <v>4424</v>
      </c>
      <c r="E840" s="19">
        <v>244847001379</v>
      </c>
      <c r="F840" s="19" t="s">
        <v>6428</v>
      </c>
      <c r="G840" s="19">
        <v>244847800280</v>
      </c>
      <c r="H840" s="18" t="s">
        <v>8306</v>
      </c>
      <c r="I840" s="18" t="s">
        <v>8307</v>
      </c>
      <c r="J840" s="17" t="s">
        <v>535</v>
      </c>
      <c r="K840" s="17">
        <v>1</v>
      </c>
      <c r="L840" s="24">
        <v>145130</v>
      </c>
      <c r="M840" s="20">
        <f t="shared" si="26"/>
        <v>27575</v>
      </c>
      <c r="N840" s="24">
        <v>720935</v>
      </c>
      <c r="O840" s="21">
        <f t="shared" si="27"/>
        <v>893640</v>
      </c>
    </row>
    <row r="841" spans="1:15" s="16" customFormat="1" ht="29" x14ac:dyDescent="0.35">
      <c r="A841" s="17" t="s">
        <v>222</v>
      </c>
      <c r="B841" s="17" t="s">
        <v>9181</v>
      </c>
      <c r="C841" s="17">
        <v>44847</v>
      </c>
      <c r="D841" s="17" t="s">
        <v>4424</v>
      </c>
      <c r="E841" s="19">
        <v>244847001379</v>
      </c>
      <c r="F841" s="19" t="s">
        <v>6428</v>
      </c>
      <c r="G841" s="19">
        <v>244847800282</v>
      </c>
      <c r="H841" s="18" t="s">
        <v>8308</v>
      </c>
      <c r="I841" s="18" t="s">
        <v>8309</v>
      </c>
      <c r="J841" s="17" t="s">
        <v>535</v>
      </c>
      <c r="K841" s="17">
        <v>1</v>
      </c>
      <c r="L841" s="24">
        <v>145130</v>
      </c>
      <c r="M841" s="20">
        <f t="shared" si="26"/>
        <v>27575</v>
      </c>
      <c r="N841" s="24">
        <v>720935</v>
      </c>
      <c r="O841" s="21">
        <f t="shared" si="27"/>
        <v>893640</v>
      </c>
    </row>
    <row r="842" spans="1:15" s="16" customFormat="1" ht="29" x14ac:dyDescent="0.35">
      <c r="A842" s="17" t="s">
        <v>222</v>
      </c>
      <c r="B842" s="17" t="s">
        <v>9181</v>
      </c>
      <c r="C842" s="17">
        <v>44847</v>
      </c>
      <c r="D842" s="17" t="s">
        <v>4424</v>
      </c>
      <c r="E842" s="19">
        <v>244847001379</v>
      </c>
      <c r="F842" s="19" t="s">
        <v>6428</v>
      </c>
      <c r="G842" s="19">
        <v>244847800283</v>
      </c>
      <c r="H842" s="18" t="s">
        <v>8310</v>
      </c>
      <c r="I842" s="18" t="s">
        <v>8311</v>
      </c>
      <c r="J842" s="17" t="s">
        <v>535</v>
      </c>
      <c r="K842" s="17">
        <v>1</v>
      </c>
      <c r="L842" s="24">
        <v>145130</v>
      </c>
      <c r="M842" s="20">
        <f t="shared" si="26"/>
        <v>27575</v>
      </c>
      <c r="N842" s="24">
        <v>720935</v>
      </c>
      <c r="O842" s="21">
        <f t="shared" si="27"/>
        <v>893640</v>
      </c>
    </row>
    <row r="843" spans="1:15" s="16" customFormat="1" ht="29" x14ac:dyDescent="0.35">
      <c r="A843" s="17" t="s">
        <v>222</v>
      </c>
      <c r="B843" s="17" t="s">
        <v>9181</v>
      </c>
      <c r="C843" s="17">
        <v>44847</v>
      </c>
      <c r="D843" s="17" t="s">
        <v>4424</v>
      </c>
      <c r="E843" s="19">
        <v>244847001379</v>
      </c>
      <c r="F843" s="19" t="s">
        <v>6428</v>
      </c>
      <c r="G843" s="19">
        <v>244847800285</v>
      </c>
      <c r="H843" s="18" t="s">
        <v>8312</v>
      </c>
      <c r="I843" s="18" t="s">
        <v>8313</v>
      </c>
      <c r="J843" s="17" t="s">
        <v>535</v>
      </c>
      <c r="K843" s="17">
        <v>1</v>
      </c>
      <c r="L843" s="24">
        <v>145130</v>
      </c>
      <c r="M843" s="20">
        <f t="shared" si="26"/>
        <v>27575</v>
      </c>
      <c r="N843" s="24">
        <v>720935</v>
      </c>
      <c r="O843" s="21">
        <f t="shared" si="27"/>
        <v>893640</v>
      </c>
    </row>
    <row r="844" spans="1:15" s="16" customFormat="1" ht="29" x14ac:dyDescent="0.35">
      <c r="A844" s="17" t="s">
        <v>222</v>
      </c>
      <c r="B844" s="17" t="s">
        <v>9181</v>
      </c>
      <c r="C844" s="17">
        <v>44847</v>
      </c>
      <c r="D844" s="17" t="s">
        <v>4424</v>
      </c>
      <c r="E844" s="19">
        <v>244847001379</v>
      </c>
      <c r="F844" s="19" t="s">
        <v>6428</v>
      </c>
      <c r="G844" s="19">
        <v>244847800289</v>
      </c>
      <c r="H844" s="18" t="s">
        <v>8314</v>
      </c>
      <c r="I844" s="18" t="s">
        <v>8315</v>
      </c>
      <c r="J844" s="17" t="s">
        <v>535</v>
      </c>
      <c r="K844" s="17">
        <v>1</v>
      </c>
      <c r="L844" s="24">
        <v>145130</v>
      </c>
      <c r="M844" s="20">
        <f t="shared" si="26"/>
        <v>27575</v>
      </c>
      <c r="N844" s="24">
        <v>720935</v>
      </c>
      <c r="O844" s="21">
        <f t="shared" si="27"/>
        <v>893640</v>
      </c>
    </row>
    <row r="845" spans="1:15" s="16" customFormat="1" ht="29" x14ac:dyDescent="0.35">
      <c r="A845" s="17" t="s">
        <v>222</v>
      </c>
      <c r="B845" s="17" t="s">
        <v>9181</v>
      </c>
      <c r="C845" s="17">
        <v>44847</v>
      </c>
      <c r="D845" s="17" t="s">
        <v>4424</v>
      </c>
      <c r="E845" s="19">
        <v>244847001379</v>
      </c>
      <c r="F845" s="19" t="s">
        <v>6428</v>
      </c>
      <c r="G845" s="19">
        <v>244847800565</v>
      </c>
      <c r="H845" s="18" t="s">
        <v>8316</v>
      </c>
      <c r="I845" s="18" t="s">
        <v>8317</v>
      </c>
      <c r="J845" s="17" t="s">
        <v>535</v>
      </c>
      <c r="K845" s="17">
        <v>1</v>
      </c>
      <c r="L845" s="24">
        <v>145130</v>
      </c>
      <c r="M845" s="20">
        <f t="shared" si="26"/>
        <v>27575</v>
      </c>
      <c r="N845" s="24">
        <v>720935</v>
      </c>
      <c r="O845" s="21">
        <f t="shared" si="27"/>
        <v>893640</v>
      </c>
    </row>
    <row r="846" spans="1:15" s="16" customFormat="1" ht="29" x14ac:dyDescent="0.35">
      <c r="A846" s="17" t="s">
        <v>222</v>
      </c>
      <c r="B846" s="17" t="s">
        <v>9181</v>
      </c>
      <c r="C846" s="17">
        <v>44847</v>
      </c>
      <c r="D846" s="17" t="s">
        <v>4424</v>
      </c>
      <c r="E846" s="19">
        <v>244847001379</v>
      </c>
      <c r="F846" s="19" t="s">
        <v>6428</v>
      </c>
      <c r="G846" s="19">
        <v>244847800291</v>
      </c>
      <c r="H846" s="18" t="s">
        <v>8318</v>
      </c>
      <c r="I846" s="18" t="s">
        <v>8319</v>
      </c>
      <c r="J846" s="17" t="s">
        <v>535</v>
      </c>
      <c r="K846" s="17">
        <v>1</v>
      </c>
      <c r="L846" s="24">
        <v>145130</v>
      </c>
      <c r="M846" s="20">
        <f t="shared" si="26"/>
        <v>27575</v>
      </c>
      <c r="N846" s="24">
        <v>720935</v>
      </c>
      <c r="O846" s="21">
        <f t="shared" si="27"/>
        <v>893640</v>
      </c>
    </row>
    <row r="847" spans="1:15" s="16" customFormat="1" ht="43.5" x14ac:dyDescent="0.35">
      <c r="A847" s="17" t="s">
        <v>222</v>
      </c>
      <c r="B847" s="17" t="s">
        <v>9181</v>
      </c>
      <c r="C847" s="17">
        <v>44847</v>
      </c>
      <c r="D847" s="17" t="s">
        <v>4424</v>
      </c>
      <c r="E847" s="19">
        <v>244847001379</v>
      </c>
      <c r="F847" s="19" t="s">
        <v>6428</v>
      </c>
      <c r="G847" s="19">
        <v>244847800292</v>
      </c>
      <c r="H847" s="18" t="s">
        <v>8320</v>
      </c>
      <c r="I847" s="18" t="s">
        <v>8321</v>
      </c>
      <c r="J847" s="17" t="s">
        <v>535</v>
      </c>
      <c r="K847" s="17">
        <v>1</v>
      </c>
      <c r="L847" s="24">
        <v>145130</v>
      </c>
      <c r="M847" s="20">
        <f t="shared" si="26"/>
        <v>27575</v>
      </c>
      <c r="N847" s="24">
        <v>720935</v>
      </c>
      <c r="O847" s="21">
        <f t="shared" si="27"/>
        <v>893640</v>
      </c>
    </row>
    <row r="848" spans="1:15" s="16" customFormat="1" ht="29" x14ac:dyDescent="0.35">
      <c r="A848" s="17" t="s">
        <v>222</v>
      </c>
      <c r="B848" s="17" t="s">
        <v>9181</v>
      </c>
      <c r="C848" s="17">
        <v>44847</v>
      </c>
      <c r="D848" s="17" t="s">
        <v>4424</v>
      </c>
      <c r="E848" s="19">
        <v>244847001379</v>
      </c>
      <c r="F848" s="19" t="s">
        <v>6428</v>
      </c>
      <c r="G848" s="19">
        <v>244847800293</v>
      </c>
      <c r="H848" s="18" t="s">
        <v>8322</v>
      </c>
      <c r="I848" s="18" t="s">
        <v>8323</v>
      </c>
      <c r="J848" s="17" t="s">
        <v>535</v>
      </c>
      <c r="K848" s="17">
        <v>1</v>
      </c>
      <c r="L848" s="24">
        <v>145130</v>
      </c>
      <c r="M848" s="20">
        <f t="shared" si="26"/>
        <v>27575</v>
      </c>
      <c r="N848" s="24">
        <v>720935</v>
      </c>
      <c r="O848" s="21">
        <f t="shared" si="27"/>
        <v>893640</v>
      </c>
    </row>
    <row r="849" spans="1:15" s="16" customFormat="1" ht="29" x14ac:dyDescent="0.35">
      <c r="A849" s="17" t="s">
        <v>222</v>
      </c>
      <c r="B849" s="17" t="s">
        <v>9181</v>
      </c>
      <c r="C849" s="17">
        <v>44847</v>
      </c>
      <c r="D849" s="17" t="s">
        <v>4424</v>
      </c>
      <c r="E849" s="19">
        <v>244847001379</v>
      </c>
      <c r="F849" s="19" t="s">
        <v>6428</v>
      </c>
      <c r="G849" s="19">
        <v>244847800294</v>
      </c>
      <c r="H849" s="18" t="s">
        <v>8324</v>
      </c>
      <c r="I849" s="18" t="s">
        <v>8325</v>
      </c>
      <c r="J849" s="17" t="s">
        <v>535</v>
      </c>
      <c r="K849" s="17">
        <v>1</v>
      </c>
      <c r="L849" s="24">
        <v>145130</v>
      </c>
      <c r="M849" s="20">
        <f t="shared" si="26"/>
        <v>27575</v>
      </c>
      <c r="N849" s="24">
        <v>720935</v>
      </c>
      <c r="O849" s="21">
        <f t="shared" si="27"/>
        <v>893640</v>
      </c>
    </row>
    <row r="850" spans="1:15" s="16" customFormat="1" ht="29" x14ac:dyDescent="0.35">
      <c r="A850" s="17" t="s">
        <v>222</v>
      </c>
      <c r="B850" s="17" t="s">
        <v>9181</v>
      </c>
      <c r="C850" s="17">
        <v>44847</v>
      </c>
      <c r="D850" s="17" t="s">
        <v>4424</v>
      </c>
      <c r="E850" s="19">
        <v>244847001379</v>
      </c>
      <c r="F850" s="19" t="s">
        <v>6428</v>
      </c>
      <c r="G850" s="19">
        <v>244847800300</v>
      </c>
      <c r="H850" s="18" t="s">
        <v>8326</v>
      </c>
      <c r="I850" s="18" t="s">
        <v>8327</v>
      </c>
      <c r="J850" s="17" t="s">
        <v>535</v>
      </c>
      <c r="K850" s="17">
        <v>1</v>
      </c>
      <c r="L850" s="24">
        <v>145130</v>
      </c>
      <c r="M850" s="20">
        <f t="shared" si="26"/>
        <v>27575</v>
      </c>
      <c r="N850" s="24">
        <v>720935</v>
      </c>
      <c r="O850" s="21">
        <f t="shared" si="27"/>
        <v>893640</v>
      </c>
    </row>
    <row r="851" spans="1:15" s="16" customFormat="1" ht="29" x14ac:dyDescent="0.35">
      <c r="A851" s="17" t="s">
        <v>222</v>
      </c>
      <c r="B851" s="17" t="s">
        <v>9181</v>
      </c>
      <c r="C851" s="17">
        <v>44847</v>
      </c>
      <c r="D851" s="17" t="s">
        <v>4424</v>
      </c>
      <c r="E851" s="19">
        <v>244847001379</v>
      </c>
      <c r="F851" s="19" t="s">
        <v>6428</v>
      </c>
      <c r="G851" s="19">
        <v>244847800301</v>
      </c>
      <c r="H851" s="18" t="s">
        <v>8328</v>
      </c>
      <c r="I851" s="18" t="s">
        <v>8329</v>
      </c>
      <c r="J851" s="17" t="s">
        <v>535</v>
      </c>
      <c r="K851" s="17">
        <v>1</v>
      </c>
      <c r="L851" s="24">
        <v>145130</v>
      </c>
      <c r="M851" s="20">
        <f t="shared" si="26"/>
        <v>27575</v>
      </c>
      <c r="N851" s="24">
        <v>720935</v>
      </c>
      <c r="O851" s="21">
        <f t="shared" si="27"/>
        <v>893640</v>
      </c>
    </row>
    <row r="852" spans="1:15" s="16" customFormat="1" ht="29" x14ac:dyDescent="0.35">
      <c r="A852" s="17" t="s">
        <v>222</v>
      </c>
      <c r="B852" s="17" t="s">
        <v>9181</v>
      </c>
      <c r="C852" s="17">
        <v>44847</v>
      </c>
      <c r="D852" s="17" t="s">
        <v>4424</v>
      </c>
      <c r="E852" s="19">
        <v>244847001379</v>
      </c>
      <c r="F852" s="19" t="s">
        <v>6428</v>
      </c>
      <c r="G852" s="19">
        <v>244847800304</v>
      </c>
      <c r="H852" s="18" t="s">
        <v>8330</v>
      </c>
      <c r="I852" s="18" t="s">
        <v>8331</v>
      </c>
      <c r="J852" s="17" t="s">
        <v>535</v>
      </c>
      <c r="K852" s="17">
        <v>2</v>
      </c>
      <c r="L852" s="24">
        <v>145130</v>
      </c>
      <c r="M852" s="20">
        <f t="shared" si="26"/>
        <v>27575</v>
      </c>
      <c r="N852" s="24">
        <v>720935</v>
      </c>
      <c r="O852" s="21">
        <f t="shared" si="27"/>
        <v>893640</v>
      </c>
    </row>
    <row r="853" spans="1:15" s="16" customFormat="1" ht="29" x14ac:dyDescent="0.35">
      <c r="A853" s="17" t="s">
        <v>222</v>
      </c>
      <c r="B853" s="17" t="s">
        <v>9181</v>
      </c>
      <c r="C853" s="17">
        <v>44847</v>
      </c>
      <c r="D853" s="17" t="s">
        <v>4424</v>
      </c>
      <c r="E853" s="19">
        <v>244847001379</v>
      </c>
      <c r="F853" s="19" t="s">
        <v>6428</v>
      </c>
      <c r="G853" s="19">
        <v>244847800305</v>
      </c>
      <c r="H853" s="18" t="s">
        <v>8332</v>
      </c>
      <c r="I853" s="18" t="s">
        <v>8333</v>
      </c>
      <c r="J853" s="17" t="s">
        <v>535</v>
      </c>
      <c r="K853" s="17">
        <v>1</v>
      </c>
      <c r="L853" s="24">
        <v>145130</v>
      </c>
      <c r="M853" s="20">
        <f t="shared" si="26"/>
        <v>27575</v>
      </c>
      <c r="N853" s="24">
        <v>720935</v>
      </c>
      <c r="O853" s="21">
        <f t="shared" si="27"/>
        <v>893640</v>
      </c>
    </row>
    <row r="854" spans="1:15" s="16" customFormat="1" ht="29" x14ac:dyDescent="0.35">
      <c r="A854" s="17" t="s">
        <v>222</v>
      </c>
      <c r="B854" s="17" t="s">
        <v>9181</v>
      </c>
      <c r="C854" s="17">
        <v>44847</v>
      </c>
      <c r="D854" s="17" t="s">
        <v>4424</v>
      </c>
      <c r="E854" s="19">
        <v>244847001379</v>
      </c>
      <c r="F854" s="19" t="s">
        <v>6428</v>
      </c>
      <c r="G854" s="19">
        <v>244847800309</v>
      </c>
      <c r="H854" s="18" t="s">
        <v>8334</v>
      </c>
      <c r="I854" s="18" t="s">
        <v>8335</v>
      </c>
      <c r="J854" s="17" t="s">
        <v>535</v>
      </c>
      <c r="K854" s="17">
        <v>2</v>
      </c>
      <c r="L854" s="24">
        <v>145130</v>
      </c>
      <c r="M854" s="20">
        <f t="shared" si="26"/>
        <v>27575</v>
      </c>
      <c r="N854" s="24">
        <v>720935</v>
      </c>
      <c r="O854" s="21">
        <f t="shared" si="27"/>
        <v>893640</v>
      </c>
    </row>
    <row r="855" spans="1:15" s="16" customFormat="1" ht="43.5" x14ac:dyDescent="0.35">
      <c r="A855" s="17" t="s">
        <v>222</v>
      </c>
      <c r="B855" s="17" t="s">
        <v>9181</v>
      </c>
      <c r="C855" s="17">
        <v>44847</v>
      </c>
      <c r="D855" s="17" t="s">
        <v>4424</v>
      </c>
      <c r="E855" s="19">
        <v>244847002511</v>
      </c>
      <c r="F855" s="19" t="s">
        <v>4735</v>
      </c>
      <c r="G855" s="19">
        <v>244847800392</v>
      </c>
      <c r="H855" s="18" t="s">
        <v>8336</v>
      </c>
      <c r="I855" s="18" t="s">
        <v>8337</v>
      </c>
      <c r="J855" s="17" t="s">
        <v>535</v>
      </c>
      <c r="K855" s="17">
        <v>1</v>
      </c>
      <c r="L855" s="24">
        <v>145130</v>
      </c>
      <c r="M855" s="20">
        <f t="shared" si="26"/>
        <v>27575</v>
      </c>
      <c r="N855" s="24">
        <v>720935</v>
      </c>
      <c r="O855" s="21">
        <f t="shared" si="27"/>
        <v>893640</v>
      </c>
    </row>
    <row r="856" spans="1:15" s="16" customFormat="1" ht="43.5" x14ac:dyDescent="0.35">
      <c r="A856" s="17" t="s">
        <v>222</v>
      </c>
      <c r="B856" s="17" t="s">
        <v>9181</v>
      </c>
      <c r="C856" s="17">
        <v>44847</v>
      </c>
      <c r="D856" s="17" t="s">
        <v>4424</v>
      </c>
      <c r="E856" s="19">
        <v>244847002511</v>
      </c>
      <c r="F856" s="19" t="s">
        <v>4735</v>
      </c>
      <c r="G856" s="19">
        <v>244847800394</v>
      </c>
      <c r="H856" s="18" t="s">
        <v>8338</v>
      </c>
      <c r="I856" s="18" t="s">
        <v>8339</v>
      </c>
      <c r="J856" s="17" t="s">
        <v>535</v>
      </c>
      <c r="K856" s="17">
        <v>1</v>
      </c>
      <c r="L856" s="24">
        <v>145130</v>
      </c>
      <c r="M856" s="20">
        <f t="shared" si="26"/>
        <v>27575</v>
      </c>
      <c r="N856" s="24">
        <v>720935</v>
      </c>
      <c r="O856" s="21">
        <f t="shared" si="27"/>
        <v>893640</v>
      </c>
    </row>
    <row r="857" spans="1:15" s="16" customFormat="1" ht="43.5" x14ac:dyDescent="0.35">
      <c r="A857" s="17" t="s">
        <v>222</v>
      </c>
      <c r="B857" s="17" t="s">
        <v>9181</v>
      </c>
      <c r="C857" s="17">
        <v>44847</v>
      </c>
      <c r="D857" s="17" t="s">
        <v>4424</v>
      </c>
      <c r="E857" s="19">
        <v>244847002511</v>
      </c>
      <c r="F857" s="19" t="s">
        <v>4735</v>
      </c>
      <c r="G857" s="19">
        <v>244847800396</v>
      </c>
      <c r="H857" s="18" t="s">
        <v>8340</v>
      </c>
      <c r="I857" s="18" t="s">
        <v>8341</v>
      </c>
      <c r="J857" s="17" t="s">
        <v>535</v>
      </c>
      <c r="K857" s="17">
        <v>1</v>
      </c>
      <c r="L857" s="24">
        <v>145130</v>
      </c>
      <c r="M857" s="20">
        <f t="shared" si="26"/>
        <v>27575</v>
      </c>
      <c r="N857" s="24">
        <v>642026</v>
      </c>
      <c r="O857" s="21">
        <f t="shared" si="27"/>
        <v>814731</v>
      </c>
    </row>
    <row r="858" spans="1:15" s="16" customFormat="1" ht="43.5" x14ac:dyDescent="0.35">
      <c r="A858" s="17" t="s">
        <v>222</v>
      </c>
      <c r="B858" s="17" t="s">
        <v>9181</v>
      </c>
      <c r="C858" s="17">
        <v>44847</v>
      </c>
      <c r="D858" s="17" t="s">
        <v>4424</v>
      </c>
      <c r="E858" s="19">
        <v>244847002511</v>
      </c>
      <c r="F858" s="19" t="s">
        <v>4735</v>
      </c>
      <c r="G858" s="19">
        <v>244847800397</v>
      </c>
      <c r="H858" s="18" t="s">
        <v>8342</v>
      </c>
      <c r="I858" s="18" t="s">
        <v>8343</v>
      </c>
      <c r="J858" s="17" t="s">
        <v>535</v>
      </c>
      <c r="K858" s="17">
        <v>1</v>
      </c>
      <c r="L858" s="24">
        <v>145130</v>
      </c>
      <c r="M858" s="20">
        <f t="shared" si="26"/>
        <v>27575</v>
      </c>
      <c r="N858" s="24">
        <v>642026</v>
      </c>
      <c r="O858" s="21">
        <f t="shared" si="27"/>
        <v>814731</v>
      </c>
    </row>
    <row r="859" spans="1:15" s="16" customFormat="1" ht="43.5" x14ac:dyDescent="0.35">
      <c r="A859" s="17" t="s">
        <v>222</v>
      </c>
      <c r="B859" s="17" t="s">
        <v>9181</v>
      </c>
      <c r="C859" s="17">
        <v>44847</v>
      </c>
      <c r="D859" s="17" t="s">
        <v>4424</v>
      </c>
      <c r="E859" s="19">
        <v>244847002511</v>
      </c>
      <c r="F859" s="19" t="s">
        <v>4735</v>
      </c>
      <c r="G859" s="19">
        <v>244847800401</v>
      </c>
      <c r="H859" s="18" t="s">
        <v>8344</v>
      </c>
      <c r="I859" s="18" t="s">
        <v>8345</v>
      </c>
      <c r="J859" s="17" t="s">
        <v>535</v>
      </c>
      <c r="K859" s="17">
        <v>1</v>
      </c>
      <c r="L859" s="24">
        <v>145130</v>
      </c>
      <c r="M859" s="20">
        <f t="shared" si="26"/>
        <v>27575</v>
      </c>
      <c r="N859" s="24">
        <v>642026</v>
      </c>
      <c r="O859" s="21">
        <f t="shared" si="27"/>
        <v>814731</v>
      </c>
    </row>
    <row r="860" spans="1:15" s="16" customFormat="1" ht="43.5" x14ac:dyDescent="0.35">
      <c r="A860" s="17" t="s">
        <v>222</v>
      </c>
      <c r="B860" s="17" t="s">
        <v>9181</v>
      </c>
      <c r="C860" s="17">
        <v>44847</v>
      </c>
      <c r="D860" s="17" t="s">
        <v>4424</v>
      </c>
      <c r="E860" s="19">
        <v>244847002511</v>
      </c>
      <c r="F860" s="19" t="s">
        <v>4735</v>
      </c>
      <c r="G860" s="19">
        <v>244847800399</v>
      </c>
      <c r="H860" s="18" t="s">
        <v>8346</v>
      </c>
      <c r="I860" s="18" t="s">
        <v>8347</v>
      </c>
      <c r="J860" s="17" t="s">
        <v>535</v>
      </c>
      <c r="K860" s="17">
        <v>1</v>
      </c>
      <c r="L860" s="24">
        <v>145130</v>
      </c>
      <c r="M860" s="20">
        <f t="shared" si="26"/>
        <v>27575</v>
      </c>
      <c r="N860" s="24">
        <v>642026</v>
      </c>
      <c r="O860" s="21">
        <f t="shared" si="27"/>
        <v>814731</v>
      </c>
    </row>
    <row r="861" spans="1:15" s="16" customFormat="1" ht="43.5" x14ac:dyDescent="0.35">
      <c r="A861" s="17" t="s">
        <v>222</v>
      </c>
      <c r="B861" s="17" t="s">
        <v>9181</v>
      </c>
      <c r="C861" s="17">
        <v>44847</v>
      </c>
      <c r="D861" s="17" t="s">
        <v>4424</v>
      </c>
      <c r="E861" s="19">
        <v>244847002511</v>
      </c>
      <c r="F861" s="19" t="s">
        <v>4735</v>
      </c>
      <c r="G861" s="19">
        <v>244847800403</v>
      </c>
      <c r="H861" s="18" t="s">
        <v>8348</v>
      </c>
      <c r="I861" s="18" t="s">
        <v>8349</v>
      </c>
      <c r="J861" s="17" t="s">
        <v>535</v>
      </c>
      <c r="K861" s="17">
        <v>1</v>
      </c>
      <c r="L861" s="24">
        <v>145130</v>
      </c>
      <c r="M861" s="20">
        <f t="shared" si="26"/>
        <v>27575</v>
      </c>
      <c r="N861" s="24">
        <v>642026</v>
      </c>
      <c r="O861" s="21">
        <f t="shared" si="27"/>
        <v>814731</v>
      </c>
    </row>
    <row r="862" spans="1:15" s="16" customFormat="1" ht="43.5" x14ac:dyDescent="0.35">
      <c r="A862" s="17" t="s">
        <v>222</v>
      </c>
      <c r="B862" s="17" t="s">
        <v>9181</v>
      </c>
      <c r="C862" s="17">
        <v>44847</v>
      </c>
      <c r="D862" s="17" t="s">
        <v>4424</v>
      </c>
      <c r="E862" s="19">
        <v>244847002511</v>
      </c>
      <c r="F862" s="19" t="s">
        <v>4735</v>
      </c>
      <c r="G862" s="19">
        <v>244847800404</v>
      </c>
      <c r="H862" s="18" t="s">
        <v>8350</v>
      </c>
      <c r="I862" s="18" t="s">
        <v>8351</v>
      </c>
      <c r="J862" s="17" t="s">
        <v>535</v>
      </c>
      <c r="K862" s="17">
        <v>1</v>
      </c>
      <c r="L862" s="24">
        <v>145130</v>
      </c>
      <c r="M862" s="20">
        <f t="shared" si="26"/>
        <v>27575</v>
      </c>
      <c r="N862" s="24">
        <v>642026</v>
      </c>
      <c r="O862" s="21">
        <f t="shared" si="27"/>
        <v>814731</v>
      </c>
    </row>
    <row r="863" spans="1:15" s="16" customFormat="1" ht="43.5" x14ac:dyDescent="0.35">
      <c r="A863" s="17" t="s">
        <v>222</v>
      </c>
      <c r="B863" s="17" t="s">
        <v>9181</v>
      </c>
      <c r="C863" s="17">
        <v>44847</v>
      </c>
      <c r="D863" s="17" t="s">
        <v>4424</v>
      </c>
      <c r="E863" s="19">
        <v>244847002511</v>
      </c>
      <c r="F863" s="19" t="s">
        <v>4735</v>
      </c>
      <c r="G863" s="19">
        <v>244847002511</v>
      </c>
      <c r="H863" s="18" t="s">
        <v>4426</v>
      </c>
      <c r="I863" s="18" t="s">
        <v>8352</v>
      </c>
      <c r="J863" s="17" t="s">
        <v>535</v>
      </c>
      <c r="K863" s="17">
        <v>3</v>
      </c>
      <c r="L863" s="24">
        <v>145130</v>
      </c>
      <c r="M863" s="20">
        <f t="shared" si="26"/>
        <v>27575</v>
      </c>
      <c r="N863" s="24">
        <v>642026</v>
      </c>
      <c r="O863" s="21">
        <f t="shared" si="27"/>
        <v>814731</v>
      </c>
    </row>
    <row r="864" spans="1:15" s="16" customFormat="1" ht="43.5" x14ac:dyDescent="0.35">
      <c r="A864" s="17" t="s">
        <v>222</v>
      </c>
      <c r="B864" s="17" t="s">
        <v>9181</v>
      </c>
      <c r="C864" s="17">
        <v>44847</v>
      </c>
      <c r="D864" s="17" t="s">
        <v>4424</v>
      </c>
      <c r="E864" s="19">
        <v>244847002511</v>
      </c>
      <c r="F864" s="19" t="s">
        <v>4735</v>
      </c>
      <c r="G864" s="19">
        <v>244847800405</v>
      </c>
      <c r="H864" s="18" t="s">
        <v>8353</v>
      </c>
      <c r="I864" s="18" t="s">
        <v>8354</v>
      </c>
      <c r="J864" s="17" t="s">
        <v>535</v>
      </c>
      <c r="K864" s="17">
        <v>1</v>
      </c>
      <c r="L864" s="24">
        <v>145130</v>
      </c>
      <c r="M864" s="20">
        <f t="shared" si="26"/>
        <v>27575</v>
      </c>
      <c r="N864" s="24">
        <v>642026</v>
      </c>
      <c r="O864" s="21">
        <f t="shared" si="27"/>
        <v>814731</v>
      </c>
    </row>
    <row r="865" spans="1:15" s="16" customFormat="1" ht="43.5" x14ac:dyDescent="0.35">
      <c r="A865" s="17" t="s">
        <v>222</v>
      </c>
      <c r="B865" s="17" t="s">
        <v>9181</v>
      </c>
      <c r="C865" s="17">
        <v>44847</v>
      </c>
      <c r="D865" s="17" t="s">
        <v>4424</v>
      </c>
      <c r="E865" s="19">
        <v>244847002511</v>
      </c>
      <c r="F865" s="19" t="s">
        <v>4735</v>
      </c>
      <c r="G865" s="19">
        <v>244847800406</v>
      </c>
      <c r="H865" s="18" t="s">
        <v>8355</v>
      </c>
      <c r="I865" s="18" t="s">
        <v>8356</v>
      </c>
      <c r="J865" s="17" t="s">
        <v>535</v>
      </c>
      <c r="K865" s="17">
        <v>1</v>
      </c>
      <c r="L865" s="24">
        <v>145130</v>
      </c>
      <c r="M865" s="20">
        <f t="shared" si="26"/>
        <v>27575</v>
      </c>
      <c r="N865" s="24">
        <v>642026</v>
      </c>
      <c r="O865" s="21">
        <f t="shared" si="27"/>
        <v>814731</v>
      </c>
    </row>
    <row r="866" spans="1:15" s="16" customFormat="1" ht="43.5" x14ac:dyDescent="0.35">
      <c r="A866" s="17" t="s">
        <v>222</v>
      </c>
      <c r="B866" s="17" t="s">
        <v>9181</v>
      </c>
      <c r="C866" s="17">
        <v>44847</v>
      </c>
      <c r="D866" s="17" t="s">
        <v>4424</v>
      </c>
      <c r="E866" s="19">
        <v>244847002511</v>
      </c>
      <c r="F866" s="19" t="s">
        <v>4735</v>
      </c>
      <c r="G866" s="19">
        <v>244847800407</v>
      </c>
      <c r="H866" s="18" t="s">
        <v>8357</v>
      </c>
      <c r="I866" s="18" t="s">
        <v>8358</v>
      </c>
      <c r="J866" s="17" t="s">
        <v>535</v>
      </c>
      <c r="K866" s="17">
        <v>1</v>
      </c>
      <c r="L866" s="24">
        <v>145130</v>
      </c>
      <c r="M866" s="20">
        <f t="shared" si="26"/>
        <v>27575</v>
      </c>
      <c r="N866" s="24">
        <v>642026</v>
      </c>
      <c r="O866" s="21">
        <f t="shared" si="27"/>
        <v>814731</v>
      </c>
    </row>
    <row r="867" spans="1:15" s="16" customFormat="1" ht="43.5" x14ac:dyDescent="0.35">
      <c r="A867" s="17" t="s">
        <v>222</v>
      </c>
      <c r="B867" s="17" t="s">
        <v>9181</v>
      </c>
      <c r="C867" s="17">
        <v>44847</v>
      </c>
      <c r="D867" s="17" t="s">
        <v>4424</v>
      </c>
      <c r="E867" s="19">
        <v>244847800106</v>
      </c>
      <c r="F867" s="19" t="s">
        <v>8359</v>
      </c>
      <c r="G867" s="19">
        <v>244847800102</v>
      </c>
      <c r="H867" s="18" t="s">
        <v>8360</v>
      </c>
      <c r="I867" s="18" t="s">
        <v>8361</v>
      </c>
      <c r="J867" s="17" t="s">
        <v>535</v>
      </c>
      <c r="K867" s="17">
        <v>1</v>
      </c>
      <c r="L867" s="24">
        <v>145130</v>
      </c>
      <c r="M867" s="20">
        <f t="shared" si="26"/>
        <v>27575</v>
      </c>
      <c r="N867" s="24">
        <v>642026</v>
      </c>
      <c r="O867" s="21">
        <f t="shared" si="27"/>
        <v>814731</v>
      </c>
    </row>
    <row r="868" spans="1:15" s="16" customFormat="1" ht="72.5" x14ac:dyDescent="0.35">
      <c r="A868" s="17" t="s">
        <v>222</v>
      </c>
      <c r="B868" s="17" t="s">
        <v>9181</v>
      </c>
      <c r="C868" s="17">
        <v>44847</v>
      </c>
      <c r="D868" s="17" t="s">
        <v>4424</v>
      </c>
      <c r="E868" s="19">
        <v>244847800106</v>
      </c>
      <c r="F868" s="19" t="s">
        <v>8359</v>
      </c>
      <c r="G868" s="19">
        <v>244847800106</v>
      </c>
      <c r="H868" s="18" t="s">
        <v>8359</v>
      </c>
      <c r="I868" s="18" t="s">
        <v>8362</v>
      </c>
      <c r="J868" s="17" t="s">
        <v>535</v>
      </c>
      <c r="K868" s="17">
        <v>2</v>
      </c>
      <c r="L868" s="24">
        <v>145130</v>
      </c>
      <c r="M868" s="20">
        <f t="shared" si="26"/>
        <v>27575</v>
      </c>
      <c r="N868" s="24">
        <v>642026</v>
      </c>
      <c r="O868" s="21">
        <f t="shared" si="27"/>
        <v>814731</v>
      </c>
    </row>
    <row r="869" spans="1:15" s="16" customFormat="1" ht="43.5" x14ac:dyDescent="0.35">
      <c r="A869" s="17" t="s">
        <v>222</v>
      </c>
      <c r="B869" s="17" t="s">
        <v>9181</v>
      </c>
      <c r="C869" s="17">
        <v>44847</v>
      </c>
      <c r="D869" s="17" t="s">
        <v>4424</v>
      </c>
      <c r="E869" s="19">
        <v>244847800106</v>
      </c>
      <c r="F869" s="19" t="s">
        <v>8359</v>
      </c>
      <c r="G869" s="19">
        <v>244847800112</v>
      </c>
      <c r="H869" s="18" t="s">
        <v>8363</v>
      </c>
      <c r="I869" s="18" t="s">
        <v>8364</v>
      </c>
      <c r="J869" s="17" t="s">
        <v>535</v>
      </c>
      <c r="K869" s="17">
        <v>1</v>
      </c>
      <c r="L869" s="24">
        <v>145130</v>
      </c>
      <c r="M869" s="20">
        <f t="shared" si="26"/>
        <v>27575</v>
      </c>
      <c r="N869" s="24">
        <v>642026</v>
      </c>
      <c r="O869" s="21">
        <f t="shared" si="27"/>
        <v>814731</v>
      </c>
    </row>
    <row r="870" spans="1:15" s="16" customFormat="1" ht="43.5" x14ac:dyDescent="0.35">
      <c r="A870" s="17" t="s">
        <v>222</v>
      </c>
      <c r="B870" s="17" t="s">
        <v>9181</v>
      </c>
      <c r="C870" s="17">
        <v>44847</v>
      </c>
      <c r="D870" s="17" t="s">
        <v>4424</v>
      </c>
      <c r="E870" s="19">
        <v>244847800106</v>
      </c>
      <c r="F870" s="19" t="s">
        <v>8359</v>
      </c>
      <c r="G870" s="19">
        <v>244847800113</v>
      </c>
      <c r="H870" s="18" t="s">
        <v>8365</v>
      </c>
      <c r="I870" s="18" t="s">
        <v>8366</v>
      </c>
      <c r="J870" s="17" t="s">
        <v>535</v>
      </c>
      <c r="K870" s="17">
        <v>1</v>
      </c>
      <c r="L870" s="24">
        <v>145130</v>
      </c>
      <c r="M870" s="20">
        <f t="shared" si="26"/>
        <v>27575</v>
      </c>
      <c r="N870" s="24">
        <v>642026</v>
      </c>
      <c r="O870" s="21">
        <f t="shared" si="27"/>
        <v>814731</v>
      </c>
    </row>
    <row r="871" spans="1:15" s="16" customFormat="1" ht="29" x14ac:dyDescent="0.35">
      <c r="A871" s="17" t="s">
        <v>222</v>
      </c>
      <c r="B871" s="17" t="s">
        <v>9181</v>
      </c>
      <c r="C871" s="17">
        <v>44847</v>
      </c>
      <c r="D871" s="17" t="s">
        <v>4424</v>
      </c>
      <c r="E871" s="19">
        <v>244847800654</v>
      </c>
      <c r="F871" s="19" t="s">
        <v>8367</v>
      </c>
      <c r="G871" s="19">
        <v>244847800119</v>
      </c>
      <c r="H871" s="18" t="s">
        <v>8368</v>
      </c>
      <c r="I871" s="18" t="s">
        <v>8369</v>
      </c>
      <c r="J871" s="17" t="s">
        <v>535</v>
      </c>
      <c r="K871" s="17">
        <v>1</v>
      </c>
      <c r="L871" s="24">
        <v>145130</v>
      </c>
      <c r="M871" s="20">
        <f t="shared" si="26"/>
        <v>27575</v>
      </c>
      <c r="N871" s="24">
        <v>642026</v>
      </c>
      <c r="O871" s="21">
        <f t="shared" si="27"/>
        <v>814731</v>
      </c>
    </row>
    <row r="872" spans="1:15" s="16" customFormat="1" ht="29" x14ac:dyDescent="0.35">
      <c r="A872" s="17" t="s">
        <v>222</v>
      </c>
      <c r="B872" s="17" t="s">
        <v>9181</v>
      </c>
      <c r="C872" s="17">
        <v>44847</v>
      </c>
      <c r="D872" s="17" t="s">
        <v>4424</v>
      </c>
      <c r="E872" s="19">
        <v>244847800654</v>
      </c>
      <c r="F872" s="19" t="s">
        <v>8367</v>
      </c>
      <c r="G872" s="19">
        <v>244847800123</v>
      </c>
      <c r="H872" s="18" t="s">
        <v>8370</v>
      </c>
      <c r="I872" s="18" t="s">
        <v>8371</v>
      </c>
      <c r="J872" s="17" t="s">
        <v>535</v>
      </c>
      <c r="K872" s="17">
        <v>1</v>
      </c>
      <c r="L872" s="24">
        <v>145130</v>
      </c>
      <c r="M872" s="20">
        <f t="shared" si="26"/>
        <v>27575</v>
      </c>
      <c r="N872" s="24">
        <v>642026</v>
      </c>
      <c r="O872" s="21">
        <f t="shared" si="27"/>
        <v>814731</v>
      </c>
    </row>
    <row r="873" spans="1:15" s="16" customFormat="1" ht="43.5" x14ac:dyDescent="0.35">
      <c r="A873" s="17" t="s">
        <v>222</v>
      </c>
      <c r="B873" s="17" t="s">
        <v>9181</v>
      </c>
      <c r="C873" s="17">
        <v>44847</v>
      </c>
      <c r="D873" s="17" t="s">
        <v>4424</v>
      </c>
      <c r="E873" s="19">
        <v>244847800106</v>
      </c>
      <c r="F873" s="19" t="s">
        <v>8359</v>
      </c>
      <c r="G873" s="19">
        <v>244847800126</v>
      </c>
      <c r="H873" s="18" t="s">
        <v>8372</v>
      </c>
      <c r="I873" s="18" t="s">
        <v>8373</v>
      </c>
      <c r="J873" s="17" t="s">
        <v>535</v>
      </c>
      <c r="K873" s="17">
        <v>1</v>
      </c>
      <c r="L873" s="24">
        <v>145130</v>
      </c>
      <c r="M873" s="20">
        <f t="shared" si="26"/>
        <v>27575</v>
      </c>
      <c r="N873" s="24">
        <v>642026</v>
      </c>
      <c r="O873" s="21">
        <f t="shared" si="27"/>
        <v>814731</v>
      </c>
    </row>
    <row r="874" spans="1:15" s="16" customFormat="1" ht="43.5" x14ac:dyDescent="0.35">
      <c r="A874" s="17" t="s">
        <v>222</v>
      </c>
      <c r="B874" s="17" t="s">
        <v>9181</v>
      </c>
      <c r="C874" s="17">
        <v>44847</v>
      </c>
      <c r="D874" s="17" t="s">
        <v>4424</v>
      </c>
      <c r="E874" s="19">
        <v>244847800106</v>
      </c>
      <c r="F874" s="19" t="s">
        <v>8359</v>
      </c>
      <c r="G874" s="19">
        <v>244847800129</v>
      </c>
      <c r="H874" s="18" t="s">
        <v>8374</v>
      </c>
      <c r="I874" s="18" t="s">
        <v>8375</v>
      </c>
      <c r="J874" s="17" t="s">
        <v>535</v>
      </c>
      <c r="K874" s="17">
        <v>1</v>
      </c>
      <c r="L874" s="24">
        <v>145130</v>
      </c>
      <c r="M874" s="20">
        <f t="shared" si="26"/>
        <v>27575</v>
      </c>
      <c r="N874" s="24">
        <v>642026</v>
      </c>
      <c r="O874" s="21">
        <f t="shared" si="27"/>
        <v>814731</v>
      </c>
    </row>
    <row r="875" spans="1:15" s="16" customFormat="1" ht="43.5" x14ac:dyDescent="0.35">
      <c r="A875" s="17" t="s">
        <v>222</v>
      </c>
      <c r="B875" s="17" t="s">
        <v>9181</v>
      </c>
      <c r="C875" s="17">
        <v>44847</v>
      </c>
      <c r="D875" s="17" t="s">
        <v>4424</v>
      </c>
      <c r="E875" s="19">
        <v>244847800106</v>
      </c>
      <c r="F875" s="19" t="s">
        <v>8359</v>
      </c>
      <c r="G875" s="19">
        <v>244847800134</v>
      </c>
      <c r="H875" s="18" t="s">
        <v>8376</v>
      </c>
      <c r="I875" s="18" t="s">
        <v>8377</v>
      </c>
      <c r="J875" s="17" t="s">
        <v>535</v>
      </c>
      <c r="K875" s="17">
        <v>1</v>
      </c>
      <c r="L875" s="24">
        <v>145130</v>
      </c>
      <c r="M875" s="20">
        <f t="shared" si="26"/>
        <v>27575</v>
      </c>
      <c r="N875" s="24">
        <v>642026</v>
      </c>
      <c r="O875" s="21">
        <f t="shared" si="27"/>
        <v>814731</v>
      </c>
    </row>
    <row r="876" spans="1:15" s="16" customFormat="1" ht="43.5" x14ac:dyDescent="0.35">
      <c r="A876" s="17" t="s">
        <v>222</v>
      </c>
      <c r="B876" s="17" t="s">
        <v>9181</v>
      </c>
      <c r="C876" s="17">
        <v>44847</v>
      </c>
      <c r="D876" s="17" t="s">
        <v>4424</v>
      </c>
      <c r="E876" s="19">
        <v>244847001450</v>
      </c>
      <c r="F876" s="19" t="s">
        <v>5345</v>
      </c>
      <c r="G876" s="19">
        <v>244847800104</v>
      </c>
      <c r="H876" s="18" t="s">
        <v>8378</v>
      </c>
      <c r="I876" s="18" t="s">
        <v>8379</v>
      </c>
      <c r="J876" s="17" t="s">
        <v>535</v>
      </c>
      <c r="K876" s="17">
        <v>1</v>
      </c>
      <c r="L876" s="24">
        <v>145130</v>
      </c>
      <c r="M876" s="20">
        <f t="shared" si="26"/>
        <v>27575</v>
      </c>
      <c r="N876" s="24">
        <v>642026</v>
      </c>
      <c r="O876" s="21">
        <f t="shared" si="27"/>
        <v>814731</v>
      </c>
    </row>
    <row r="877" spans="1:15" s="16" customFormat="1" ht="43.5" x14ac:dyDescent="0.35">
      <c r="A877" s="17" t="s">
        <v>222</v>
      </c>
      <c r="B877" s="17" t="s">
        <v>9181</v>
      </c>
      <c r="C877" s="17">
        <v>44847</v>
      </c>
      <c r="D877" s="17" t="s">
        <v>4424</v>
      </c>
      <c r="E877" s="19">
        <v>244847001450</v>
      </c>
      <c r="F877" s="19" t="s">
        <v>5345</v>
      </c>
      <c r="G877" s="19">
        <v>244847800110</v>
      </c>
      <c r="H877" s="18" t="s">
        <v>8380</v>
      </c>
      <c r="I877" s="18" t="s">
        <v>8381</v>
      </c>
      <c r="J877" s="17" t="s">
        <v>535</v>
      </c>
      <c r="K877" s="17">
        <v>1</v>
      </c>
      <c r="L877" s="24">
        <v>145130</v>
      </c>
      <c r="M877" s="20">
        <f t="shared" si="26"/>
        <v>27575</v>
      </c>
      <c r="N877" s="24">
        <v>642026</v>
      </c>
      <c r="O877" s="21">
        <f t="shared" si="27"/>
        <v>814731</v>
      </c>
    </row>
    <row r="878" spans="1:15" s="16" customFormat="1" ht="43.5" x14ac:dyDescent="0.35">
      <c r="A878" s="17" t="s">
        <v>222</v>
      </c>
      <c r="B878" s="17" t="s">
        <v>9181</v>
      </c>
      <c r="C878" s="17">
        <v>44847</v>
      </c>
      <c r="D878" s="17" t="s">
        <v>4424</v>
      </c>
      <c r="E878" s="19">
        <v>244847001450</v>
      </c>
      <c r="F878" s="19" t="s">
        <v>5345</v>
      </c>
      <c r="G878" s="19">
        <v>244847800115</v>
      </c>
      <c r="H878" s="18" t="s">
        <v>8382</v>
      </c>
      <c r="I878" s="18" t="s">
        <v>8383</v>
      </c>
      <c r="J878" s="17" t="s">
        <v>535</v>
      </c>
      <c r="K878" s="17">
        <v>1</v>
      </c>
      <c r="L878" s="24">
        <v>145130</v>
      </c>
      <c r="M878" s="20">
        <f t="shared" si="26"/>
        <v>27575</v>
      </c>
      <c r="N878" s="24">
        <v>642026</v>
      </c>
      <c r="O878" s="21">
        <f t="shared" si="27"/>
        <v>814731</v>
      </c>
    </row>
    <row r="879" spans="1:15" s="16" customFormat="1" ht="43.5" x14ac:dyDescent="0.35">
      <c r="A879" s="17" t="s">
        <v>222</v>
      </c>
      <c r="B879" s="17" t="s">
        <v>9181</v>
      </c>
      <c r="C879" s="17">
        <v>44847</v>
      </c>
      <c r="D879" s="17" t="s">
        <v>4424</v>
      </c>
      <c r="E879" s="19">
        <v>244847001450</v>
      </c>
      <c r="F879" s="19" t="s">
        <v>5345</v>
      </c>
      <c r="G879" s="19">
        <v>244847800116</v>
      </c>
      <c r="H879" s="18" t="s">
        <v>8384</v>
      </c>
      <c r="I879" s="18" t="s">
        <v>8385</v>
      </c>
      <c r="J879" s="17" t="s">
        <v>535</v>
      </c>
      <c r="K879" s="17">
        <v>1</v>
      </c>
      <c r="L879" s="24">
        <v>145130</v>
      </c>
      <c r="M879" s="20">
        <f t="shared" si="26"/>
        <v>27575</v>
      </c>
      <c r="N879" s="24">
        <v>642026</v>
      </c>
      <c r="O879" s="21">
        <f t="shared" si="27"/>
        <v>814731</v>
      </c>
    </row>
    <row r="880" spans="1:15" s="16" customFormat="1" ht="43.5" x14ac:dyDescent="0.35">
      <c r="A880" s="17" t="s">
        <v>222</v>
      </c>
      <c r="B880" s="17" t="s">
        <v>9181</v>
      </c>
      <c r="C880" s="17">
        <v>44847</v>
      </c>
      <c r="D880" s="17" t="s">
        <v>4424</v>
      </c>
      <c r="E880" s="19">
        <v>244847001450</v>
      </c>
      <c r="F880" s="19" t="s">
        <v>5345</v>
      </c>
      <c r="G880" s="19">
        <v>244847800118</v>
      </c>
      <c r="H880" s="18" t="s">
        <v>8386</v>
      </c>
      <c r="I880" s="18" t="s">
        <v>8387</v>
      </c>
      <c r="J880" s="17" t="s">
        <v>535</v>
      </c>
      <c r="K880" s="17">
        <v>1</v>
      </c>
      <c r="L880" s="24">
        <v>145130</v>
      </c>
      <c r="M880" s="20">
        <f t="shared" si="26"/>
        <v>27575</v>
      </c>
      <c r="N880" s="24">
        <v>642026</v>
      </c>
      <c r="O880" s="21">
        <f t="shared" si="27"/>
        <v>814731</v>
      </c>
    </row>
    <row r="881" spans="1:15" s="16" customFormat="1" ht="43.5" x14ac:dyDescent="0.35">
      <c r="A881" s="17" t="s">
        <v>222</v>
      </c>
      <c r="B881" s="17" t="s">
        <v>9181</v>
      </c>
      <c r="C881" s="17">
        <v>44847</v>
      </c>
      <c r="D881" s="17" t="s">
        <v>4424</v>
      </c>
      <c r="E881" s="19">
        <v>244847001450</v>
      </c>
      <c r="F881" s="19" t="s">
        <v>5345</v>
      </c>
      <c r="G881" s="19">
        <v>244847800646</v>
      </c>
      <c r="H881" s="18" t="s">
        <v>8388</v>
      </c>
      <c r="I881" s="18" t="s">
        <v>8389</v>
      </c>
      <c r="J881" s="17" t="s">
        <v>535</v>
      </c>
      <c r="K881" s="17">
        <v>1</v>
      </c>
      <c r="L881" s="24">
        <v>145130</v>
      </c>
      <c r="M881" s="20">
        <f t="shared" si="26"/>
        <v>27575</v>
      </c>
      <c r="N881" s="24">
        <v>642026</v>
      </c>
      <c r="O881" s="21">
        <f t="shared" si="27"/>
        <v>814731</v>
      </c>
    </row>
    <row r="882" spans="1:15" s="16" customFormat="1" ht="43.5" x14ac:dyDescent="0.35">
      <c r="A882" s="17" t="s">
        <v>222</v>
      </c>
      <c r="B882" s="17" t="s">
        <v>9181</v>
      </c>
      <c r="C882" s="17">
        <v>44847</v>
      </c>
      <c r="D882" s="17" t="s">
        <v>4424</v>
      </c>
      <c r="E882" s="19">
        <v>244847001450</v>
      </c>
      <c r="F882" s="19" t="s">
        <v>5345</v>
      </c>
      <c r="G882" s="19">
        <v>244847800135</v>
      </c>
      <c r="H882" s="18" t="s">
        <v>8390</v>
      </c>
      <c r="I882" s="18" t="s">
        <v>8391</v>
      </c>
      <c r="J882" s="17" t="s">
        <v>535</v>
      </c>
      <c r="K882" s="17">
        <v>1</v>
      </c>
      <c r="L882" s="24">
        <v>145130</v>
      </c>
      <c r="M882" s="20">
        <f t="shared" si="26"/>
        <v>27575</v>
      </c>
      <c r="N882" s="24">
        <v>642026</v>
      </c>
      <c r="O882" s="21">
        <f t="shared" si="27"/>
        <v>814731</v>
      </c>
    </row>
    <row r="883" spans="1:15" s="16" customFormat="1" ht="43.5" x14ac:dyDescent="0.35">
      <c r="A883" s="17" t="s">
        <v>222</v>
      </c>
      <c r="B883" s="17" t="s">
        <v>9181</v>
      </c>
      <c r="C883" s="17">
        <v>44847</v>
      </c>
      <c r="D883" s="17" t="s">
        <v>4424</v>
      </c>
      <c r="E883" s="19">
        <v>244847001450</v>
      </c>
      <c r="F883" s="19" t="s">
        <v>5345</v>
      </c>
      <c r="G883" s="19">
        <v>244847800139</v>
      </c>
      <c r="H883" s="18" t="s">
        <v>8392</v>
      </c>
      <c r="I883" s="18" t="s">
        <v>8393</v>
      </c>
      <c r="J883" s="17" t="s">
        <v>535</v>
      </c>
      <c r="K883" s="17">
        <v>1</v>
      </c>
      <c r="L883" s="24">
        <v>145130</v>
      </c>
      <c r="M883" s="20">
        <f t="shared" si="26"/>
        <v>27575</v>
      </c>
      <c r="N883" s="24">
        <v>642026</v>
      </c>
      <c r="O883" s="21">
        <f t="shared" si="27"/>
        <v>814731</v>
      </c>
    </row>
    <row r="884" spans="1:15" s="16" customFormat="1" ht="29" x14ac:dyDescent="0.35">
      <c r="A884" s="17" t="s">
        <v>222</v>
      </c>
      <c r="B884" s="17" t="s">
        <v>9181</v>
      </c>
      <c r="C884" s="17">
        <v>44847</v>
      </c>
      <c r="D884" s="17" t="s">
        <v>4424</v>
      </c>
      <c r="E884" s="19">
        <v>244847003291</v>
      </c>
      <c r="F884" s="19" t="s">
        <v>8394</v>
      </c>
      <c r="G884" s="19">
        <v>244847800226</v>
      </c>
      <c r="H884" s="18" t="s">
        <v>8395</v>
      </c>
      <c r="I884" s="18" t="s">
        <v>8396</v>
      </c>
      <c r="J884" s="17" t="s">
        <v>535</v>
      </c>
      <c r="K884" s="17">
        <v>1</v>
      </c>
      <c r="L884" s="24">
        <v>145130</v>
      </c>
      <c r="M884" s="20">
        <f t="shared" si="26"/>
        <v>27575</v>
      </c>
      <c r="N884" s="24">
        <v>642026</v>
      </c>
      <c r="O884" s="21">
        <f t="shared" si="27"/>
        <v>814731</v>
      </c>
    </row>
    <row r="885" spans="1:15" s="16" customFormat="1" ht="29" x14ac:dyDescent="0.35">
      <c r="A885" s="17" t="s">
        <v>222</v>
      </c>
      <c r="B885" s="17" t="s">
        <v>9181</v>
      </c>
      <c r="C885" s="17">
        <v>44847</v>
      </c>
      <c r="D885" s="17" t="s">
        <v>4424</v>
      </c>
      <c r="E885" s="19">
        <v>244847003291</v>
      </c>
      <c r="F885" s="19" t="s">
        <v>8394</v>
      </c>
      <c r="G885" s="19">
        <v>244847800228</v>
      </c>
      <c r="H885" s="18" t="s">
        <v>8397</v>
      </c>
      <c r="I885" s="18" t="s">
        <v>8398</v>
      </c>
      <c r="J885" s="17" t="s">
        <v>535</v>
      </c>
      <c r="K885" s="17">
        <v>1</v>
      </c>
      <c r="L885" s="24">
        <v>145130</v>
      </c>
      <c r="M885" s="20">
        <f t="shared" si="26"/>
        <v>27575</v>
      </c>
      <c r="N885" s="24">
        <v>642026</v>
      </c>
      <c r="O885" s="21">
        <f t="shared" si="27"/>
        <v>814731</v>
      </c>
    </row>
    <row r="886" spans="1:15" s="16" customFormat="1" ht="29" x14ac:dyDescent="0.35">
      <c r="A886" s="17" t="s">
        <v>222</v>
      </c>
      <c r="B886" s="17" t="s">
        <v>9181</v>
      </c>
      <c r="C886" s="17">
        <v>44847</v>
      </c>
      <c r="D886" s="17" t="s">
        <v>4424</v>
      </c>
      <c r="E886" s="19">
        <v>244847003291</v>
      </c>
      <c r="F886" s="19" t="s">
        <v>8394</v>
      </c>
      <c r="G886" s="19">
        <v>244847800234</v>
      </c>
      <c r="H886" s="18" t="s">
        <v>8399</v>
      </c>
      <c r="I886" s="18" t="s">
        <v>8400</v>
      </c>
      <c r="J886" s="17" t="s">
        <v>535</v>
      </c>
      <c r="K886" s="17">
        <v>1</v>
      </c>
      <c r="L886" s="24">
        <v>145130</v>
      </c>
      <c r="M886" s="20">
        <f t="shared" si="26"/>
        <v>27575</v>
      </c>
      <c r="N886" s="24">
        <v>642026</v>
      </c>
      <c r="O886" s="21">
        <f t="shared" si="27"/>
        <v>814731</v>
      </c>
    </row>
    <row r="887" spans="1:15" s="16" customFormat="1" ht="29" x14ac:dyDescent="0.35">
      <c r="A887" s="17" t="s">
        <v>222</v>
      </c>
      <c r="B887" s="17" t="s">
        <v>9181</v>
      </c>
      <c r="C887" s="17">
        <v>44847</v>
      </c>
      <c r="D887" s="17" t="s">
        <v>4424</v>
      </c>
      <c r="E887" s="19">
        <v>244847003291</v>
      </c>
      <c r="F887" s="19" t="s">
        <v>8394</v>
      </c>
      <c r="G887" s="19">
        <v>244847800235</v>
      </c>
      <c r="H887" s="18" t="s">
        <v>8401</v>
      </c>
      <c r="I887" s="18" t="s">
        <v>8402</v>
      </c>
      <c r="J887" s="17" t="s">
        <v>535</v>
      </c>
      <c r="K887" s="17">
        <v>1</v>
      </c>
      <c r="L887" s="24">
        <v>145130</v>
      </c>
      <c r="M887" s="20">
        <f t="shared" si="26"/>
        <v>27575</v>
      </c>
      <c r="N887" s="24">
        <v>642026</v>
      </c>
      <c r="O887" s="21">
        <f t="shared" si="27"/>
        <v>814731</v>
      </c>
    </row>
    <row r="888" spans="1:15" s="16" customFormat="1" ht="29" x14ac:dyDescent="0.35">
      <c r="A888" s="17" t="s">
        <v>222</v>
      </c>
      <c r="B888" s="17" t="s">
        <v>9181</v>
      </c>
      <c r="C888" s="17">
        <v>44847</v>
      </c>
      <c r="D888" s="17" t="s">
        <v>4424</v>
      </c>
      <c r="E888" s="19">
        <v>244847003291</v>
      </c>
      <c r="F888" s="19" t="s">
        <v>8394</v>
      </c>
      <c r="G888" s="19">
        <v>244847800240</v>
      </c>
      <c r="H888" s="18" t="s">
        <v>8403</v>
      </c>
      <c r="I888" s="18" t="s">
        <v>8404</v>
      </c>
      <c r="J888" s="17" t="s">
        <v>535</v>
      </c>
      <c r="K888" s="17">
        <v>1</v>
      </c>
      <c r="L888" s="24">
        <v>145130</v>
      </c>
      <c r="M888" s="20">
        <f t="shared" si="26"/>
        <v>27575</v>
      </c>
      <c r="N888" s="24">
        <v>642026</v>
      </c>
      <c r="O888" s="21">
        <f t="shared" si="27"/>
        <v>814731</v>
      </c>
    </row>
    <row r="889" spans="1:15" s="16" customFormat="1" ht="29" x14ac:dyDescent="0.35">
      <c r="A889" s="17" t="s">
        <v>222</v>
      </c>
      <c r="B889" s="17" t="s">
        <v>9181</v>
      </c>
      <c r="C889" s="17">
        <v>44847</v>
      </c>
      <c r="D889" s="17" t="s">
        <v>4424</v>
      </c>
      <c r="E889" s="19">
        <v>244847003291</v>
      </c>
      <c r="F889" s="19" t="s">
        <v>8394</v>
      </c>
      <c r="G889" s="19">
        <v>244847800246</v>
      </c>
      <c r="H889" s="18" t="s">
        <v>8405</v>
      </c>
      <c r="I889" s="18" t="s">
        <v>8406</v>
      </c>
      <c r="J889" s="17" t="s">
        <v>535</v>
      </c>
      <c r="K889" s="17">
        <v>1</v>
      </c>
      <c r="L889" s="24">
        <v>145130</v>
      </c>
      <c r="M889" s="20">
        <f t="shared" si="26"/>
        <v>27575</v>
      </c>
      <c r="N889" s="24">
        <v>642026</v>
      </c>
      <c r="O889" s="21">
        <f t="shared" si="27"/>
        <v>814731</v>
      </c>
    </row>
    <row r="890" spans="1:15" s="16" customFormat="1" ht="29" x14ac:dyDescent="0.35">
      <c r="A890" s="17" t="s">
        <v>222</v>
      </c>
      <c r="B890" s="17" t="s">
        <v>9181</v>
      </c>
      <c r="C890" s="17">
        <v>44847</v>
      </c>
      <c r="D890" s="17" t="s">
        <v>4424</v>
      </c>
      <c r="E890" s="19">
        <v>244847003291</v>
      </c>
      <c r="F890" s="19" t="s">
        <v>8394</v>
      </c>
      <c r="G890" s="19">
        <v>244847800611</v>
      </c>
      <c r="H890" s="18" t="s">
        <v>8407</v>
      </c>
      <c r="I890" s="18" t="s">
        <v>8408</v>
      </c>
      <c r="J890" s="17" t="s">
        <v>535</v>
      </c>
      <c r="K890" s="17">
        <v>1</v>
      </c>
      <c r="L890" s="24">
        <v>145130</v>
      </c>
      <c r="M890" s="20">
        <f t="shared" si="26"/>
        <v>27575</v>
      </c>
      <c r="N890" s="24">
        <v>642026</v>
      </c>
      <c r="O890" s="21">
        <f t="shared" si="27"/>
        <v>814731</v>
      </c>
    </row>
    <row r="891" spans="1:15" s="16" customFormat="1" ht="29" x14ac:dyDescent="0.35">
      <c r="A891" s="17" t="s">
        <v>222</v>
      </c>
      <c r="B891" s="17" t="s">
        <v>9181</v>
      </c>
      <c r="C891" s="17">
        <v>44847</v>
      </c>
      <c r="D891" s="17" t="s">
        <v>4424</v>
      </c>
      <c r="E891" s="19">
        <v>244847003126</v>
      </c>
      <c r="F891" s="19" t="s">
        <v>6434</v>
      </c>
      <c r="G891" s="19">
        <v>244847002821</v>
      </c>
      <c r="H891" s="18" t="s">
        <v>8409</v>
      </c>
      <c r="I891" s="18" t="s">
        <v>8410</v>
      </c>
      <c r="J891" s="17" t="s">
        <v>535</v>
      </c>
      <c r="K891" s="17">
        <v>1</v>
      </c>
      <c r="L891" s="24">
        <v>145130</v>
      </c>
      <c r="M891" s="20">
        <f t="shared" si="26"/>
        <v>27575</v>
      </c>
      <c r="N891" s="24">
        <v>642026</v>
      </c>
      <c r="O891" s="21">
        <f t="shared" si="27"/>
        <v>814731</v>
      </c>
    </row>
    <row r="892" spans="1:15" s="16" customFormat="1" ht="43.5" x14ac:dyDescent="0.35">
      <c r="A892" s="17" t="s">
        <v>222</v>
      </c>
      <c r="B892" s="17" t="s">
        <v>9181</v>
      </c>
      <c r="C892" s="17">
        <v>44847</v>
      </c>
      <c r="D892" s="17" t="s">
        <v>4424</v>
      </c>
      <c r="E892" s="19">
        <v>244847000453</v>
      </c>
      <c r="F892" s="19" t="s">
        <v>8411</v>
      </c>
      <c r="G892" s="19">
        <v>244847800014</v>
      </c>
      <c r="H892" s="18" t="s">
        <v>8412</v>
      </c>
      <c r="I892" s="18" t="s">
        <v>8413</v>
      </c>
      <c r="J892" s="17" t="s">
        <v>535</v>
      </c>
      <c r="K892" s="17">
        <v>2</v>
      </c>
      <c r="L892" s="24">
        <v>145130</v>
      </c>
      <c r="M892" s="20">
        <f t="shared" si="26"/>
        <v>27575</v>
      </c>
      <c r="N892" s="24">
        <v>642026</v>
      </c>
      <c r="O892" s="21">
        <f t="shared" si="27"/>
        <v>814731</v>
      </c>
    </row>
    <row r="893" spans="1:15" s="16" customFormat="1" ht="43.5" x14ac:dyDescent="0.35">
      <c r="A893" s="17" t="s">
        <v>222</v>
      </c>
      <c r="B893" s="17" t="s">
        <v>9181</v>
      </c>
      <c r="C893" s="17">
        <v>44847</v>
      </c>
      <c r="D893" s="17" t="s">
        <v>4424</v>
      </c>
      <c r="E893" s="19">
        <v>244847000453</v>
      </c>
      <c r="F893" s="19" t="s">
        <v>8411</v>
      </c>
      <c r="G893" s="19">
        <v>244847800017</v>
      </c>
      <c r="H893" s="18" t="s">
        <v>8414</v>
      </c>
      <c r="I893" s="18" t="s">
        <v>8415</v>
      </c>
      <c r="J893" s="17" t="s">
        <v>535</v>
      </c>
      <c r="K893" s="17">
        <v>1</v>
      </c>
      <c r="L893" s="24">
        <v>145130</v>
      </c>
      <c r="M893" s="20">
        <f t="shared" si="26"/>
        <v>27575</v>
      </c>
      <c r="N893" s="24">
        <v>642026</v>
      </c>
      <c r="O893" s="21">
        <f t="shared" si="27"/>
        <v>814731</v>
      </c>
    </row>
    <row r="894" spans="1:15" s="16" customFormat="1" ht="43.5" x14ac:dyDescent="0.35">
      <c r="A894" s="17" t="s">
        <v>222</v>
      </c>
      <c r="B894" s="17" t="s">
        <v>9181</v>
      </c>
      <c r="C894" s="17">
        <v>44847</v>
      </c>
      <c r="D894" s="17" t="s">
        <v>4424</v>
      </c>
      <c r="E894" s="19">
        <v>244847000453</v>
      </c>
      <c r="F894" s="19" t="s">
        <v>8411</v>
      </c>
      <c r="G894" s="19">
        <v>244847800020</v>
      </c>
      <c r="H894" s="18" t="s">
        <v>8416</v>
      </c>
      <c r="I894" s="18" t="s">
        <v>8417</v>
      </c>
      <c r="J894" s="17" t="s">
        <v>535</v>
      </c>
      <c r="K894" s="17">
        <v>1</v>
      </c>
      <c r="L894" s="24">
        <v>145130</v>
      </c>
      <c r="M894" s="20">
        <f t="shared" si="26"/>
        <v>27575</v>
      </c>
      <c r="N894" s="24">
        <v>642026</v>
      </c>
      <c r="O894" s="21">
        <f t="shared" si="27"/>
        <v>814731</v>
      </c>
    </row>
    <row r="895" spans="1:15" s="16" customFormat="1" ht="43.5" x14ac:dyDescent="0.35">
      <c r="A895" s="17" t="s">
        <v>222</v>
      </c>
      <c r="B895" s="17" t="s">
        <v>9181</v>
      </c>
      <c r="C895" s="17">
        <v>44847</v>
      </c>
      <c r="D895" s="17" t="s">
        <v>4424</v>
      </c>
      <c r="E895" s="19">
        <v>244847000453</v>
      </c>
      <c r="F895" s="19" t="s">
        <v>8411</v>
      </c>
      <c r="G895" s="19">
        <v>244847800025</v>
      </c>
      <c r="H895" s="18" t="s">
        <v>8418</v>
      </c>
      <c r="I895" s="18" t="s">
        <v>8419</v>
      </c>
      <c r="J895" s="17" t="s">
        <v>535</v>
      </c>
      <c r="K895" s="17">
        <v>1</v>
      </c>
      <c r="L895" s="24">
        <v>145130</v>
      </c>
      <c r="M895" s="20">
        <f t="shared" si="26"/>
        <v>27575</v>
      </c>
      <c r="N895" s="24">
        <v>642026</v>
      </c>
      <c r="O895" s="21">
        <f t="shared" si="27"/>
        <v>814731</v>
      </c>
    </row>
    <row r="896" spans="1:15" s="16" customFormat="1" ht="43.5" x14ac:dyDescent="0.35">
      <c r="A896" s="17" t="s">
        <v>222</v>
      </c>
      <c r="B896" s="17" t="s">
        <v>9181</v>
      </c>
      <c r="C896" s="17">
        <v>44847</v>
      </c>
      <c r="D896" s="17" t="s">
        <v>4424</v>
      </c>
      <c r="E896" s="19">
        <v>244847000453</v>
      </c>
      <c r="F896" s="19" t="s">
        <v>8411</v>
      </c>
      <c r="G896" s="19">
        <v>244847800027</v>
      </c>
      <c r="H896" s="18" t="s">
        <v>8420</v>
      </c>
      <c r="I896" s="18" t="s">
        <v>8421</v>
      </c>
      <c r="J896" s="17" t="s">
        <v>535</v>
      </c>
      <c r="K896" s="17">
        <v>1</v>
      </c>
      <c r="L896" s="24">
        <v>145130</v>
      </c>
      <c r="M896" s="20">
        <f t="shared" si="26"/>
        <v>27575</v>
      </c>
      <c r="N896" s="24">
        <v>642026</v>
      </c>
      <c r="O896" s="21">
        <f t="shared" si="27"/>
        <v>814731</v>
      </c>
    </row>
    <row r="897" spans="1:15" s="16" customFormat="1" ht="43.5" x14ac:dyDescent="0.35">
      <c r="A897" s="17" t="s">
        <v>222</v>
      </c>
      <c r="B897" s="17" t="s">
        <v>9181</v>
      </c>
      <c r="C897" s="17">
        <v>44847</v>
      </c>
      <c r="D897" s="17" t="s">
        <v>4424</v>
      </c>
      <c r="E897" s="19">
        <v>244847000453</v>
      </c>
      <c r="F897" s="19" t="s">
        <v>8411</v>
      </c>
      <c r="G897" s="19">
        <v>244847800030</v>
      </c>
      <c r="H897" s="18" t="s">
        <v>8422</v>
      </c>
      <c r="I897" s="18" t="s">
        <v>8423</v>
      </c>
      <c r="J897" s="17" t="s">
        <v>535</v>
      </c>
      <c r="K897" s="17">
        <v>1</v>
      </c>
      <c r="L897" s="24">
        <v>145130</v>
      </c>
      <c r="M897" s="20">
        <f t="shared" si="26"/>
        <v>27575</v>
      </c>
      <c r="N897" s="24">
        <v>642026</v>
      </c>
      <c r="O897" s="21">
        <f t="shared" si="27"/>
        <v>814731</v>
      </c>
    </row>
    <row r="898" spans="1:15" s="16" customFormat="1" ht="43.5" x14ac:dyDescent="0.35">
      <c r="A898" s="17" t="s">
        <v>222</v>
      </c>
      <c r="B898" s="17" t="s">
        <v>9181</v>
      </c>
      <c r="C898" s="17">
        <v>44847</v>
      </c>
      <c r="D898" s="17" t="s">
        <v>4424</v>
      </c>
      <c r="E898" s="19">
        <v>244847000453</v>
      </c>
      <c r="F898" s="19" t="s">
        <v>8411</v>
      </c>
      <c r="G898" s="19">
        <v>244847800035</v>
      </c>
      <c r="H898" s="18" t="s">
        <v>8424</v>
      </c>
      <c r="I898" s="18" t="s">
        <v>8425</v>
      </c>
      <c r="J898" s="17" t="s">
        <v>535</v>
      </c>
      <c r="K898" s="17">
        <v>1</v>
      </c>
      <c r="L898" s="24">
        <v>145130</v>
      </c>
      <c r="M898" s="20">
        <f t="shared" si="26"/>
        <v>27575</v>
      </c>
      <c r="N898" s="24">
        <v>642026</v>
      </c>
      <c r="O898" s="21">
        <f t="shared" si="27"/>
        <v>814731</v>
      </c>
    </row>
    <row r="899" spans="1:15" s="16" customFormat="1" ht="43.5" x14ac:dyDescent="0.35">
      <c r="A899" s="17" t="s">
        <v>222</v>
      </c>
      <c r="B899" s="17" t="s">
        <v>9181</v>
      </c>
      <c r="C899" s="17">
        <v>44847</v>
      </c>
      <c r="D899" s="17" t="s">
        <v>4424</v>
      </c>
      <c r="E899" s="19">
        <v>244847000453</v>
      </c>
      <c r="F899" s="19" t="s">
        <v>8411</v>
      </c>
      <c r="G899" s="19">
        <v>244847800036</v>
      </c>
      <c r="H899" s="18" t="s">
        <v>8426</v>
      </c>
      <c r="I899" s="18" t="s">
        <v>8427</v>
      </c>
      <c r="J899" s="17" t="s">
        <v>535</v>
      </c>
      <c r="K899" s="17">
        <v>2</v>
      </c>
      <c r="L899" s="24">
        <v>145130</v>
      </c>
      <c r="M899" s="20">
        <f t="shared" si="26"/>
        <v>27575</v>
      </c>
      <c r="N899" s="24">
        <v>642026</v>
      </c>
      <c r="O899" s="21">
        <f t="shared" si="27"/>
        <v>814731</v>
      </c>
    </row>
    <row r="900" spans="1:15" s="16" customFormat="1" ht="43.5" x14ac:dyDescent="0.35">
      <c r="A900" s="17" t="s">
        <v>222</v>
      </c>
      <c r="B900" s="17" t="s">
        <v>9181</v>
      </c>
      <c r="C900" s="17">
        <v>44847</v>
      </c>
      <c r="D900" s="17" t="s">
        <v>4424</v>
      </c>
      <c r="E900" s="19">
        <v>244847000453</v>
      </c>
      <c r="F900" s="19" t="s">
        <v>8411</v>
      </c>
      <c r="G900" s="19">
        <v>244847800044</v>
      </c>
      <c r="H900" s="18" t="s">
        <v>8428</v>
      </c>
      <c r="I900" s="18" t="s">
        <v>8429</v>
      </c>
      <c r="J900" s="17" t="s">
        <v>535</v>
      </c>
      <c r="K900" s="17">
        <v>1</v>
      </c>
      <c r="L900" s="24">
        <v>145130</v>
      </c>
      <c r="M900" s="20">
        <f t="shared" si="26"/>
        <v>27575</v>
      </c>
      <c r="N900" s="24">
        <v>642026</v>
      </c>
      <c r="O900" s="21">
        <f t="shared" si="27"/>
        <v>814731</v>
      </c>
    </row>
    <row r="901" spans="1:15" s="16" customFormat="1" ht="43.5" x14ac:dyDescent="0.35">
      <c r="A901" s="17" t="s">
        <v>222</v>
      </c>
      <c r="B901" s="17" t="s">
        <v>9181</v>
      </c>
      <c r="C901" s="17">
        <v>44847</v>
      </c>
      <c r="D901" s="17" t="s">
        <v>4424</v>
      </c>
      <c r="E901" s="19">
        <v>244847000453</v>
      </c>
      <c r="F901" s="19" t="s">
        <v>8411</v>
      </c>
      <c r="G901" s="19">
        <v>244847800048</v>
      </c>
      <c r="H901" s="18" t="s">
        <v>8430</v>
      </c>
      <c r="I901" s="18" t="s">
        <v>8431</v>
      </c>
      <c r="J901" s="17" t="s">
        <v>535</v>
      </c>
      <c r="K901" s="17">
        <v>2</v>
      </c>
      <c r="L901" s="24">
        <v>145130</v>
      </c>
      <c r="M901" s="20">
        <f t="shared" si="26"/>
        <v>27575</v>
      </c>
      <c r="N901" s="24">
        <v>747143</v>
      </c>
      <c r="O901" s="21">
        <f t="shared" si="27"/>
        <v>919848</v>
      </c>
    </row>
    <row r="902" spans="1:15" s="16" customFormat="1" ht="43.5" x14ac:dyDescent="0.35">
      <c r="A902" s="17" t="s">
        <v>222</v>
      </c>
      <c r="B902" s="17" t="s">
        <v>9181</v>
      </c>
      <c r="C902" s="17">
        <v>44847</v>
      </c>
      <c r="D902" s="17" t="s">
        <v>4424</v>
      </c>
      <c r="E902" s="19">
        <v>244847000453</v>
      </c>
      <c r="F902" s="19" t="s">
        <v>8411</v>
      </c>
      <c r="G902" s="19">
        <v>244847800049</v>
      </c>
      <c r="H902" s="18" t="s">
        <v>8432</v>
      </c>
      <c r="I902" s="18" t="s">
        <v>8433</v>
      </c>
      <c r="J902" s="17" t="s">
        <v>535</v>
      </c>
      <c r="K902" s="17">
        <v>1</v>
      </c>
      <c r="L902" s="24">
        <v>145130</v>
      </c>
      <c r="M902" s="20">
        <f t="shared" si="26"/>
        <v>27575</v>
      </c>
      <c r="N902" s="24">
        <v>747143</v>
      </c>
      <c r="O902" s="21">
        <f t="shared" si="27"/>
        <v>919848</v>
      </c>
    </row>
    <row r="903" spans="1:15" s="16" customFormat="1" ht="43.5" x14ac:dyDescent="0.35">
      <c r="A903" s="17" t="s">
        <v>222</v>
      </c>
      <c r="B903" s="17" t="s">
        <v>9181</v>
      </c>
      <c r="C903" s="17">
        <v>44847</v>
      </c>
      <c r="D903" s="17" t="s">
        <v>4424</v>
      </c>
      <c r="E903" s="19">
        <v>244847000453</v>
      </c>
      <c r="F903" s="19" t="s">
        <v>8411</v>
      </c>
      <c r="G903" s="19">
        <v>244847800055</v>
      </c>
      <c r="H903" s="18" t="s">
        <v>8434</v>
      </c>
      <c r="I903" s="18" t="s">
        <v>8435</v>
      </c>
      <c r="J903" s="17" t="s">
        <v>535</v>
      </c>
      <c r="K903" s="17">
        <v>2</v>
      </c>
      <c r="L903" s="24">
        <v>145130</v>
      </c>
      <c r="M903" s="20">
        <f t="shared" ref="M903:M966" si="28">ROUND(L903*0.19,0)</f>
        <v>27575</v>
      </c>
      <c r="N903" s="24">
        <v>747143</v>
      </c>
      <c r="O903" s="21">
        <f t="shared" ref="O903:O966" si="29">+L903+M903+N903</f>
        <v>919848</v>
      </c>
    </row>
    <row r="904" spans="1:15" s="16" customFormat="1" ht="43.5" x14ac:dyDescent="0.35">
      <c r="A904" s="17" t="s">
        <v>222</v>
      </c>
      <c r="B904" s="17" t="s">
        <v>9181</v>
      </c>
      <c r="C904" s="17">
        <v>44847</v>
      </c>
      <c r="D904" s="17" t="s">
        <v>4424</v>
      </c>
      <c r="E904" s="19">
        <v>244847000453</v>
      </c>
      <c r="F904" s="19" t="s">
        <v>8411</v>
      </c>
      <c r="G904" s="19">
        <v>244847800058</v>
      </c>
      <c r="H904" s="18" t="s">
        <v>8436</v>
      </c>
      <c r="I904" s="18" t="s">
        <v>8437</v>
      </c>
      <c r="J904" s="17" t="s">
        <v>535</v>
      </c>
      <c r="K904" s="17">
        <v>1</v>
      </c>
      <c r="L904" s="24">
        <v>145130</v>
      </c>
      <c r="M904" s="20">
        <f t="shared" si="28"/>
        <v>27575</v>
      </c>
      <c r="N904" s="24">
        <v>747143</v>
      </c>
      <c r="O904" s="21">
        <f t="shared" si="29"/>
        <v>919848</v>
      </c>
    </row>
    <row r="905" spans="1:15" s="16" customFormat="1" ht="43.5" x14ac:dyDescent="0.35">
      <c r="A905" s="17" t="s">
        <v>222</v>
      </c>
      <c r="B905" s="17" t="s">
        <v>9181</v>
      </c>
      <c r="C905" s="17">
        <v>44847</v>
      </c>
      <c r="D905" s="17" t="s">
        <v>4424</v>
      </c>
      <c r="E905" s="19">
        <v>244847000453</v>
      </c>
      <c r="F905" s="19" t="s">
        <v>8411</v>
      </c>
      <c r="G905" s="19">
        <v>244847800059</v>
      </c>
      <c r="H905" s="18" t="s">
        <v>8438</v>
      </c>
      <c r="I905" s="18" t="s">
        <v>8439</v>
      </c>
      <c r="J905" s="17" t="s">
        <v>535</v>
      </c>
      <c r="K905" s="17">
        <v>1</v>
      </c>
      <c r="L905" s="24">
        <v>145130</v>
      </c>
      <c r="M905" s="20">
        <f t="shared" si="28"/>
        <v>27575</v>
      </c>
      <c r="N905" s="24">
        <v>747143</v>
      </c>
      <c r="O905" s="21">
        <f t="shared" si="29"/>
        <v>919848</v>
      </c>
    </row>
    <row r="906" spans="1:15" s="16" customFormat="1" ht="43.5" x14ac:dyDescent="0.35">
      <c r="A906" s="17" t="s">
        <v>222</v>
      </c>
      <c r="B906" s="17" t="s">
        <v>9181</v>
      </c>
      <c r="C906" s="17">
        <v>44847</v>
      </c>
      <c r="D906" s="17" t="s">
        <v>4424</v>
      </c>
      <c r="E906" s="19">
        <v>244847000453</v>
      </c>
      <c r="F906" s="19" t="s">
        <v>8411</v>
      </c>
      <c r="G906" s="19">
        <v>244847800061</v>
      </c>
      <c r="H906" s="18" t="s">
        <v>8440</v>
      </c>
      <c r="I906" s="18" t="s">
        <v>8441</v>
      </c>
      <c r="J906" s="17" t="s">
        <v>535</v>
      </c>
      <c r="K906" s="17">
        <v>2</v>
      </c>
      <c r="L906" s="24">
        <v>145130</v>
      </c>
      <c r="M906" s="20">
        <f t="shared" si="28"/>
        <v>27575</v>
      </c>
      <c r="N906" s="24">
        <v>747143</v>
      </c>
      <c r="O906" s="21">
        <f t="shared" si="29"/>
        <v>919848</v>
      </c>
    </row>
    <row r="907" spans="1:15" s="16" customFormat="1" ht="43.5" x14ac:dyDescent="0.35">
      <c r="A907" s="17" t="s">
        <v>222</v>
      </c>
      <c r="B907" s="17" t="s">
        <v>9181</v>
      </c>
      <c r="C907" s="17">
        <v>44847</v>
      </c>
      <c r="D907" s="17" t="s">
        <v>4424</v>
      </c>
      <c r="E907" s="19">
        <v>244847000453</v>
      </c>
      <c r="F907" s="19" t="s">
        <v>8411</v>
      </c>
      <c r="G907" s="19">
        <v>244847800062</v>
      </c>
      <c r="H907" s="18" t="s">
        <v>8442</v>
      </c>
      <c r="I907" s="18" t="s">
        <v>8443</v>
      </c>
      <c r="J907" s="17" t="s">
        <v>535</v>
      </c>
      <c r="K907" s="17">
        <v>1</v>
      </c>
      <c r="L907" s="24">
        <v>145130</v>
      </c>
      <c r="M907" s="20">
        <f t="shared" si="28"/>
        <v>27575</v>
      </c>
      <c r="N907" s="24">
        <v>747143</v>
      </c>
      <c r="O907" s="21">
        <f t="shared" si="29"/>
        <v>919848</v>
      </c>
    </row>
    <row r="908" spans="1:15" s="16" customFormat="1" ht="43.5" x14ac:dyDescent="0.35">
      <c r="A908" s="17" t="s">
        <v>222</v>
      </c>
      <c r="B908" s="17" t="s">
        <v>9181</v>
      </c>
      <c r="C908" s="17">
        <v>44847</v>
      </c>
      <c r="D908" s="17" t="s">
        <v>4424</v>
      </c>
      <c r="E908" s="19">
        <v>244847000453</v>
      </c>
      <c r="F908" s="19" t="s">
        <v>8411</v>
      </c>
      <c r="G908" s="19">
        <v>244847800066</v>
      </c>
      <c r="H908" s="18" t="s">
        <v>8444</v>
      </c>
      <c r="I908" s="18" t="s">
        <v>8445</v>
      </c>
      <c r="J908" s="17" t="s">
        <v>535</v>
      </c>
      <c r="K908" s="17">
        <v>1</v>
      </c>
      <c r="L908" s="24">
        <v>145130</v>
      </c>
      <c r="M908" s="20">
        <f t="shared" si="28"/>
        <v>27575</v>
      </c>
      <c r="N908" s="24">
        <v>747143</v>
      </c>
      <c r="O908" s="21">
        <f t="shared" si="29"/>
        <v>919848</v>
      </c>
    </row>
    <row r="909" spans="1:15" s="16" customFormat="1" ht="43.5" x14ac:dyDescent="0.35">
      <c r="A909" s="17" t="s">
        <v>222</v>
      </c>
      <c r="B909" s="17" t="s">
        <v>9181</v>
      </c>
      <c r="C909" s="17">
        <v>44847</v>
      </c>
      <c r="D909" s="17" t="s">
        <v>4424</v>
      </c>
      <c r="E909" s="19">
        <v>244847000453</v>
      </c>
      <c r="F909" s="19" t="s">
        <v>8411</v>
      </c>
      <c r="G909" s="19">
        <v>244847800069</v>
      </c>
      <c r="H909" s="18" t="s">
        <v>8446</v>
      </c>
      <c r="I909" s="18" t="s">
        <v>8447</v>
      </c>
      <c r="J909" s="17" t="s">
        <v>535</v>
      </c>
      <c r="K909" s="17">
        <v>1</v>
      </c>
      <c r="L909" s="24">
        <v>145130</v>
      </c>
      <c r="M909" s="20">
        <f t="shared" si="28"/>
        <v>27575</v>
      </c>
      <c r="N909" s="24">
        <v>747143</v>
      </c>
      <c r="O909" s="21">
        <f t="shared" si="29"/>
        <v>919848</v>
      </c>
    </row>
    <row r="910" spans="1:15" s="16" customFormat="1" x14ac:dyDescent="0.35">
      <c r="A910" s="17" t="s">
        <v>222</v>
      </c>
      <c r="B910" s="17" t="s">
        <v>4214</v>
      </c>
      <c r="C910" s="17">
        <v>41396</v>
      </c>
      <c r="D910" s="17" t="s">
        <v>8448</v>
      </c>
      <c r="E910" s="19">
        <v>341396000182</v>
      </c>
      <c r="F910" s="19" t="s">
        <v>8449</v>
      </c>
      <c r="G910" s="19">
        <v>141396000027</v>
      </c>
      <c r="H910" s="18" t="s">
        <v>3817</v>
      </c>
      <c r="I910" s="18" t="s">
        <v>8450</v>
      </c>
      <c r="J910" s="17" t="s">
        <v>523</v>
      </c>
      <c r="K910" s="17">
        <v>3</v>
      </c>
      <c r="L910" s="24">
        <v>145130</v>
      </c>
      <c r="M910" s="20">
        <f t="shared" si="28"/>
        <v>27575</v>
      </c>
      <c r="N910" s="24">
        <v>747143</v>
      </c>
      <c r="O910" s="21">
        <f t="shared" si="29"/>
        <v>919848</v>
      </c>
    </row>
    <row r="911" spans="1:15" s="16" customFormat="1" x14ac:dyDescent="0.35">
      <c r="A911" s="17" t="s">
        <v>222</v>
      </c>
      <c r="B911" s="17" t="s">
        <v>4214</v>
      </c>
      <c r="C911" s="17">
        <v>41396</v>
      </c>
      <c r="D911" s="17" t="s">
        <v>8448</v>
      </c>
      <c r="E911" s="19">
        <v>141396000442</v>
      </c>
      <c r="F911" s="19" t="s">
        <v>8451</v>
      </c>
      <c r="G911" s="19">
        <v>341396000697</v>
      </c>
      <c r="H911" s="18" t="s">
        <v>8452</v>
      </c>
      <c r="I911" s="18" t="s">
        <v>8453</v>
      </c>
      <c r="J911" s="17" t="s">
        <v>523</v>
      </c>
      <c r="K911" s="17">
        <v>1</v>
      </c>
      <c r="L911" s="24">
        <v>145130</v>
      </c>
      <c r="M911" s="20">
        <f t="shared" si="28"/>
        <v>27575</v>
      </c>
      <c r="N911" s="24">
        <v>747143</v>
      </c>
      <c r="O911" s="21">
        <f t="shared" si="29"/>
        <v>919848</v>
      </c>
    </row>
    <row r="912" spans="1:15" s="16" customFormat="1" x14ac:dyDescent="0.35">
      <c r="A912" s="17" t="s">
        <v>222</v>
      </c>
      <c r="B912" s="17" t="s">
        <v>4214</v>
      </c>
      <c r="C912" s="17">
        <v>41396</v>
      </c>
      <c r="D912" s="17" t="s">
        <v>8448</v>
      </c>
      <c r="E912" s="19">
        <v>441396001809</v>
      </c>
      <c r="F912" s="19" t="s">
        <v>8454</v>
      </c>
      <c r="G912" s="19">
        <v>441396001809</v>
      </c>
      <c r="H912" s="18" t="s">
        <v>5981</v>
      </c>
      <c r="I912" s="18" t="s">
        <v>8455</v>
      </c>
      <c r="J912" s="17" t="s">
        <v>535</v>
      </c>
      <c r="K912" s="17">
        <v>1</v>
      </c>
      <c r="L912" s="24">
        <v>145130</v>
      </c>
      <c r="M912" s="20">
        <f t="shared" si="28"/>
        <v>27575</v>
      </c>
      <c r="N912" s="24">
        <v>747143</v>
      </c>
      <c r="O912" s="21">
        <f t="shared" si="29"/>
        <v>919848</v>
      </c>
    </row>
    <row r="913" spans="1:15" s="16" customFormat="1" x14ac:dyDescent="0.35">
      <c r="A913" s="17" t="s">
        <v>222</v>
      </c>
      <c r="B913" s="17" t="s">
        <v>4214</v>
      </c>
      <c r="C913" s="17">
        <v>41396</v>
      </c>
      <c r="D913" s="17" t="s">
        <v>8448</v>
      </c>
      <c r="E913" s="19">
        <v>241396000790</v>
      </c>
      <c r="F913" s="19" t="s">
        <v>8456</v>
      </c>
      <c r="G913" s="19">
        <v>241396000790</v>
      </c>
      <c r="H913" s="18" t="s">
        <v>3985</v>
      </c>
      <c r="I913" s="18" t="s">
        <v>1102</v>
      </c>
      <c r="J913" s="17" t="s">
        <v>535</v>
      </c>
      <c r="K913" s="17">
        <v>1</v>
      </c>
      <c r="L913" s="24">
        <v>145130</v>
      </c>
      <c r="M913" s="20">
        <f t="shared" si="28"/>
        <v>27575</v>
      </c>
      <c r="N913" s="24">
        <v>747143</v>
      </c>
      <c r="O913" s="21">
        <f t="shared" si="29"/>
        <v>919848</v>
      </c>
    </row>
    <row r="914" spans="1:15" s="16" customFormat="1" x14ac:dyDescent="0.35">
      <c r="A914" s="17" t="s">
        <v>222</v>
      </c>
      <c r="B914" s="17" t="s">
        <v>4214</v>
      </c>
      <c r="C914" s="17">
        <v>41396</v>
      </c>
      <c r="D914" s="17" t="s">
        <v>8448</v>
      </c>
      <c r="E914" s="19">
        <v>241396000790</v>
      </c>
      <c r="F914" s="19" t="s">
        <v>8456</v>
      </c>
      <c r="G914" s="19">
        <v>241396001079</v>
      </c>
      <c r="H914" s="18" t="s">
        <v>812</v>
      </c>
      <c r="I914" s="18" t="s">
        <v>2056</v>
      </c>
      <c r="J914" s="17" t="s">
        <v>535</v>
      </c>
      <c r="K914" s="17">
        <v>1</v>
      </c>
      <c r="L914" s="24">
        <v>145130</v>
      </c>
      <c r="M914" s="20">
        <f t="shared" si="28"/>
        <v>27575</v>
      </c>
      <c r="N914" s="24">
        <v>747143</v>
      </c>
      <c r="O914" s="21">
        <f t="shared" si="29"/>
        <v>919848</v>
      </c>
    </row>
    <row r="915" spans="1:15" s="16" customFormat="1" x14ac:dyDescent="0.35">
      <c r="A915" s="17" t="s">
        <v>222</v>
      </c>
      <c r="B915" s="17" t="s">
        <v>4214</v>
      </c>
      <c r="C915" s="17">
        <v>41396</v>
      </c>
      <c r="D915" s="17" t="s">
        <v>8448</v>
      </c>
      <c r="E915" s="19">
        <v>141396000175</v>
      </c>
      <c r="F915" s="19" t="s">
        <v>8457</v>
      </c>
      <c r="G915" s="19">
        <v>141396001881</v>
      </c>
      <c r="H915" s="18" t="s">
        <v>2847</v>
      </c>
      <c r="I915" s="18" t="s">
        <v>8458</v>
      </c>
      <c r="J915" s="17" t="s">
        <v>523</v>
      </c>
      <c r="K915" s="17">
        <v>1</v>
      </c>
      <c r="L915" s="24">
        <v>145130</v>
      </c>
      <c r="M915" s="20">
        <f t="shared" si="28"/>
        <v>27575</v>
      </c>
      <c r="N915" s="24">
        <v>747143</v>
      </c>
      <c r="O915" s="21">
        <f t="shared" si="29"/>
        <v>919848</v>
      </c>
    </row>
    <row r="916" spans="1:15" s="16" customFormat="1" ht="29" x14ac:dyDescent="0.35">
      <c r="A916" s="17" t="s">
        <v>222</v>
      </c>
      <c r="B916" s="17" t="s">
        <v>4214</v>
      </c>
      <c r="C916" s="17">
        <v>41396</v>
      </c>
      <c r="D916" s="17" t="s">
        <v>8448</v>
      </c>
      <c r="E916" s="19">
        <v>141396000175</v>
      </c>
      <c r="F916" s="19" t="s">
        <v>8457</v>
      </c>
      <c r="G916" s="19">
        <v>141396000205</v>
      </c>
      <c r="H916" s="18" t="s">
        <v>8459</v>
      </c>
      <c r="I916" s="18" t="s">
        <v>8460</v>
      </c>
      <c r="J916" s="17" t="s">
        <v>523</v>
      </c>
      <c r="K916" s="17">
        <v>4</v>
      </c>
      <c r="L916" s="24">
        <v>145130</v>
      </c>
      <c r="M916" s="20">
        <f t="shared" si="28"/>
        <v>27575</v>
      </c>
      <c r="N916" s="24">
        <v>747143</v>
      </c>
      <c r="O916" s="21">
        <f t="shared" si="29"/>
        <v>919848</v>
      </c>
    </row>
    <row r="917" spans="1:15" s="16" customFormat="1" x14ac:dyDescent="0.35">
      <c r="A917" s="17" t="s">
        <v>222</v>
      </c>
      <c r="B917" s="17" t="s">
        <v>4214</v>
      </c>
      <c r="C917" s="17">
        <v>41396</v>
      </c>
      <c r="D917" s="17" t="s">
        <v>8448</v>
      </c>
      <c r="E917" s="19">
        <v>241396000072</v>
      </c>
      <c r="F917" s="19" t="s">
        <v>8461</v>
      </c>
      <c r="G917" s="19">
        <v>241396000072</v>
      </c>
      <c r="H917" s="18" t="s">
        <v>8462</v>
      </c>
      <c r="I917" s="18" t="s">
        <v>8463</v>
      </c>
      <c r="J917" s="17" t="s">
        <v>535</v>
      </c>
      <c r="K917" s="17">
        <v>1</v>
      </c>
      <c r="L917" s="24">
        <v>145130</v>
      </c>
      <c r="M917" s="20">
        <f t="shared" si="28"/>
        <v>27575</v>
      </c>
      <c r="N917" s="24">
        <v>747143</v>
      </c>
      <c r="O917" s="21">
        <f t="shared" si="29"/>
        <v>919848</v>
      </c>
    </row>
    <row r="918" spans="1:15" s="16" customFormat="1" x14ac:dyDescent="0.35">
      <c r="A918" s="17" t="s">
        <v>222</v>
      </c>
      <c r="B918" s="17" t="s">
        <v>4214</v>
      </c>
      <c r="C918" s="17">
        <v>41396</v>
      </c>
      <c r="D918" s="17" t="s">
        <v>8448</v>
      </c>
      <c r="E918" s="19">
        <v>241396000455</v>
      </c>
      <c r="F918" s="19" t="s">
        <v>8464</v>
      </c>
      <c r="G918" s="19">
        <v>141396001546</v>
      </c>
      <c r="H918" s="18" t="s">
        <v>2840</v>
      </c>
      <c r="I918" s="18" t="s">
        <v>8465</v>
      </c>
      <c r="J918" s="17" t="s">
        <v>523</v>
      </c>
      <c r="K918" s="17">
        <v>1</v>
      </c>
      <c r="L918" s="24">
        <v>145130</v>
      </c>
      <c r="M918" s="20">
        <f t="shared" si="28"/>
        <v>27575</v>
      </c>
      <c r="N918" s="24">
        <v>747143</v>
      </c>
      <c r="O918" s="21">
        <f t="shared" si="29"/>
        <v>919848</v>
      </c>
    </row>
    <row r="919" spans="1:15" s="16" customFormat="1" x14ac:dyDescent="0.35">
      <c r="A919" s="17" t="s">
        <v>222</v>
      </c>
      <c r="B919" s="17" t="s">
        <v>4214</v>
      </c>
      <c r="C919" s="17">
        <v>41396</v>
      </c>
      <c r="D919" s="17" t="s">
        <v>8448</v>
      </c>
      <c r="E919" s="19">
        <v>241396000455</v>
      </c>
      <c r="F919" s="19" t="s">
        <v>8464</v>
      </c>
      <c r="G919" s="19">
        <v>141396000612</v>
      </c>
      <c r="H919" s="18" t="s">
        <v>3659</v>
      </c>
      <c r="I919" s="18" t="s">
        <v>8466</v>
      </c>
      <c r="J919" s="17" t="s">
        <v>523</v>
      </c>
      <c r="K919" s="17">
        <v>1</v>
      </c>
      <c r="L919" s="24">
        <v>145130</v>
      </c>
      <c r="M919" s="20">
        <f t="shared" si="28"/>
        <v>27575</v>
      </c>
      <c r="N919" s="24">
        <v>747143</v>
      </c>
      <c r="O919" s="21">
        <f t="shared" si="29"/>
        <v>919848</v>
      </c>
    </row>
    <row r="920" spans="1:15" s="16" customFormat="1" x14ac:dyDescent="0.35">
      <c r="A920" s="17" t="s">
        <v>222</v>
      </c>
      <c r="B920" s="17" t="s">
        <v>4214</v>
      </c>
      <c r="C920" s="17">
        <v>41396</v>
      </c>
      <c r="D920" s="17" t="s">
        <v>8448</v>
      </c>
      <c r="E920" s="19">
        <v>241396002377</v>
      </c>
      <c r="F920" s="19" t="s">
        <v>8467</v>
      </c>
      <c r="G920" s="19">
        <v>441396002066</v>
      </c>
      <c r="H920" s="18" t="s">
        <v>3649</v>
      </c>
      <c r="I920" s="18" t="s">
        <v>3650</v>
      </c>
      <c r="J920" s="17" t="s">
        <v>535</v>
      </c>
      <c r="K920" s="17">
        <v>1</v>
      </c>
      <c r="L920" s="24">
        <v>145130</v>
      </c>
      <c r="M920" s="20">
        <f t="shared" si="28"/>
        <v>27575</v>
      </c>
      <c r="N920" s="24">
        <v>747143</v>
      </c>
      <c r="O920" s="21">
        <f t="shared" si="29"/>
        <v>919848</v>
      </c>
    </row>
    <row r="921" spans="1:15" s="16" customFormat="1" x14ac:dyDescent="0.35">
      <c r="A921" s="17" t="s">
        <v>222</v>
      </c>
      <c r="B921" s="17" t="s">
        <v>4214</v>
      </c>
      <c r="C921" s="17">
        <v>41396</v>
      </c>
      <c r="D921" s="17" t="s">
        <v>8448</v>
      </c>
      <c r="E921" s="19">
        <v>241396000501</v>
      </c>
      <c r="F921" s="19" t="s">
        <v>8468</v>
      </c>
      <c r="G921" s="19">
        <v>241396000501</v>
      </c>
      <c r="H921" s="18" t="s">
        <v>3750</v>
      </c>
      <c r="I921" s="18" t="s">
        <v>8469</v>
      </c>
      <c r="J921" s="17" t="s">
        <v>535</v>
      </c>
      <c r="K921" s="17">
        <v>1</v>
      </c>
      <c r="L921" s="24">
        <v>145130</v>
      </c>
      <c r="M921" s="20">
        <f t="shared" si="28"/>
        <v>27575</v>
      </c>
      <c r="N921" s="24">
        <v>747143</v>
      </c>
      <c r="O921" s="21">
        <f t="shared" si="29"/>
        <v>919848</v>
      </c>
    </row>
    <row r="922" spans="1:15" s="16" customFormat="1" ht="58" x14ac:dyDescent="0.35">
      <c r="A922" s="17" t="s">
        <v>222</v>
      </c>
      <c r="B922" s="17" t="s">
        <v>4831</v>
      </c>
      <c r="C922" s="17">
        <v>47001</v>
      </c>
      <c r="D922" s="17" t="s">
        <v>4832</v>
      </c>
      <c r="E922" s="19">
        <v>347001050826</v>
      </c>
      <c r="F922" s="19" t="s">
        <v>8470</v>
      </c>
      <c r="G922" s="19">
        <v>347001050826</v>
      </c>
      <c r="H922" s="18" t="s">
        <v>8471</v>
      </c>
      <c r="I922" s="18" t="s">
        <v>8472</v>
      </c>
      <c r="J922" s="17" t="s">
        <v>523</v>
      </c>
      <c r="K922" s="17">
        <v>2</v>
      </c>
      <c r="L922" s="24">
        <v>145130</v>
      </c>
      <c r="M922" s="20">
        <f t="shared" si="28"/>
        <v>27575</v>
      </c>
      <c r="N922" s="24">
        <v>747143</v>
      </c>
      <c r="O922" s="21">
        <f t="shared" si="29"/>
        <v>919848</v>
      </c>
    </row>
    <row r="923" spans="1:15" s="16" customFormat="1" ht="29" x14ac:dyDescent="0.35">
      <c r="A923" s="17" t="s">
        <v>222</v>
      </c>
      <c r="B923" s="17" t="s">
        <v>4831</v>
      </c>
      <c r="C923" s="17">
        <v>47001</v>
      </c>
      <c r="D923" s="17" t="s">
        <v>4832</v>
      </c>
      <c r="E923" s="19">
        <v>147001006500</v>
      </c>
      <c r="F923" s="19" t="s">
        <v>8473</v>
      </c>
      <c r="G923" s="19">
        <v>147001800362</v>
      </c>
      <c r="H923" s="18" t="s">
        <v>8474</v>
      </c>
      <c r="I923" s="18" t="s">
        <v>8475</v>
      </c>
      <c r="J923" s="17" t="s">
        <v>535</v>
      </c>
      <c r="K923" s="17">
        <v>1</v>
      </c>
      <c r="L923" s="24">
        <v>145130</v>
      </c>
      <c r="M923" s="20">
        <f t="shared" si="28"/>
        <v>27575</v>
      </c>
      <c r="N923" s="24">
        <v>747143</v>
      </c>
      <c r="O923" s="21">
        <f t="shared" si="29"/>
        <v>919848</v>
      </c>
    </row>
    <row r="924" spans="1:15" s="16" customFormat="1" ht="29" x14ac:dyDescent="0.35">
      <c r="A924" s="17" t="s">
        <v>222</v>
      </c>
      <c r="B924" s="17" t="s">
        <v>4831</v>
      </c>
      <c r="C924" s="17">
        <v>47001</v>
      </c>
      <c r="D924" s="17" t="s">
        <v>4832</v>
      </c>
      <c r="E924" s="19">
        <v>147001000005</v>
      </c>
      <c r="F924" s="19" t="s">
        <v>8476</v>
      </c>
      <c r="G924" s="19">
        <v>147001800371</v>
      </c>
      <c r="H924" s="18" t="s">
        <v>8477</v>
      </c>
      <c r="I924" s="18" t="s">
        <v>8478</v>
      </c>
      <c r="J924" s="17" t="s">
        <v>523</v>
      </c>
      <c r="K924" s="17">
        <v>1</v>
      </c>
      <c r="L924" s="24">
        <v>145130</v>
      </c>
      <c r="M924" s="20">
        <f t="shared" si="28"/>
        <v>27575</v>
      </c>
      <c r="N924" s="24">
        <v>747143</v>
      </c>
      <c r="O924" s="21">
        <f t="shared" si="29"/>
        <v>919848</v>
      </c>
    </row>
    <row r="925" spans="1:15" s="16" customFormat="1" ht="29" x14ac:dyDescent="0.35">
      <c r="A925" s="17" t="s">
        <v>222</v>
      </c>
      <c r="B925" s="17" t="s">
        <v>816</v>
      </c>
      <c r="C925" s="17">
        <v>50001</v>
      </c>
      <c r="D925" s="17" t="s">
        <v>5673</v>
      </c>
      <c r="E925" s="19">
        <v>250001000507</v>
      </c>
      <c r="F925" s="19" t="s">
        <v>8479</v>
      </c>
      <c r="G925" s="19">
        <v>150001800304</v>
      </c>
      <c r="H925" s="18" t="s">
        <v>8480</v>
      </c>
      <c r="I925" s="18" t="s">
        <v>8481</v>
      </c>
      <c r="J925" s="17" t="s">
        <v>523</v>
      </c>
      <c r="K925" s="17">
        <v>2</v>
      </c>
      <c r="L925" s="24">
        <v>145130</v>
      </c>
      <c r="M925" s="20">
        <f t="shared" si="28"/>
        <v>27575</v>
      </c>
      <c r="N925" s="24">
        <v>747143</v>
      </c>
      <c r="O925" s="21">
        <f t="shared" si="29"/>
        <v>919848</v>
      </c>
    </row>
    <row r="926" spans="1:15" s="16" customFormat="1" ht="29" x14ac:dyDescent="0.35">
      <c r="A926" s="17" t="s">
        <v>222</v>
      </c>
      <c r="B926" s="17" t="s">
        <v>816</v>
      </c>
      <c r="C926" s="17">
        <v>50001</v>
      </c>
      <c r="D926" s="17" t="s">
        <v>5673</v>
      </c>
      <c r="E926" s="19">
        <v>150001003382</v>
      </c>
      <c r="F926" s="19" t="s">
        <v>8482</v>
      </c>
      <c r="G926" s="19">
        <v>150001003285</v>
      </c>
      <c r="H926" s="18" t="s">
        <v>8483</v>
      </c>
      <c r="I926" s="18" t="s">
        <v>8484</v>
      </c>
      <c r="J926" s="17" t="s">
        <v>523</v>
      </c>
      <c r="K926" s="17">
        <v>1</v>
      </c>
      <c r="L926" s="24">
        <v>145130</v>
      </c>
      <c r="M926" s="20">
        <f t="shared" si="28"/>
        <v>27575</v>
      </c>
      <c r="N926" s="24">
        <v>747143</v>
      </c>
      <c r="O926" s="21">
        <f t="shared" si="29"/>
        <v>919848</v>
      </c>
    </row>
    <row r="927" spans="1:15" s="16" customFormat="1" ht="29" x14ac:dyDescent="0.35">
      <c r="A927" s="17" t="s">
        <v>222</v>
      </c>
      <c r="B927" s="17" t="s">
        <v>816</v>
      </c>
      <c r="C927" s="17">
        <v>50001</v>
      </c>
      <c r="D927" s="17" t="s">
        <v>5673</v>
      </c>
      <c r="E927" s="19">
        <v>150001003382</v>
      </c>
      <c r="F927" s="19" t="s">
        <v>8482</v>
      </c>
      <c r="G927" s="19">
        <v>150001007426</v>
      </c>
      <c r="H927" s="18" t="s">
        <v>8485</v>
      </c>
      <c r="I927" s="18" t="s">
        <v>8486</v>
      </c>
      <c r="J927" s="17" t="s">
        <v>523</v>
      </c>
      <c r="K927" s="17">
        <v>1</v>
      </c>
      <c r="L927" s="24">
        <v>145130</v>
      </c>
      <c r="M927" s="20">
        <f t="shared" si="28"/>
        <v>27575</v>
      </c>
      <c r="N927" s="24">
        <v>747143</v>
      </c>
      <c r="O927" s="21">
        <f t="shared" si="29"/>
        <v>919848</v>
      </c>
    </row>
    <row r="928" spans="1:15" s="16" customFormat="1" ht="58" x14ac:dyDescent="0.35">
      <c r="A928" s="17" t="s">
        <v>222</v>
      </c>
      <c r="B928" s="17" t="s">
        <v>816</v>
      </c>
      <c r="C928" s="17">
        <v>50001</v>
      </c>
      <c r="D928" s="17" t="s">
        <v>5673</v>
      </c>
      <c r="E928" s="19">
        <v>150001800339</v>
      </c>
      <c r="F928" s="19" t="s">
        <v>8487</v>
      </c>
      <c r="G928" s="19">
        <v>150001800339</v>
      </c>
      <c r="H928" s="18" t="s">
        <v>8488</v>
      </c>
      <c r="I928" s="18" t="s">
        <v>8489</v>
      </c>
      <c r="J928" s="17" t="s">
        <v>523</v>
      </c>
      <c r="K928" s="17">
        <v>3</v>
      </c>
      <c r="L928" s="24">
        <v>145130</v>
      </c>
      <c r="M928" s="20">
        <f t="shared" si="28"/>
        <v>27575</v>
      </c>
      <c r="N928" s="24">
        <v>747143</v>
      </c>
      <c r="O928" s="21">
        <f t="shared" si="29"/>
        <v>919848</v>
      </c>
    </row>
    <row r="929" spans="1:15" s="16" customFormat="1" x14ac:dyDescent="0.35">
      <c r="A929" s="17" t="s">
        <v>222</v>
      </c>
      <c r="B929" s="17" t="s">
        <v>816</v>
      </c>
      <c r="C929" s="17">
        <v>50001</v>
      </c>
      <c r="D929" s="17" t="s">
        <v>5673</v>
      </c>
      <c r="E929" s="19">
        <v>150001000227</v>
      </c>
      <c r="F929" s="19" t="s">
        <v>8490</v>
      </c>
      <c r="G929" s="19">
        <v>150001000839</v>
      </c>
      <c r="H929" s="18" t="s">
        <v>8491</v>
      </c>
      <c r="I929" s="18" t="s">
        <v>8492</v>
      </c>
      <c r="J929" s="17" t="s">
        <v>523</v>
      </c>
      <c r="K929" s="17">
        <v>1</v>
      </c>
      <c r="L929" s="24">
        <v>145130</v>
      </c>
      <c r="M929" s="20">
        <f t="shared" si="28"/>
        <v>27575</v>
      </c>
      <c r="N929" s="24">
        <v>747143</v>
      </c>
      <c r="O929" s="21">
        <f t="shared" si="29"/>
        <v>919848</v>
      </c>
    </row>
    <row r="930" spans="1:15" s="16" customFormat="1" ht="29" x14ac:dyDescent="0.35">
      <c r="A930" s="17" t="s">
        <v>222</v>
      </c>
      <c r="B930" s="17" t="s">
        <v>816</v>
      </c>
      <c r="C930" s="17">
        <v>50001</v>
      </c>
      <c r="D930" s="17" t="s">
        <v>5673</v>
      </c>
      <c r="E930" s="19">
        <v>150001000961</v>
      </c>
      <c r="F930" s="19" t="s">
        <v>8493</v>
      </c>
      <c r="G930" s="19">
        <v>150001001355</v>
      </c>
      <c r="H930" s="18" t="s">
        <v>8494</v>
      </c>
      <c r="I930" s="18" t="s">
        <v>8495</v>
      </c>
      <c r="J930" s="17" t="s">
        <v>523</v>
      </c>
      <c r="K930" s="17">
        <v>1</v>
      </c>
      <c r="L930" s="24">
        <v>145130</v>
      </c>
      <c r="M930" s="20">
        <f t="shared" si="28"/>
        <v>27575</v>
      </c>
      <c r="N930" s="24">
        <v>747143</v>
      </c>
      <c r="O930" s="21">
        <f t="shared" si="29"/>
        <v>919848</v>
      </c>
    </row>
    <row r="931" spans="1:15" s="16" customFormat="1" x14ac:dyDescent="0.35">
      <c r="A931" s="17" t="s">
        <v>222</v>
      </c>
      <c r="B931" s="17" t="s">
        <v>816</v>
      </c>
      <c r="C931" s="17">
        <v>50001</v>
      </c>
      <c r="D931" s="17" t="s">
        <v>5673</v>
      </c>
      <c r="E931" s="19">
        <v>150001000961</v>
      </c>
      <c r="F931" s="19" t="s">
        <v>8493</v>
      </c>
      <c r="G931" s="19">
        <v>150001000219</v>
      </c>
      <c r="H931" s="18" t="s">
        <v>8496</v>
      </c>
      <c r="I931" s="18" t="s">
        <v>8497</v>
      </c>
      <c r="J931" s="17" t="s">
        <v>523</v>
      </c>
      <c r="K931" s="17">
        <v>1</v>
      </c>
      <c r="L931" s="24">
        <v>145130</v>
      </c>
      <c r="M931" s="20">
        <f t="shared" si="28"/>
        <v>27575</v>
      </c>
      <c r="N931" s="24">
        <v>747143</v>
      </c>
      <c r="O931" s="21">
        <f t="shared" si="29"/>
        <v>919848</v>
      </c>
    </row>
    <row r="932" spans="1:15" s="16" customFormat="1" ht="29" x14ac:dyDescent="0.35">
      <c r="A932" s="17" t="s">
        <v>222</v>
      </c>
      <c r="B932" s="17" t="s">
        <v>816</v>
      </c>
      <c r="C932" s="17">
        <v>50001</v>
      </c>
      <c r="D932" s="17" t="s">
        <v>5673</v>
      </c>
      <c r="E932" s="19">
        <v>150001004656</v>
      </c>
      <c r="F932" s="19" t="s">
        <v>8498</v>
      </c>
      <c r="G932" s="19">
        <v>150001005261</v>
      </c>
      <c r="H932" s="18" t="s">
        <v>8499</v>
      </c>
      <c r="I932" s="18" t="s">
        <v>8500</v>
      </c>
      <c r="J932" s="17" t="s">
        <v>523</v>
      </c>
      <c r="K932" s="17">
        <v>1</v>
      </c>
      <c r="L932" s="24">
        <v>145130</v>
      </c>
      <c r="M932" s="20">
        <f t="shared" si="28"/>
        <v>27575</v>
      </c>
      <c r="N932" s="24">
        <v>747143</v>
      </c>
      <c r="O932" s="21">
        <f t="shared" si="29"/>
        <v>919848</v>
      </c>
    </row>
    <row r="933" spans="1:15" s="16" customFormat="1" ht="29" x14ac:dyDescent="0.35">
      <c r="A933" s="17" t="s">
        <v>222</v>
      </c>
      <c r="B933" s="17" t="s">
        <v>816</v>
      </c>
      <c r="C933" s="17">
        <v>50001</v>
      </c>
      <c r="D933" s="17" t="s">
        <v>5673</v>
      </c>
      <c r="E933" s="19">
        <v>150001001118</v>
      </c>
      <c r="F933" s="19" t="s">
        <v>3553</v>
      </c>
      <c r="G933" s="19">
        <v>150001000065</v>
      </c>
      <c r="H933" s="18" t="s">
        <v>8501</v>
      </c>
      <c r="I933" s="18" t="s">
        <v>8502</v>
      </c>
      <c r="J933" s="17" t="s">
        <v>523</v>
      </c>
      <c r="K933" s="17">
        <v>1</v>
      </c>
      <c r="L933" s="24">
        <v>145130</v>
      </c>
      <c r="M933" s="20">
        <f t="shared" si="28"/>
        <v>27575</v>
      </c>
      <c r="N933" s="24">
        <v>747143</v>
      </c>
      <c r="O933" s="21">
        <f t="shared" si="29"/>
        <v>919848</v>
      </c>
    </row>
    <row r="934" spans="1:15" s="16" customFormat="1" ht="29" x14ac:dyDescent="0.35">
      <c r="A934" s="17" t="s">
        <v>222</v>
      </c>
      <c r="B934" s="17" t="s">
        <v>816</v>
      </c>
      <c r="C934" s="17">
        <v>50001</v>
      </c>
      <c r="D934" s="17" t="s">
        <v>5673</v>
      </c>
      <c r="E934" s="19">
        <v>150001004621</v>
      </c>
      <c r="F934" s="19" t="s">
        <v>8503</v>
      </c>
      <c r="G934" s="19">
        <v>150001003722</v>
      </c>
      <c r="H934" s="18" t="s">
        <v>8504</v>
      </c>
      <c r="I934" s="18" t="s">
        <v>8505</v>
      </c>
      <c r="J934" s="17" t="s">
        <v>523</v>
      </c>
      <c r="K934" s="17">
        <v>1</v>
      </c>
      <c r="L934" s="24">
        <v>145130</v>
      </c>
      <c r="M934" s="20">
        <f t="shared" si="28"/>
        <v>27575</v>
      </c>
      <c r="N934" s="24">
        <v>747143</v>
      </c>
      <c r="O934" s="21">
        <f t="shared" si="29"/>
        <v>919848</v>
      </c>
    </row>
    <row r="935" spans="1:15" s="16" customFormat="1" ht="43.5" x14ac:dyDescent="0.35">
      <c r="A935" s="17" t="s">
        <v>222</v>
      </c>
      <c r="B935" s="17" t="s">
        <v>816</v>
      </c>
      <c r="C935" s="17">
        <v>50001</v>
      </c>
      <c r="D935" s="17" t="s">
        <v>5673</v>
      </c>
      <c r="E935" s="19">
        <v>150001003676</v>
      </c>
      <c r="F935" s="19" t="s">
        <v>8506</v>
      </c>
      <c r="G935" s="19">
        <v>150001001592</v>
      </c>
      <c r="H935" s="18" t="s">
        <v>8507</v>
      </c>
      <c r="I935" s="18" t="s">
        <v>8508</v>
      </c>
      <c r="J935" s="17" t="s">
        <v>523</v>
      </c>
      <c r="K935" s="17">
        <v>1</v>
      </c>
      <c r="L935" s="24">
        <v>145130</v>
      </c>
      <c r="M935" s="20">
        <f t="shared" si="28"/>
        <v>27575</v>
      </c>
      <c r="N935" s="24">
        <v>747143</v>
      </c>
      <c r="O935" s="21">
        <f t="shared" si="29"/>
        <v>919848</v>
      </c>
    </row>
    <row r="936" spans="1:15" s="16" customFormat="1" ht="43.5" x14ac:dyDescent="0.35">
      <c r="A936" s="17" t="s">
        <v>222</v>
      </c>
      <c r="B936" s="17" t="s">
        <v>816</v>
      </c>
      <c r="C936" s="17">
        <v>50001</v>
      </c>
      <c r="D936" s="17" t="s">
        <v>5673</v>
      </c>
      <c r="E936" s="19">
        <v>150001800321</v>
      </c>
      <c r="F936" s="19" t="s">
        <v>8509</v>
      </c>
      <c r="G936" s="19">
        <v>150001800321</v>
      </c>
      <c r="H936" s="18" t="s">
        <v>8510</v>
      </c>
      <c r="I936" s="18" t="s">
        <v>8511</v>
      </c>
      <c r="J936" s="17" t="s">
        <v>523</v>
      </c>
      <c r="K936" s="17">
        <v>4</v>
      </c>
      <c r="L936" s="24">
        <v>145130</v>
      </c>
      <c r="M936" s="20">
        <f t="shared" si="28"/>
        <v>27575</v>
      </c>
      <c r="N936" s="24">
        <v>747143</v>
      </c>
      <c r="O936" s="21">
        <f t="shared" si="29"/>
        <v>919848</v>
      </c>
    </row>
    <row r="937" spans="1:15" s="16" customFormat="1" ht="43.5" x14ac:dyDescent="0.35">
      <c r="A937" s="17" t="s">
        <v>222</v>
      </c>
      <c r="B937" s="17" t="s">
        <v>816</v>
      </c>
      <c r="C937" s="17">
        <v>50001</v>
      </c>
      <c r="D937" s="17" t="s">
        <v>5673</v>
      </c>
      <c r="E937" s="19">
        <v>150001000081</v>
      </c>
      <c r="F937" s="19" t="s">
        <v>8512</v>
      </c>
      <c r="G937" s="19">
        <v>150001000073</v>
      </c>
      <c r="H937" s="18" t="s">
        <v>8513</v>
      </c>
      <c r="I937" s="18" t="s">
        <v>8514</v>
      </c>
      <c r="J937" s="17" t="s">
        <v>523</v>
      </c>
      <c r="K937" s="17">
        <v>1</v>
      </c>
      <c r="L937" s="24">
        <v>145130</v>
      </c>
      <c r="M937" s="20">
        <f t="shared" si="28"/>
        <v>27575</v>
      </c>
      <c r="N937" s="24">
        <v>747143</v>
      </c>
      <c r="O937" s="21">
        <f t="shared" si="29"/>
        <v>919848</v>
      </c>
    </row>
    <row r="938" spans="1:15" s="16" customFormat="1" ht="29" x14ac:dyDescent="0.35">
      <c r="A938" s="17" t="s">
        <v>222</v>
      </c>
      <c r="B938" s="17" t="s">
        <v>816</v>
      </c>
      <c r="C938" s="17">
        <v>50001</v>
      </c>
      <c r="D938" s="17" t="s">
        <v>5673</v>
      </c>
      <c r="E938" s="19">
        <v>250001001791</v>
      </c>
      <c r="F938" s="19" t="s">
        <v>8515</v>
      </c>
      <c r="G938" s="19">
        <v>150001003374</v>
      </c>
      <c r="H938" s="18" t="s">
        <v>8516</v>
      </c>
      <c r="I938" s="18" t="s">
        <v>8517</v>
      </c>
      <c r="J938" s="17" t="s">
        <v>523</v>
      </c>
      <c r="K938" s="17">
        <v>1</v>
      </c>
      <c r="L938" s="24">
        <v>145130</v>
      </c>
      <c r="M938" s="20">
        <f t="shared" si="28"/>
        <v>27575</v>
      </c>
      <c r="N938" s="24">
        <v>747143</v>
      </c>
      <c r="O938" s="21">
        <f t="shared" si="29"/>
        <v>919848</v>
      </c>
    </row>
    <row r="939" spans="1:15" s="16" customFormat="1" ht="29" x14ac:dyDescent="0.35">
      <c r="A939" s="17" t="s">
        <v>222</v>
      </c>
      <c r="B939" s="17" t="s">
        <v>832</v>
      </c>
      <c r="C939" s="17">
        <v>52356</v>
      </c>
      <c r="D939" s="17" t="s">
        <v>4219</v>
      </c>
      <c r="E939" s="19">
        <v>252356000446</v>
      </c>
      <c r="F939" s="19" t="s">
        <v>8518</v>
      </c>
      <c r="G939" s="19">
        <v>252356000446</v>
      </c>
      <c r="H939" s="18" t="s">
        <v>8519</v>
      </c>
      <c r="I939" s="18" t="s">
        <v>8520</v>
      </c>
      <c r="J939" s="17" t="s">
        <v>535</v>
      </c>
      <c r="K939" s="17">
        <v>1</v>
      </c>
      <c r="L939" s="24">
        <v>145130</v>
      </c>
      <c r="M939" s="20">
        <f t="shared" si="28"/>
        <v>27575</v>
      </c>
      <c r="N939" s="24">
        <v>747143</v>
      </c>
      <c r="O939" s="21">
        <f t="shared" si="29"/>
        <v>919848</v>
      </c>
    </row>
    <row r="940" spans="1:15" s="16" customFormat="1" ht="29" x14ac:dyDescent="0.35">
      <c r="A940" s="17" t="s">
        <v>222</v>
      </c>
      <c r="B940" s="17" t="s">
        <v>832</v>
      </c>
      <c r="C940" s="17">
        <v>52356</v>
      </c>
      <c r="D940" s="17" t="s">
        <v>4219</v>
      </c>
      <c r="E940" s="19">
        <v>252356001108</v>
      </c>
      <c r="F940" s="19" t="s">
        <v>8521</v>
      </c>
      <c r="G940" s="19">
        <v>252356001108</v>
      </c>
      <c r="H940" s="18" t="s">
        <v>8521</v>
      </c>
      <c r="I940" s="18" t="s">
        <v>8522</v>
      </c>
      <c r="J940" s="17" t="s">
        <v>535</v>
      </c>
      <c r="K940" s="17">
        <v>1</v>
      </c>
      <c r="L940" s="24">
        <v>145130</v>
      </c>
      <c r="M940" s="20">
        <f t="shared" si="28"/>
        <v>27575</v>
      </c>
      <c r="N940" s="24">
        <v>747143</v>
      </c>
      <c r="O940" s="21">
        <f t="shared" si="29"/>
        <v>919848</v>
      </c>
    </row>
    <row r="941" spans="1:15" s="16" customFormat="1" ht="29" x14ac:dyDescent="0.35">
      <c r="A941" s="17" t="s">
        <v>222</v>
      </c>
      <c r="B941" s="17" t="s">
        <v>832</v>
      </c>
      <c r="C941" s="17">
        <v>52356</v>
      </c>
      <c r="D941" s="17" t="s">
        <v>4219</v>
      </c>
      <c r="E941" s="19">
        <v>252356000381</v>
      </c>
      <c r="F941" s="19" t="s">
        <v>8523</v>
      </c>
      <c r="G941" s="19">
        <v>252356000381</v>
      </c>
      <c r="H941" s="18" t="s">
        <v>8523</v>
      </c>
      <c r="I941" s="18" t="s">
        <v>8524</v>
      </c>
      <c r="J941" s="17" t="s">
        <v>535</v>
      </c>
      <c r="K941" s="17">
        <v>1</v>
      </c>
      <c r="L941" s="24">
        <v>145130</v>
      </c>
      <c r="M941" s="20">
        <f t="shared" si="28"/>
        <v>27575</v>
      </c>
      <c r="N941" s="24">
        <v>747143</v>
      </c>
      <c r="O941" s="21">
        <f t="shared" si="29"/>
        <v>919848</v>
      </c>
    </row>
    <row r="942" spans="1:15" s="16" customFormat="1" ht="29" x14ac:dyDescent="0.35">
      <c r="A942" s="17" t="s">
        <v>222</v>
      </c>
      <c r="B942" s="17" t="s">
        <v>832</v>
      </c>
      <c r="C942" s="17">
        <v>52356</v>
      </c>
      <c r="D942" s="17" t="s">
        <v>4219</v>
      </c>
      <c r="E942" s="19">
        <v>252356000098</v>
      </c>
      <c r="F942" s="19" t="s">
        <v>8525</v>
      </c>
      <c r="G942" s="19">
        <v>252356000098</v>
      </c>
      <c r="H942" s="18" t="s">
        <v>8525</v>
      </c>
      <c r="I942" s="18" t="s">
        <v>8526</v>
      </c>
      <c r="J942" s="17" t="s">
        <v>535</v>
      </c>
      <c r="K942" s="17">
        <v>1</v>
      </c>
      <c r="L942" s="24">
        <v>145130</v>
      </c>
      <c r="M942" s="20">
        <f t="shared" si="28"/>
        <v>27575</v>
      </c>
      <c r="N942" s="24">
        <v>747143</v>
      </c>
      <c r="O942" s="21">
        <f t="shared" si="29"/>
        <v>919848</v>
      </c>
    </row>
    <row r="943" spans="1:15" s="16" customFormat="1" ht="29" x14ac:dyDescent="0.35">
      <c r="A943" s="17" t="s">
        <v>222</v>
      </c>
      <c r="B943" s="17" t="s">
        <v>832</v>
      </c>
      <c r="C943" s="17">
        <v>52356</v>
      </c>
      <c r="D943" s="17" t="s">
        <v>4219</v>
      </c>
      <c r="E943" s="19">
        <v>252356000934</v>
      </c>
      <c r="F943" s="19" t="s">
        <v>8527</v>
      </c>
      <c r="G943" s="19">
        <v>252356000934</v>
      </c>
      <c r="H943" s="18" t="s">
        <v>8527</v>
      </c>
      <c r="I943" s="18" t="s">
        <v>8528</v>
      </c>
      <c r="J943" s="17" t="s">
        <v>535</v>
      </c>
      <c r="K943" s="17">
        <v>1</v>
      </c>
      <c r="L943" s="24">
        <v>145130</v>
      </c>
      <c r="M943" s="20">
        <f t="shared" si="28"/>
        <v>27575</v>
      </c>
      <c r="N943" s="24">
        <v>747143</v>
      </c>
      <c r="O943" s="21">
        <f t="shared" si="29"/>
        <v>919848</v>
      </c>
    </row>
    <row r="944" spans="1:15" s="16" customFormat="1" ht="29" x14ac:dyDescent="0.35">
      <c r="A944" s="17" t="s">
        <v>222</v>
      </c>
      <c r="B944" s="17" t="s">
        <v>832</v>
      </c>
      <c r="C944" s="17">
        <v>52356</v>
      </c>
      <c r="D944" s="17" t="s">
        <v>4219</v>
      </c>
      <c r="E944" s="19">
        <v>252356001248</v>
      </c>
      <c r="F944" s="19" t="s">
        <v>8529</v>
      </c>
      <c r="G944" s="19">
        <v>252356001248</v>
      </c>
      <c r="H944" s="18" t="s">
        <v>8529</v>
      </c>
      <c r="I944" s="18" t="s">
        <v>8530</v>
      </c>
      <c r="J944" s="17" t="s">
        <v>535</v>
      </c>
      <c r="K944" s="17">
        <v>1</v>
      </c>
      <c r="L944" s="24">
        <v>145130</v>
      </c>
      <c r="M944" s="20">
        <f t="shared" si="28"/>
        <v>27575</v>
      </c>
      <c r="N944" s="24">
        <v>747143</v>
      </c>
      <c r="O944" s="21">
        <f t="shared" si="29"/>
        <v>919848</v>
      </c>
    </row>
    <row r="945" spans="1:15" s="16" customFormat="1" ht="29" x14ac:dyDescent="0.35">
      <c r="A945" s="17" t="s">
        <v>222</v>
      </c>
      <c r="B945" s="17" t="s">
        <v>832</v>
      </c>
      <c r="C945" s="17">
        <v>52356</v>
      </c>
      <c r="D945" s="17" t="s">
        <v>4219</v>
      </c>
      <c r="E945" s="19">
        <v>252356000314</v>
      </c>
      <c r="F945" s="19" t="s">
        <v>8531</v>
      </c>
      <c r="G945" s="19">
        <v>252356000314</v>
      </c>
      <c r="H945" s="18" t="s">
        <v>8531</v>
      </c>
      <c r="I945" s="18" t="s">
        <v>8532</v>
      </c>
      <c r="J945" s="17" t="s">
        <v>535</v>
      </c>
      <c r="K945" s="17">
        <v>1</v>
      </c>
      <c r="L945" s="24">
        <v>145130</v>
      </c>
      <c r="M945" s="20">
        <f t="shared" si="28"/>
        <v>27575</v>
      </c>
      <c r="N945" s="24">
        <v>747143</v>
      </c>
      <c r="O945" s="21">
        <f t="shared" si="29"/>
        <v>919848</v>
      </c>
    </row>
    <row r="946" spans="1:15" s="16" customFormat="1" ht="29" x14ac:dyDescent="0.35">
      <c r="A946" s="17" t="s">
        <v>222</v>
      </c>
      <c r="B946" s="17" t="s">
        <v>832</v>
      </c>
      <c r="C946" s="17">
        <v>52356</v>
      </c>
      <c r="D946" s="17" t="s">
        <v>4219</v>
      </c>
      <c r="E946" s="19">
        <v>252356001094</v>
      </c>
      <c r="F946" s="19" t="s">
        <v>8533</v>
      </c>
      <c r="G946" s="19">
        <v>252356001094</v>
      </c>
      <c r="H946" s="18" t="s">
        <v>8533</v>
      </c>
      <c r="I946" s="18" t="s">
        <v>4997</v>
      </c>
      <c r="J946" s="17" t="s">
        <v>535</v>
      </c>
      <c r="K946" s="17">
        <v>1</v>
      </c>
      <c r="L946" s="24">
        <v>145130</v>
      </c>
      <c r="M946" s="20">
        <f t="shared" si="28"/>
        <v>27575</v>
      </c>
      <c r="N946" s="24">
        <v>747143</v>
      </c>
      <c r="O946" s="21">
        <f t="shared" si="29"/>
        <v>919848</v>
      </c>
    </row>
    <row r="947" spans="1:15" s="16" customFormat="1" ht="29" x14ac:dyDescent="0.35">
      <c r="A947" s="17" t="s">
        <v>222</v>
      </c>
      <c r="B947" s="17" t="s">
        <v>832</v>
      </c>
      <c r="C947" s="17">
        <v>52356</v>
      </c>
      <c r="D947" s="17" t="s">
        <v>4219</v>
      </c>
      <c r="E947" s="19">
        <v>252356000071</v>
      </c>
      <c r="F947" s="19" t="s">
        <v>8534</v>
      </c>
      <c r="G947" s="19">
        <v>252356000071</v>
      </c>
      <c r="H947" s="18" t="s">
        <v>8534</v>
      </c>
      <c r="I947" s="18" t="s">
        <v>8535</v>
      </c>
      <c r="J947" s="17" t="s">
        <v>535</v>
      </c>
      <c r="K947" s="17">
        <v>1</v>
      </c>
      <c r="L947" s="24">
        <v>145130</v>
      </c>
      <c r="M947" s="20">
        <f t="shared" si="28"/>
        <v>27575</v>
      </c>
      <c r="N947" s="24">
        <v>747143</v>
      </c>
      <c r="O947" s="21">
        <f t="shared" si="29"/>
        <v>919848</v>
      </c>
    </row>
    <row r="948" spans="1:15" s="16" customFormat="1" ht="29" x14ac:dyDescent="0.35">
      <c r="A948" s="17" t="s">
        <v>222</v>
      </c>
      <c r="B948" s="17" t="s">
        <v>832</v>
      </c>
      <c r="C948" s="17">
        <v>52356</v>
      </c>
      <c r="D948" s="17" t="s">
        <v>4219</v>
      </c>
      <c r="E948" s="19">
        <v>252356001116</v>
      </c>
      <c r="F948" s="19" t="s">
        <v>8536</v>
      </c>
      <c r="G948" s="19">
        <v>252356001116</v>
      </c>
      <c r="H948" s="18" t="s">
        <v>8536</v>
      </c>
      <c r="I948" s="18" t="s">
        <v>8537</v>
      </c>
      <c r="J948" s="17" t="s">
        <v>535</v>
      </c>
      <c r="K948" s="17">
        <v>1</v>
      </c>
      <c r="L948" s="24">
        <v>145130</v>
      </c>
      <c r="M948" s="20">
        <f t="shared" si="28"/>
        <v>27575</v>
      </c>
      <c r="N948" s="24">
        <v>747143</v>
      </c>
      <c r="O948" s="21">
        <f t="shared" si="29"/>
        <v>919848</v>
      </c>
    </row>
    <row r="949" spans="1:15" s="16" customFormat="1" ht="29" x14ac:dyDescent="0.35">
      <c r="A949" s="17" t="s">
        <v>222</v>
      </c>
      <c r="B949" s="17" t="s">
        <v>832</v>
      </c>
      <c r="C949" s="17">
        <v>52356</v>
      </c>
      <c r="D949" s="17" t="s">
        <v>4219</v>
      </c>
      <c r="E949" s="19">
        <v>252356000063</v>
      </c>
      <c r="F949" s="19" t="s">
        <v>8538</v>
      </c>
      <c r="G949" s="19">
        <v>252356000063</v>
      </c>
      <c r="H949" s="18" t="s">
        <v>8538</v>
      </c>
      <c r="I949" s="18" t="s">
        <v>3861</v>
      </c>
      <c r="J949" s="17" t="s">
        <v>535</v>
      </c>
      <c r="K949" s="17">
        <v>1</v>
      </c>
      <c r="L949" s="24">
        <v>145130</v>
      </c>
      <c r="M949" s="20">
        <f t="shared" si="28"/>
        <v>27575</v>
      </c>
      <c r="N949" s="24">
        <v>747143</v>
      </c>
      <c r="O949" s="21">
        <f t="shared" si="29"/>
        <v>919848</v>
      </c>
    </row>
    <row r="950" spans="1:15" s="16" customFormat="1" ht="29" x14ac:dyDescent="0.35">
      <c r="A950" s="17" t="s">
        <v>222</v>
      </c>
      <c r="B950" s="17" t="s">
        <v>832</v>
      </c>
      <c r="C950" s="17">
        <v>52356</v>
      </c>
      <c r="D950" s="17" t="s">
        <v>4219</v>
      </c>
      <c r="E950" s="19">
        <v>252356000349</v>
      </c>
      <c r="F950" s="19" t="s">
        <v>8539</v>
      </c>
      <c r="G950" s="19">
        <v>252356000349</v>
      </c>
      <c r="H950" s="18" t="s">
        <v>8539</v>
      </c>
      <c r="I950" s="18" t="s">
        <v>8540</v>
      </c>
      <c r="J950" s="17" t="s">
        <v>535</v>
      </c>
      <c r="K950" s="17">
        <v>1</v>
      </c>
      <c r="L950" s="24">
        <v>145130</v>
      </c>
      <c r="M950" s="20">
        <f t="shared" si="28"/>
        <v>27575</v>
      </c>
      <c r="N950" s="24">
        <v>747143</v>
      </c>
      <c r="O950" s="21">
        <f t="shared" si="29"/>
        <v>919848</v>
      </c>
    </row>
    <row r="951" spans="1:15" s="16" customFormat="1" ht="29" x14ac:dyDescent="0.35">
      <c r="A951" s="17" t="s">
        <v>222</v>
      </c>
      <c r="B951" s="17" t="s">
        <v>832</v>
      </c>
      <c r="C951" s="17">
        <v>52356</v>
      </c>
      <c r="D951" s="17" t="s">
        <v>4219</v>
      </c>
      <c r="E951" s="19">
        <v>252356000331</v>
      </c>
      <c r="F951" s="19" t="s">
        <v>8541</v>
      </c>
      <c r="G951" s="19">
        <v>252356000331</v>
      </c>
      <c r="H951" s="18" t="s">
        <v>8541</v>
      </c>
      <c r="I951" s="18" t="s">
        <v>8542</v>
      </c>
      <c r="J951" s="17" t="s">
        <v>535</v>
      </c>
      <c r="K951" s="17">
        <v>1</v>
      </c>
      <c r="L951" s="24">
        <v>145130</v>
      </c>
      <c r="M951" s="20">
        <f t="shared" si="28"/>
        <v>27575</v>
      </c>
      <c r="N951" s="24">
        <v>747143</v>
      </c>
      <c r="O951" s="21">
        <f t="shared" si="29"/>
        <v>919848</v>
      </c>
    </row>
    <row r="952" spans="1:15" s="16" customFormat="1" ht="29" x14ac:dyDescent="0.35">
      <c r="A952" s="17" t="s">
        <v>222</v>
      </c>
      <c r="B952" s="17" t="s">
        <v>832</v>
      </c>
      <c r="C952" s="17">
        <v>52356</v>
      </c>
      <c r="D952" s="17" t="s">
        <v>4219</v>
      </c>
      <c r="E952" s="19">
        <v>252356000985</v>
      </c>
      <c r="F952" s="19" t="s">
        <v>8543</v>
      </c>
      <c r="G952" s="19">
        <v>252356000985</v>
      </c>
      <c r="H952" s="18" t="s">
        <v>8543</v>
      </c>
      <c r="I952" s="18" t="s">
        <v>8544</v>
      </c>
      <c r="J952" s="17" t="s">
        <v>535</v>
      </c>
      <c r="K952" s="17">
        <v>1</v>
      </c>
      <c r="L952" s="24">
        <v>145130</v>
      </c>
      <c r="M952" s="20">
        <f t="shared" si="28"/>
        <v>27575</v>
      </c>
      <c r="N952" s="24">
        <v>747143</v>
      </c>
      <c r="O952" s="21">
        <f t="shared" si="29"/>
        <v>919848</v>
      </c>
    </row>
    <row r="953" spans="1:15" s="16" customFormat="1" ht="29" x14ac:dyDescent="0.35">
      <c r="A953" s="17" t="s">
        <v>222</v>
      </c>
      <c r="B953" s="17" t="s">
        <v>832</v>
      </c>
      <c r="C953" s="17">
        <v>52356</v>
      </c>
      <c r="D953" s="17" t="s">
        <v>4219</v>
      </c>
      <c r="E953" s="19">
        <v>252356000861</v>
      </c>
      <c r="F953" s="19" t="s">
        <v>8545</v>
      </c>
      <c r="G953" s="19">
        <v>252356000861</v>
      </c>
      <c r="H953" s="18" t="s">
        <v>8545</v>
      </c>
      <c r="I953" s="18" t="s">
        <v>8546</v>
      </c>
      <c r="J953" s="17" t="s">
        <v>535</v>
      </c>
      <c r="K953" s="17">
        <v>1</v>
      </c>
      <c r="L953" s="24">
        <v>145130</v>
      </c>
      <c r="M953" s="20">
        <f t="shared" si="28"/>
        <v>27575</v>
      </c>
      <c r="N953" s="24">
        <v>747143</v>
      </c>
      <c r="O953" s="21">
        <f t="shared" si="29"/>
        <v>919848</v>
      </c>
    </row>
    <row r="954" spans="1:15" s="16" customFormat="1" ht="29" x14ac:dyDescent="0.35">
      <c r="A954" s="17" t="s">
        <v>222</v>
      </c>
      <c r="B954" s="17" t="s">
        <v>832</v>
      </c>
      <c r="C954" s="17">
        <v>52356</v>
      </c>
      <c r="D954" s="17" t="s">
        <v>4219</v>
      </c>
      <c r="E954" s="19">
        <v>252356001485</v>
      </c>
      <c r="F954" s="19" t="s">
        <v>8547</v>
      </c>
      <c r="G954" s="19">
        <v>252356000438</v>
      </c>
      <c r="H954" s="18" t="s">
        <v>8548</v>
      </c>
      <c r="I954" s="18" t="s">
        <v>3197</v>
      </c>
      <c r="J954" s="17" t="s">
        <v>535</v>
      </c>
      <c r="K954" s="17">
        <v>1</v>
      </c>
      <c r="L954" s="24">
        <v>145130</v>
      </c>
      <c r="M954" s="20">
        <f t="shared" si="28"/>
        <v>27575</v>
      </c>
      <c r="N954" s="24">
        <v>747143</v>
      </c>
      <c r="O954" s="21">
        <f t="shared" si="29"/>
        <v>919848</v>
      </c>
    </row>
    <row r="955" spans="1:15" s="16" customFormat="1" x14ac:dyDescent="0.35">
      <c r="A955" s="17" t="s">
        <v>222</v>
      </c>
      <c r="B955" s="17" t="s">
        <v>832</v>
      </c>
      <c r="C955" s="17">
        <v>52356</v>
      </c>
      <c r="D955" s="17" t="s">
        <v>4219</v>
      </c>
      <c r="E955" s="19">
        <v>252356000535</v>
      </c>
      <c r="F955" s="19" t="s">
        <v>5489</v>
      </c>
      <c r="G955" s="19">
        <v>252356000128</v>
      </c>
      <c r="H955" s="18" t="s">
        <v>8549</v>
      </c>
      <c r="I955" s="18" t="s">
        <v>8550</v>
      </c>
      <c r="J955" s="17" t="s">
        <v>535</v>
      </c>
      <c r="K955" s="17">
        <v>1</v>
      </c>
      <c r="L955" s="24">
        <v>145130</v>
      </c>
      <c r="M955" s="20">
        <f t="shared" si="28"/>
        <v>27575</v>
      </c>
      <c r="N955" s="24">
        <v>747143</v>
      </c>
      <c r="O955" s="21">
        <f t="shared" si="29"/>
        <v>919848</v>
      </c>
    </row>
    <row r="956" spans="1:15" s="16" customFormat="1" ht="43.5" x14ac:dyDescent="0.35">
      <c r="A956" s="17" t="s">
        <v>222</v>
      </c>
      <c r="B956" s="17" t="s">
        <v>832</v>
      </c>
      <c r="C956" s="17">
        <v>52356</v>
      </c>
      <c r="D956" s="17" t="s">
        <v>4219</v>
      </c>
      <c r="E956" s="19">
        <v>152356000212</v>
      </c>
      <c r="F956" s="19" t="s">
        <v>8551</v>
      </c>
      <c r="G956" s="19">
        <v>152356000212</v>
      </c>
      <c r="H956" s="18" t="s">
        <v>8551</v>
      </c>
      <c r="I956" s="18" t="s">
        <v>8552</v>
      </c>
      <c r="J956" s="17" t="s">
        <v>523</v>
      </c>
      <c r="K956" s="17">
        <v>4</v>
      </c>
      <c r="L956" s="24">
        <v>145130</v>
      </c>
      <c r="M956" s="20">
        <f t="shared" si="28"/>
        <v>27575</v>
      </c>
      <c r="N956" s="24">
        <v>747143</v>
      </c>
      <c r="O956" s="21">
        <f t="shared" si="29"/>
        <v>919848</v>
      </c>
    </row>
    <row r="957" spans="1:15" s="16" customFormat="1" ht="29" x14ac:dyDescent="0.35">
      <c r="A957" s="17" t="s">
        <v>222</v>
      </c>
      <c r="B957" s="17" t="s">
        <v>832</v>
      </c>
      <c r="C957" s="17">
        <v>52001</v>
      </c>
      <c r="D957" s="17" t="s">
        <v>5326</v>
      </c>
      <c r="E957" s="19">
        <v>252001001263</v>
      </c>
      <c r="F957" s="19" t="s">
        <v>8553</v>
      </c>
      <c r="G957" s="19">
        <v>252001001182</v>
      </c>
      <c r="H957" s="18" t="s">
        <v>8554</v>
      </c>
      <c r="I957" s="18" t="s">
        <v>8555</v>
      </c>
      <c r="J957" s="17" t="s">
        <v>535</v>
      </c>
      <c r="K957" s="17">
        <v>1</v>
      </c>
      <c r="L957" s="24">
        <v>145130</v>
      </c>
      <c r="M957" s="20">
        <f t="shared" si="28"/>
        <v>27575</v>
      </c>
      <c r="N957" s="24">
        <v>747143</v>
      </c>
      <c r="O957" s="21">
        <f t="shared" si="29"/>
        <v>919848</v>
      </c>
    </row>
    <row r="958" spans="1:15" s="16" customFormat="1" ht="29" x14ac:dyDescent="0.35">
      <c r="A958" s="17" t="s">
        <v>222</v>
      </c>
      <c r="B958" s="17" t="s">
        <v>832</v>
      </c>
      <c r="C958" s="17">
        <v>52001</v>
      </c>
      <c r="D958" s="17" t="s">
        <v>5326</v>
      </c>
      <c r="E958" s="19">
        <v>252001002863</v>
      </c>
      <c r="F958" s="19" t="s">
        <v>8556</v>
      </c>
      <c r="G958" s="19">
        <v>252001002961</v>
      </c>
      <c r="H958" s="18" t="s">
        <v>8557</v>
      </c>
      <c r="I958" s="18" t="s">
        <v>8558</v>
      </c>
      <c r="J958" s="17" t="s">
        <v>535</v>
      </c>
      <c r="K958" s="17">
        <v>1</v>
      </c>
      <c r="L958" s="24">
        <v>145130</v>
      </c>
      <c r="M958" s="20">
        <f t="shared" si="28"/>
        <v>27575</v>
      </c>
      <c r="N958" s="24">
        <v>747143</v>
      </c>
      <c r="O958" s="21">
        <f t="shared" si="29"/>
        <v>919848</v>
      </c>
    </row>
    <row r="959" spans="1:15" s="16" customFormat="1" ht="29" x14ac:dyDescent="0.35">
      <c r="A959" s="17" t="s">
        <v>222</v>
      </c>
      <c r="B959" s="17" t="s">
        <v>832</v>
      </c>
      <c r="C959" s="17">
        <v>52001</v>
      </c>
      <c r="D959" s="17" t="s">
        <v>5326</v>
      </c>
      <c r="E959" s="19">
        <v>152001001277</v>
      </c>
      <c r="F959" s="19" t="s">
        <v>8559</v>
      </c>
      <c r="G959" s="19">
        <v>152001000734</v>
      </c>
      <c r="H959" s="18" t="s">
        <v>8560</v>
      </c>
      <c r="I959" s="18" t="s">
        <v>8561</v>
      </c>
      <c r="J959" s="17" t="s">
        <v>523</v>
      </c>
      <c r="K959" s="17">
        <v>1</v>
      </c>
      <c r="L959" s="24">
        <v>145130</v>
      </c>
      <c r="M959" s="20">
        <f t="shared" si="28"/>
        <v>27575</v>
      </c>
      <c r="N959" s="24">
        <v>747143</v>
      </c>
      <c r="O959" s="21">
        <f t="shared" si="29"/>
        <v>919848</v>
      </c>
    </row>
    <row r="960" spans="1:15" s="16" customFormat="1" x14ac:dyDescent="0.35">
      <c r="A960" s="17" t="s">
        <v>222</v>
      </c>
      <c r="B960" s="17" t="s">
        <v>832</v>
      </c>
      <c r="C960" s="17">
        <v>52001</v>
      </c>
      <c r="D960" s="17" t="s">
        <v>5326</v>
      </c>
      <c r="E960" s="19">
        <v>152001004209</v>
      </c>
      <c r="F960" s="19" t="s">
        <v>8562</v>
      </c>
      <c r="G960" s="19">
        <v>152001003181</v>
      </c>
      <c r="H960" s="18" t="s">
        <v>8563</v>
      </c>
      <c r="I960" s="18" t="s">
        <v>8564</v>
      </c>
      <c r="J960" s="17" t="s">
        <v>523</v>
      </c>
      <c r="K960" s="17">
        <v>2</v>
      </c>
      <c r="L960" s="24">
        <v>145130</v>
      </c>
      <c r="M960" s="20">
        <f t="shared" si="28"/>
        <v>27575</v>
      </c>
      <c r="N960" s="24">
        <v>747143</v>
      </c>
      <c r="O960" s="21">
        <f t="shared" si="29"/>
        <v>919848</v>
      </c>
    </row>
    <row r="961" spans="1:15" s="16" customFormat="1" ht="29" x14ac:dyDescent="0.35">
      <c r="A961" s="17" t="s">
        <v>222</v>
      </c>
      <c r="B961" s="17" t="s">
        <v>832</v>
      </c>
      <c r="C961" s="17">
        <v>52001</v>
      </c>
      <c r="D961" s="17" t="s">
        <v>5326</v>
      </c>
      <c r="E961" s="19">
        <v>152001005051</v>
      </c>
      <c r="F961" s="19" t="s">
        <v>8565</v>
      </c>
      <c r="G961" s="19">
        <v>152001001021</v>
      </c>
      <c r="H961" s="18" t="s">
        <v>8566</v>
      </c>
      <c r="I961" s="18" t="s">
        <v>8567</v>
      </c>
      <c r="J961" s="17" t="s">
        <v>523</v>
      </c>
      <c r="K961" s="17">
        <v>1</v>
      </c>
      <c r="L961" s="24">
        <v>145130</v>
      </c>
      <c r="M961" s="20">
        <f t="shared" si="28"/>
        <v>27575</v>
      </c>
      <c r="N961" s="24">
        <v>747143</v>
      </c>
      <c r="O961" s="21">
        <f t="shared" si="29"/>
        <v>919848</v>
      </c>
    </row>
    <row r="962" spans="1:15" s="16" customFormat="1" ht="29" x14ac:dyDescent="0.35">
      <c r="A962" s="17" t="s">
        <v>222</v>
      </c>
      <c r="B962" s="17" t="s">
        <v>832</v>
      </c>
      <c r="C962" s="17">
        <v>52001</v>
      </c>
      <c r="D962" s="17" t="s">
        <v>5326</v>
      </c>
      <c r="E962" s="19">
        <v>252001003096</v>
      </c>
      <c r="F962" s="19" t="s">
        <v>8568</v>
      </c>
      <c r="G962" s="19">
        <v>252001000577</v>
      </c>
      <c r="H962" s="18" t="s">
        <v>8569</v>
      </c>
      <c r="I962" s="18" t="s">
        <v>8570</v>
      </c>
      <c r="J962" s="17" t="s">
        <v>535</v>
      </c>
      <c r="K962" s="17">
        <v>1</v>
      </c>
      <c r="L962" s="24">
        <v>145130</v>
      </c>
      <c r="M962" s="20">
        <f t="shared" si="28"/>
        <v>27575</v>
      </c>
      <c r="N962" s="24">
        <v>747143</v>
      </c>
      <c r="O962" s="21">
        <f t="shared" si="29"/>
        <v>919848</v>
      </c>
    </row>
    <row r="963" spans="1:15" s="16" customFormat="1" ht="29" x14ac:dyDescent="0.35">
      <c r="A963" s="17" t="s">
        <v>222</v>
      </c>
      <c r="B963" s="17" t="s">
        <v>832</v>
      </c>
      <c r="C963" s="17">
        <v>52001</v>
      </c>
      <c r="D963" s="17" t="s">
        <v>5326</v>
      </c>
      <c r="E963" s="19">
        <v>252001003282</v>
      </c>
      <c r="F963" s="19" t="s">
        <v>8571</v>
      </c>
      <c r="G963" s="19">
        <v>252001002154</v>
      </c>
      <c r="H963" s="18" t="s">
        <v>8572</v>
      </c>
      <c r="I963" s="18" t="s">
        <v>8573</v>
      </c>
      <c r="J963" s="17" t="s">
        <v>535</v>
      </c>
      <c r="K963" s="17">
        <v>1</v>
      </c>
      <c r="L963" s="24">
        <v>145130</v>
      </c>
      <c r="M963" s="20">
        <f t="shared" si="28"/>
        <v>27575</v>
      </c>
      <c r="N963" s="24">
        <v>747143</v>
      </c>
      <c r="O963" s="21">
        <f t="shared" si="29"/>
        <v>919848</v>
      </c>
    </row>
    <row r="964" spans="1:15" s="16" customFormat="1" ht="29" x14ac:dyDescent="0.35">
      <c r="A964" s="17" t="s">
        <v>222</v>
      </c>
      <c r="B964" s="17" t="s">
        <v>832</v>
      </c>
      <c r="C964" s="17">
        <v>52001</v>
      </c>
      <c r="D964" s="17" t="s">
        <v>5326</v>
      </c>
      <c r="E964" s="19">
        <v>252001000232</v>
      </c>
      <c r="F964" s="19" t="s">
        <v>8574</v>
      </c>
      <c r="G964" s="19">
        <v>252001000259</v>
      </c>
      <c r="H964" s="18" t="s">
        <v>8575</v>
      </c>
      <c r="I964" s="18" t="s">
        <v>8576</v>
      </c>
      <c r="J964" s="17" t="s">
        <v>535</v>
      </c>
      <c r="K964" s="17">
        <v>1</v>
      </c>
      <c r="L964" s="24">
        <v>145130</v>
      </c>
      <c r="M964" s="20">
        <f t="shared" si="28"/>
        <v>27575</v>
      </c>
      <c r="N964" s="24">
        <v>747143</v>
      </c>
      <c r="O964" s="21">
        <f t="shared" si="29"/>
        <v>919848</v>
      </c>
    </row>
    <row r="965" spans="1:15" s="16" customFormat="1" ht="29" x14ac:dyDescent="0.35">
      <c r="A965" s="17" t="s">
        <v>222</v>
      </c>
      <c r="B965" s="17" t="s">
        <v>832</v>
      </c>
      <c r="C965" s="17">
        <v>52001</v>
      </c>
      <c r="D965" s="17" t="s">
        <v>5326</v>
      </c>
      <c r="E965" s="19">
        <v>252001000232</v>
      </c>
      <c r="F965" s="19" t="s">
        <v>8574</v>
      </c>
      <c r="G965" s="19">
        <v>252001001328</v>
      </c>
      <c r="H965" s="18" t="s">
        <v>8577</v>
      </c>
      <c r="I965" s="18" t="s">
        <v>8578</v>
      </c>
      <c r="J965" s="17" t="s">
        <v>535</v>
      </c>
      <c r="K965" s="17">
        <v>1</v>
      </c>
      <c r="L965" s="24">
        <v>145130</v>
      </c>
      <c r="M965" s="20">
        <f t="shared" si="28"/>
        <v>27575</v>
      </c>
      <c r="N965" s="24">
        <v>747143</v>
      </c>
      <c r="O965" s="21">
        <f t="shared" si="29"/>
        <v>919848</v>
      </c>
    </row>
    <row r="966" spans="1:15" s="16" customFormat="1" ht="29" x14ac:dyDescent="0.35">
      <c r="A966" s="17" t="s">
        <v>222</v>
      </c>
      <c r="B966" s="17" t="s">
        <v>832</v>
      </c>
      <c r="C966" s="17">
        <v>52001</v>
      </c>
      <c r="D966" s="17" t="s">
        <v>5326</v>
      </c>
      <c r="E966" s="19">
        <v>152001003008</v>
      </c>
      <c r="F966" s="19" t="s">
        <v>8579</v>
      </c>
      <c r="G966" s="19">
        <v>152001003008</v>
      </c>
      <c r="H966" s="18" t="s">
        <v>8580</v>
      </c>
      <c r="I966" s="18" t="s">
        <v>8581</v>
      </c>
      <c r="J966" s="17" t="s">
        <v>523</v>
      </c>
      <c r="K966" s="17">
        <v>1</v>
      </c>
      <c r="L966" s="24">
        <v>145130</v>
      </c>
      <c r="M966" s="20">
        <f t="shared" si="28"/>
        <v>27575</v>
      </c>
      <c r="N966" s="24">
        <v>747143</v>
      </c>
      <c r="O966" s="21">
        <f t="shared" si="29"/>
        <v>919848</v>
      </c>
    </row>
    <row r="967" spans="1:15" s="16" customFormat="1" ht="29" x14ac:dyDescent="0.35">
      <c r="A967" s="17" t="s">
        <v>222</v>
      </c>
      <c r="B967" s="17" t="s">
        <v>832</v>
      </c>
      <c r="C967" s="17">
        <v>52001</v>
      </c>
      <c r="D967" s="17" t="s">
        <v>5326</v>
      </c>
      <c r="E967" s="19">
        <v>252001003258</v>
      </c>
      <c r="F967" s="19" t="s">
        <v>8582</v>
      </c>
      <c r="G967" s="19">
        <v>252001001000</v>
      </c>
      <c r="H967" s="18" t="s">
        <v>8583</v>
      </c>
      <c r="I967" s="18" t="s">
        <v>2548</v>
      </c>
      <c r="J967" s="17" t="s">
        <v>535</v>
      </c>
      <c r="K967" s="17">
        <v>1</v>
      </c>
      <c r="L967" s="24">
        <v>145130</v>
      </c>
      <c r="M967" s="20">
        <f t="shared" ref="M967:M1030" si="30">ROUND(L967*0.19,0)</f>
        <v>27575</v>
      </c>
      <c r="N967" s="24">
        <v>747143</v>
      </c>
      <c r="O967" s="21">
        <f t="shared" ref="O967:O1030" si="31">+L967+M967+N967</f>
        <v>919848</v>
      </c>
    </row>
    <row r="968" spans="1:15" s="16" customFormat="1" ht="43.5" x14ac:dyDescent="0.35">
      <c r="A968" s="17" t="s">
        <v>222</v>
      </c>
      <c r="B968" s="17" t="s">
        <v>832</v>
      </c>
      <c r="C968" s="17">
        <v>52001</v>
      </c>
      <c r="D968" s="17" t="s">
        <v>5326</v>
      </c>
      <c r="E968" s="19">
        <v>252001000470</v>
      </c>
      <c r="F968" s="19" t="s">
        <v>8584</v>
      </c>
      <c r="G968" s="19">
        <v>152001003881</v>
      </c>
      <c r="H968" s="18" t="s">
        <v>8585</v>
      </c>
      <c r="I968" s="18" t="s">
        <v>8586</v>
      </c>
      <c r="J968" s="17" t="s">
        <v>535</v>
      </c>
      <c r="K968" s="17">
        <v>1</v>
      </c>
      <c r="L968" s="24">
        <v>145130</v>
      </c>
      <c r="M968" s="20">
        <f t="shared" si="30"/>
        <v>27575</v>
      </c>
      <c r="N968" s="24">
        <v>747143</v>
      </c>
      <c r="O968" s="21">
        <f t="shared" si="31"/>
        <v>919848</v>
      </c>
    </row>
    <row r="969" spans="1:15" s="16" customFormat="1" ht="29" x14ac:dyDescent="0.35">
      <c r="A969" s="17" t="s">
        <v>222</v>
      </c>
      <c r="B969" s="17" t="s">
        <v>832</v>
      </c>
      <c r="C969" s="17">
        <v>52001</v>
      </c>
      <c r="D969" s="17" t="s">
        <v>5326</v>
      </c>
      <c r="E969" s="19">
        <v>452001002528</v>
      </c>
      <c r="F969" s="19" t="s">
        <v>8587</v>
      </c>
      <c r="G969" s="19">
        <v>252001000160</v>
      </c>
      <c r="H969" s="18" t="s">
        <v>8588</v>
      </c>
      <c r="I969" s="18" t="s">
        <v>8589</v>
      </c>
      <c r="J969" s="17" t="s">
        <v>535</v>
      </c>
      <c r="K969" s="17">
        <v>1</v>
      </c>
      <c r="L969" s="24">
        <v>145130</v>
      </c>
      <c r="M969" s="20">
        <f t="shared" si="30"/>
        <v>27575</v>
      </c>
      <c r="N969" s="24">
        <v>747143</v>
      </c>
      <c r="O969" s="21">
        <f t="shared" si="31"/>
        <v>919848</v>
      </c>
    </row>
    <row r="970" spans="1:15" s="16" customFormat="1" ht="58" x14ac:dyDescent="0.35">
      <c r="A970" s="17" t="s">
        <v>222</v>
      </c>
      <c r="B970" s="17" t="s">
        <v>9182</v>
      </c>
      <c r="C970" s="17">
        <v>54001</v>
      </c>
      <c r="D970" s="17" t="s">
        <v>9183</v>
      </c>
      <c r="E970" s="19">
        <v>354001012181</v>
      </c>
      <c r="F970" s="19" t="s">
        <v>8590</v>
      </c>
      <c r="G970" s="19">
        <v>354001012181</v>
      </c>
      <c r="H970" s="18" t="s">
        <v>8591</v>
      </c>
      <c r="I970" s="18" t="s">
        <v>8592</v>
      </c>
      <c r="J970" s="17" t="s">
        <v>523</v>
      </c>
      <c r="K970" s="17">
        <v>4</v>
      </c>
      <c r="L970" s="24">
        <v>145130</v>
      </c>
      <c r="M970" s="20">
        <f t="shared" si="30"/>
        <v>27575</v>
      </c>
      <c r="N970" s="24">
        <v>747143</v>
      </c>
      <c r="O970" s="21">
        <f t="shared" si="31"/>
        <v>919848</v>
      </c>
    </row>
    <row r="971" spans="1:15" s="16" customFormat="1" ht="43.5" x14ac:dyDescent="0.35">
      <c r="A971" s="17" t="s">
        <v>222</v>
      </c>
      <c r="B971" s="17" t="s">
        <v>9182</v>
      </c>
      <c r="C971" s="17">
        <v>54001</v>
      </c>
      <c r="D971" s="17" t="s">
        <v>9183</v>
      </c>
      <c r="E971" s="19">
        <v>354001012173</v>
      </c>
      <c r="F971" s="19" t="s">
        <v>8593</v>
      </c>
      <c r="G971" s="19">
        <v>354001012173</v>
      </c>
      <c r="H971" s="18" t="s">
        <v>8594</v>
      </c>
      <c r="I971" s="18" t="s">
        <v>8595</v>
      </c>
      <c r="J971" s="17" t="s">
        <v>523</v>
      </c>
      <c r="K971" s="17">
        <v>4</v>
      </c>
      <c r="L971" s="24">
        <v>145130</v>
      </c>
      <c r="M971" s="20">
        <f t="shared" si="30"/>
        <v>27575</v>
      </c>
      <c r="N971" s="24">
        <v>747143</v>
      </c>
      <c r="O971" s="21">
        <f t="shared" si="31"/>
        <v>919848</v>
      </c>
    </row>
    <row r="972" spans="1:15" s="16" customFormat="1" ht="43.5" x14ac:dyDescent="0.35">
      <c r="A972" s="17" t="s">
        <v>222</v>
      </c>
      <c r="B972" s="17" t="s">
        <v>9182</v>
      </c>
      <c r="C972" s="17">
        <v>54001</v>
      </c>
      <c r="D972" s="17" t="s">
        <v>9183</v>
      </c>
      <c r="E972" s="19">
        <v>354001012025</v>
      </c>
      <c r="F972" s="19" t="s">
        <v>8596</v>
      </c>
      <c r="G972" s="19">
        <v>354001012025</v>
      </c>
      <c r="H972" s="18" t="s">
        <v>8597</v>
      </c>
      <c r="I972" s="18" t="s">
        <v>8598</v>
      </c>
      <c r="J972" s="17" t="s">
        <v>523</v>
      </c>
      <c r="K972" s="17">
        <v>4</v>
      </c>
      <c r="L972" s="24">
        <v>145130</v>
      </c>
      <c r="M972" s="20">
        <f t="shared" si="30"/>
        <v>27575</v>
      </c>
      <c r="N972" s="24">
        <v>747143</v>
      </c>
      <c r="O972" s="21">
        <f t="shared" si="31"/>
        <v>919848</v>
      </c>
    </row>
    <row r="973" spans="1:15" s="16" customFormat="1" ht="29" x14ac:dyDescent="0.35">
      <c r="A973" s="17" t="s">
        <v>222</v>
      </c>
      <c r="B973" s="17" t="s">
        <v>9182</v>
      </c>
      <c r="C973" s="17">
        <v>54385</v>
      </c>
      <c r="D973" s="17" t="s">
        <v>8599</v>
      </c>
      <c r="E973" s="19">
        <v>254128001028</v>
      </c>
      <c r="F973" s="19" t="s">
        <v>8600</v>
      </c>
      <c r="G973" s="19">
        <v>254128001028</v>
      </c>
      <c r="H973" s="18" t="s">
        <v>8600</v>
      </c>
      <c r="I973" s="18" t="s">
        <v>8601</v>
      </c>
      <c r="J973" s="17" t="s">
        <v>535</v>
      </c>
      <c r="K973" s="17">
        <v>1</v>
      </c>
      <c r="L973" s="24">
        <v>145130</v>
      </c>
      <c r="M973" s="20">
        <f t="shared" si="30"/>
        <v>27575</v>
      </c>
      <c r="N973" s="24">
        <v>747143</v>
      </c>
      <c r="O973" s="21">
        <f t="shared" si="31"/>
        <v>919848</v>
      </c>
    </row>
    <row r="974" spans="1:15" s="16" customFormat="1" ht="29" x14ac:dyDescent="0.35">
      <c r="A974" s="17" t="s">
        <v>222</v>
      </c>
      <c r="B974" s="17" t="s">
        <v>9182</v>
      </c>
      <c r="C974" s="17">
        <v>54385</v>
      </c>
      <c r="D974" s="17" t="s">
        <v>8599</v>
      </c>
      <c r="E974" s="19">
        <v>254385000431</v>
      </c>
      <c r="F974" s="19" t="s">
        <v>8602</v>
      </c>
      <c r="G974" s="19">
        <v>254385000431</v>
      </c>
      <c r="H974" s="18" t="s">
        <v>8602</v>
      </c>
      <c r="I974" s="18" t="s">
        <v>2910</v>
      </c>
      <c r="J974" s="17" t="s">
        <v>535</v>
      </c>
      <c r="K974" s="17">
        <v>1</v>
      </c>
      <c r="L974" s="24">
        <v>145130</v>
      </c>
      <c r="M974" s="20">
        <f t="shared" si="30"/>
        <v>27575</v>
      </c>
      <c r="N974" s="24">
        <v>747143</v>
      </c>
      <c r="O974" s="21">
        <f t="shared" si="31"/>
        <v>919848</v>
      </c>
    </row>
    <row r="975" spans="1:15" s="16" customFormat="1" ht="29" x14ac:dyDescent="0.35">
      <c r="A975" s="17" t="s">
        <v>222</v>
      </c>
      <c r="B975" s="17" t="s">
        <v>9182</v>
      </c>
      <c r="C975" s="17">
        <v>54385</v>
      </c>
      <c r="D975" s="17" t="s">
        <v>8599</v>
      </c>
      <c r="E975" s="19">
        <v>454128001078</v>
      </c>
      <c r="F975" s="19" t="s">
        <v>8603</v>
      </c>
      <c r="G975" s="19">
        <v>254128000099</v>
      </c>
      <c r="H975" s="18" t="s">
        <v>8604</v>
      </c>
      <c r="I975" s="18" t="s">
        <v>8605</v>
      </c>
      <c r="J975" s="17" t="s">
        <v>523</v>
      </c>
      <c r="K975" s="17">
        <v>2</v>
      </c>
      <c r="L975" s="24">
        <v>145130</v>
      </c>
      <c r="M975" s="20">
        <f t="shared" si="30"/>
        <v>27575</v>
      </c>
      <c r="N975" s="24">
        <v>747143</v>
      </c>
      <c r="O975" s="21">
        <f t="shared" si="31"/>
        <v>919848</v>
      </c>
    </row>
    <row r="976" spans="1:15" s="16" customFormat="1" ht="29" x14ac:dyDescent="0.35">
      <c r="A976" s="17" t="s">
        <v>222</v>
      </c>
      <c r="B976" s="17" t="s">
        <v>9182</v>
      </c>
      <c r="C976" s="17">
        <v>54385</v>
      </c>
      <c r="D976" s="17" t="s">
        <v>8599</v>
      </c>
      <c r="E976" s="19">
        <v>254385000121</v>
      </c>
      <c r="F976" s="19" t="s">
        <v>8606</v>
      </c>
      <c r="G976" s="19">
        <v>254385000121</v>
      </c>
      <c r="H976" s="18" t="s">
        <v>8607</v>
      </c>
      <c r="I976" s="18" t="s">
        <v>8608</v>
      </c>
      <c r="J976" s="17" t="s">
        <v>535</v>
      </c>
      <c r="K976" s="17">
        <v>1</v>
      </c>
      <c r="L976" s="24">
        <v>145130</v>
      </c>
      <c r="M976" s="20">
        <f t="shared" si="30"/>
        <v>27575</v>
      </c>
      <c r="N976" s="24">
        <v>747143</v>
      </c>
      <c r="O976" s="21">
        <f t="shared" si="31"/>
        <v>919848</v>
      </c>
    </row>
    <row r="977" spans="1:15" s="16" customFormat="1" ht="29" x14ac:dyDescent="0.35">
      <c r="A977" s="17" t="s">
        <v>222</v>
      </c>
      <c r="B977" s="17" t="s">
        <v>9182</v>
      </c>
      <c r="C977" s="17">
        <v>54405</v>
      </c>
      <c r="D977" s="17" t="s">
        <v>8609</v>
      </c>
      <c r="E977" s="19">
        <v>254874000363</v>
      </c>
      <c r="F977" s="19" t="s">
        <v>8610</v>
      </c>
      <c r="G977" s="19">
        <v>154405000129</v>
      </c>
      <c r="H977" s="18" t="s">
        <v>8611</v>
      </c>
      <c r="I977" s="18" t="s">
        <v>8612</v>
      </c>
      <c r="J977" s="17" t="s">
        <v>523</v>
      </c>
      <c r="K977" s="17">
        <v>1</v>
      </c>
      <c r="L977" s="24">
        <v>145130</v>
      </c>
      <c r="M977" s="20">
        <f t="shared" si="30"/>
        <v>27575</v>
      </c>
      <c r="N977" s="24">
        <v>747143</v>
      </c>
      <c r="O977" s="21">
        <f t="shared" si="31"/>
        <v>919848</v>
      </c>
    </row>
    <row r="978" spans="1:15" s="16" customFormat="1" ht="29" x14ac:dyDescent="0.35">
      <c r="A978" s="17" t="s">
        <v>222</v>
      </c>
      <c r="B978" s="17" t="s">
        <v>9182</v>
      </c>
      <c r="C978" s="17">
        <v>54405</v>
      </c>
      <c r="D978" s="17" t="s">
        <v>8609</v>
      </c>
      <c r="E978" s="19">
        <v>154405000161</v>
      </c>
      <c r="F978" s="19" t="s">
        <v>8613</v>
      </c>
      <c r="G978" s="19">
        <v>154405000293</v>
      </c>
      <c r="H978" s="18" t="s">
        <v>8614</v>
      </c>
      <c r="I978" s="18" t="s">
        <v>8615</v>
      </c>
      <c r="J978" s="17" t="s">
        <v>523</v>
      </c>
      <c r="K978" s="17">
        <v>1</v>
      </c>
      <c r="L978" s="24">
        <v>145130</v>
      </c>
      <c r="M978" s="20">
        <f t="shared" si="30"/>
        <v>27575</v>
      </c>
      <c r="N978" s="24">
        <v>747143</v>
      </c>
      <c r="O978" s="21">
        <f t="shared" si="31"/>
        <v>919848</v>
      </c>
    </row>
    <row r="979" spans="1:15" s="16" customFormat="1" ht="29" x14ac:dyDescent="0.35">
      <c r="A979" s="17" t="s">
        <v>222</v>
      </c>
      <c r="B979" s="17" t="s">
        <v>9182</v>
      </c>
      <c r="C979" s="17">
        <v>54405</v>
      </c>
      <c r="D979" s="17" t="s">
        <v>8609</v>
      </c>
      <c r="E979" s="19">
        <v>154405000161</v>
      </c>
      <c r="F979" s="19" t="s">
        <v>8613</v>
      </c>
      <c r="G979" s="19">
        <v>154405000111</v>
      </c>
      <c r="H979" s="18" t="s">
        <v>8616</v>
      </c>
      <c r="I979" s="18" t="s">
        <v>8617</v>
      </c>
      <c r="J979" s="17" t="s">
        <v>523</v>
      </c>
      <c r="K979" s="17">
        <v>1</v>
      </c>
      <c r="L979" s="24">
        <v>145130</v>
      </c>
      <c r="M979" s="20">
        <f t="shared" si="30"/>
        <v>27575</v>
      </c>
      <c r="N979" s="24">
        <v>747143</v>
      </c>
      <c r="O979" s="21">
        <f t="shared" si="31"/>
        <v>919848</v>
      </c>
    </row>
    <row r="980" spans="1:15" s="16" customFormat="1" ht="29" x14ac:dyDescent="0.35">
      <c r="A980" s="17" t="s">
        <v>222</v>
      </c>
      <c r="B980" s="17" t="s">
        <v>9182</v>
      </c>
      <c r="C980" s="17">
        <v>54810</v>
      </c>
      <c r="D980" s="17" t="s">
        <v>8618</v>
      </c>
      <c r="E980" s="19">
        <v>254810001862</v>
      </c>
      <c r="F980" s="19" t="s">
        <v>5318</v>
      </c>
      <c r="G980" s="19">
        <v>254810002672</v>
      </c>
      <c r="H980" s="18" t="s">
        <v>8619</v>
      </c>
      <c r="I980" s="18" t="s">
        <v>8620</v>
      </c>
      <c r="J980" s="17" t="s">
        <v>535</v>
      </c>
      <c r="K980" s="17">
        <v>1</v>
      </c>
      <c r="L980" s="24">
        <v>145130</v>
      </c>
      <c r="M980" s="20">
        <f t="shared" si="30"/>
        <v>27575</v>
      </c>
      <c r="N980" s="24">
        <v>747143</v>
      </c>
      <c r="O980" s="21">
        <f t="shared" si="31"/>
        <v>919848</v>
      </c>
    </row>
    <row r="981" spans="1:15" s="16" customFormat="1" ht="29" x14ac:dyDescent="0.35">
      <c r="A981" s="17" t="s">
        <v>222</v>
      </c>
      <c r="B981" s="17" t="s">
        <v>9182</v>
      </c>
      <c r="C981" s="17">
        <v>54810</v>
      </c>
      <c r="D981" s="17" t="s">
        <v>8618</v>
      </c>
      <c r="E981" s="19">
        <v>254810000653</v>
      </c>
      <c r="F981" s="19" t="s">
        <v>8621</v>
      </c>
      <c r="G981" s="19">
        <v>254810001102</v>
      </c>
      <c r="H981" s="18" t="s">
        <v>8622</v>
      </c>
      <c r="I981" s="18" t="s">
        <v>8623</v>
      </c>
      <c r="J981" s="17" t="s">
        <v>535</v>
      </c>
      <c r="K981" s="17">
        <v>1</v>
      </c>
      <c r="L981" s="24">
        <v>145130</v>
      </c>
      <c r="M981" s="20">
        <f t="shared" si="30"/>
        <v>27575</v>
      </c>
      <c r="N981" s="24">
        <v>747143</v>
      </c>
      <c r="O981" s="21">
        <f t="shared" si="31"/>
        <v>919848</v>
      </c>
    </row>
    <row r="982" spans="1:15" s="16" customFormat="1" ht="29" x14ac:dyDescent="0.35">
      <c r="A982" s="17" t="s">
        <v>222</v>
      </c>
      <c r="B982" s="17" t="s">
        <v>9182</v>
      </c>
      <c r="C982" s="17">
        <v>54874</v>
      </c>
      <c r="D982" s="17" t="s">
        <v>8624</v>
      </c>
      <c r="E982" s="19">
        <v>254874001050</v>
      </c>
      <c r="F982" s="19" t="s">
        <v>8625</v>
      </c>
      <c r="G982" s="19">
        <v>254874001050</v>
      </c>
      <c r="H982" s="18" t="s">
        <v>8625</v>
      </c>
      <c r="I982" s="18" t="s">
        <v>8626</v>
      </c>
      <c r="J982" s="17" t="s">
        <v>523</v>
      </c>
      <c r="K982" s="17">
        <v>1</v>
      </c>
      <c r="L982" s="24">
        <v>145130</v>
      </c>
      <c r="M982" s="20">
        <f t="shared" si="30"/>
        <v>27575</v>
      </c>
      <c r="N982" s="24">
        <v>747143</v>
      </c>
      <c r="O982" s="21">
        <f t="shared" si="31"/>
        <v>919848</v>
      </c>
    </row>
    <row r="983" spans="1:15" s="16" customFormat="1" ht="29" x14ac:dyDescent="0.35">
      <c r="A983" s="17" t="s">
        <v>222</v>
      </c>
      <c r="B983" s="17" t="s">
        <v>9182</v>
      </c>
      <c r="C983" s="17">
        <v>54874</v>
      </c>
      <c r="D983" s="17" t="s">
        <v>8624</v>
      </c>
      <c r="E983" s="19">
        <v>254874001050</v>
      </c>
      <c r="F983" s="19" t="s">
        <v>8625</v>
      </c>
      <c r="G983" s="19">
        <v>154874001063</v>
      </c>
      <c r="H983" s="18" t="s">
        <v>8627</v>
      </c>
      <c r="I983" s="18" t="s">
        <v>8628</v>
      </c>
      <c r="J983" s="17" t="s">
        <v>523</v>
      </c>
      <c r="K983" s="17">
        <v>1</v>
      </c>
      <c r="L983" s="24">
        <v>145130</v>
      </c>
      <c r="M983" s="20">
        <f t="shared" si="30"/>
        <v>27575</v>
      </c>
      <c r="N983" s="24">
        <v>747143</v>
      </c>
      <c r="O983" s="21">
        <f t="shared" si="31"/>
        <v>919848</v>
      </c>
    </row>
    <row r="984" spans="1:15" s="16" customFormat="1" ht="29" x14ac:dyDescent="0.35">
      <c r="A984" s="17" t="s">
        <v>222</v>
      </c>
      <c r="B984" s="17" t="s">
        <v>9182</v>
      </c>
      <c r="C984" s="17">
        <v>54874</v>
      </c>
      <c r="D984" s="17" t="s">
        <v>8624</v>
      </c>
      <c r="E984" s="19">
        <v>254874001050</v>
      </c>
      <c r="F984" s="19" t="s">
        <v>8625</v>
      </c>
      <c r="G984" s="19">
        <v>254874000355</v>
      </c>
      <c r="H984" s="18" t="s">
        <v>8629</v>
      </c>
      <c r="I984" s="18" t="s">
        <v>8630</v>
      </c>
      <c r="J984" s="17" t="s">
        <v>523</v>
      </c>
      <c r="K984" s="17">
        <v>1</v>
      </c>
      <c r="L984" s="24">
        <v>145130</v>
      </c>
      <c r="M984" s="20">
        <f t="shared" si="30"/>
        <v>27575</v>
      </c>
      <c r="N984" s="24">
        <v>747143</v>
      </c>
      <c r="O984" s="21">
        <f t="shared" si="31"/>
        <v>919848</v>
      </c>
    </row>
    <row r="985" spans="1:15" s="16" customFormat="1" ht="29" x14ac:dyDescent="0.35">
      <c r="A985" s="17" t="s">
        <v>222</v>
      </c>
      <c r="B985" s="17" t="s">
        <v>9182</v>
      </c>
      <c r="C985" s="17">
        <v>54874</v>
      </c>
      <c r="D985" s="17" t="s">
        <v>8624</v>
      </c>
      <c r="E985" s="19">
        <v>154874000024</v>
      </c>
      <c r="F985" s="19" t="s">
        <v>8631</v>
      </c>
      <c r="G985" s="19">
        <v>154874000865</v>
      </c>
      <c r="H985" s="18" t="s">
        <v>8632</v>
      </c>
      <c r="I985" s="18" t="s">
        <v>8633</v>
      </c>
      <c r="J985" s="17" t="s">
        <v>523</v>
      </c>
      <c r="K985" s="17">
        <v>1</v>
      </c>
      <c r="L985" s="24">
        <v>145130</v>
      </c>
      <c r="M985" s="20">
        <f t="shared" si="30"/>
        <v>27575</v>
      </c>
      <c r="N985" s="24">
        <v>747143</v>
      </c>
      <c r="O985" s="21">
        <f t="shared" si="31"/>
        <v>919848</v>
      </c>
    </row>
    <row r="986" spans="1:15" s="16" customFormat="1" ht="29" x14ac:dyDescent="0.35">
      <c r="A986" s="17" t="s">
        <v>222</v>
      </c>
      <c r="B986" s="17" t="s">
        <v>9182</v>
      </c>
      <c r="C986" s="17">
        <v>54874</v>
      </c>
      <c r="D986" s="17" t="s">
        <v>8624</v>
      </c>
      <c r="E986" s="19">
        <v>154874000024</v>
      </c>
      <c r="F986" s="19" t="s">
        <v>8631</v>
      </c>
      <c r="G986" s="19">
        <v>154874000849</v>
      </c>
      <c r="H986" s="18" t="s">
        <v>8634</v>
      </c>
      <c r="I986" s="18" t="s">
        <v>8635</v>
      </c>
      <c r="J986" s="17" t="s">
        <v>523</v>
      </c>
      <c r="K986" s="17">
        <v>1</v>
      </c>
      <c r="L986" s="24">
        <v>145130</v>
      </c>
      <c r="M986" s="20">
        <f t="shared" si="30"/>
        <v>27575</v>
      </c>
      <c r="N986" s="24">
        <v>747143</v>
      </c>
      <c r="O986" s="21">
        <f t="shared" si="31"/>
        <v>919848</v>
      </c>
    </row>
    <row r="987" spans="1:15" s="16" customFormat="1" ht="43.5" x14ac:dyDescent="0.35">
      <c r="A987" s="17" t="s">
        <v>222</v>
      </c>
      <c r="B987" s="17" t="s">
        <v>9182</v>
      </c>
      <c r="C987" s="17">
        <v>54874</v>
      </c>
      <c r="D987" s="17" t="s">
        <v>8624</v>
      </c>
      <c r="E987" s="19">
        <v>154874000148</v>
      </c>
      <c r="F987" s="19" t="s">
        <v>8636</v>
      </c>
      <c r="G987" s="19">
        <v>154874000113</v>
      </c>
      <c r="H987" s="18" t="s">
        <v>8637</v>
      </c>
      <c r="I987" s="18" t="s">
        <v>8638</v>
      </c>
      <c r="J987" s="17" t="s">
        <v>523</v>
      </c>
      <c r="K987" s="17">
        <v>4</v>
      </c>
      <c r="L987" s="24">
        <v>145130</v>
      </c>
      <c r="M987" s="20">
        <f t="shared" si="30"/>
        <v>27575</v>
      </c>
      <c r="N987" s="24">
        <v>747143</v>
      </c>
      <c r="O987" s="21">
        <f t="shared" si="31"/>
        <v>919848</v>
      </c>
    </row>
    <row r="988" spans="1:15" s="16" customFormat="1" ht="29" x14ac:dyDescent="0.35">
      <c r="A988" s="17" t="s">
        <v>222</v>
      </c>
      <c r="B988" s="17" t="s">
        <v>9182</v>
      </c>
      <c r="C988" s="17">
        <v>54874</v>
      </c>
      <c r="D988" s="17" t="s">
        <v>8624</v>
      </c>
      <c r="E988" s="19">
        <v>154874000016</v>
      </c>
      <c r="F988" s="19" t="s">
        <v>8639</v>
      </c>
      <c r="G988" s="19">
        <v>154874000555</v>
      </c>
      <c r="H988" s="18" t="s">
        <v>8048</v>
      </c>
      <c r="I988" s="18" t="s">
        <v>8640</v>
      </c>
      <c r="J988" s="17" t="s">
        <v>523</v>
      </c>
      <c r="K988" s="17">
        <v>1</v>
      </c>
      <c r="L988" s="24">
        <v>145130</v>
      </c>
      <c r="M988" s="20">
        <f t="shared" si="30"/>
        <v>27575</v>
      </c>
      <c r="N988" s="24">
        <v>747143</v>
      </c>
      <c r="O988" s="21">
        <f t="shared" si="31"/>
        <v>919848</v>
      </c>
    </row>
    <row r="989" spans="1:15" s="16" customFormat="1" ht="29" x14ac:dyDescent="0.35">
      <c r="A989" s="17" t="s">
        <v>222</v>
      </c>
      <c r="B989" s="17" t="s">
        <v>5428</v>
      </c>
      <c r="C989" s="17">
        <v>63001</v>
      </c>
      <c r="D989" s="17" t="s">
        <v>8641</v>
      </c>
      <c r="E989" s="19">
        <v>163001001961</v>
      </c>
      <c r="F989" s="19" t="s">
        <v>8642</v>
      </c>
      <c r="G989" s="19">
        <v>163001000060</v>
      </c>
      <c r="H989" s="18" t="s">
        <v>8643</v>
      </c>
      <c r="I989" s="18" t="s">
        <v>8644</v>
      </c>
      <c r="J989" s="17" t="s">
        <v>523</v>
      </c>
      <c r="K989" s="17">
        <v>2</v>
      </c>
      <c r="L989" s="24">
        <v>145130</v>
      </c>
      <c r="M989" s="20">
        <f t="shared" si="30"/>
        <v>27575</v>
      </c>
      <c r="N989" s="24">
        <v>747143</v>
      </c>
      <c r="O989" s="21">
        <f t="shared" si="31"/>
        <v>919848</v>
      </c>
    </row>
    <row r="990" spans="1:15" s="16" customFormat="1" x14ac:dyDescent="0.35">
      <c r="A990" s="17" t="s">
        <v>222</v>
      </c>
      <c r="B990" s="17" t="s">
        <v>5428</v>
      </c>
      <c r="C990" s="17">
        <v>63001</v>
      </c>
      <c r="D990" s="17" t="s">
        <v>8641</v>
      </c>
      <c r="E990" s="19">
        <v>163001000540</v>
      </c>
      <c r="F990" s="19" t="s">
        <v>8645</v>
      </c>
      <c r="G990" s="19">
        <v>163001000779</v>
      </c>
      <c r="H990" s="18" t="s">
        <v>8646</v>
      </c>
      <c r="I990" s="18" t="s">
        <v>8647</v>
      </c>
      <c r="J990" s="17" t="s">
        <v>523</v>
      </c>
      <c r="K990" s="17">
        <v>1</v>
      </c>
      <c r="L990" s="24">
        <v>145130</v>
      </c>
      <c r="M990" s="20">
        <f t="shared" si="30"/>
        <v>27575</v>
      </c>
      <c r="N990" s="24">
        <v>747143</v>
      </c>
      <c r="O990" s="21">
        <f t="shared" si="31"/>
        <v>919848</v>
      </c>
    </row>
    <row r="991" spans="1:15" s="16" customFormat="1" ht="29" x14ac:dyDescent="0.35">
      <c r="A991" s="17" t="s">
        <v>222</v>
      </c>
      <c r="B991" s="17" t="s">
        <v>5428</v>
      </c>
      <c r="C991" s="17">
        <v>63001</v>
      </c>
      <c r="D991" s="17" t="s">
        <v>8641</v>
      </c>
      <c r="E991" s="19">
        <v>163001002941</v>
      </c>
      <c r="F991" s="19" t="s">
        <v>8648</v>
      </c>
      <c r="G991" s="19">
        <v>163001000868</v>
      </c>
      <c r="H991" s="18" t="s">
        <v>8649</v>
      </c>
      <c r="I991" s="18" t="s">
        <v>8650</v>
      </c>
      <c r="J991" s="17" t="s">
        <v>523</v>
      </c>
      <c r="K991" s="17">
        <v>4</v>
      </c>
      <c r="L991" s="24">
        <v>145130</v>
      </c>
      <c r="M991" s="20">
        <f t="shared" si="30"/>
        <v>27575</v>
      </c>
      <c r="N991" s="24">
        <v>747143</v>
      </c>
      <c r="O991" s="21">
        <f t="shared" si="31"/>
        <v>919848</v>
      </c>
    </row>
    <row r="992" spans="1:15" s="16" customFormat="1" ht="29" x14ac:dyDescent="0.35">
      <c r="A992" s="17" t="s">
        <v>222</v>
      </c>
      <c r="B992" s="17" t="s">
        <v>5428</v>
      </c>
      <c r="C992" s="17">
        <v>63001</v>
      </c>
      <c r="D992" s="17" t="s">
        <v>8641</v>
      </c>
      <c r="E992" s="19">
        <v>163001003069</v>
      </c>
      <c r="F992" s="19" t="s">
        <v>8651</v>
      </c>
      <c r="G992" s="19">
        <v>263001000781</v>
      </c>
      <c r="H992" s="18" t="s">
        <v>8652</v>
      </c>
      <c r="I992" s="18" t="s">
        <v>8653</v>
      </c>
      <c r="J992" s="17" t="s">
        <v>523</v>
      </c>
      <c r="K992" s="17">
        <v>2</v>
      </c>
      <c r="L992" s="24">
        <v>145130</v>
      </c>
      <c r="M992" s="20">
        <f t="shared" si="30"/>
        <v>27575</v>
      </c>
      <c r="N992" s="24">
        <v>747143</v>
      </c>
      <c r="O992" s="21">
        <f t="shared" si="31"/>
        <v>919848</v>
      </c>
    </row>
    <row r="993" spans="1:15" s="16" customFormat="1" ht="29" x14ac:dyDescent="0.35">
      <c r="A993" s="17" t="s">
        <v>222</v>
      </c>
      <c r="B993" s="17" t="s">
        <v>5428</v>
      </c>
      <c r="C993" s="17">
        <v>63001</v>
      </c>
      <c r="D993" s="17" t="s">
        <v>8641</v>
      </c>
      <c r="E993" s="19">
        <v>163001003301</v>
      </c>
      <c r="F993" s="19" t="s">
        <v>8654</v>
      </c>
      <c r="G993" s="19">
        <v>163001001082</v>
      </c>
      <c r="H993" s="18" t="s">
        <v>8655</v>
      </c>
      <c r="I993" s="18" t="s">
        <v>8656</v>
      </c>
      <c r="J993" s="17" t="s">
        <v>523</v>
      </c>
      <c r="K993" s="17">
        <v>3</v>
      </c>
      <c r="L993" s="24">
        <v>145130</v>
      </c>
      <c r="M993" s="20">
        <f t="shared" si="30"/>
        <v>27575</v>
      </c>
      <c r="N993" s="24">
        <v>747143</v>
      </c>
      <c r="O993" s="21">
        <f t="shared" si="31"/>
        <v>919848</v>
      </c>
    </row>
    <row r="994" spans="1:15" s="16" customFormat="1" x14ac:dyDescent="0.35">
      <c r="A994" s="17" t="s">
        <v>222</v>
      </c>
      <c r="B994" s="17" t="s">
        <v>5428</v>
      </c>
      <c r="C994" s="17">
        <v>63001</v>
      </c>
      <c r="D994" s="17" t="s">
        <v>8641</v>
      </c>
      <c r="E994" s="19">
        <v>163001000396</v>
      </c>
      <c r="F994" s="19" t="s">
        <v>8657</v>
      </c>
      <c r="G994" s="19">
        <v>163001000892</v>
      </c>
      <c r="H994" s="18" t="s">
        <v>6384</v>
      </c>
      <c r="I994" s="18" t="s">
        <v>8658</v>
      </c>
      <c r="J994" s="17" t="s">
        <v>523</v>
      </c>
      <c r="K994" s="17">
        <v>1</v>
      </c>
      <c r="L994" s="24">
        <v>145130</v>
      </c>
      <c r="M994" s="20">
        <f t="shared" si="30"/>
        <v>27575</v>
      </c>
      <c r="N994" s="24">
        <v>747143</v>
      </c>
      <c r="O994" s="21">
        <f t="shared" si="31"/>
        <v>919848</v>
      </c>
    </row>
    <row r="995" spans="1:15" s="16" customFormat="1" ht="29" x14ac:dyDescent="0.35">
      <c r="A995" s="17" t="s">
        <v>222</v>
      </c>
      <c r="B995" s="17" t="s">
        <v>5428</v>
      </c>
      <c r="C995" s="17">
        <v>63001</v>
      </c>
      <c r="D995" s="17" t="s">
        <v>8641</v>
      </c>
      <c r="E995" s="19">
        <v>163001000728</v>
      </c>
      <c r="F995" s="19" t="s">
        <v>8659</v>
      </c>
      <c r="G995" s="19">
        <v>163001001201</v>
      </c>
      <c r="H995" s="18" t="s">
        <v>8660</v>
      </c>
      <c r="I995" s="18" t="s">
        <v>8661</v>
      </c>
      <c r="J995" s="17" t="s">
        <v>523</v>
      </c>
      <c r="K995" s="17">
        <v>2</v>
      </c>
      <c r="L995" s="24">
        <v>145130</v>
      </c>
      <c r="M995" s="20">
        <f t="shared" si="30"/>
        <v>27575</v>
      </c>
      <c r="N995" s="24">
        <v>747143</v>
      </c>
      <c r="O995" s="21">
        <f t="shared" si="31"/>
        <v>919848</v>
      </c>
    </row>
    <row r="996" spans="1:15" s="16" customFormat="1" ht="29" x14ac:dyDescent="0.35">
      <c r="A996" s="17" t="s">
        <v>222</v>
      </c>
      <c r="B996" s="17" t="s">
        <v>5428</v>
      </c>
      <c r="C996" s="17">
        <v>63001</v>
      </c>
      <c r="D996" s="17" t="s">
        <v>8641</v>
      </c>
      <c r="E996" s="19">
        <v>163001001325</v>
      </c>
      <c r="F996" s="19" t="s">
        <v>8662</v>
      </c>
      <c r="G996" s="19">
        <v>163001001325</v>
      </c>
      <c r="H996" s="18" t="s">
        <v>8662</v>
      </c>
      <c r="I996" s="18" t="s">
        <v>8663</v>
      </c>
      <c r="J996" s="17" t="s">
        <v>523</v>
      </c>
      <c r="K996" s="17">
        <v>3</v>
      </c>
      <c r="L996" s="24">
        <v>145130</v>
      </c>
      <c r="M996" s="20">
        <f t="shared" si="30"/>
        <v>27575</v>
      </c>
      <c r="N996" s="24">
        <v>747143</v>
      </c>
      <c r="O996" s="21">
        <f t="shared" si="31"/>
        <v>919848</v>
      </c>
    </row>
    <row r="997" spans="1:15" s="16" customFormat="1" x14ac:dyDescent="0.35">
      <c r="A997" s="17" t="s">
        <v>222</v>
      </c>
      <c r="B997" s="17" t="s">
        <v>5428</v>
      </c>
      <c r="C997" s="17">
        <v>63001</v>
      </c>
      <c r="D997" s="17" t="s">
        <v>8641</v>
      </c>
      <c r="E997" s="19">
        <v>163001000353</v>
      </c>
      <c r="F997" s="19" t="s">
        <v>8664</v>
      </c>
      <c r="G997" s="19">
        <v>163001000558</v>
      </c>
      <c r="H997" s="18" t="s">
        <v>8665</v>
      </c>
      <c r="I997" s="18" t="s">
        <v>8666</v>
      </c>
      <c r="J997" s="17" t="s">
        <v>523</v>
      </c>
      <c r="K997" s="17">
        <v>2</v>
      </c>
      <c r="L997" s="24">
        <v>145130</v>
      </c>
      <c r="M997" s="20">
        <f t="shared" si="30"/>
        <v>27575</v>
      </c>
      <c r="N997" s="24">
        <v>747143</v>
      </c>
      <c r="O997" s="21">
        <f t="shared" si="31"/>
        <v>919848</v>
      </c>
    </row>
    <row r="998" spans="1:15" s="16" customFormat="1" ht="29" x14ac:dyDescent="0.35">
      <c r="A998" s="17" t="s">
        <v>222</v>
      </c>
      <c r="B998" s="17" t="s">
        <v>5428</v>
      </c>
      <c r="C998" s="17">
        <v>63001</v>
      </c>
      <c r="D998" s="17" t="s">
        <v>8641</v>
      </c>
      <c r="E998" s="19">
        <v>363001001421</v>
      </c>
      <c r="F998" s="19" t="s">
        <v>8667</v>
      </c>
      <c r="G998" s="19">
        <v>363001001421</v>
      </c>
      <c r="H998" s="18" t="s">
        <v>8668</v>
      </c>
      <c r="I998" s="18" t="s">
        <v>8669</v>
      </c>
      <c r="J998" s="17" t="s">
        <v>535</v>
      </c>
      <c r="K998" s="17">
        <v>1</v>
      </c>
      <c r="L998" s="24">
        <v>145130</v>
      </c>
      <c r="M998" s="20">
        <f t="shared" si="30"/>
        <v>27575</v>
      </c>
      <c r="N998" s="24">
        <v>747143</v>
      </c>
      <c r="O998" s="21">
        <f t="shared" si="31"/>
        <v>919848</v>
      </c>
    </row>
    <row r="999" spans="1:15" s="16" customFormat="1" x14ac:dyDescent="0.35">
      <c r="A999" s="17" t="s">
        <v>222</v>
      </c>
      <c r="B999" s="17" t="s">
        <v>5428</v>
      </c>
      <c r="C999" s="17">
        <v>63001</v>
      </c>
      <c r="D999" s="17" t="s">
        <v>8641</v>
      </c>
      <c r="E999" s="19">
        <v>163001000302</v>
      </c>
      <c r="F999" s="19" t="s">
        <v>8670</v>
      </c>
      <c r="G999" s="19">
        <v>163001000485</v>
      </c>
      <c r="H999" s="18" t="s">
        <v>6145</v>
      </c>
      <c r="I999" s="18" t="s">
        <v>8671</v>
      </c>
      <c r="J999" s="17" t="s">
        <v>523</v>
      </c>
      <c r="K999" s="17">
        <v>3</v>
      </c>
      <c r="L999" s="24">
        <v>145130</v>
      </c>
      <c r="M999" s="20">
        <f t="shared" si="30"/>
        <v>27575</v>
      </c>
      <c r="N999" s="24">
        <v>747143</v>
      </c>
      <c r="O999" s="21">
        <f t="shared" si="31"/>
        <v>919848</v>
      </c>
    </row>
    <row r="1000" spans="1:15" s="16" customFormat="1" x14ac:dyDescent="0.35">
      <c r="A1000" s="17" t="s">
        <v>222</v>
      </c>
      <c r="B1000" s="17" t="s">
        <v>4558</v>
      </c>
      <c r="C1000" s="17">
        <v>66572</v>
      </c>
      <c r="D1000" s="17" t="s">
        <v>5450</v>
      </c>
      <c r="E1000" s="19">
        <v>266572001407</v>
      </c>
      <c r="F1000" s="19" t="s">
        <v>8672</v>
      </c>
      <c r="G1000" s="19">
        <v>266572001440</v>
      </c>
      <c r="H1000" s="18" t="s">
        <v>8673</v>
      </c>
      <c r="I1000" s="18" t="s">
        <v>8674</v>
      </c>
      <c r="J1000" s="17" t="s">
        <v>535</v>
      </c>
      <c r="K1000" s="17">
        <v>1</v>
      </c>
      <c r="L1000" s="24">
        <v>145130</v>
      </c>
      <c r="M1000" s="20">
        <f t="shared" si="30"/>
        <v>27575</v>
      </c>
      <c r="N1000" s="24">
        <v>747143</v>
      </c>
      <c r="O1000" s="21">
        <f t="shared" si="31"/>
        <v>919848</v>
      </c>
    </row>
    <row r="1001" spans="1:15" s="16" customFormat="1" ht="29" x14ac:dyDescent="0.35">
      <c r="A1001" s="17" t="s">
        <v>222</v>
      </c>
      <c r="B1001" s="17" t="s">
        <v>4558</v>
      </c>
      <c r="C1001" s="17">
        <v>66572</v>
      </c>
      <c r="D1001" s="17" t="s">
        <v>5450</v>
      </c>
      <c r="E1001" s="19">
        <v>266572001245</v>
      </c>
      <c r="F1001" s="19" t="s">
        <v>8675</v>
      </c>
      <c r="G1001" s="19">
        <v>266572001202</v>
      </c>
      <c r="H1001" s="18" t="s">
        <v>8676</v>
      </c>
      <c r="I1001" s="18" t="s">
        <v>8677</v>
      </c>
      <c r="J1001" s="17" t="s">
        <v>535</v>
      </c>
      <c r="K1001" s="17">
        <v>1</v>
      </c>
      <c r="L1001" s="24">
        <v>145130</v>
      </c>
      <c r="M1001" s="20">
        <f t="shared" si="30"/>
        <v>27575</v>
      </c>
      <c r="N1001" s="24">
        <v>747143</v>
      </c>
      <c r="O1001" s="21">
        <f t="shared" si="31"/>
        <v>919848</v>
      </c>
    </row>
    <row r="1002" spans="1:15" s="16" customFormat="1" x14ac:dyDescent="0.35">
      <c r="A1002" s="17" t="s">
        <v>222</v>
      </c>
      <c r="B1002" s="17" t="s">
        <v>4558</v>
      </c>
      <c r="C1002" s="17">
        <v>66572</v>
      </c>
      <c r="D1002" s="17" t="s">
        <v>5450</v>
      </c>
      <c r="E1002" s="19">
        <v>266572001245</v>
      </c>
      <c r="F1002" s="19" t="s">
        <v>8675</v>
      </c>
      <c r="G1002" s="19">
        <v>266572001024</v>
      </c>
      <c r="H1002" s="18" t="s">
        <v>8678</v>
      </c>
      <c r="I1002" s="18" t="s">
        <v>8679</v>
      </c>
      <c r="J1002" s="17" t="s">
        <v>535</v>
      </c>
      <c r="K1002" s="17">
        <v>1</v>
      </c>
      <c r="L1002" s="24">
        <v>145130</v>
      </c>
      <c r="M1002" s="20">
        <f t="shared" si="30"/>
        <v>27575</v>
      </c>
      <c r="N1002" s="24">
        <v>747143</v>
      </c>
      <c r="O1002" s="21">
        <f t="shared" si="31"/>
        <v>919848</v>
      </c>
    </row>
    <row r="1003" spans="1:15" s="16" customFormat="1" x14ac:dyDescent="0.35">
      <c r="A1003" s="17" t="s">
        <v>222</v>
      </c>
      <c r="B1003" s="17" t="s">
        <v>4558</v>
      </c>
      <c r="C1003" s="17">
        <v>66572</v>
      </c>
      <c r="D1003" s="17" t="s">
        <v>5450</v>
      </c>
      <c r="E1003" s="19">
        <v>266572001245</v>
      </c>
      <c r="F1003" s="19" t="s">
        <v>8675</v>
      </c>
      <c r="G1003" s="19">
        <v>266572001326</v>
      </c>
      <c r="H1003" s="18" t="s">
        <v>8680</v>
      </c>
      <c r="I1003" s="18" t="s">
        <v>8681</v>
      </c>
      <c r="J1003" s="17" t="s">
        <v>535</v>
      </c>
      <c r="K1003" s="17">
        <v>1</v>
      </c>
      <c r="L1003" s="24">
        <v>145130</v>
      </c>
      <c r="M1003" s="20">
        <f t="shared" si="30"/>
        <v>27575</v>
      </c>
      <c r="N1003" s="24">
        <v>747143</v>
      </c>
      <c r="O1003" s="21">
        <f t="shared" si="31"/>
        <v>919848</v>
      </c>
    </row>
    <row r="1004" spans="1:15" s="16" customFormat="1" x14ac:dyDescent="0.35">
      <c r="A1004" s="17" t="s">
        <v>222</v>
      </c>
      <c r="B1004" s="17" t="s">
        <v>4411</v>
      </c>
      <c r="C1004" s="17">
        <v>68001</v>
      </c>
      <c r="D1004" s="17" t="s">
        <v>8682</v>
      </c>
      <c r="E1004" s="19">
        <v>168001001483</v>
      </c>
      <c r="F1004" s="19" t="s">
        <v>8683</v>
      </c>
      <c r="G1004" s="19">
        <v>168001001289</v>
      </c>
      <c r="H1004" s="18" t="s">
        <v>8684</v>
      </c>
      <c r="I1004" s="18" t="s">
        <v>8685</v>
      </c>
      <c r="J1004" s="17" t="s">
        <v>523</v>
      </c>
      <c r="K1004" s="17">
        <v>1</v>
      </c>
      <c r="L1004" s="24">
        <v>145130</v>
      </c>
      <c r="M1004" s="20">
        <f t="shared" si="30"/>
        <v>27575</v>
      </c>
      <c r="N1004" s="24">
        <v>747143</v>
      </c>
      <c r="O1004" s="21">
        <f t="shared" si="31"/>
        <v>919848</v>
      </c>
    </row>
    <row r="1005" spans="1:15" s="16" customFormat="1" ht="43.5" x14ac:dyDescent="0.35">
      <c r="A1005" s="17" t="s">
        <v>222</v>
      </c>
      <c r="B1005" s="17" t="s">
        <v>4411</v>
      </c>
      <c r="C1005" s="17">
        <v>68001</v>
      </c>
      <c r="D1005" s="17" t="s">
        <v>8682</v>
      </c>
      <c r="E1005" s="19">
        <v>168001006558</v>
      </c>
      <c r="F1005" s="19" t="s">
        <v>8686</v>
      </c>
      <c r="G1005" s="19">
        <v>168001002081</v>
      </c>
      <c r="H1005" s="18" t="s">
        <v>8687</v>
      </c>
      <c r="I1005" s="18" t="s">
        <v>8688</v>
      </c>
      <c r="J1005" s="17" t="s">
        <v>523</v>
      </c>
      <c r="K1005" s="17">
        <v>1</v>
      </c>
      <c r="L1005" s="24">
        <v>145130</v>
      </c>
      <c r="M1005" s="20">
        <f t="shared" si="30"/>
        <v>27575</v>
      </c>
      <c r="N1005" s="24">
        <v>747143</v>
      </c>
      <c r="O1005" s="21">
        <f t="shared" si="31"/>
        <v>919848</v>
      </c>
    </row>
    <row r="1006" spans="1:15" s="16" customFormat="1" x14ac:dyDescent="0.35">
      <c r="A1006" s="17" t="s">
        <v>222</v>
      </c>
      <c r="B1006" s="17" t="s">
        <v>4411</v>
      </c>
      <c r="C1006" s="17">
        <v>68001</v>
      </c>
      <c r="D1006" s="17" t="s">
        <v>8682</v>
      </c>
      <c r="E1006" s="19">
        <v>168001001050</v>
      </c>
      <c r="F1006" s="19" t="s">
        <v>8689</v>
      </c>
      <c r="G1006" s="19">
        <v>168001006311</v>
      </c>
      <c r="H1006" s="18" t="s">
        <v>8690</v>
      </c>
      <c r="I1006" s="18" t="s">
        <v>8691</v>
      </c>
      <c r="J1006" s="17" t="s">
        <v>523</v>
      </c>
      <c r="K1006" s="17">
        <v>1</v>
      </c>
      <c r="L1006" s="24">
        <v>145130</v>
      </c>
      <c r="M1006" s="20">
        <f t="shared" si="30"/>
        <v>27575</v>
      </c>
      <c r="N1006" s="24">
        <v>747143</v>
      </c>
      <c r="O1006" s="21">
        <f t="shared" si="31"/>
        <v>919848</v>
      </c>
    </row>
    <row r="1007" spans="1:15" s="16" customFormat="1" ht="29" x14ac:dyDescent="0.35">
      <c r="A1007" s="17" t="s">
        <v>222</v>
      </c>
      <c r="B1007" s="17" t="s">
        <v>4411</v>
      </c>
      <c r="C1007" s="17">
        <v>68001</v>
      </c>
      <c r="D1007" s="17" t="s">
        <v>8682</v>
      </c>
      <c r="E1007" s="19">
        <v>168001001050</v>
      </c>
      <c r="F1007" s="19" t="s">
        <v>8689</v>
      </c>
      <c r="G1007" s="19">
        <v>168001002552</v>
      </c>
      <c r="H1007" s="18" t="s">
        <v>8692</v>
      </c>
      <c r="I1007" s="18" t="s">
        <v>8693</v>
      </c>
      <c r="J1007" s="17" t="s">
        <v>523</v>
      </c>
      <c r="K1007" s="17">
        <v>1</v>
      </c>
      <c r="L1007" s="24">
        <v>145130</v>
      </c>
      <c r="M1007" s="20">
        <f t="shared" si="30"/>
        <v>27575</v>
      </c>
      <c r="N1007" s="24">
        <v>747143</v>
      </c>
      <c r="O1007" s="21">
        <f t="shared" si="31"/>
        <v>919848</v>
      </c>
    </row>
    <row r="1008" spans="1:15" s="16" customFormat="1" ht="43.5" x14ac:dyDescent="0.35">
      <c r="A1008" s="17" t="s">
        <v>222</v>
      </c>
      <c r="B1008" s="17" t="s">
        <v>4411</v>
      </c>
      <c r="C1008" s="17">
        <v>68001</v>
      </c>
      <c r="D1008" s="17" t="s">
        <v>8682</v>
      </c>
      <c r="E1008" s="19">
        <v>168001006205</v>
      </c>
      <c r="F1008" s="19" t="s">
        <v>8694</v>
      </c>
      <c r="G1008" s="19">
        <v>168001006205</v>
      </c>
      <c r="H1008" s="18" t="s">
        <v>8695</v>
      </c>
      <c r="I1008" s="18" t="s">
        <v>8696</v>
      </c>
      <c r="J1008" s="17" t="s">
        <v>523</v>
      </c>
      <c r="K1008" s="17">
        <v>2</v>
      </c>
      <c r="L1008" s="24">
        <v>145130</v>
      </c>
      <c r="M1008" s="20">
        <f t="shared" si="30"/>
        <v>27575</v>
      </c>
      <c r="N1008" s="24">
        <v>747143</v>
      </c>
      <c r="O1008" s="21">
        <f t="shared" si="31"/>
        <v>919848</v>
      </c>
    </row>
    <row r="1009" spans="1:15" s="16" customFormat="1" ht="29" x14ac:dyDescent="0.35">
      <c r="A1009" s="17" t="s">
        <v>222</v>
      </c>
      <c r="B1009" s="17" t="s">
        <v>4411</v>
      </c>
      <c r="C1009" s="17">
        <v>68001</v>
      </c>
      <c r="D1009" s="17" t="s">
        <v>8682</v>
      </c>
      <c r="E1009" s="19">
        <v>168001006205</v>
      </c>
      <c r="F1009" s="19" t="s">
        <v>8694</v>
      </c>
      <c r="G1009" s="19">
        <v>268001004509</v>
      </c>
      <c r="H1009" s="18" t="s">
        <v>8697</v>
      </c>
      <c r="I1009" s="18" t="s">
        <v>8698</v>
      </c>
      <c r="J1009" s="17" t="s">
        <v>523</v>
      </c>
      <c r="K1009" s="17">
        <v>1</v>
      </c>
      <c r="L1009" s="24">
        <v>145130</v>
      </c>
      <c r="M1009" s="20">
        <f t="shared" si="30"/>
        <v>27575</v>
      </c>
      <c r="N1009" s="24">
        <v>747143</v>
      </c>
      <c r="O1009" s="21">
        <f t="shared" si="31"/>
        <v>919848</v>
      </c>
    </row>
    <row r="1010" spans="1:15" s="16" customFormat="1" ht="29" x14ac:dyDescent="0.35">
      <c r="A1010" s="17" t="s">
        <v>222</v>
      </c>
      <c r="B1010" s="17" t="s">
        <v>4411</v>
      </c>
      <c r="C1010" s="17">
        <v>68001</v>
      </c>
      <c r="D1010" s="17" t="s">
        <v>8682</v>
      </c>
      <c r="E1010" s="19">
        <v>168001006205</v>
      </c>
      <c r="F1010" s="19" t="s">
        <v>8694</v>
      </c>
      <c r="G1010" s="19">
        <v>268001001542</v>
      </c>
      <c r="H1010" s="18" t="s">
        <v>8699</v>
      </c>
      <c r="I1010" s="18" t="s">
        <v>8700</v>
      </c>
      <c r="J1010" s="17" t="s">
        <v>523</v>
      </c>
      <c r="K1010" s="17">
        <v>1</v>
      </c>
      <c r="L1010" s="24">
        <v>145130</v>
      </c>
      <c r="M1010" s="20">
        <f t="shared" si="30"/>
        <v>27575</v>
      </c>
      <c r="N1010" s="24">
        <v>747143</v>
      </c>
      <c r="O1010" s="21">
        <f t="shared" si="31"/>
        <v>919848</v>
      </c>
    </row>
    <row r="1011" spans="1:15" s="16" customFormat="1" x14ac:dyDescent="0.35">
      <c r="A1011" s="17" t="s">
        <v>222</v>
      </c>
      <c r="B1011" s="17" t="s">
        <v>4411</v>
      </c>
      <c r="C1011" s="17">
        <v>68001</v>
      </c>
      <c r="D1011" s="17" t="s">
        <v>8682</v>
      </c>
      <c r="E1011" s="19">
        <v>168001004962</v>
      </c>
      <c r="F1011" s="19" t="s">
        <v>8701</v>
      </c>
      <c r="G1011" s="19">
        <v>168001004059</v>
      </c>
      <c r="H1011" s="18" t="s">
        <v>8702</v>
      </c>
      <c r="I1011" s="18" t="s">
        <v>8703</v>
      </c>
      <c r="J1011" s="17" t="s">
        <v>523</v>
      </c>
      <c r="K1011" s="17">
        <v>1</v>
      </c>
      <c r="L1011" s="24">
        <v>145130</v>
      </c>
      <c r="M1011" s="20">
        <f t="shared" si="30"/>
        <v>27575</v>
      </c>
      <c r="N1011" s="24">
        <v>747143</v>
      </c>
      <c r="O1011" s="21">
        <f t="shared" si="31"/>
        <v>919848</v>
      </c>
    </row>
    <row r="1012" spans="1:15" s="16" customFormat="1" ht="29" x14ac:dyDescent="0.35">
      <c r="A1012" s="17" t="s">
        <v>222</v>
      </c>
      <c r="B1012" s="17" t="s">
        <v>4411</v>
      </c>
      <c r="C1012" s="17">
        <v>68001</v>
      </c>
      <c r="D1012" s="17" t="s">
        <v>8682</v>
      </c>
      <c r="E1012" s="19">
        <v>268001003022</v>
      </c>
      <c r="F1012" s="19" t="s">
        <v>8704</v>
      </c>
      <c r="G1012" s="19">
        <v>268001006838</v>
      </c>
      <c r="H1012" s="18" t="s">
        <v>8705</v>
      </c>
      <c r="I1012" s="18" t="s">
        <v>8706</v>
      </c>
      <c r="J1012" s="17" t="s">
        <v>535</v>
      </c>
      <c r="K1012" s="17">
        <v>1</v>
      </c>
      <c r="L1012" s="24">
        <v>145130</v>
      </c>
      <c r="M1012" s="20">
        <f t="shared" si="30"/>
        <v>27575</v>
      </c>
      <c r="N1012" s="24">
        <v>747143</v>
      </c>
      <c r="O1012" s="21">
        <f t="shared" si="31"/>
        <v>919848</v>
      </c>
    </row>
    <row r="1013" spans="1:15" s="16" customFormat="1" x14ac:dyDescent="0.35">
      <c r="A1013" s="17" t="s">
        <v>222</v>
      </c>
      <c r="B1013" s="17" t="s">
        <v>4411</v>
      </c>
      <c r="C1013" s="17">
        <v>68276</v>
      </c>
      <c r="D1013" s="17" t="s">
        <v>8707</v>
      </c>
      <c r="E1013" s="19">
        <v>168276000720</v>
      </c>
      <c r="F1013" s="19" t="s">
        <v>8708</v>
      </c>
      <c r="G1013" s="19">
        <v>268276000333</v>
      </c>
      <c r="H1013" s="18" t="s">
        <v>8709</v>
      </c>
      <c r="I1013" s="18" t="s">
        <v>8710</v>
      </c>
      <c r="J1013" s="17" t="s">
        <v>523</v>
      </c>
      <c r="K1013" s="17">
        <v>1</v>
      </c>
      <c r="L1013" s="24">
        <v>145130</v>
      </c>
      <c r="M1013" s="20">
        <f t="shared" si="30"/>
        <v>27575</v>
      </c>
      <c r="N1013" s="24">
        <v>747143</v>
      </c>
      <c r="O1013" s="21">
        <f t="shared" si="31"/>
        <v>919848</v>
      </c>
    </row>
    <row r="1014" spans="1:15" s="16" customFormat="1" ht="29" x14ac:dyDescent="0.35">
      <c r="A1014" s="17" t="s">
        <v>222</v>
      </c>
      <c r="B1014" s="17" t="s">
        <v>4411</v>
      </c>
      <c r="C1014" s="17">
        <v>68276</v>
      </c>
      <c r="D1014" s="17" t="s">
        <v>8707</v>
      </c>
      <c r="E1014" s="19">
        <v>168276000070</v>
      </c>
      <c r="F1014" s="19" t="s">
        <v>8711</v>
      </c>
      <c r="G1014" s="19">
        <v>268276001771</v>
      </c>
      <c r="H1014" s="18" t="s">
        <v>8712</v>
      </c>
      <c r="I1014" s="18" t="s">
        <v>8713</v>
      </c>
      <c r="J1014" s="17" t="s">
        <v>523</v>
      </c>
      <c r="K1014" s="17">
        <v>1</v>
      </c>
      <c r="L1014" s="24">
        <v>145130</v>
      </c>
      <c r="M1014" s="20">
        <f t="shared" si="30"/>
        <v>27575</v>
      </c>
      <c r="N1014" s="24">
        <v>747143</v>
      </c>
      <c r="O1014" s="21">
        <f t="shared" si="31"/>
        <v>919848</v>
      </c>
    </row>
    <row r="1015" spans="1:15" s="16" customFormat="1" ht="29" x14ac:dyDescent="0.35">
      <c r="A1015" s="17" t="s">
        <v>222</v>
      </c>
      <c r="B1015" s="17" t="s">
        <v>4411</v>
      </c>
      <c r="C1015" s="17">
        <v>68077</v>
      </c>
      <c r="D1015" s="17" t="s">
        <v>8714</v>
      </c>
      <c r="E1015" s="19">
        <v>268077000235</v>
      </c>
      <c r="F1015" s="19" t="s">
        <v>8715</v>
      </c>
      <c r="G1015" s="19">
        <v>268077000049</v>
      </c>
      <c r="H1015" s="18" t="s">
        <v>8716</v>
      </c>
      <c r="I1015" s="18" t="s">
        <v>3105</v>
      </c>
      <c r="J1015" s="17" t="s">
        <v>535</v>
      </c>
      <c r="K1015" s="17">
        <v>1</v>
      </c>
      <c r="L1015" s="24">
        <v>145130</v>
      </c>
      <c r="M1015" s="20">
        <f t="shared" si="30"/>
        <v>27575</v>
      </c>
      <c r="N1015" s="24">
        <v>747143</v>
      </c>
      <c r="O1015" s="21">
        <f t="shared" si="31"/>
        <v>919848</v>
      </c>
    </row>
    <row r="1016" spans="1:15" s="16" customFormat="1" ht="29" x14ac:dyDescent="0.35">
      <c r="A1016" s="17" t="s">
        <v>222</v>
      </c>
      <c r="B1016" s="17" t="s">
        <v>4411</v>
      </c>
      <c r="C1016" s="17">
        <v>68077</v>
      </c>
      <c r="D1016" s="17" t="s">
        <v>8714</v>
      </c>
      <c r="E1016" s="19">
        <v>168077000150</v>
      </c>
      <c r="F1016" s="19" t="s">
        <v>8717</v>
      </c>
      <c r="G1016" s="19">
        <v>268077000073</v>
      </c>
      <c r="H1016" s="18" t="s">
        <v>8718</v>
      </c>
      <c r="I1016" s="18" t="s">
        <v>3302</v>
      </c>
      <c r="J1016" s="17" t="s">
        <v>535</v>
      </c>
      <c r="K1016" s="17">
        <v>1</v>
      </c>
      <c r="L1016" s="24">
        <v>145130</v>
      </c>
      <c r="M1016" s="20">
        <f t="shared" si="30"/>
        <v>27575</v>
      </c>
      <c r="N1016" s="24">
        <v>747143</v>
      </c>
      <c r="O1016" s="21">
        <f t="shared" si="31"/>
        <v>919848</v>
      </c>
    </row>
    <row r="1017" spans="1:15" s="16" customFormat="1" ht="29" x14ac:dyDescent="0.35">
      <c r="A1017" s="17" t="s">
        <v>222</v>
      </c>
      <c r="B1017" s="17" t="s">
        <v>4411</v>
      </c>
      <c r="C1017" s="17">
        <v>68077</v>
      </c>
      <c r="D1017" s="17" t="s">
        <v>8714</v>
      </c>
      <c r="E1017" s="19">
        <v>168077000150</v>
      </c>
      <c r="F1017" s="19" t="s">
        <v>8717</v>
      </c>
      <c r="G1017" s="19">
        <v>268077000014</v>
      </c>
      <c r="H1017" s="18" t="s">
        <v>8719</v>
      </c>
      <c r="I1017" s="18" t="s">
        <v>8720</v>
      </c>
      <c r="J1017" s="17" t="s">
        <v>535</v>
      </c>
      <c r="K1017" s="17">
        <v>1</v>
      </c>
      <c r="L1017" s="24">
        <v>145130</v>
      </c>
      <c r="M1017" s="20">
        <f t="shared" si="30"/>
        <v>27575</v>
      </c>
      <c r="N1017" s="24">
        <v>747143</v>
      </c>
      <c r="O1017" s="21">
        <f t="shared" si="31"/>
        <v>919848</v>
      </c>
    </row>
    <row r="1018" spans="1:15" s="16" customFormat="1" ht="43.5" x14ac:dyDescent="0.35">
      <c r="A1018" s="17" t="s">
        <v>222</v>
      </c>
      <c r="B1018" s="17" t="s">
        <v>4411</v>
      </c>
      <c r="C1018" s="17">
        <v>68077</v>
      </c>
      <c r="D1018" s="17" t="s">
        <v>8714</v>
      </c>
      <c r="E1018" s="19">
        <v>168077000150</v>
      </c>
      <c r="F1018" s="19" t="s">
        <v>8717</v>
      </c>
      <c r="G1018" s="19">
        <v>268077000031</v>
      </c>
      <c r="H1018" s="18" t="s">
        <v>8721</v>
      </c>
      <c r="I1018" s="18" t="s">
        <v>8722</v>
      </c>
      <c r="J1018" s="17" t="s">
        <v>535</v>
      </c>
      <c r="K1018" s="17">
        <v>1</v>
      </c>
      <c r="L1018" s="24">
        <v>145130</v>
      </c>
      <c r="M1018" s="20">
        <f t="shared" si="30"/>
        <v>27575</v>
      </c>
      <c r="N1018" s="24">
        <v>747143</v>
      </c>
      <c r="O1018" s="21">
        <f t="shared" si="31"/>
        <v>919848</v>
      </c>
    </row>
    <row r="1019" spans="1:15" s="16" customFormat="1" ht="29" x14ac:dyDescent="0.35">
      <c r="A1019" s="17" t="s">
        <v>222</v>
      </c>
      <c r="B1019" s="17" t="s">
        <v>4411</v>
      </c>
      <c r="C1019" s="17">
        <v>68077</v>
      </c>
      <c r="D1019" s="17" t="s">
        <v>8714</v>
      </c>
      <c r="E1019" s="19">
        <v>168077000150</v>
      </c>
      <c r="F1019" s="19" t="s">
        <v>8717</v>
      </c>
      <c r="G1019" s="19">
        <v>168077000125</v>
      </c>
      <c r="H1019" s="18" t="s">
        <v>8723</v>
      </c>
      <c r="I1019" s="18" t="s">
        <v>8724</v>
      </c>
      <c r="J1019" s="17" t="s">
        <v>523</v>
      </c>
      <c r="K1019" s="17">
        <v>1</v>
      </c>
      <c r="L1019" s="24">
        <v>145130</v>
      </c>
      <c r="M1019" s="20">
        <f t="shared" si="30"/>
        <v>27575</v>
      </c>
      <c r="N1019" s="24">
        <v>747143</v>
      </c>
      <c r="O1019" s="21">
        <f t="shared" si="31"/>
        <v>919848</v>
      </c>
    </row>
    <row r="1020" spans="1:15" s="16" customFormat="1" ht="29" x14ac:dyDescent="0.35">
      <c r="A1020" s="17" t="s">
        <v>222</v>
      </c>
      <c r="B1020" s="17" t="s">
        <v>4411</v>
      </c>
      <c r="C1020" s="17">
        <v>68077</v>
      </c>
      <c r="D1020" s="17" t="s">
        <v>8714</v>
      </c>
      <c r="E1020" s="19">
        <v>168077000150</v>
      </c>
      <c r="F1020" s="19" t="s">
        <v>8717</v>
      </c>
      <c r="G1020" s="19">
        <v>168077000117</v>
      </c>
      <c r="H1020" s="18" t="s">
        <v>8725</v>
      </c>
      <c r="I1020" s="18" t="s">
        <v>8726</v>
      </c>
      <c r="J1020" s="17" t="s">
        <v>523</v>
      </c>
      <c r="K1020" s="17">
        <v>1</v>
      </c>
      <c r="L1020" s="24">
        <v>145130</v>
      </c>
      <c r="M1020" s="20">
        <f t="shared" si="30"/>
        <v>27575</v>
      </c>
      <c r="N1020" s="24">
        <v>1006667</v>
      </c>
      <c r="O1020" s="21">
        <f t="shared" si="31"/>
        <v>1179372</v>
      </c>
    </row>
    <row r="1021" spans="1:15" s="16" customFormat="1" ht="29" x14ac:dyDescent="0.35">
      <c r="A1021" s="17" t="s">
        <v>222</v>
      </c>
      <c r="B1021" s="17" t="s">
        <v>4411</v>
      </c>
      <c r="C1021" s="17">
        <v>68167</v>
      </c>
      <c r="D1021" s="17" t="s">
        <v>8727</v>
      </c>
      <c r="E1021" s="19">
        <v>168167000388</v>
      </c>
      <c r="F1021" s="19" t="s">
        <v>8728</v>
      </c>
      <c r="G1021" s="19">
        <v>168167000388</v>
      </c>
      <c r="H1021" s="18" t="s">
        <v>8728</v>
      </c>
      <c r="I1021" s="18" t="s">
        <v>8729</v>
      </c>
      <c r="J1021" s="17" t="s">
        <v>523</v>
      </c>
      <c r="K1021" s="17">
        <v>2</v>
      </c>
      <c r="L1021" s="24">
        <v>145130</v>
      </c>
      <c r="M1021" s="20">
        <f t="shared" si="30"/>
        <v>27575</v>
      </c>
      <c r="N1021" s="24">
        <v>1006667</v>
      </c>
      <c r="O1021" s="21">
        <f t="shared" si="31"/>
        <v>1179372</v>
      </c>
    </row>
    <row r="1022" spans="1:15" s="16" customFormat="1" ht="29" x14ac:dyDescent="0.35">
      <c r="A1022" s="17" t="s">
        <v>222</v>
      </c>
      <c r="B1022" s="17" t="s">
        <v>4411</v>
      </c>
      <c r="C1022" s="17">
        <v>68167</v>
      </c>
      <c r="D1022" s="17" t="s">
        <v>8727</v>
      </c>
      <c r="E1022" s="19">
        <v>268167000633</v>
      </c>
      <c r="F1022" s="19" t="s">
        <v>8730</v>
      </c>
      <c r="G1022" s="19">
        <v>268167000021</v>
      </c>
      <c r="H1022" s="18" t="s">
        <v>8731</v>
      </c>
      <c r="I1022" s="18" t="s">
        <v>8732</v>
      </c>
      <c r="J1022" s="17" t="s">
        <v>535</v>
      </c>
      <c r="K1022" s="17">
        <v>1</v>
      </c>
      <c r="L1022" s="24">
        <v>145130</v>
      </c>
      <c r="M1022" s="20">
        <f t="shared" si="30"/>
        <v>27575</v>
      </c>
      <c r="N1022" s="24">
        <v>1006667</v>
      </c>
      <c r="O1022" s="21">
        <f t="shared" si="31"/>
        <v>1179372</v>
      </c>
    </row>
    <row r="1023" spans="1:15" s="16" customFormat="1" ht="29" x14ac:dyDescent="0.35">
      <c r="A1023" s="17" t="s">
        <v>222</v>
      </c>
      <c r="B1023" s="17" t="s">
        <v>4411</v>
      </c>
      <c r="C1023" s="17">
        <v>68190</v>
      </c>
      <c r="D1023" s="17" t="s">
        <v>8733</v>
      </c>
      <c r="E1023" s="19">
        <v>268190000292</v>
      </c>
      <c r="F1023" s="19" t="s">
        <v>8734</v>
      </c>
      <c r="G1023" s="19">
        <v>268190001736</v>
      </c>
      <c r="H1023" s="18" t="s">
        <v>8735</v>
      </c>
      <c r="I1023" s="18" t="s">
        <v>8736</v>
      </c>
      <c r="J1023" s="17" t="s">
        <v>535</v>
      </c>
      <c r="K1023" s="17">
        <v>1</v>
      </c>
      <c r="L1023" s="24">
        <v>145130</v>
      </c>
      <c r="M1023" s="20">
        <f t="shared" si="30"/>
        <v>27575</v>
      </c>
      <c r="N1023" s="24">
        <v>1006667</v>
      </c>
      <c r="O1023" s="21">
        <f t="shared" si="31"/>
        <v>1179372</v>
      </c>
    </row>
    <row r="1024" spans="1:15" s="16" customFormat="1" ht="58" x14ac:dyDescent="0.35">
      <c r="A1024" s="17" t="s">
        <v>222</v>
      </c>
      <c r="B1024" s="17" t="s">
        <v>4411</v>
      </c>
      <c r="C1024" s="17">
        <v>68190</v>
      </c>
      <c r="D1024" s="17" t="s">
        <v>8733</v>
      </c>
      <c r="E1024" s="19">
        <v>168190000271</v>
      </c>
      <c r="F1024" s="19" t="s">
        <v>8737</v>
      </c>
      <c r="G1024" s="19">
        <v>168190000271</v>
      </c>
      <c r="H1024" s="18" t="s">
        <v>8738</v>
      </c>
      <c r="I1024" s="18" t="s">
        <v>8739</v>
      </c>
      <c r="J1024" s="17" t="s">
        <v>523</v>
      </c>
      <c r="K1024" s="17">
        <v>4</v>
      </c>
      <c r="L1024" s="24">
        <v>145130</v>
      </c>
      <c r="M1024" s="20">
        <f t="shared" si="30"/>
        <v>27575</v>
      </c>
      <c r="N1024" s="24">
        <v>1006667</v>
      </c>
      <c r="O1024" s="21">
        <f t="shared" si="31"/>
        <v>1179372</v>
      </c>
    </row>
    <row r="1025" spans="1:15" s="16" customFormat="1" ht="29" x14ac:dyDescent="0.35">
      <c r="A1025" s="17" t="s">
        <v>222</v>
      </c>
      <c r="B1025" s="17" t="s">
        <v>4411</v>
      </c>
      <c r="C1025" s="17">
        <v>68190</v>
      </c>
      <c r="D1025" s="17" t="s">
        <v>8733</v>
      </c>
      <c r="E1025" s="19">
        <v>268190001574</v>
      </c>
      <c r="F1025" s="19" t="s">
        <v>8740</v>
      </c>
      <c r="G1025" s="19">
        <v>268190000110</v>
      </c>
      <c r="H1025" s="18" t="s">
        <v>8741</v>
      </c>
      <c r="I1025" s="18" t="s">
        <v>8742</v>
      </c>
      <c r="J1025" s="17" t="s">
        <v>535</v>
      </c>
      <c r="K1025" s="17">
        <v>1</v>
      </c>
      <c r="L1025" s="24">
        <v>145130</v>
      </c>
      <c r="M1025" s="20">
        <f t="shared" si="30"/>
        <v>27575</v>
      </c>
      <c r="N1025" s="24">
        <v>1006667</v>
      </c>
      <c r="O1025" s="21">
        <f t="shared" si="31"/>
        <v>1179372</v>
      </c>
    </row>
    <row r="1026" spans="1:15" s="16" customFormat="1" ht="29" x14ac:dyDescent="0.35">
      <c r="A1026" s="17" t="s">
        <v>222</v>
      </c>
      <c r="B1026" s="17" t="s">
        <v>4411</v>
      </c>
      <c r="C1026" s="17">
        <v>68190</v>
      </c>
      <c r="D1026" s="17" t="s">
        <v>8733</v>
      </c>
      <c r="E1026" s="19">
        <v>268190001574</v>
      </c>
      <c r="F1026" s="19" t="s">
        <v>8740</v>
      </c>
      <c r="G1026" s="19">
        <v>268190000641</v>
      </c>
      <c r="H1026" s="18" t="s">
        <v>8743</v>
      </c>
      <c r="I1026" s="18" t="s">
        <v>8744</v>
      </c>
      <c r="J1026" s="17" t="s">
        <v>535</v>
      </c>
      <c r="K1026" s="17">
        <v>1</v>
      </c>
      <c r="L1026" s="24">
        <v>145130</v>
      </c>
      <c r="M1026" s="20">
        <f t="shared" si="30"/>
        <v>27575</v>
      </c>
      <c r="N1026" s="24">
        <v>1006667</v>
      </c>
      <c r="O1026" s="21">
        <f t="shared" si="31"/>
        <v>1179372</v>
      </c>
    </row>
    <row r="1027" spans="1:15" s="16" customFormat="1" ht="29" x14ac:dyDescent="0.35">
      <c r="A1027" s="17" t="s">
        <v>222</v>
      </c>
      <c r="B1027" s="17" t="s">
        <v>4411</v>
      </c>
      <c r="C1027" s="17">
        <v>68190</v>
      </c>
      <c r="D1027" s="17" t="s">
        <v>8733</v>
      </c>
      <c r="E1027" s="19">
        <v>268190000381</v>
      </c>
      <c r="F1027" s="19" t="s">
        <v>8745</v>
      </c>
      <c r="G1027" s="19">
        <v>268190001931</v>
      </c>
      <c r="H1027" s="18" t="s">
        <v>8746</v>
      </c>
      <c r="I1027" s="18" t="s">
        <v>8747</v>
      </c>
      <c r="J1027" s="17" t="s">
        <v>535</v>
      </c>
      <c r="K1027" s="17">
        <v>1</v>
      </c>
      <c r="L1027" s="24">
        <v>145130</v>
      </c>
      <c r="M1027" s="20">
        <f t="shared" si="30"/>
        <v>27575</v>
      </c>
      <c r="N1027" s="24">
        <v>1006667</v>
      </c>
      <c r="O1027" s="21">
        <f t="shared" si="31"/>
        <v>1179372</v>
      </c>
    </row>
    <row r="1028" spans="1:15" s="16" customFormat="1" ht="29" x14ac:dyDescent="0.35">
      <c r="A1028" s="17" t="s">
        <v>222</v>
      </c>
      <c r="B1028" s="17" t="s">
        <v>4411</v>
      </c>
      <c r="C1028" s="17">
        <v>68190</v>
      </c>
      <c r="D1028" s="17" t="s">
        <v>8733</v>
      </c>
      <c r="E1028" s="19">
        <v>268190000713</v>
      </c>
      <c r="F1028" s="19" t="s">
        <v>8748</v>
      </c>
      <c r="G1028" s="19">
        <v>268190000144</v>
      </c>
      <c r="H1028" s="18" t="s">
        <v>8749</v>
      </c>
      <c r="I1028" s="18" t="s">
        <v>2778</v>
      </c>
      <c r="J1028" s="17" t="s">
        <v>535</v>
      </c>
      <c r="K1028" s="17">
        <v>1</v>
      </c>
      <c r="L1028" s="24">
        <v>145130</v>
      </c>
      <c r="M1028" s="20">
        <f t="shared" si="30"/>
        <v>27575</v>
      </c>
      <c r="N1028" s="24">
        <v>444517</v>
      </c>
      <c r="O1028" s="21">
        <f t="shared" si="31"/>
        <v>617222</v>
      </c>
    </row>
    <row r="1029" spans="1:15" s="16" customFormat="1" ht="29" x14ac:dyDescent="0.35">
      <c r="A1029" s="17" t="s">
        <v>222</v>
      </c>
      <c r="B1029" s="17" t="s">
        <v>4411</v>
      </c>
      <c r="C1029" s="17">
        <v>68190</v>
      </c>
      <c r="D1029" s="17" t="s">
        <v>8733</v>
      </c>
      <c r="E1029" s="19">
        <v>268190000594</v>
      </c>
      <c r="F1029" s="19" t="s">
        <v>8750</v>
      </c>
      <c r="G1029" s="19">
        <v>268190000217</v>
      </c>
      <c r="H1029" s="18" t="s">
        <v>8751</v>
      </c>
      <c r="I1029" s="18" t="s">
        <v>1227</v>
      </c>
      <c r="J1029" s="17" t="s">
        <v>535</v>
      </c>
      <c r="K1029" s="17">
        <v>1</v>
      </c>
      <c r="L1029" s="24">
        <v>145130</v>
      </c>
      <c r="M1029" s="20">
        <f t="shared" si="30"/>
        <v>27575</v>
      </c>
      <c r="N1029" s="24">
        <v>444517</v>
      </c>
      <c r="O1029" s="21">
        <f t="shared" si="31"/>
        <v>617222</v>
      </c>
    </row>
    <row r="1030" spans="1:15" s="16" customFormat="1" ht="29" x14ac:dyDescent="0.35">
      <c r="A1030" s="17" t="s">
        <v>222</v>
      </c>
      <c r="B1030" s="17" t="s">
        <v>4411</v>
      </c>
      <c r="C1030" s="17">
        <v>68235</v>
      </c>
      <c r="D1030" s="17" t="s">
        <v>8752</v>
      </c>
      <c r="E1030" s="19">
        <v>168235000022</v>
      </c>
      <c r="F1030" s="19" t="s">
        <v>8753</v>
      </c>
      <c r="G1030" s="19">
        <v>268235000116</v>
      </c>
      <c r="H1030" s="18" t="s">
        <v>8754</v>
      </c>
      <c r="I1030" s="18" t="s">
        <v>8755</v>
      </c>
      <c r="J1030" s="17" t="s">
        <v>535</v>
      </c>
      <c r="K1030" s="17">
        <v>1</v>
      </c>
      <c r="L1030" s="24">
        <v>145130</v>
      </c>
      <c r="M1030" s="20">
        <f t="shared" si="30"/>
        <v>27575</v>
      </c>
      <c r="N1030" s="24">
        <v>444517</v>
      </c>
      <c r="O1030" s="21">
        <f t="shared" si="31"/>
        <v>617222</v>
      </c>
    </row>
    <row r="1031" spans="1:15" s="16" customFormat="1" ht="43.5" x14ac:dyDescent="0.35">
      <c r="A1031" s="17" t="s">
        <v>222</v>
      </c>
      <c r="B1031" s="17" t="s">
        <v>4411</v>
      </c>
      <c r="C1031" s="17">
        <v>68235</v>
      </c>
      <c r="D1031" s="17" t="s">
        <v>8752</v>
      </c>
      <c r="E1031" s="19">
        <v>168235000022</v>
      </c>
      <c r="F1031" s="19" t="s">
        <v>8753</v>
      </c>
      <c r="G1031" s="19">
        <v>268235000515</v>
      </c>
      <c r="H1031" s="18" t="s">
        <v>8756</v>
      </c>
      <c r="I1031" s="18" t="s">
        <v>8757</v>
      </c>
      <c r="J1031" s="17" t="s">
        <v>535</v>
      </c>
      <c r="K1031" s="17">
        <v>1</v>
      </c>
      <c r="L1031" s="24">
        <v>145130</v>
      </c>
      <c r="M1031" s="20">
        <f t="shared" ref="M1031:M1094" si="32">ROUND(L1031*0.19,0)</f>
        <v>27575</v>
      </c>
      <c r="N1031" s="24">
        <v>444517</v>
      </c>
      <c r="O1031" s="21">
        <f t="shared" ref="O1031:O1094" si="33">+L1031+M1031+N1031</f>
        <v>617222</v>
      </c>
    </row>
    <row r="1032" spans="1:15" s="16" customFormat="1" ht="29" x14ac:dyDescent="0.35">
      <c r="A1032" s="17" t="s">
        <v>222</v>
      </c>
      <c r="B1032" s="17" t="s">
        <v>4411</v>
      </c>
      <c r="C1032" s="17">
        <v>68235</v>
      </c>
      <c r="D1032" s="17" t="s">
        <v>8752</v>
      </c>
      <c r="E1032" s="19">
        <v>268235000086</v>
      </c>
      <c r="F1032" s="19" t="s">
        <v>8758</v>
      </c>
      <c r="G1032" s="19">
        <v>268235000086</v>
      </c>
      <c r="H1032" s="18" t="s">
        <v>8758</v>
      </c>
      <c r="I1032" s="18" t="s">
        <v>8759</v>
      </c>
      <c r="J1032" s="17" t="s">
        <v>535</v>
      </c>
      <c r="K1032" s="17">
        <v>1</v>
      </c>
      <c r="L1032" s="24">
        <v>145130</v>
      </c>
      <c r="M1032" s="20">
        <f t="shared" si="32"/>
        <v>27575</v>
      </c>
      <c r="N1032" s="24">
        <v>444517</v>
      </c>
      <c r="O1032" s="21">
        <f t="shared" si="33"/>
        <v>617222</v>
      </c>
    </row>
    <row r="1033" spans="1:15" s="16" customFormat="1" ht="43.5" x14ac:dyDescent="0.35">
      <c r="A1033" s="17" t="s">
        <v>222</v>
      </c>
      <c r="B1033" s="17" t="s">
        <v>4411</v>
      </c>
      <c r="C1033" s="17">
        <v>68235</v>
      </c>
      <c r="D1033" s="17" t="s">
        <v>8752</v>
      </c>
      <c r="E1033" s="19">
        <v>268235000639</v>
      </c>
      <c r="F1033" s="19" t="s">
        <v>8760</v>
      </c>
      <c r="G1033" s="19">
        <v>268235000639</v>
      </c>
      <c r="H1033" s="18" t="s">
        <v>8760</v>
      </c>
      <c r="I1033" s="18" t="s">
        <v>8761</v>
      </c>
      <c r="J1033" s="17" t="s">
        <v>535</v>
      </c>
      <c r="K1033" s="17">
        <v>1</v>
      </c>
      <c r="L1033" s="24">
        <v>145130</v>
      </c>
      <c r="M1033" s="20">
        <f t="shared" si="32"/>
        <v>27575</v>
      </c>
      <c r="N1033" s="24">
        <v>444517</v>
      </c>
      <c r="O1033" s="21">
        <f t="shared" si="33"/>
        <v>617222</v>
      </c>
    </row>
    <row r="1034" spans="1:15" s="16" customFormat="1" ht="29" x14ac:dyDescent="0.35">
      <c r="A1034" s="17" t="s">
        <v>222</v>
      </c>
      <c r="B1034" s="17" t="s">
        <v>4411</v>
      </c>
      <c r="C1034" s="17">
        <v>68406</v>
      </c>
      <c r="D1034" s="17" t="s">
        <v>4755</v>
      </c>
      <c r="E1034" s="19">
        <v>268406000161</v>
      </c>
      <c r="F1034" s="19" t="s">
        <v>8762</v>
      </c>
      <c r="G1034" s="19">
        <v>268406000713</v>
      </c>
      <c r="H1034" s="18" t="s">
        <v>8763</v>
      </c>
      <c r="I1034" s="18" t="s">
        <v>8764</v>
      </c>
      <c r="J1034" s="17" t="s">
        <v>535</v>
      </c>
      <c r="K1034" s="17">
        <v>1</v>
      </c>
      <c r="L1034" s="24">
        <v>145130</v>
      </c>
      <c r="M1034" s="20">
        <f t="shared" si="32"/>
        <v>27575</v>
      </c>
      <c r="N1034" s="24">
        <v>444517</v>
      </c>
      <c r="O1034" s="21">
        <f t="shared" si="33"/>
        <v>617222</v>
      </c>
    </row>
    <row r="1035" spans="1:15" s="16" customFormat="1" ht="29" x14ac:dyDescent="0.35">
      <c r="A1035" s="17" t="s">
        <v>222</v>
      </c>
      <c r="B1035" s="17" t="s">
        <v>4411</v>
      </c>
      <c r="C1035" s="17">
        <v>68406</v>
      </c>
      <c r="D1035" s="17" t="s">
        <v>4755</v>
      </c>
      <c r="E1035" s="19">
        <v>168406000336</v>
      </c>
      <c r="F1035" s="19" t="s">
        <v>8765</v>
      </c>
      <c r="G1035" s="19">
        <v>268406000021</v>
      </c>
      <c r="H1035" s="18" t="s">
        <v>8766</v>
      </c>
      <c r="I1035" s="18" t="s">
        <v>8767</v>
      </c>
      <c r="J1035" s="17" t="s">
        <v>535</v>
      </c>
      <c r="K1035" s="17">
        <v>1</v>
      </c>
      <c r="L1035" s="24">
        <v>145130</v>
      </c>
      <c r="M1035" s="20">
        <f t="shared" si="32"/>
        <v>27575</v>
      </c>
      <c r="N1035" s="24">
        <v>444517</v>
      </c>
      <c r="O1035" s="21">
        <f t="shared" si="33"/>
        <v>617222</v>
      </c>
    </row>
    <row r="1036" spans="1:15" s="16" customFormat="1" ht="29" x14ac:dyDescent="0.35">
      <c r="A1036" s="17" t="s">
        <v>222</v>
      </c>
      <c r="B1036" s="17" t="s">
        <v>4411</v>
      </c>
      <c r="C1036" s="17">
        <v>68406</v>
      </c>
      <c r="D1036" s="17" t="s">
        <v>4755</v>
      </c>
      <c r="E1036" s="19">
        <v>168406000336</v>
      </c>
      <c r="F1036" s="19" t="s">
        <v>8765</v>
      </c>
      <c r="G1036" s="19">
        <v>268406000063</v>
      </c>
      <c r="H1036" s="18" t="s">
        <v>8768</v>
      </c>
      <c r="I1036" s="18" t="s">
        <v>1472</v>
      </c>
      <c r="J1036" s="17" t="s">
        <v>535</v>
      </c>
      <c r="K1036" s="17">
        <v>1</v>
      </c>
      <c r="L1036" s="24">
        <v>145130</v>
      </c>
      <c r="M1036" s="20">
        <f t="shared" si="32"/>
        <v>27575</v>
      </c>
      <c r="N1036" s="24">
        <v>444517</v>
      </c>
      <c r="O1036" s="21">
        <f t="shared" si="33"/>
        <v>617222</v>
      </c>
    </row>
    <row r="1037" spans="1:15" s="16" customFormat="1" ht="29" x14ac:dyDescent="0.35">
      <c r="A1037" s="17" t="s">
        <v>222</v>
      </c>
      <c r="B1037" s="17" t="s">
        <v>4411</v>
      </c>
      <c r="C1037" s="17">
        <v>68406</v>
      </c>
      <c r="D1037" s="17" t="s">
        <v>4755</v>
      </c>
      <c r="E1037" s="19">
        <v>268406000098</v>
      </c>
      <c r="F1037" s="19" t="s">
        <v>8769</v>
      </c>
      <c r="G1037" s="19">
        <v>268406000489</v>
      </c>
      <c r="H1037" s="18" t="s">
        <v>8770</v>
      </c>
      <c r="I1037" s="18" t="s">
        <v>8771</v>
      </c>
      <c r="J1037" s="17" t="s">
        <v>535</v>
      </c>
      <c r="K1037" s="17">
        <v>1</v>
      </c>
      <c r="L1037" s="24">
        <v>145130</v>
      </c>
      <c r="M1037" s="20">
        <f t="shared" si="32"/>
        <v>27575</v>
      </c>
      <c r="N1037" s="24">
        <v>444517</v>
      </c>
      <c r="O1037" s="21">
        <f t="shared" si="33"/>
        <v>617222</v>
      </c>
    </row>
    <row r="1038" spans="1:15" s="16" customFormat="1" ht="29" x14ac:dyDescent="0.35">
      <c r="A1038" s="17" t="s">
        <v>222</v>
      </c>
      <c r="B1038" s="17" t="s">
        <v>4411</v>
      </c>
      <c r="C1038" s="17">
        <v>68406</v>
      </c>
      <c r="D1038" s="17" t="s">
        <v>4755</v>
      </c>
      <c r="E1038" s="19">
        <v>268406000098</v>
      </c>
      <c r="F1038" s="19" t="s">
        <v>8769</v>
      </c>
      <c r="G1038" s="19">
        <v>268406001124</v>
      </c>
      <c r="H1038" s="18" t="s">
        <v>8772</v>
      </c>
      <c r="I1038" s="18" t="s">
        <v>8773</v>
      </c>
      <c r="J1038" s="17" t="s">
        <v>535</v>
      </c>
      <c r="K1038" s="17">
        <v>1</v>
      </c>
      <c r="L1038" s="24">
        <v>145130</v>
      </c>
      <c r="M1038" s="20">
        <f t="shared" si="32"/>
        <v>27575</v>
      </c>
      <c r="N1038" s="24">
        <v>444517</v>
      </c>
      <c r="O1038" s="21">
        <f t="shared" si="33"/>
        <v>617222</v>
      </c>
    </row>
    <row r="1039" spans="1:15" s="16" customFormat="1" ht="29" x14ac:dyDescent="0.35">
      <c r="A1039" s="17" t="s">
        <v>222</v>
      </c>
      <c r="B1039" s="17" t="s">
        <v>4411</v>
      </c>
      <c r="C1039" s="17">
        <v>68406</v>
      </c>
      <c r="D1039" s="17" t="s">
        <v>4755</v>
      </c>
      <c r="E1039" s="19">
        <v>268406000098</v>
      </c>
      <c r="F1039" s="19" t="s">
        <v>8769</v>
      </c>
      <c r="G1039" s="19">
        <v>268406000128</v>
      </c>
      <c r="H1039" s="18" t="s">
        <v>8774</v>
      </c>
      <c r="I1039" s="18" t="s">
        <v>8775</v>
      </c>
      <c r="J1039" s="17" t="s">
        <v>535</v>
      </c>
      <c r="K1039" s="17">
        <v>1</v>
      </c>
      <c r="L1039" s="24">
        <v>145130</v>
      </c>
      <c r="M1039" s="20">
        <f t="shared" si="32"/>
        <v>27575</v>
      </c>
      <c r="N1039" s="24">
        <v>444517</v>
      </c>
      <c r="O1039" s="21">
        <f t="shared" si="33"/>
        <v>617222</v>
      </c>
    </row>
    <row r="1040" spans="1:15" s="16" customFormat="1" ht="43.5" x14ac:dyDescent="0.35">
      <c r="A1040" s="17" t="s">
        <v>222</v>
      </c>
      <c r="B1040" s="17" t="s">
        <v>4411</v>
      </c>
      <c r="C1040" s="17">
        <v>68575</v>
      </c>
      <c r="D1040" s="17" t="s">
        <v>4700</v>
      </c>
      <c r="E1040" s="19">
        <v>168575000329</v>
      </c>
      <c r="F1040" s="19" t="s">
        <v>4701</v>
      </c>
      <c r="G1040" s="19">
        <v>168575000493</v>
      </c>
      <c r="H1040" s="18" t="s">
        <v>8776</v>
      </c>
      <c r="I1040" s="18" t="s">
        <v>8777</v>
      </c>
      <c r="J1040" s="17" t="s">
        <v>523</v>
      </c>
      <c r="K1040" s="17">
        <v>2</v>
      </c>
      <c r="L1040" s="24">
        <v>145130</v>
      </c>
      <c r="M1040" s="20">
        <f t="shared" si="32"/>
        <v>27575</v>
      </c>
      <c r="N1040" s="24">
        <v>444517</v>
      </c>
      <c r="O1040" s="21">
        <f t="shared" si="33"/>
        <v>617222</v>
      </c>
    </row>
    <row r="1041" spans="1:15" s="16" customFormat="1" ht="29" x14ac:dyDescent="0.35">
      <c r="A1041" s="17" t="s">
        <v>222</v>
      </c>
      <c r="B1041" s="17" t="s">
        <v>4411</v>
      </c>
      <c r="C1041" s="17">
        <v>68575</v>
      </c>
      <c r="D1041" s="17" t="s">
        <v>4700</v>
      </c>
      <c r="E1041" s="19">
        <v>168575000329</v>
      </c>
      <c r="F1041" s="19" t="s">
        <v>4701</v>
      </c>
      <c r="G1041" s="19">
        <v>268575000528</v>
      </c>
      <c r="H1041" s="18" t="s">
        <v>8778</v>
      </c>
      <c r="I1041" s="18" t="s">
        <v>8779</v>
      </c>
      <c r="J1041" s="17" t="s">
        <v>535</v>
      </c>
      <c r="K1041" s="17">
        <v>1</v>
      </c>
      <c r="L1041" s="24">
        <v>145130</v>
      </c>
      <c r="M1041" s="20">
        <f t="shared" si="32"/>
        <v>27575</v>
      </c>
      <c r="N1041" s="24">
        <v>444517</v>
      </c>
      <c r="O1041" s="21">
        <f t="shared" si="33"/>
        <v>617222</v>
      </c>
    </row>
    <row r="1042" spans="1:15" s="16" customFormat="1" ht="29" x14ac:dyDescent="0.35">
      <c r="A1042" s="17" t="s">
        <v>222</v>
      </c>
      <c r="B1042" s="17" t="s">
        <v>4411</v>
      </c>
      <c r="C1042" s="17">
        <v>68575</v>
      </c>
      <c r="D1042" s="17" t="s">
        <v>4700</v>
      </c>
      <c r="E1042" s="19">
        <v>268575000056</v>
      </c>
      <c r="F1042" s="19" t="s">
        <v>8780</v>
      </c>
      <c r="G1042" s="19">
        <v>268575000137</v>
      </c>
      <c r="H1042" s="18" t="s">
        <v>8781</v>
      </c>
      <c r="I1042" s="18" t="s">
        <v>8782</v>
      </c>
      <c r="J1042" s="17" t="s">
        <v>535</v>
      </c>
      <c r="K1042" s="17">
        <v>1</v>
      </c>
      <c r="L1042" s="24">
        <v>145130</v>
      </c>
      <c r="M1042" s="20">
        <f t="shared" si="32"/>
        <v>27575</v>
      </c>
      <c r="N1042" s="24">
        <v>444517</v>
      </c>
      <c r="O1042" s="21">
        <f t="shared" si="33"/>
        <v>617222</v>
      </c>
    </row>
    <row r="1043" spans="1:15" s="16" customFormat="1" ht="29" x14ac:dyDescent="0.35">
      <c r="A1043" s="17" t="s">
        <v>222</v>
      </c>
      <c r="B1043" s="17" t="s">
        <v>4411</v>
      </c>
      <c r="C1043" s="17">
        <v>68575</v>
      </c>
      <c r="D1043" s="17" t="s">
        <v>4700</v>
      </c>
      <c r="E1043" s="19">
        <v>268575000056</v>
      </c>
      <c r="F1043" s="19" t="s">
        <v>8780</v>
      </c>
      <c r="G1043" s="19">
        <v>268575000421</v>
      </c>
      <c r="H1043" s="18" t="s">
        <v>8783</v>
      </c>
      <c r="I1043" s="18" t="s">
        <v>8784</v>
      </c>
      <c r="J1043" s="17" t="s">
        <v>535</v>
      </c>
      <c r="K1043" s="17">
        <v>1</v>
      </c>
      <c r="L1043" s="24">
        <v>145130</v>
      </c>
      <c r="M1043" s="20">
        <f t="shared" si="32"/>
        <v>27575</v>
      </c>
      <c r="N1043" s="24">
        <v>444517</v>
      </c>
      <c r="O1043" s="21">
        <f t="shared" si="33"/>
        <v>617222</v>
      </c>
    </row>
    <row r="1044" spans="1:15" s="16" customFormat="1" ht="29" x14ac:dyDescent="0.35">
      <c r="A1044" s="17" t="s">
        <v>222</v>
      </c>
      <c r="B1044" s="17" t="s">
        <v>4411</v>
      </c>
      <c r="C1044" s="17">
        <v>68575</v>
      </c>
      <c r="D1044" s="17" t="s">
        <v>4700</v>
      </c>
      <c r="E1044" s="19">
        <v>268575000056</v>
      </c>
      <c r="F1044" s="19" t="s">
        <v>8780</v>
      </c>
      <c r="G1044" s="19">
        <v>268575000307</v>
      </c>
      <c r="H1044" s="18" t="s">
        <v>8785</v>
      </c>
      <c r="I1044" s="18" t="s">
        <v>5506</v>
      </c>
      <c r="J1044" s="17" t="s">
        <v>535</v>
      </c>
      <c r="K1044" s="17">
        <v>1</v>
      </c>
      <c r="L1044" s="24">
        <v>145130</v>
      </c>
      <c r="M1044" s="20">
        <f t="shared" si="32"/>
        <v>27575</v>
      </c>
      <c r="N1044" s="24">
        <v>444517</v>
      </c>
      <c r="O1044" s="21">
        <f t="shared" si="33"/>
        <v>617222</v>
      </c>
    </row>
    <row r="1045" spans="1:15" s="16" customFormat="1" ht="29" x14ac:dyDescent="0.35">
      <c r="A1045" s="17" t="s">
        <v>222</v>
      </c>
      <c r="B1045" s="17" t="s">
        <v>4411</v>
      </c>
      <c r="C1045" s="17">
        <v>68575</v>
      </c>
      <c r="D1045" s="17" t="s">
        <v>4700</v>
      </c>
      <c r="E1045" s="19">
        <v>268575000064</v>
      </c>
      <c r="F1045" s="19" t="s">
        <v>8786</v>
      </c>
      <c r="G1045" s="19">
        <v>268575000064</v>
      </c>
      <c r="H1045" s="18" t="s">
        <v>8786</v>
      </c>
      <c r="I1045" s="18" t="s">
        <v>8787</v>
      </c>
      <c r="J1045" s="17" t="s">
        <v>535</v>
      </c>
      <c r="K1045" s="17">
        <v>1</v>
      </c>
      <c r="L1045" s="24">
        <v>145130</v>
      </c>
      <c r="M1045" s="20">
        <f t="shared" si="32"/>
        <v>27575</v>
      </c>
      <c r="N1045" s="24">
        <v>444517</v>
      </c>
      <c r="O1045" s="21">
        <f t="shared" si="33"/>
        <v>617222</v>
      </c>
    </row>
    <row r="1046" spans="1:15" s="16" customFormat="1" ht="43.5" x14ac:dyDescent="0.35">
      <c r="A1046" s="17" t="s">
        <v>222</v>
      </c>
      <c r="B1046" s="17" t="s">
        <v>4411</v>
      </c>
      <c r="C1046" s="17">
        <v>68679</v>
      </c>
      <c r="D1046" s="17" t="s">
        <v>8788</v>
      </c>
      <c r="E1046" s="19">
        <v>168679000550</v>
      </c>
      <c r="F1046" s="19" t="s">
        <v>8789</v>
      </c>
      <c r="G1046" s="19">
        <v>168679000100</v>
      </c>
      <c r="H1046" s="18" t="s">
        <v>8790</v>
      </c>
      <c r="I1046" s="18" t="s">
        <v>8791</v>
      </c>
      <c r="J1046" s="17" t="s">
        <v>523</v>
      </c>
      <c r="K1046" s="17">
        <v>1</v>
      </c>
      <c r="L1046" s="24">
        <v>145130</v>
      </c>
      <c r="M1046" s="20">
        <f t="shared" si="32"/>
        <v>27575</v>
      </c>
      <c r="N1046" s="24">
        <v>444517</v>
      </c>
      <c r="O1046" s="21">
        <f t="shared" si="33"/>
        <v>617222</v>
      </c>
    </row>
    <row r="1047" spans="1:15" s="16" customFormat="1" ht="29" x14ac:dyDescent="0.35">
      <c r="A1047" s="17" t="s">
        <v>222</v>
      </c>
      <c r="B1047" s="17" t="s">
        <v>4411</v>
      </c>
      <c r="C1047" s="17">
        <v>68679</v>
      </c>
      <c r="D1047" s="17" t="s">
        <v>8788</v>
      </c>
      <c r="E1047" s="19">
        <v>168679000461</v>
      </c>
      <c r="F1047" s="19" t="s">
        <v>8792</v>
      </c>
      <c r="G1047" s="19">
        <v>168679000151</v>
      </c>
      <c r="H1047" s="18" t="s">
        <v>8793</v>
      </c>
      <c r="I1047" s="18" t="s">
        <v>8794</v>
      </c>
      <c r="J1047" s="17" t="s">
        <v>523</v>
      </c>
      <c r="K1047" s="17">
        <v>1</v>
      </c>
      <c r="L1047" s="24">
        <v>145130</v>
      </c>
      <c r="M1047" s="20">
        <f t="shared" si="32"/>
        <v>27575</v>
      </c>
      <c r="N1047" s="24">
        <v>444517</v>
      </c>
      <c r="O1047" s="21">
        <f t="shared" si="33"/>
        <v>617222</v>
      </c>
    </row>
    <row r="1048" spans="1:15" s="16" customFormat="1" ht="29" x14ac:dyDescent="0.35">
      <c r="A1048" s="17" t="s">
        <v>222</v>
      </c>
      <c r="B1048" s="17" t="s">
        <v>4411</v>
      </c>
      <c r="C1048" s="17">
        <v>68689</v>
      </c>
      <c r="D1048" s="17" t="s">
        <v>8795</v>
      </c>
      <c r="E1048" s="19">
        <v>168689001511</v>
      </c>
      <c r="F1048" s="19" t="s">
        <v>8796</v>
      </c>
      <c r="G1048" s="19">
        <v>168689000507</v>
      </c>
      <c r="H1048" s="18" t="s">
        <v>8797</v>
      </c>
      <c r="I1048" s="18" t="s">
        <v>8798</v>
      </c>
      <c r="J1048" s="17" t="s">
        <v>523</v>
      </c>
      <c r="K1048" s="17">
        <v>1</v>
      </c>
      <c r="L1048" s="24">
        <v>145130</v>
      </c>
      <c r="M1048" s="20">
        <f t="shared" si="32"/>
        <v>27575</v>
      </c>
      <c r="N1048" s="24">
        <v>444517</v>
      </c>
      <c r="O1048" s="21">
        <f t="shared" si="33"/>
        <v>617222</v>
      </c>
    </row>
    <row r="1049" spans="1:15" s="16" customFormat="1" ht="29" x14ac:dyDescent="0.35">
      <c r="A1049" s="17" t="s">
        <v>222</v>
      </c>
      <c r="B1049" s="17" t="s">
        <v>4411</v>
      </c>
      <c r="C1049" s="17">
        <v>68689</v>
      </c>
      <c r="D1049" s="17" t="s">
        <v>8795</v>
      </c>
      <c r="E1049" s="19">
        <v>168689001511</v>
      </c>
      <c r="F1049" s="19" t="s">
        <v>8796</v>
      </c>
      <c r="G1049" s="19">
        <v>168689001198</v>
      </c>
      <c r="H1049" s="18" t="s">
        <v>8799</v>
      </c>
      <c r="I1049" s="18" t="s">
        <v>8800</v>
      </c>
      <c r="J1049" s="17" t="s">
        <v>523</v>
      </c>
      <c r="K1049" s="17">
        <v>1</v>
      </c>
      <c r="L1049" s="24">
        <v>145130</v>
      </c>
      <c r="M1049" s="20">
        <f t="shared" si="32"/>
        <v>27575</v>
      </c>
      <c r="N1049" s="24">
        <v>444517</v>
      </c>
      <c r="O1049" s="21">
        <f t="shared" si="33"/>
        <v>617222</v>
      </c>
    </row>
    <row r="1050" spans="1:15" s="16" customFormat="1" ht="29" x14ac:dyDescent="0.35">
      <c r="A1050" s="17" t="s">
        <v>222</v>
      </c>
      <c r="B1050" s="17" t="s">
        <v>4411</v>
      </c>
      <c r="C1050" s="17">
        <v>68689</v>
      </c>
      <c r="D1050" s="17" t="s">
        <v>8795</v>
      </c>
      <c r="E1050" s="19">
        <v>168689002968</v>
      </c>
      <c r="F1050" s="19" t="s">
        <v>8801</v>
      </c>
      <c r="G1050" s="19">
        <v>168689002968</v>
      </c>
      <c r="H1050" s="18" t="s">
        <v>8801</v>
      </c>
      <c r="I1050" s="18" t="s">
        <v>8802</v>
      </c>
      <c r="J1050" s="17" t="s">
        <v>523</v>
      </c>
      <c r="K1050" s="17">
        <v>1</v>
      </c>
      <c r="L1050" s="24">
        <v>145130</v>
      </c>
      <c r="M1050" s="20">
        <f t="shared" si="32"/>
        <v>27575</v>
      </c>
      <c r="N1050" s="24">
        <v>444517</v>
      </c>
      <c r="O1050" s="21">
        <f t="shared" si="33"/>
        <v>617222</v>
      </c>
    </row>
    <row r="1051" spans="1:15" s="16" customFormat="1" ht="29" x14ac:dyDescent="0.35">
      <c r="A1051" s="17" t="s">
        <v>222</v>
      </c>
      <c r="B1051" s="17" t="s">
        <v>4411</v>
      </c>
      <c r="C1051" s="17">
        <v>68689</v>
      </c>
      <c r="D1051" s="17" t="s">
        <v>8795</v>
      </c>
      <c r="E1051" s="19">
        <v>268689000714</v>
      </c>
      <c r="F1051" s="19" t="s">
        <v>8803</v>
      </c>
      <c r="G1051" s="19">
        <v>268689000714</v>
      </c>
      <c r="H1051" s="18" t="s">
        <v>8803</v>
      </c>
      <c r="I1051" s="18" t="s">
        <v>8804</v>
      </c>
      <c r="J1051" s="17" t="s">
        <v>535</v>
      </c>
      <c r="K1051" s="17">
        <v>1</v>
      </c>
      <c r="L1051" s="24">
        <v>145130</v>
      </c>
      <c r="M1051" s="20">
        <f t="shared" si="32"/>
        <v>27575</v>
      </c>
      <c r="N1051" s="24">
        <v>444517</v>
      </c>
      <c r="O1051" s="21">
        <f t="shared" si="33"/>
        <v>617222</v>
      </c>
    </row>
    <row r="1052" spans="1:15" s="16" customFormat="1" ht="43.5" x14ac:dyDescent="0.35">
      <c r="A1052" s="17" t="s">
        <v>222</v>
      </c>
      <c r="B1052" s="17" t="s">
        <v>4411</v>
      </c>
      <c r="C1052" s="17">
        <v>68689</v>
      </c>
      <c r="D1052" s="17" t="s">
        <v>8795</v>
      </c>
      <c r="E1052" s="19">
        <v>268689000277</v>
      </c>
      <c r="F1052" s="19" t="s">
        <v>8805</v>
      </c>
      <c r="G1052" s="19">
        <v>268689002342</v>
      </c>
      <c r="H1052" s="18" t="s">
        <v>8806</v>
      </c>
      <c r="I1052" s="18" t="s">
        <v>8807</v>
      </c>
      <c r="J1052" s="17" t="s">
        <v>535</v>
      </c>
      <c r="K1052" s="17">
        <v>1</v>
      </c>
      <c r="L1052" s="24">
        <v>145130</v>
      </c>
      <c r="M1052" s="20">
        <f t="shared" si="32"/>
        <v>27575</v>
      </c>
      <c r="N1052" s="24">
        <v>444517</v>
      </c>
      <c r="O1052" s="21">
        <f t="shared" si="33"/>
        <v>617222</v>
      </c>
    </row>
    <row r="1053" spans="1:15" s="16" customFormat="1" x14ac:dyDescent="0.35">
      <c r="A1053" s="17" t="s">
        <v>222</v>
      </c>
      <c r="B1053" s="17" t="s">
        <v>4411</v>
      </c>
      <c r="C1053" s="17">
        <v>68745</v>
      </c>
      <c r="D1053" s="17" t="s">
        <v>4759</v>
      </c>
      <c r="E1053" s="19">
        <v>268745000161</v>
      </c>
      <c r="F1053" s="19" t="s">
        <v>8808</v>
      </c>
      <c r="G1053" s="19">
        <v>268745000161</v>
      </c>
      <c r="H1053" s="18" t="s">
        <v>8808</v>
      </c>
      <c r="I1053" s="18" t="s">
        <v>8809</v>
      </c>
      <c r="J1053" s="17" t="s">
        <v>535</v>
      </c>
      <c r="K1053" s="17">
        <v>1</v>
      </c>
      <c r="L1053" s="24">
        <v>145130</v>
      </c>
      <c r="M1053" s="20">
        <f t="shared" si="32"/>
        <v>27575</v>
      </c>
      <c r="N1053" s="24">
        <v>444517</v>
      </c>
      <c r="O1053" s="21">
        <f t="shared" si="33"/>
        <v>617222</v>
      </c>
    </row>
    <row r="1054" spans="1:15" s="16" customFormat="1" ht="29" x14ac:dyDescent="0.35">
      <c r="A1054" s="17" t="s">
        <v>222</v>
      </c>
      <c r="B1054" s="17" t="s">
        <v>4411</v>
      </c>
      <c r="C1054" s="17">
        <v>68745</v>
      </c>
      <c r="D1054" s="17" t="s">
        <v>4759</v>
      </c>
      <c r="E1054" s="19">
        <v>268745000048</v>
      </c>
      <c r="F1054" s="19" t="s">
        <v>8810</v>
      </c>
      <c r="G1054" s="19">
        <v>268745000048</v>
      </c>
      <c r="H1054" s="18" t="s">
        <v>8810</v>
      </c>
      <c r="I1054" s="18" t="s">
        <v>8811</v>
      </c>
      <c r="J1054" s="17" t="s">
        <v>535</v>
      </c>
      <c r="K1054" s="17">
        <v>1</v>
      </c>
      <c r="L1054" s="24">
        <v>145130</v>
      </c>
      <c r="M1054" s="20">
        <f t="shared" si="32"/>
        <v>27575</v>
      </c>
      <c r="N1054" s="24">
        <v>444517</v>
      </c>
      <c r="O1054" s="21">
        <f t="shared" si="33"/>
        <v>617222</v>
      </c>
    </row>
    <row r="1055" spans="1:15" s="16" customFormat="1" ht="43.5" x14ac:dyDescent="0.35">
      <c r="A1055" s="17" t="s">
        <v>222</v>
      </c>
      <c r="B1055" s="17" t="s">
        <v>4411</v>
      </c>
      <c r="C1055" s="17">
        <v>68745</v>
      </c>
      <c r="D1055" s="17" t="s">
        <v>4759</v>
      </c>
      <c r="E1055" s="19">
        <v>268745000781</v>
      </c>
      <c r="F1055" s="19" t="s">
        <v>8812</v>
      </c>
      <c r="G1055" s="19">
        <v>268745000595</v>
      </c>
      <c r="H1055" s="18" t="s">
        <v>8813</v>
      </c>
      <c r="I1055" s="18" t="s">
        <v>8812</v>
      </c>
      <c r="J1055" s="17" t="s">
        <v>535</v>
      </c>
      <c r="K1055" s="17">
        <v>1</v>
      </c>
      <c r="L1055" s="24">
        <v>145130</v>
      </c>
      <c r="M1055" s="20">
        <f t="shared" si="32"/>
        <v>27575</v>
      </c>
      <c r="N1055" s="24">
        <v>444517</v>
      </c>
      <c r="O1055" s="21">
        <f t="shared" si="33"/>
        <v>617222</v>
      </c>
    </row>
    <row r="1056" spans="1:15" s="16" customFormat="1" ht="43.5" x14ac:dyDescent="0.35">
      <c r="A1056" s="17" t="s">
        <v>222</v>
      </c>
      <c r="B1056" s="17" t="s">
        <v>4411</v>
      </c>
      <c r="C1056" s="17">
        <v>68745</v>
      </c>
      <c r="D1056" s="17" t="s">
        <v>4759</v>
      </c>
      <c r="E1056" s="19">
        <v>168745000141</v>
      </c>
      <c r="F1056" s="19" t="s">
        <v>8814</v>
      </c>
      <c r="G1056" s="19">
        <v>168745000141</v>
      </c>
      <c r="H1056" s="18" t="s">
        <v>8814</v>
      </c>
      <c r="I1056" s="18" t="s">
        <v>8815</v>
      </c>
      <c r="J1056" s="17" t="s">
        <v>523</v>
      </c>
      <c r="K1056" s="17">
        <v>1</v>
      </c>
      <c r="L1056" s="24">
        <v>145130</v>
      </c>
      <c r="M1056" s="20">
        <f t="shared" si="32"/>
        <v>27575</v>
      </c>
      <c r="N1056" s="24">
        <v>444517</v>
      </c>
      <c r="O1056" s="21">
        <f t="shared" si="33"/>
        <v>617222</v>
      </c>
    </row>
    <row r="1057" spans="1:15" s="16" customFormat="1" ht="43.5" x14ac:dyDescent="0.35">
      <c r="A1057" s="17" t="s">
        <v>222</v>
      </c>
      <c r="B1057" s="17" t="s">
        <v>4411</v>
      </c>
      <c r="C1057" s="17">
        <v>68755</v>
      </c>
      <c r="D1057" s="17" t="s">
        <v>8816</v>
      </c>
      <c r="E1057" s="19">
        <v>268755000046</v>
      </c>
      <c r="F1057" s="19" t="s">
        <v>8817</v>
      </c>
      <c r="G1057" s="19">
        <v>268755000046</v>
      </c>
      <c r="H1057" s="18" t="s">
        <v>8818</v>
      </c>
      <c r="I1057" s="18" t="s">
        <v>8819</v>
      </c>
      <c r="J1057" s="17" t="s">
        <v>535</v>
      </c>
      <c r="K1057" s="17">
        <v>1</v>
      </c>
      <c r="L1057" s="24">
        <v>145130</v>
      </c>
      <c r="M1057" s="20">
        <f t="shared" si="32"/>
        <v>27575</v>
      </c>
      <c r="N1057" s="24">
        <v>444517</v>
      </c>
      <c r="O1057" s="21">
        <f t="shared" si="33"/>
        <v>617222</v>
      </c>
    </row>
    <row r="1058" spans="1:15" s="16" customFormat="1" ht="29" x14ac:dyDescent="0.35">
      <c r="A1058" s="17" t="s">
        <v>222</v>
      </c>
      <c r="B1058" s="17" t="s">
        <v>4411</v>
      </c>
      <c r="C1058" s="17">
        <v>68755</v>
      </c>
      <c r="D1058" s="17" t="s">
        <v>8816</v>
      </c>
      <c r="E1058" s="19">
        <v>168755000360</v>
      </c>
      <c r="F1058" s="19" t="s">
        <v>8820</v>
      </c>
      <c r="G1058" s="19">
        <v>168755000238</v>
      </c>
      <c r="H1058" s="18" t="s">
        <v>8821</v>
      </c>
      <c r="I1058" s="18" t="s">
        <v>8822</v>
      </c>
      <c r="J1058" s="17" t="s">
        <v>523</v>
      </c>
      <c r="K1058" s="17">
        <v>1</v>
      </c>
      <c r="L1058" s="24">
        <v>145130</v>
      </c>
      <c r="M1058" s="20">
        <f t="shared" si="32"/>
        <v>27575</v>
      </c>
      <c r="N1058" s="24">
        <v>444517</v>
      </c>
      <c r="O1058" s="21">
        <f t="shared" si="33"/>
        <v>617222</v>
      </c>
    </row>
    <row r="1059" spans="1:15" s="16" customFormat="1" ht="29" x14ac:dyDescent="0.35">
      <c r="A1059" s="17" t="s">
        <v>222</v>
      </c>
      <c r="B1059" s="17" t="s">
        <v>4411</v>
      </c>
      <c r="C1059" s="17">
        <v>68755</v>
      </c>
      <c r="D1059" s="17" t="s">
        <v>8816</v>
      </c>
      <c r="E1059" s="19">
        <v>168755000246</v>
      </c>
      <c r="F1059" s="19" t="s">
        <v>8823</v>
      </c>
      <c r="G1059" s="19">
        <v>168755000271</v>
      </c>
      <c r="H1059" s="18" t="s">
        <v>8824</v>
      </c>
      <c r="I1059" s="18" t="s">
        <v>8825</v>
      </c>
      <c r="J1059" s="17" t="s">
        <v>523</v>
      </c>
      <c r="K1059" s="17">
        <v>2</v>
      </c>
      <c r="L1059" s="24">
        <v>145130</v>
      </c>
      <c r="M1059" s="20">
        <f t="shared" si="32"/>
        <v>27575</v>
      </c>
      <c r="N1059" s="24">
        <v>806087</v>
      </c>
      <c r="O1059" s="21">
        <f t="shared" si="33"/>
        <v>978792</v>
      </c>
    </row>
    <row r="1060" spans="1:15" s="16" customFormat="1" ht="29" x14ac:dyDescent="0.35">
      <c r="A1060" s="17" t="s">
        <v>222</v>
      </c>
      <c r="B1060" s="17" t="s">
        <v>4411</v>
      </c>
      <c r="C1060" s="17">
        <v>68861</v>
      </c>
      <c r="D1060" s="17" t="s">
        <v>8826</v>
      </c>
      <c r="E1060" s="19">
        <v>368861000025</v>
      </c>
      <c r="F1060" s="19" t="s">
        <v>8827</v>
      </c>
      <c r="G1060" s="19">
        <v>168861000549</v>
      </c>
      <c r="H1060" s="18" t="s">
        <v>8828</v>
      </c>
      <c r="I1060" s="18" t="s">
        <v>8829</v>
      </c>
      <c r="J1060" s="17" t="s">
        <v>523</v>
      </c>
      <c r="K1060" s="17">
        <v>3</v>
      </c>
      <c r="L1060" s="24">
        <v>145130</v>
      </c>
      <c r="M1060" s="20">
        <f t="shared" si="32"/>
        <v>27575</v>
      </c>
      <c r="N1060" s="24">
        <v>806087</v>
      </c>
      <c r="O1060" s="21">
        <f t="shared" si="33"/>
        <v>978792</v>
      </c>
    </row>
    <row r="1061" spans="1:15" s="16" customFormat="1" ht="29" x14ac:dyDescent="0.35">
      <c r="A1061" s="17" t="s">
        <v>222</v>
      </c>
      <c r="B1061" s="17" t="s">
        <v>4411</v>
      </c>
      <c r="C1061" s="17">
        <v>68861</v>
      </c>
      <c r="D1061" s="17" t="s">
        <v>8826</v>
      </c>
      <c r="E1061" s="19">
        <v>168861000794</v>
      </c>
      <c r="F1061" s="19" t="s">
        <v>8820</v>
      </c>
      <c r="G1061" s="19">
        <v>168861000531</v>
      </c>
      <c r="H1061" s="18" t="s">
        <v>8830</v>
      </c>
      <c r="I1061" s="18" t="s">
        <v>8831</v>
      </c>
      <c r="J1061" s="17" t="s">
        <v>523</v>
      </c>
      <c r="K1061" s="17">
        <v>1</v>
      </c>
      <c r="L1061" s="24">
        <v>145130</v>
      </c>
      <c r="M1061" s="20">
        <f t="shared" si="32"/>
        <v>27575</v>
      </c>
      <c r="N1061" s="24">
        <v>806087</v>
      </c>
      <c r="O1061" s="21">
        <f t="shared" si="33"/>
        <v>978792</v>
      </c>
    </row>
    <row r="1062" spans="1:15" s="16" customFormat="1" ht="29" x14ac:dyDescent="0.35">
      <c r="A1062" s="17" t="s">
        <v>222</v>
      </c>
      <c r="B1062" s="17" t="s">
        <v>4411</v>
      </c>
      <c r="C1062" s="17">
        <v>68861</v>
      </c>
      <c r="D1062" s="17" t="s">
        <v>8826</v>
      </c>
      <c r="E1062" s="19">
        <v>168861000794</v>
      </c>
      <c r="F1062" s="19" t="s">
        <v>8820</v>
      </c>
      <c r="G1062" s="19">
        <v>168861000557</v>
      </c>
      <c r="H1062" s="18" t="s">
        <v>8832</v>
      </c>
      <c r="I1062" s="18" t="s">
        <v>8833</v>
      </c>
      <c r="J1062" s="17" t="s">
        <v>523</v>
      </c>
      <c r="K1062" s="17">
        <v>1</v>
      </c>
      <c r="L1062" s="24">
        <v>145130</v>
      </c>
      <c r="M1062" s="20">
        <f t="shared" si="32"/>
        <v>27575</v>
      </c>
      <c r="N1062" s="24">
        <v>806087</v>
      </c>
      <c r="O1062" s="21">
        <f t="shared" si="33"/>
        <v>978792</v>
      </c>
    </row>
    <row r="1063" spans="1:15" s="16" customFormat="1" ht="29" x14ac:dyDescent="0.35">
      <c r="A1063" s="17" t="s">
        <v>222</v>
      </c>
      <c r="B1063" s="17" t="s">
        <v>5526</v>
      </c>
      <c r="C1063" s="17">
        <v>70001</v>
      </c>
      <c r="D1063" s="17" t="s">
        <v>8834</v>
      </c>
      <c r="E1063" s="19">
        <v>270001001555</v>
      </c>
      <c r="F1063" s="19" t="s">
        <v>8835</v>
      </c>
      <c r="G1063" s="19">
        <v>270001001555</v>
      </c>
      <c r="H1063" s="18" t="s">
        <v>8835</v>
      </c>
      <c r="I1063" s="18" t="s">
        <v>8836</v>
      </c>
      <c r="J1063" s="17" t="s">
        <v>535</v>
      </c>
      <c r="K1063" s="17">
        <v>1</v>
      </c>
      <c r="L1063" s="24">
        <v>145130</v>
      </c>
      <c r="M1063" s="20">
        <f t="shared" si="32"/>
        <v>27575</v>
      </c>
      <c r="N1063" s="24">
        <v>806087</v>
      </c>
      <c r="O1063" s="21">
        <f t="shared" si="33"/>
        <v>978792</v>
      </c>
    </row>
    <row r="1064" spans="1:15" s="16" customFormat="1" ht="43.5" x14ac:dyDescent="0.35">
      <c r="A1064" s="17" t="s">
        <v>222</v>
      </c>
      <c r="B1064" s="17" t="s">
        <v>5526</v>
      </c>
      <c r="C1064" s="17">
        <v>70001</v>
      </c>
      <c r="D1064" s="17" t="s">
        <v>8834</v>
      </c>
      <c r="E1064" s="19">
        <v>170001003855</v>
      </c>
      <c r="F1064" s="19" t="s">
        <v>8837</v>
      </c>
      <c r="G1064" s="19">
        <v>170001003855</v>
      </c>
      <c r="H1064" s="18" t="s">
        <v>8837</v>
      </c>
      <c r="I1064" s="18" t="s">
        <v>8838</v>
      </c>
      <c r="J1064" s="17" t="s">
        <v>523</v>
      </c>
      <c r="K1064" s="17">
        <v>3</v>
      </c>
      <c r="L1064" s="24">
        <v>145130</v>
      </c>
      <c r="M1064" s="20">
        <f t="shared" si="32"/>
        <v>27575</v>
      </c>
      <c r="N1064" s="24">
        <v>806087</v>
      </c>
      <c r="O1064" s="21">
        <f t="shared" si="33"/>
        <v>978792</v>
      </c>
    </row>
    <row r="1065" spans="1:15" s="16" customFormat="1" ht="29" x14ac:dyDescent="0.35">
      <c r="A1065" s="17" t="s">
        <v>222</v>
      </c>
      <c r="B1065" s="17" t="s">
        <v>5526</v>
      </c>
      <c r="C1065" s="17">
        <v>70001</v>
      </c>
      <c r="D1065" s="17" t="s">
        <v>8834</v>
      </c>
      <c r="E1065" s="19">
        <v>170001000180</v>
      </c>
      <c r="F1065" s="19" t="s">
        <v>8839</v>
      </c>
      <c r="G1065" s="19">
        <v>170001000481</v>
      </c>
      <c r="H1065" s="18" t="s">
        <v>8840</v>
      </c>
      <c r="I1065" s="18" t="s">
        <v>8841</v>
      </c>
      <c r="J1065" s="17" t="s">
        <v>523</v>
      </c>
      <c r="K1065" s="17">
        <v>3</v>
      </c>
      <c r="L1065" s="24">
        <v>145130</v>
      </c>
      <c r="M1065" s="20">
        <f t="shared" si="32"/>
        <v>27575</v>
      </c>
      <c r="N1065" s="24">
        <v>806087</v>
      </c>
      <c r="O1065" s="21">
        <f t="shared" si="33"/>
        <v>978792</v>
      </c>
    </row>
    <row r="1066" spans="1:15" s="16" customFormat="1" ht="58" x14ac:dyDescent="0.35">
      <c r="A1066" s="17" t="s">
        <v>222</v>
      </c>
      <c r="B1066" s="17" t="s">
        <v>5526</v>
      </c>
      <c r="C1066" s="17">
        <v>70001</v>
      </c>
      <c r="D1066" s="17" t="s">
        <v>8834</v>
      </c>
      <c r="E1066" s="19">
        <v>170001000520</v>
      </c>
      <c r="F1066" s="19" t="s">
        <v>8842</v>
      </c>
      <c r="G1066" s="19">
        <v>170001000520</v>
      </c>
      <c r="H1066" s="18" t="s">
        <v>8842</v>
      </c>
      <c r="I1066" s="18" t="s">
        <v>8843</v>
      </c>
      <c r="J1066" s="17" t="s">
        <v>523</v>
      </c>
      <c r="K1066" s="17">
        <v>1</v>
      </c>
      <c r="L1066" s="24">
        <v>145130</v>
      </c>
      <c r="M1066" s="20">
        <f t="shared" si="32"/>
        <v>27575</v>
      </c>
      <c r="N1066" s="24">
        <v>806087</v>
      </c>
      <c r="O1066" s="21">
        <f t="shared" si="33"/>
        <v>978792</v>
      </c>
    </row>
    <row r="1067" spans="1:15" s="16" customFormat="1" ht="29" x14ac:dyDescent="0.35">
      <c r="A1067" s="17" t="s">
        <v>222</v>
      </c>
      <c r="B1067" s="17" t="s">
        <v>5526</v>
      </c>
      <c r="C1067" s="17">
        <v>70001</v>
      </c>
      <c r="D1067" s="17" t="s">
        <v>8834</v>
      </c>
      <c r="E1067" s="19">
        <v>170001003847</v>
      </c>
      <c r="F1067" s="19" t="s">
        <v>8844</v>
      </c>
      <c r="G1067" s="19">
        <v>170001038268</v>
      </c>
      <c r="H1067" s="18" t="s">
        <v>4347</v>
      </c>
      <c r="I1067" s="18" t="s">
        <v>4347</v>
      </c>
      <c r="J1067" s="17" t="s">
        <v>523</v>
      </c>
      <c r="K1067" s="17">
        <v>1</v>
      </c>
      <c r="L1067" s="24">
        <v>145130</v>
      </c>
      <c r="M1067" s="20">
        <f t="shared" si="32"/>
        <v>27575</v>
      </c>
      <c r="N1067" s="24">
        <v>806087</v>
      </c>
      <c r="O1067" s="21">
        <f t="shared" si="33"/>
        <v>978792</v>
      </c>
    </row>
    <row r="1068" spans="1:15" s="16" customFormat="1" ht="29" x14ac:dyDescent="0.35">
      <c r="A1068" s="17" t="s">
        <v>222</v>
      </c>
      <c r="B1068" s="17" t="s">
        <v>5526</v>
      </c>
      <c r="C1068" s="17">
        <v>70001</v>
      </c>
      <c r="D1068" s="17" t="s">
        <v>8834</v>
      </c>
      <c r="E1068" s="19">
        <v>170001001429</v>
      </c>
      <c r="F1068" s="19" t="s">
        <v>8845</v>
      </c>
      <c r="G1068" s="19">
        <v>170001000503</v>
      </c>
      <c r="H1068" s="18" t="s">
        <v>3256</v>
      </c>
      <c r="I1068" s="18" t="s">
        <v>8846</v>
      </c>
      <c r="J1068" s="17" t="s">
        <v>523</v>
      </c>
      <c r="K1068" s="17">
        <v>1</v>
      </c>
      <c r="L1068" s="24">
        <v>145130</v>
      </c>
      <c r="M1068" s="20">
        <f t="shared" si="32"/>
        <v>27575</v>
      </c>
      <c r="N1068" s="24">
        <v>806087</v>
      </c>
      <c r="O1068" s="21">
        <f t="shared" si="33"/>
        <v>978792</v>
      </c>
    </row>
    <row r="1069" spans="1:15" s="16" customFormat="1" ht="29" x14ac:dyDescent="0.35">
      <c r="A1069" s="17" t="s">
        <v>222</v>
      </c>
      <c r="B1069" s="17" t="s">
        <v>5526</v>
      </c>
      <c r="C1069" s="17">
        <v>70001</v>
      </c>
      <c r="D1069" s="17" t="s">
        <v>8834</v>
      </c>
      <c r="E1069" s="19">
        <v>170001001429</v>
      </c>
      <c r="F1069" s="19" t="s">
        <v>8845</v>
      </c>
      <c r="G1069" s="19">
        <v>170001000651</v>
      </c>
      <c r="H1069" s="18" t="s">
        <v>758</v>
      </c>
      <c r="I1069" s="18" t="s">
        <v>8847</v>
      </c>
      <c r="J1069" s="17" t="s">
        <v>523</v>
      </c>
      <c r="K1069" s="17">
        <v>1</v>
      </c>
      <c r="L1069" s="24">
        <v>145130</v>
      </c>
      <c r="M1069" s="20">
        <f t="shared" si="32"/>
        <v>27575</v>
      </c>
      <c r="N1069" s="24">
        <v>848652</v>
      </c>
      <c r="O1069" s="21">
        <f t="shared" si="33"/>
        <v>1021357</v>
      </c>
    </row>
    <row r="1070" spans="1:15" s="16" customFormat="1" ht="43.5" x14ac:dyDescent="0.35">
      <c r="A1070" s="17" t="s">
        <v>222</v>
      </c>
      <c r="B1070" s="17" t="s">
        <v>5526</v>
      </c>
      <c r="C1070" s="17">
        <v>70001</v>
      </c>
      <c r="D1070" s="17" t="s">
        <v>8834</v>
      </c>
      <c r="E1070" s="19">
        <v>170001000201</v>
      </c>
      <c r="F1070" s="19" t="s">
        <v>8848</v>
      </c>
      <c r="G1070" s="19">
        <v>170001000201</v>
      </c>
      <c r="H1070" s="18" t="s">
        <v>8848</v>
      </c>
      <c r="I1070" s="18" t="s">
        <v>8849</v>
      </c>
      <c r="J1070" s="17" t="s">
        <v>523</v>
      </c>
      <c r="K1070" s="17">
        <v>2</v>
      </c>
      <c r="L1070" s="24">
        <v>145130</v>
      </c>
      <c r="M1070" s="20">
        <f t="shared" si="32"/>
        <v>27575</v>
      </c>
      <c r="N1070" s="24">
        <v>848652</v>
      </c>
      <c r="O1070" s="21">
        <f t="shared" si="33"/>
        <v>1021357</v>
      </c>
    </row>
    <row r="1071" spans="1:15" s="16" customFormat="1" ht="29" x14ac:dyDescent="0.35">
      <c r="A1071" s="17" t="s">
        <v>222</v>
      </c>
      <c r="B1071" s="17" t="s">
        <v>5526</v>
      </c>
      <c r="C1071" s="17">
        <v>70001</v>
      </c>
      <c r="D1071" s="17" t="s">
        <v>8834</v>
      </c>
      <c r="E1071" s="19">
        <v>170001000112</v>
      </c>
      <c r="F1071" s="19" t="s">
        <v>8850</v>
      </c>
      <c r="G1071" s="19">
        <v>270001001849</v>
      </c>
      <c r="H1071" s="18" t="s">
        <v>8851</v>
      </c>
      <c r="I1071" s="18" t="s">
        <v>8852</v>
      </c>
      <c r="J1071" s="17" t="s">
        <v>523</v>
      </c>
      <c r="K1071" s="17">
        <v>1</v>
      </c>
      <c r="L1071" s="24">
        <v>145130</v>
      </c>
      <c r="M1071" s="20">
        <f t="shared" si="32"/>
        <v>27575</v>
      </c>
      <c r="N1071" s="24">
        <v>848652</v>
      </c>
      <c r="O1071" s="21">
        <f t="shared" si="33"/>
        <v>1021357</v>
      </c>
    </row>
    <row r="1072" spans="1:15" s="16" customFormat="1" x14ac:dyDescent="0.35">
      <c r="A1072" s="17" t="s">
        <v>222</v>
      </c>
      <c r="B1072" s="17" t="s">
        <v>5526</v>
      </c>
      <c r="C1072" s="17">
        <v>70001</v>
      </c>
      <c r="D1072" s="17" t="s">
        <v>8834</v>
      </c>
      <c r="E1072" s="19">
        <v>170001000091</v>
      </c>
      <c r="F1072" s="19" t="s">
        <v>8853</v>
      </c>
      <c r="G1072" s="19">
        <v>170001038276</v>
      </c>
      <c r="H1072" s="18" t="s">
        <v>8854</v>
      </c>
      <c r="I1072" s="18" t="s">
        <v>8855</v>
      </c>
      <c r="J1072" s="17" t="s">
        <v>523</v>
      </c>
      <c r="K1072" s="17">
        <v>1</v>
      </c>
      <c r="L1072" s="24">
        <v>145130</v>
      </c>
      <c r="M1072" s="20">
        <f t="shared" si="32"/>
        <v>27575</v>
      </c>
      <c r="N1072" s="24">
        <v>848652</v>
      </c>
      <c r="O1072" s="21">
        <f t="shared" si="33"/>
        <v>1021357</v>
      </c>
    </row>
    <row r="1073" spans="1:15" s="16" customFormat="1" x14ac:dyDescent="0.35">
      <c r="A1073" s="17" t="s">
        <v>222</v>
      </c>
      <c r="B1073" s="17" t="s">
        <v>5526</v>
      </c>
      <c r="C1073" s="17">
        <v>70001</v>
      </c>
      <c r="D1073" s="17" t="s">
        <v>8834</v>
      </c>
      <c r="E1073" s="19">
        <v>170001000091</v>
      </c>
      <c r="F1073" s="19" t="s">
        <v>8853</v>
      </c>
      <c r="G1073" s="19">
        <v>170001000228</v>
      </c>
      <c r="H1073" s="18" t="s">
        <v>8856</v>
      </c>
      <c r="I1073" s="18" t="s">
        <v>8857</v>
      </c>
      <c r="J1073" s="17" t="s">
        <v>523</v>
      </c>
      <c r="K1073" s="17">
        <v>1</v>
      </c>
      <c r="L1073" s="24">
        <v>145130</v>
      </c>
      <c r="M1073" s="20">
        <f t="shared" si="32"/>
        <v>27575</v>
      </c>
      <c r="N1073" s="24">
        <v>848652</v>
      </c>
      <c r="O1073" s="21">
        <f t="shared" si="33"/>
        <v>1021357</v>
      </c>
    </row>
    <row r="1074" spans="1:15" s="16" customFormat="1" ht="29" x14ac:dyDescent="0.35">
      <c r="A1074" s="17" t="s">
        <v>222</v>
      </c>
      <c r="B1074" s="17" t="s">
        <v>5526</v>
      </c>
      <c r="C1074" s="17">
        <v>70001</v>
      </c>
      <c r="D1074" s="17" t="s">
        <v>8834</v>
      </c>
      <c r="E1074" s="19">
        <v>270001001270</v>
      </c>
      <c r="F1074" s="19" t="s">
        <v>8858</v>
      </c>
      <c r="G1074" s="19">
        <v>270001038548</v>
      </c>
      <c r="H1074" s="18" t="s">
        <v>8859</v>
      </c>
      <c r="I1074" s="18" t="s">
        <v>8860</v>
      </c>
      <c r="J1074" s="17" t="s">
        <v>535</v>
      </c>
      <c r="K1074" s="17">
        <v>1</v>
      </c>
      <c r="L1074" s="24">
        <v>145130</v>
      </c>
      <c r="M1074" s="20">
        <f t="shared" si="32"/>
        <v>27575</v>
      </c>
      <c r="N1074" s="24">
        <v>848652</v>
      </c>
      <c r="O1074" s="21">
        <f t="shared" si="33"/>
        <v>1021357</v>
      </c>
    </row>
    <row r="1075" spans="1:15" s="16" customFormat="1" ht="29" x14ac:dyDescent="0.35">
      <c r="A1075" s="17" t="s">
        <v>222</v>
      </c>
      <c r="B1075" s="17" t="s">
        <v>5526</v>
      </c>
      <c r="C1075" s="17">
        <v>70001</v>
      </c>
      <c r="D1075" s="17" t="s">
        <v>8834</v>
      </c>
      <c r="E1075" s="19">
        <v>170001001917</v>
      </c>
      <c r="F1075" s="19" t="s">
        <v>8861</v>
      </c>
      <c r="G1075" s="19">
        <v>170001001411</v>
      </c>
      <c r="H1075" s="18" t="s">
        <v>8862</v>
      </c>
      <c r="I1075" s="18" t="s">
        <v>8863</v>
      </c>
      <c r="J1075" s="17" t="s">
        <v>523</v>
      </c>
      <c r="K1075" s="17">
        <v>1</v>
      </c>
      <c r="L1075" s="24">
        <v>145130</v>
      </c>
      <c r="M1075" s="20">
        <f t="shared" si="32"/>
        <v>27575</v>
      </c>
      <c r="N1075" s="24">
        <v>848652</v>
      </c>
      <c r="O1075" s="21">
        <f t="shared" si="33"/>
        <v>1021357</v>
      </c>
    </row>
    <row r="1076" spans="1:15" s="16" customFormat="1" x14ac:dyDescent="0.35">
      <c r="A1076" s="17" t="s">
        <v>222</v>
      </c>
      <c r="B1076" s="17" t="s">
        <v>5526</v>
      </c>
      <c r="C1076" s="17">
        <v>70001</v>
      </c>
      <c r="D1076" s="17" t="s">
        <v>8834</v>
      </c>
      <c r="E1076" s="19">
        <v>170001001917</v>
      </c>
      <c r="F1076" s="19" t="s">
        <v>8861</v>
      </c>
      <c r="G1076" s="19">
        <v>370001002408</v>
      </c>
      <c r="H1076" s="18" t="s">
        <v>8864</v>
      </c>
      <c r="I1076" s="18" t="s">
        <v>8865</v>
      </c>
      <c r="J1076" s="17" t="s">
        <v>523</v>
      </c>
      <c r="K1076" s="17">
        <v>1</v>
      </c>
      <c r="L1076" s="24">
        <v>145130</v>
      </c>
      <c r="M1076" s="20">
        <f t="shared" si="32"/>
        <v>27575</v>
      </c>
      <c r="N1076" s="24">
        <v>848652</v>
      </c>
      <c r="O1076" s="21">
        <f t="shared" si="33"/>
        <v>1021357</v>
      </c>
    </row>
    <row r="1077" spans="1:15" s="16" customFormat="1" ht="43.5" x14ac:dyDescent="0.35">
      <c r="A1077" s="17" t="s">
        <v>222</v>
      </c>
      <c r="B1077" s="17" t="s">
        <v>5526</v>
      </c>
      <c r="C1077" s="17">
        <v>70001</v>
      </c>
      <c r="D1077" s="17" t="s">
        <v>8834</v>
      </c>
      <c r="E1077" s="19">
        <v>270001001181</v>
      </c>
      <c r="F1077" s="19" t="s">
        <v>8866</v>
      </c>
      <c r="G1077" s="19">
        <v>270001001181</v>
      </c>
      <c r="H1077" s="18" t="s">
        <v>8867</v>
      </c>
      <c r="I1077" s="18" t="s">
        <v>8868</v>
      </c>
      <c r="J1077" s="17" t="s">
        <v>535</v>
      </c>
      <c r="K1077" s="17">
        <v>1</v>
      </c>
      <c r="L1077" s="24">
        <v>145130</v>
      </c>
      <c r="M1077" s="20">
        <f t="shared" si="32"/>
        <v>27575</v>
      </c>
      <c r="N1077" s="24">
        <v>848652</v>
      </c>
      <c r="O1077" s="21">
        <f t="shared" si="33"/>
        <v>1021357</v>
      </c>
    </row>
    <row r="1078" spans="1:15" s="16" customFormat="1" ht="29" x14ac:dyDescent="0.35">
      <c r="A1078" s="17" t="s">
        <v>222</v>
      </c>
      <c r="B1078" s="17" t="s">
        <v>5526</v>
      </c>
      <c r="C1078" s="17">
        <v>70001</v>
      </c>
      <c r="D1078" s="17" t="s">
        <v>8834</v>
      </c>
      <c r="E1078" s="19">
        <v>270001001181</v>
      </c>
      <c r="F1078" s="19" t="s">
        <v>8866</v>
      </c>
      <c r="G1078" s="19">
        <v>270001001458</v>
      </c>
      <c r="H1078" s="18" t="s">
        <v>8869</v>
      </c>
      <c r="I1078" s="18" t="s">
        <v>8870</v>
      </c>
      <c r="J1078" s="17" t="s">
        <v>535</v>
      </c>
      <c r="K1078" s="17">
        <v>1</v>
      </c>
      <c r="L1078" s="24">
        <v>145130</v>
      </c>
      <c r="M1078" s="20">
        <f t="shared" si="32"/>
        <v>27575</v>
      </c>
      <c r="N1078" s="24">
        <v>848652</v>
      </c>
      <c r="O1078" s="21">
        <f t="shared" si="33"/>
        <v>1021357</v>
      </c>
    </row>
    <row r="1079" spans="1:15" s="16" customFormat="1" ht="29" x14ac:dyDescent="0.35">
      <c r="A1079" s="17" t="s">
        <v>222</v>
      </c>
      <c r="B1079" s="17" t="s">
        <v>5526</v>
      </c>
      <c r="C1079" s="17">
        <v>70001</v>
      </c>
      <c r="D1079" s="17" t="s">
        <v>8834</v>
      </c>
      <c r="E1079" s="19">
        <v>170001001658</v>
      </c>
      <c r="F1079" s="19" t="s">
        <v>8871</v>
      </c>
      <c r="G1079" s="19">
        <v>170001000473</v>
      </c>
      <c r="H1079" s="18" t="s">
        <v>2036</v>
      </c>
      <c r="I1079" s="18" t="s">
        <v>2036</v>
      </c>
      <c r="J1079" s="17" t="s">
        <v>523</v>
      </c>
      <c r="K1079" s="17">
        <v>1</v>
      </c>
      <c r="L1079" s="24">
        <v>145130</v>
      </c>
      <c r="M1079" s="20">
        <f t="shared" si="32"/>
        <v>27575</v>
      </c>
      <c r="N1079" s="24">
        <v>848652</v>
      </c>
      <c r="O1079" s="21">
        <f t="shared" si="33"/>
        <v>1021357</v>
      </c>
    </row>
    <row r="1080" spans="1:15" s="16" customFormat="1" ht="58" x14ac:dyDescent="0.35">
      <c r="A1080" s="17" t="s">
        <v>222</v>
      </c>
      <c r="B1080" s="17" t="s">
        <v>5526</v>
      </c>
      <c r="C1080" s="17">
        <v>70001</v>
      </c>
      <c r="D1080" s="17" t="s">
        <v>8834</v>
      </c>
      <c r="E1080" s="19">
        <v>270001000559</v>
      </c>
      <c r="F1080" s="19" t="s">
        <v>8872</v>
      </c>
      <c r="G1080" s="19">
        <v>270001000559</v>
      </c>
      <c r="H1080" s="18" t="s">
        <v>8872</v>
      </c>
      <c r="I1080" s="18" t="s">
        <v>8873</v>
      </c>
      <c r="J1080" s="17" t="s">
        <v>535</v>
      </c>
      <c r="K1080" s="17">
        <v>1</v>
      </c>
      <c r="L1080" s="24">
        <v>145130</v>
      </c>
      <c r="M1080" s="20">
        <f t="shared" si="32"/>
        <v>27575</v>
      </c>
      <c r="N1080" s="24">
        <v>848652</v>
      </c>
      <c r="O1080" s="21">
        <f t="shared" si="33"/>
        <v>1021357</v>
      </c>
    </row>
    <row r="1081" spans="1:15" s="16" customFormat="1" ht="29" x14ac:dyDescent="0.35">
      <c r="A1081" s="17" t="s">
        <v>222</v>
      </c>
      <c r="B1081" s="17" t="s">
        <v>5526</v>
      </c>
      <c r="C1081" s="17">
        <v>70001</v>
      </c>
      <c r="D1081" s="17" t="s">
        <v>8834</v>
      </c>
      <c r="E1081" s="19">
        <v>270001000559</v>
      </c>
      <c r="F1081" s="19" t="s">
        <v>8872</v>
      </c>
      <c r="G1081" s="19">
        <v>270001000150</v>
      </c>
      <c r="H1081" s="18" t="s">
        <v>8874</v>
      </c>
      <c r="I1081" s="18" t="s">
        <v>8875</v>
      </c>
      <c r="J1081" s="17" t="s">
        <v>535</v>
      </c>
      <c r="K1081" s="17">
        <v>1</v>
      </c>
      <c r="L1081" s="24">
        <v>145130</v>
      </c>
      <c r="M1081" s="20">
        <f t="shared" si="32"/>
        <v>27575</v>
      </c>
      <c r="N1081" s="24">
        <v>848652</v>
      </c>
      <c r="O1081" s="21">
        <f t="shared" si="33"/>
        <v>1021357</v>
      </c>
    </row>
    <row r="1082" spans="1:15" s="16" customFormat="1" ht="29" x14ac:dyDescent="0.35">
      <c r="A1082" s="17" t="s">
        <v>222</v>
      </c>
      <c r="B1082" s="17" t="s">
        <v>5526</v>
      </c>
      <c r="C1082" s="17">
        <v>70001</v>
      </c>
      <c r="D1082" s="17" t="s">
        <v>8834</v>
      </c>
      <c r="E1082" s="19">
        <v>170001001861</v>
      </c>
      <c r="F1082" s="19" t="s">
        <v>8876</v>
      </c>
      <c r="G1082" s="19">
        <v>170001000449</v>
      </c>
      <c r="H1082" s="18" t="s">
        <v>8877</v>
      </c>
      <c r="I1082" s="18" t="s">
        <v>8878</v>
      </c>
      <c r="J1082" s="17" t="s">
        <v>523</v>
      </c>
      <c r="K1082" s="17">
        <v>1</v>
      </c>
      <c r="L1082" s="24">
        <v>145130</v>
      </c>
      <c r="M1082" s="20">
        <f t="shared" si="32"/>
        <v>27575</v>
      </c>
      <c r="N1082" s="24">
        <v>848652</v>
      </c>
      <c r="O1082" s="21">
        <f t="shared" si="33"/>
        <v>1021357</v>
      </c>
    </row>
    <row r="1083" spans="1:15" s="16" customFormat="1" ht="29" x14ac:dyDescent="0.35">
      <c r="A1083" s="17" t="s">
        <v>222</v>
      </c>
      <c r="B1083" s="17" t="s">
        <v>5526</v>
      </c>
      <c r="C1083" s="17">
        <v>70001</v>
      </c>
      <c r="D1083" s="17" t="s">
        <v>8834</v>
      </c>
      <c r="E1083" s="19">
        <v>170001001861</v>
      </c>
      <c r="F1083" s="19" t="s">
        <v>8876</v>
      </c>
      <c r="G1083" s="19">
        <v>170001039108</v>
      </c>
      <c r="H1083" s="18" t="s">
        <v>8879</v>
      </c>
      <c r="I1083" s="18" t="s">
        <v>8880</v>
      </c>
      <c r="J1083" s="17" t="s">
        <v>523</v>
      </c>
      <c r="K1083" s="17">
        <v>1</v>
      </c>
      <c r="L1083" s="24">
        <v>145130</v>
      </c>
      <c r="M1083" s="20">
        <f t="shared" si="32"/>
        <v>27575</v>
      </c>
      <c r="N1083" s="24">
        <v>848652</v>
      </c>
      <c r="O1083" s="21">
        <f t="shared" si="33"/>
        <v>1021357</v>
      </c>
    </row>
    <row r="1084" spans="1:15" s="16" customFormat="1" ht="29" x14ac:dyDescent="0.35">
      <c r="A1084" s="17" t="s">
        <v>222</v>
      </c>
      <c r="B1084" s="17" t="s">
        <v>5526</v>
      </c>
      <c r="C1084" s="17">
        <v>70001</v>
      </c>
      <c r="D1084" s="17" t="s">
        <v>8834</v>
      </c>
      <c r="E1084" s="19">
        <v>170001038314</v>
      </c>
      <c r="F1084" s="19" t="s">
        <v>8881</v>
      </c>
      <c r="G1084" s="19">
        <v>170001038471</v>
      </c>
      <c r="H1084" s="18" t="s">
        <v>8882</v>
      </c>
      <c r="I1084" s="18" t="s">
        <v>8883</v>
      </c>
      <c r="J1084" s="17" t="s">
        <v>523</v>
      </c>
      <c r="K1084" s="17">
        <v>1</v>
      </c>
      <c r="L1084" s="24">
        <v>145130</v>
      </c>
      <c r="M1084" s="20">
        <f t="shared" si="32"/>
        <v>27575</v>
      </c>
      <c r="N1084" s="24">
        <v>848652</v>
      </c>
      <c r="O1084" s="21">
        <f t="shared" si="33"/>
        <v>1021357</v>
      </c>
    </row>
    <row r="1085" spans="1:15" s="16" customFormat="1" ht="43.5" x14ac:dyDescent="0.35">
      <c r="A1085" s="17" t="s">
        <v>222</v>
      </c>
      <c r="B1085" s="17" t="s">
        <v>5526</v>
      </c>
      <c r="C1085" s="17">
        <v>70001</v>
      </c>
      <c r="D1085" s="17" t="s">
        <v>8834</v>
      </c>
      <c r="E1085" s="19">
        <v>170001038314</v>
      </c>
      <c r="F1085" s="19" t="s">
        <v>8881</v>
      </c>
      <c r="G1085" s="19">
        <v>170001038314</v>
      </c>
      <c r="H1085" s="18" t="s">
        <v>8884</v>
      </c>
      <c r="I1085" s="18" t="s">
        <v>8885</v>
      </c>
      <c r="J1085" s="17" t="s">
        <v>523</v>
      </c>
      <c r="K1085" s="17">
        <v>3</v>
      </c>
      <c r="L1085" s="24">
        <v>145130</v>
      </c>
      <c r="M1085" s="20">
        <f t="shared" si="32"/>
        <v>27575</v>
      </c>
      <c r="N1085" s="24">
        <v>848652</v>
      </c>
      <c r="O1085" s="21">
        <f t="shared" si="33"/>
        <v>1021357</v>
      </c>
    </row>
    <row r="1086" spans="1:15" s="16" customFormat="1" x14ac:dyDescent="0.35">
      <c r="A1086" s="17" t="s">
        <v>222</v>
      </c>
      <c r="B1086" s="17" t="s">
        <v>5526</v>
      </c>
      <c r="C1086" s="17">
        <v>70215</v>
      </c>
      <c r="D1086" s="17" t="s">
        <v>8886</v>
      </c>
      <c r="E1086" s="19">
        <v>170215001108</v>
      </c>
      <c r="F1086" s="19" t="s">
        <v>8887</v>
      </c>
      <c r="G1086" s="19">
        <v>170215001035</v>
      </c>
      <c r="H1086" s="18" t="s">
        <v>8888</v>
      </c>
      <c r="I1086" s="18" t="s">
        <v>8889</v>
      </c>
      <c r="J1086" s="17" t="s">
        <v>523</v>
      </c>
      <c r="K1086" s="17">
        <v>4</v>
      </c>
      <c r="L1086" s="24">
        <v>145130</v>
      </c>
      <c r="M1086" s="20">
        <f t="shared" si="32"/>
        <v>27575</v>
      </c>
      <c r="N1086" s="24">
        <v>848652</v>
      </c>
      <c r="O1086" s="21">
        <f t="shared" si="33"/>
        <v>1021357</v>
      </c>
    </row>
    <row r="1087" spans="1:15" s="16" customFormat="1" x14ac:dyDescent="0.35">
      <c r="A1087" s="17" t="s">
        <v>222</v>
      </c>
      <c r="B1087" s="17" t="s">
        <v>5526</v>
      </c>
      <c r="C1087" s="17">
        <v>70670</v>
      </c>
      <c r="D1087" s="17" t="s">
        <v>8890</v>
      </c>
      <c r="E1087" s="19">
        <v>170670000128</v>
      </c>
      <c r="F1087" s="19" t="s">
        <v>8891</v>
      </c>
      <c r="G1087" s="19">
        <v>170670000098</v>
      </c>
      <c r="H1087" s="18" t="s">
        <v>8892</v>
      </c>
      <c r="I1087" s="18" t="s">
        <v>8893</v>
      </c>
      <c r="J1087" s="17" t="s">
        <v>523</v>
      </c>
      <c r="K1087" s="17">
        <v>4</v>
      </c>
      <c r="L1087" s="24">
        <v>145130</v>
      </c>
      <c r="M1087" s="20">
        <f t="shared" si="32"/>
        <v>27575</v>
      </c>
      <c r="N1087" s="24">
        <v>848652</v>
      </c>
      <c r="O1087" s="21">
        <f t="shared" si="33"/>
        <v>1021357</v>
      </c>
    </row>
    <row r="1088" spans="1:15" s="16" customFormat="1" ht="29" x14ac:dyDescent="0.35">
      <c r="A1088" s="17" t="s">
        <v>222</v>
      </c>
      <c r="B1088" s="17" t="s">
        <v>5526</v>
      </c>
      <c r="C1088" s="17">
        <v>70708</v>
      </c>
      <c r="D1088" s="17" t="s">
        <v>8894</v>
      </c>
      <c r="E1088" s="19">
        <v>270708000211</v>
      </c>
      <c r="F1088" s="19" t="s">
        <v>8895</v>
      </c>
      <c r="G1088" s="19">
        <v>270708000211</v>
      </c>
      <c r="H1088" s="18" t="s">
        <v>8895</v>
      </c>
      <c r="I1088" s="18" t="s">
        <v>8896</v>
      </c>
      <c r="J1088" s="17" t="s">
        <v>535</v>
      </c>
      <c r="K1088" s="17">
        <v>1</v>
      </c>
      <c r="L1088" s="24">
        <v>145130</v>
      </c>
      <c r="M1088" s="20">
        <f t="shared" si="32"/>
        <v>27575</v>
      </c>
      <c r="N1088" s="24">
        <v>1013333</v>
      </c>
      <c r="O1088" s="21">
        <f t="shared" si="33"/>
        <v>1186038</v>
      </c>
    </row>
    <row r="1089" spans="1:15" s="16" customFormat="1" ht="29" x14ac:dyDescent="0.35">
      <c r="A1089" s="17" t="s">
        <v>222</v>
      </c>
      <c r="B1089" s="17" t="s">
        <v>5526</v>
      </c>
      <c r="C1089" s="17">
        <v>70708</v>
      </c>
      <c r="D1089" s="17" t="s">
        <v>8894</v>
      </c>
      <c r="E1089" s="19">
        <v>170708000186</v>
      </c>
      <c r="F1089" s="19" t="s">
        <v>8897</v>
      </c>
      <c r="G1089" s="19">
        <v>170708000186</v>
      </c>
      <c r="H1089" s="18" t="s">
        <v>8898</v>
      </c>
      <c r="I1089" s="18" t="s">
        <v>8899</v>
      </c>
      <c r="J1089" s="17" t="s">
        <v>523</v>
      </c>
      <c r="K1089" s="17">
        <v>4</v>
      </c>
      <c r="L1089" s="24">
        <v>145130</v>
      </c>
      <c r="M1089" s="20">
        <f t="shared" si="32"/>
        <v>27575</v>
      </c>
      <c r="N1089" s="24">
        <v>720935</v>
      </c>
      <c r="O1089" s="21">
        <f t="shared" si="33"/>
        <v>893640</v>
      </c>
    </row>
    <row r="1090" spans="1:15" s="16" customFormat="1" ht="43.5" x14ac:dyDescent="0.35">
      <c r="A1090" s="17" t="s">
        <v>222</v>
      </c>
      <c r="B1090" s="17" t="s">
        <v>5526</v>
      </c>
      <c r="C1090" s="17">
        <v>70708</v>
      </c>
      <c r="D1090" s="17" t="s">
        <v>8894</v>
      </c>
      <c r="E1090" s="19">
        <v>170708000003</v>
      </c>
      <c r="F1090" s="19" t="s">
        <v>921</v>
      </c>
      <c r="G1090" s="19">
        <v>170708000003</v>
      </c>
      <c r="H1090" s="18" t="s">
        <v>8900</v>
      </c>
      <c r="I1090" s="18" t="s">
        <v>8901</v>
      </c>
      <c r="J1090" s="17" t="s">
        <v>523</v>
      </c>
      <c r="K1090" s="17">
        <v>4</v>
      </c>
      <c r="L1090" s="24">
        <v>145130</v>
      </c>
      <c r="M1090" s="20">
        <f t="shared" si="32"/>
        <v>27575</v>
      </c>
      <c r="N1090" s="24">
        <v>720935</v>
      </c>
      <c r="O1090" s="21">
        <f t="shared" si="33"/>
        <v>893640</v>
      </c>
    </row>
    <row r="1091" spans="1:15" s="16" customFormat="1" ht="29" x14ac:dyDescent="0.35">
      <c r="A1091" s="17" t="s">
        <v>222</v>
      </c>
      <c r="B1091" s="17" t="s">
        <v>5526</v>
      </c>
      <c r="C1091" s="17">
        <v>70713</v>
      </c>
      <c r="D1091" s="17" t="s">
        <v>8902</v>
      </c>
      <c r="E1091" s="19">
        <v>170713000097</v>
      </c>
      <c r="F1091" s="19" t="s">
        <v>8903</v>
      </c>
      <c r="G1091" s="19">
        <v>170713000097</v>
      </c>
      <c r="H1091" s="18" t="s">
        <v>8903</v>
      </c>
      <c r="I1091" s="18" t="s">
        <v>8904</v>
      </c>
      <c r="J1091" s="17" t="s">
        <v>535</v>
      </c>
      <c r="K1091" s="17">
        <v>1</v>
      </c>
      <c r="L1091" s="24">
        <v>145130</v>
      </c>
      <c r="M1091" s="20">
        <f t="shared" si="32"/>
        <v>27575</v>
      </c>
      <c r="N1091" s="24">
        <v>720935</v>
      </c>
      <c r="O1091" s="21">
        <f t="shared" si="33"/>
        <v>893640</v>
      </c>
    </row>
    <row r="1092" spans="1:15" s="16" customFormat="1" ht="29" x14ac:dyDescent="0.35">
      <c r="A1092" s="17" t="s">
        <v>222</v>
      </c>
      <c r="B1092" s="17" t="s">
        <v>5526</v>
      </c>
      <c r="C1092" s="17">
        <v>70713</v>
      </c>
      <c r="D1092" s="17" t="s">
        <v>8902</v>
      </c>
      <c r="E1092" s="19">
        <v>270713000211</v>
      </c>
      <c r="F1092" s="19" t="s">
        <v>8905</v>
      </c>
      <c r="G1092" s="19">
        <v>270713000211</v>
      </c>
      <c r="H1092" s="18" t="s">
        <v>8906</v>
      </c>
      <c r="I1092" s="18" t="s">
        <v>8907</v>
      </c>
      <c r="J1092" s="17" t="s">
        <v>535</v>
      </c>
      <c r="K1092" s="17">
        <v>1</v>
      </c>
      <c r="L1092" s="24">
        <v>145130</v>
      </c>
      <c r="M1092" s="20">
        <f t="shared" si="32"/>
        <v>27575</v>
      </c>
      <c r="N1092" s="24">
        <v>720935</v>
      </c>
      <c r="O1092" s="21">
        <f t="shared" si="33"/>
        <v>893640</v>
      </c>
    </row>
    <row r="1093" spans="1:15" s="16" customFormat="1" ht="43.5" x14ac:dyDescent="0.35">
      <c r="A1093" s="17" t="s">
        <v>222</v>
      </c>
      <c r="B1093" s="17" t="s">
        <v>5526</v>
      </c>
      <c r="C1093" s="17">
        <v>70713</v>
      </c>
      <c r="D1093" s="17" t="s">
        <v>8902</v>
      </c>
      <c r="E1093" s="19">
        <v>270713001101</v>
      </c>
      <c r="F1093" s="19" t="s">
        <v>8908</v>
      </c>
      <c r="G1093" s="19">
        <v>270713001101</v>
      </c>
      <c r="H1093" s="18" t="s">
        <v>8909</v>
      </c>
      <c r="I1093" s="18" t="s">
        <v>8910</v>
      </c>
      <c r="J1093" s="17" t="s">
        <v>535</v>
      </c>
      <c r="K1093" s="17">
        <v>1</v>
      </c>
      <c r="L1093" s="24">
        <v>145130</v>
      </c>
      <c r="M1093" s="20">
        <f t="shared" si="32"/>
        <v>27575</v>
      </c>
      <c r="N1093" s="24">
        <v>661224</v>
      </c>
      <c r="O1093" s="21">
        <f t="shared" si="33"/>
        <v>833929</v>
      </c>
    </row>
    <row r="1094" spans="1:15" s="16" customFormat="1" ht="29" x14ac:dyDescent="0.35">
      <c r="A1094" s="17" t="s">
        <v>222</v>
      </c>
      <c r="B1094" s="17" t="s">
        <v>5526</v>
      </c>
      <c r="C1094" s="17">
        <v>70820</v>
      </c>
      <c r="D1094" s="17" t="s">
        <v>8911</v>
      </c>
      <c r="E1094" s="19">
        <v>170820000148</v>
      </c>
      <c r="F1094" s="19" t="s">
        <v>8912</v>
      </c>
      <c r="G1094" s="19">
        <v>170820000504</v>
      </c>
      <c r="H1094" s="18" t="s">
        <v>8913</v>
      </c>
      <c r="I1094" s="18" t="s">
        <v>8914</v>
      </c>
      <c r="J1094" s="17" t="s">
        <v>523</v>
      </c>
      <c r="K1094" s="17">
        <v>4</v>
      </c>
      <c r="L1094" s="24">
        <v>145130</v>
      </c>
      <c r="M1094" s="20">
        <f t="shared" si="32"/>
        <v>27575</v>
      </c>
      <c r="N1094" s="24">
        <v>747143</v>
      </c>
      <c r="O1094" s="21">
        <f t="shared" si="33"/>
        <v>919848</v>
      </c>
    </row>
    <row r="1095" spans="1:15" s="16" customFormat="1" ht="29" x14ac:dyDescent="0.35">
      <c r="A1095" s="17" t="s">
        <v>222</v>
      </c>
      <c r="B1095" s="17" t="s">
        <v>4296</v>
      </c>
      <c r="C1095" s="17">
        <v>73319</v>
      </c>
      <c r="D1095" s="17" t="s">
        <v>8915</v>
      </c>
      <c r="E1095" s="19">
        <v>173319000072</v>
      </c>
      <c r="F1095" s="19" t="s">
        <v>8916</v>
      </c>
      <c r="G1095" s="19">
        <v>173319000595</v>
      </c>
      <c r="H1095" s="18" t="s">
        <v>8917</v>
      </c>
      <c r="I1095" s="18" t="s">
        <v>8918</v>
      </c>
      <c r="J1095" s="17" t="s">
        <v>523</v>
      </c>
      <c r="K1095" s="17">
        <v>1</v>
      </c>
      <c r="L1095" s="24">
        <v>145130</v>
      </c>
      <c r="M1095" s="20">
        <f t="shared" ref="M1095:M1158" si="34">ROUND(L1095*0.19,0)</f>
        <v>27575</v>
      </c>
      <c r="N1095" s="24">
        <v>747143</v>
      </c>
      <c r="O1095" s="21">
        <f t="shared" ref="O1095:O1158" si="35">+L1095+M1095+N1095</f>
        <v>919848</v>
      </c>
    </row>
    <row r="1096" spans="1:15" s="16" customFormat="1" ht="29" x14ac:dyDescent="0.35">
      <c r="A1096" s="17" t="s">
        <v>222</v>
      </c>
      <c r="B1096" s="17" t="s">
        <v>4296</v>
      </c>
      <c r="C1096" s="17">
        <v>73319</v>
      </c>
      <c r="D1096" s="17" t="s">
        <v>8915</v>
      </c>
      <c r="E1096" s="19">
        <v>173319000072</v>
      </c>
      <c r="F1096" s="19" t="s">
        <v>8916</v>
      </c>
      <c r="G1096" s="19">
        <v>173319000579</v>
      </c>
      <c r="H1096" s="18" t="s">
        <v>8919</v>
      </c>
      <c r="I1096" s="18" t="s">
        <v>8920</v>
      </c>
      <c r="J1096" s="17" t="s">
        <v>523</v>
      </c>
      <c r="K1096" s="17">
        <v>2</v>
      </c>
      <c r="L1096" s="24">
        <v>145130</v>
      </c>
      <c r="M1096" s="20">
        <f t="shared" si="34"/>
        <v>27575</v>
      </c>
      <c r="N1096" s="24">
        <v>747143</v>
      </c>
      <c r="O1096" s="21">
        <f t="shared" si="35"/>
        <v>919848</v>
      </c>
    </row>
    <row r="1097" spans="1:15" s="16" customFormat="1" ht="29" x14ac:dyDescent="0.35">
      <c r="A1097" s="17" t="s">
        <v>222</v>
      </c>
      <c r="B1097" s="17" t="s">
        <v>4296</v>
      </c>
      <c r="C1097" s="17">
        <v>73319</v>
      </c>
      <c r="D1097" s="17" t="s">
        <v>8915</v>
      </c>
      <c r="E1097" s="19">
        <v>173319000099</v>
      </c>
      <c r="F1097" s="19" t="s">
        <v>8921</v>
      </c>
      <c r="G1097" s="19">
        <v>173319000641</v>
      </c>
      <c r="H1097" s="18" t="s">
        <v>6179</v>
      </c>
      <c r="I1097" s="18" t="s">
        <v>8922</v>
      </c>
      <c r="J1097" s="17" t="s">
        <v>523</v>
      </c>
      <c r="K1097" s="17">
        <v>1</v>
      </c>
      <c r="L1097" s="24">
        <v>145130</v>
      </c>
      <c r="M1097" s="20">
        <f t="shared" si="34"/>
        <v>27575</v>
      </c>
      <c r="N1097" s="24">
        <v>444517</v>
      </c>
      <c r="O1097" s="21">
        <f t="shared" si="35"/>
        <v>617222</v>
      </c>
    </row>
    <row r="1098" spans="1:15" s="16" customFormat="1" ht="29" x14ac:dyDescent="0.35">
      <c r="A1098" s="17" t="s">
        <v>222</v>
      </c>
      <c r="B1098" s="17" t="s">
        <v>4296</v>
      </c>
      <c r="C1098" s="17">
        <v>73319</v>
      </c>
      <c r="D1098" s="17" t="s">
        <v>8915</v>
      </c>
      <c r="E1098" s="19">
        <v>273319000859</v>
      </c>
      <c r="F1098" s="19" t="s">
        <v>8923</v>
      </c>
      <c r="G1098" s="19">
        <v>273319000859</v>
      </c>
      <c r="H1098" s="18" t="s">
        <v>8924</v>
      </c>
      <c r="I1098" s="18" t="s">
        <v>8925</v>
      </c>
      <c r="J1098" s="17" t="s">
        <v>535</v>
      </c>
      <c r="K1098" s="17">
        <v>1</v>
      </c>
      <c r="L1098" s="24">
        <v>145130</v>
      </c>
      <c r="M1098" s="20">
        <f t="shared" si="34"/>
        <v>27575</v>
      </c>
      <c r="N1098" s="24">
        <v>747143</v>
      </c>
      <c r="O1098" s="21">
        <f t="shared" si="35"/>
        <v>919848</v>
      </c>
    </row>
    <row r="1099" spans="1:15" s="16" customFormat="1" ht="29" x14ac:dyDescent="0.35">
      <c r="A1099" s="17" t="s">
        <v>222</v>
      </c>
      <c r="B1099" s="17" t="s">
        <v>4296</v>
      </c>
      <c r="C1099" s="17">
        <v>73347</v>
      </c>
      <c r="D1099" s="17" t="s">
        <v>8926</v>
      </c>
      <c r="E1099" s="19">
        <v>273347000384</v>
      </c>
      <c r="F1099" s="19" t="s">
        <v>8927</v>
      </c>
      <c r="G1099" s="19">
        <v>273347000023</v>
      </c>
      <c r="H1099" s="18" t="s">
        <v>6384</v>
      </c>
      <c r="I1099" s="18" t="s">
        <v>8928</v>
      </c>
      <c r="J1099" s="17" t="s">
        <v>535</v>
      </c>
      <c r="K1099" s="17">
        <v>1</v>
      </c>
      <c r="L1099" s="24">
        <v>145130</v>
      </c>
      <c r="M1099" s="20">
        <f t="shared" si="34"/>
        <v>27575</v>
      </c>
      <c r="N1099" s="24">
        <v>747143</v>
      </c>
      <c r="O1099" s="21">
        <f t="shared" si="35"/>
        <v>919848</v>
      </c>
    </row>
    <row r="1100" spans="1:15" s="16" customFormat="1" ht="29" x14ac:dyDescent="0.35">
      <c r="A1100" s="17" t="s">
        <v>222</v>
      </c>
      <c r="B1100" s="17" t="s">
        <v>4296</v>
      </c>
      <c r="C1100" s="17">
        <v>73347</v>
      </c>
      <c r="D1100" s="17" t="s">
        <v>8926</v>
      </c>
      <c r="E1100" s="19">
        <v>173347000011</v>
      </c>
      <c r="F1100" s="19" t="s">
        <v>8929</v>
      </c>
      <c r="G1100" s="19">
        <v>173347000045</v>
      </c>
      <c r="H1100" s="18" t="s">
        <v>8930</v>
      </c>
      <c r="I1100" s="18" t="s">
        <v>8931</v>
      </c>
      <c r="J1100" s="17" t="s">
        <v>523</v>
      </c>
      <c r="K1100" s="17">
        <v>1</v>
      </c>
      <c r="L1100" s="24">
        <v>145130</v>
      </c>
      <c r="M1100" s="20">
        <f t="shared" si="34"/>
        <v>27575</v>
      </c>
      <c r="N1100" s="24">
        <v>747143</v>
      </c>
      <c r="O1100" s="21">
        <f t="shared" si="35"/>
        <v>919848</v>
      </c>
    </row>
    <row r="1101" spans="1:15" s="16" customFormat="1" x14ac:dyDescent="0.35">
      <c r="A1101" s="17" t="s">
        <v>222</v>
      </c>
      <c r="B1101" s="17" t="s">
        <v>4296</v>
      </c>
      <c r="C1101" s="17">
        <v>73443</v>
      </c>
      <c r="D1101" s="17" t="s">
        <v>8932</v>
      </c>
      <c r="E1101" s="19">
        <v>273443000506</v>
      </c>
      <c r="F1101" s="19" t="s">
        <v>8933</v>
      </c>
      <c r="G1101" s="19">
        <v>273443001367</v>
      </c>
      <c r="H1101" s="18" t="s">
        <v>8934</v>
      </c>
      <c r="I1101" s="18" t="s">
        <v>1986</v>
      </c>
      <c r="J1101" s="17" t="s">
        <v>535</v>
      </c>
      <c r="K1101" s="17">
        <v>1</v>
      </c>
      <c r="L1101" s="24">
        <v>145130</v>
      </c>
      <c r="M1101" s="20">
        <f t="shared" si="34"/>
        <v>27575</v>
      </c>
      <c r="N1101" s="24">
        <v>747143</v>
      </c>
      <c r="O1101" s="21">
        <f t="shared" si="35"/>
        <v>919848</v>
      </c>
    </row>
    <row r="1102" spans="1:15" s="16" customFormat="1" x14ac:dyDescent="0.35">
      <c r="A1102" s="17" t="s">
        <v>222</v>
      </c>
      <c r="B1102" s="17" t="s">
        <v>4296</v>
      </c>
      <c r="C1102" s="17">
        <v>73443</v>
      </c>
      <c r="D1102" s="17" t="s">
        <v>8932</v>
      </c>
      <c r="E1102" s="19">
        <v>173443000021</v>
      </c>
      <c r="F1102" s="19" t="s">
        <v>8935</v>
      </c>
      <c r="G1102" s="19">
        <v>273443000166</v>
      </c>
      <c r="H1102" s="18" t="s">
        <v>6279</v>
      </c>
      <c r="I1102" s="18" t="s">
        <v>8936</v>
      </c>
      <c r="J1102" s="17" t="s">
        <v>535</v>
      </c>
      <c r="K1102" s="17">
        <v>1</v>
      </c>
      <c r="L1102" s="24">
        <v>145130</v>
      </c>
      <c r="M1102" s="20">
        <f t="shared" si="34"/>
        <v>27575</v>
      </c>
      <c r="N1102" s="24">
        <v>814286</v>
      </c>
      <c r="O1102" s="21">
        <f t="shared" si="35"/>
        <v>986991</v>
      </c>
    </row>
    <row r="1103" spans="1:15" s="16" customFormat="1" x14ac:dyDescent="0.35">
      <c r="A1103" s="17" t="s">
        <v>222</v>
      </c>
      <c r="B1103" s="17" t="s">
        <v>4296</v>
      </c>
      <c r="C1103" s="17">
        <v>73443</v>
      </c>
      <c r="D1103" s="17" t="s">
        <v>8932</v>
      </c>
      <c r="E1103" s="19">
        <v>173443000021</v>
      </c>
      <c r="F1103" s="19" t="s">
        <v>8935</v>
      </c>
      <c r="G1103" s="19">
        <v>173443000269</v>
      </c>
      <c r="H1103" s="18" t="s">
        <v>988</v>
      </c>
      <c r="I1103" s="18" t="s">
        <v>8937</v>
      </c>
      <c r="J1103" s="17" t="s">
        <v>523</v>
      </c>
      <c r="K1103" s="17">
        <v>2</v>
      </c>
      <c r="L1103" s="24">
        <v>145130</v>
      </c>
      <c r="M1103" s="20">
        <f t="shared" si="34"/>
        <v>27575</v>
      </c>
      <c r="N1103" s="24">
        <v>747143</v>
      </c>
      <c r="O1103" s="21">
        <f t="shared" si="35"/>
        <v>919848</v>
      </c>
    </row>
    <row r="1104" spans="1:15" s="16" customFormat="1" ht="72.5" x14ac:dyDescent="0.35">
      <c r="A1104" s="17" t="s">
        <v>222</v>
      </c>
      <c r="B1104" s="17" t="s">
        <v>4296</v>
      </c>
      <c r="C1104" s="17">
        <v>73449</v>
      </c>
      <c r="D1104" s="17" t="s">
        <v>8938</v>
      </c>
      <c r="E1104" s="19">
        <v>373449000685</v>
      </c>
      <c r="F1104" s="19" t="s">
        <v>8939</v>
      </c>
      <c r="G1104" s="19">
        <v>373449000685</v>
      </c>
      <c r="H1104" s="18" t="s">
        <v>8940</v>
      </c>
      <c r="I1104" s="18" t="s">
        <v>8941</v>
      </c>
      <c r="J1104" s="17" t="s">
        <v>523</v>
      </c>
      <c r="K1104" s="17">
        <v>2</v>
      </c>
      <c r="L1104" s="24">
        <v>145130</v>
      </c>
      <c r="M1104" s="20">
        <f t="shared" si="34"/>
        <v>27575</v>
      </c>
      <c r="N1104" s="24">
        <v>747143</v>
      </c>
      <c r="O1104" s="21">
        <f t="shared" si="35"/>
        <v>919848</v>
      </c>
    </row>
    <row r="1105" spans="1:15" s="16" customFormat="1" ht="29" x14ac:dyDescent="0.35">
      <c r="A1105" s="17" t="s">
        <v>222</v>
      </c>
      <c r="B1105" s="17" t="s">
        <v>4296</v>
      </c>
      <c r="C1105" s="17">
        <v>73449</v>
      </c>
      <c r="D1105" s="17" t="s">
        <v>8938</v>
      </c>
      <c r="E1105" s="19">
        <v>273449000141</v>
      </c>
      <c r="F1105" s="19" t="s">
        <v>8942</v>
      </c>
      <c r="G1105" s="19">
        <v>273449000150</v>
      </c>
      <c r="H1105" s="18" t="s">
        <v>8943</v>
      </c>
      <c r="I1105" s="18" t="s">
        <v>8944</v>
      </c>
      <c r="J1105" s="17" t="s">
        <v>535</v>
      </c>
      <c r="K1105" s="17">
        <v>1</v>
      </c>
      <c r="L1105" s="24">
        <v>145130</v>
      </c>
      <c r="M1105" s="20">
        <f t="shared" si="34"/>
        <v>27575</v>
      </c>
      <c r="N1105" s="24">
        <v>747143</v>
      </c>
      <c r="O1105" s="21">
        <f t="shared" si="35"/>
        <v>919848</v>
      </c>
    </row>
    <row r="1106" spans="1:15" s="16" customFormat="1" ht="29" x14ac:dyDescent="0.35">
      <c r="A1106" s="17" t="s">
        <v>222</v>
      </c>
      <c r="B1106" s="17" t="s">
        <v>4296</v>
      </c>
      <c r="C1106" s="17">
        <v>73449</v>
      </c>
      <c r="D1106" s="17" t="s">
        <v>8938</v>
      </c>
      <c r="E1106" s="19">
        <v>173449000031</v>
      </c>
      <c r="F1106" s="19" t="s">
        <v>8945</v>
      </c>
      <c r="G1106" s="19">
        <v>173449000295</v>
      </c>
      <c r="H1106" s="18" t="s">
        <v>4257</v>
      </c>
      <c r="I1106" s="18" t="s">
        <v>8946</v>
      </c>
      <c r="J1106" s="17" t="s">
        <v>523</v>
      </c>
      <c r="K1106" s="17">
        <v>1</v>
      </c>
      <c r="L1106" s="24">
        <v>145130</v>
      </c>
      <c r="M1106" s="20">
        <f t="shared" si="34"/>
        <v>27575</v>
      </c>
      <c r="N1106" s="24">
        <v>747143</v>
      </c>
      <c r="O1106" s="21">
        <f t="shared" si="35"/>
        <v>919848</v>
      </c>
    </row>
    <row r="1107" spans="1:15" s="16" customFormat="1" ht="43.5" x14ac:dyDescent="0.35">
      <c r="A1107" s="17" t="s">
        <v>222</v>
      </c>
      <c r="B1107" s="17" t="s">
        <v>4296</v>
      </c>
      <c r="C1107" s="17">
        <v>73671</v>
      </c>
      <c r="D1107" s="17" t="s">
        <v>5602</v>
      </c>
      <c r="E1107" s="19">
        <v>173671000228</v>
      </c>
      <c r="F1107" s="19" t="s">
        <v>8947</v>
      </c>
      <c r="G1107" s="19">
        <v>273671000311</v>
      </c>
      <c r="H1107" s="18" t="s">
        <v>2474</v>
      </c>
      <c r="I1107" s="18" t="s">
        <v>1243</v>
      </c>
      <c r="J1107" s="17" t="s">
        <v>535</v>
      </c>
      <c r="K1107" s="17">
        <v>1</v>
      </c>
      <c r="L1107" s="24">
        <v>145130</v>
      </c>
      <c r="M1107" s="20">
        <f t="shared" si="34"/>
        <v>27575</v>
      </c>
      <c r="N1107" s="24">
        <v>747143</v>
      </c>
      <c r="O1107" s="21">
        <f t="shared" si="35"/>
        <v>919848</v>
      </c>
    </row>
    <row r="1108" spans="1:15" s="16" customFormat="1" ht="43.5" x14ac:dyDescent="0.35">
      <c r="A1108" s="17" t="s">
        <v>222</v>
      </c>
      <c r="B1108" s="17" t="s">
        <v>4296</v>
      </c>
      <c r="C1108" s="17">
        <v>73671</v>
      </c>
      <c r="D1108" s="17" t="s">
        <v>5602</v>
      </c>
      <c r="E1108" s="19">
        <v>173671000228</v>
      </c>
      <c r="F1108" s="19" t="s">
        <v>8947</v>
      </c>
      <c r="G1108" s="19">
        <v>173671800011</v>
      </c>
      <c r="H1108" s="18" t="s">
        <v>8948</v>
      </c>
      <c r="I1108" s="18" t="s">
        <v>8949</v>
      </c>
      <c r="J1108" s="17" t="s">
        <v>523</v>
      </c>
      <c r="K1108" s="17">
        <v>1</v>
      </c>
      <c r="L1108" s="24">
        <v>145130</v>
      </c>
      <c r="M1108" s="20">
        <f t="shared" si="34"/>
        <v>27575</v>
      </c>
      <c r="N1108" s="24">
        <v>866667</v>
      </c>
      <c r="O1108" s="21">
        <f t="shared" si="35"/>
        <v>1039372</v>
      </c>
    </row>
    <row r="1109" spans="1:15" s="16" customFormat="1" x14ac:dyDescent="0.35">
      <c r="A1109" s="17" t="s">
        <v>222</v>
      </c>
      <c r="B1109" s="17" t="s">
        <v>4296</v>
      </c>
      <c r="C1109" s="17">
        <v>73686</v>
      </c>
      <c r="D1109" s="17" t="s">
        <v>6289</v>
      </c>
      <c r="E1109" s="19">
        <v>273686000083</v>
      </c>
      <c r="F1109" s="19" t="s">
        <v>957</v>
      </c>
      <c r="G1109" s="19">
        <v>273686000164</v>
      </c>
      <c r="H1109" s="18" t="s">
        <v>8950</v>
      </c>
      <c r="I1109" s="18" t="s">
        <v>8951</v>
      </c>
      <c r="J1109" s="17" t="s">
        <v>535</v>
      </c>
      <c r="K1109" s="17">
        <v>1</v>
      </c>
      <c r="L1109" s="24">
        <v>145130</v>
      </c>
      <c r="M1109" s="20">
        <f t="shared" si="34"/>
        <v>27575</v>
      </c>
      <c r="N1109" s="24">
        <v>866667</v>
      </c>
      <c r="O1109" s="21">
        <f t="shared" si="35"/>
        <v>1039372</v>
      </c>
    </row>
    <row r="1110" spans="1:15" s="16" customFormat="1" ht="29" x14ac:dyDescent="0.35">
      <c r="A1110" s="17" t="s">
        <v>222</v>
      </c>
      <c r="B1110" s="17" t="s">
        <v>4296</v>
      </c>
      <c r="C1110" s="17">
        <v>73686</v>
      </c>
      <c r="D1110" s="17" t="s">
        <v>6289</v>
      </c>
      <c r="E1110" s="19">
        <v>273686000083</v>
      </c>
      <c r="F1110" s="19" t="s">
        <v>957</v>
      </c>
      <c r="G1110" s="19">
        <v>273686000083</v>
      </c>
      <c r="H1110" s="18" t="s">
        <v>8952</v>
      </c>
      <c r="I1110" s="18" t="s">
        <v>8953</v>
      </c>
      <c r="J1110" s="17" t="s">
        <v>535</v>
      </c>
      <c r="K1110" s="17">
        <v>1</v>
      </c>
      <c r="L1110" s="24">
        <v>145130</v>
      </c>
      <c r="M1110" s="20">
        <f t="shared" si="34"/>
        <v>27575</v>
      </c>
      <c r="N1110" s="24">
        <v>661224</v>
      </c>
      <c r="O1110" s="21">
        <f t="shared" si="35"/>
        <v>833929</v>
      </c>
    </row>
    <row r="1111" spans="1:15" s="16" customFormat="1" ht="29" x14ac:dyDescent="0.35">
      <c r="A1111" s="17" t="s">
        <v>222</v>
      </c>
      <c r="B1111" s="17" t="s">
        <v>4296</v>
      </c>
      <c r="C1111" s="17">
        <v>73686</v>
      </c>
      <c r="D1111" s="17" t="s">
        <v>6289</v>
      </c>
      <c r="E1111" s="19">
        <v>173686000020</v>
      </c>
      <c r="F1111" s="19" t="s">
        <v>8954</v>
      </c>
      <c r="G1111" s="19">
        <v>173686000291</v>
      </c>
      <c r="H1111" s="18" t="s">
        <v>8955</v>
      </c>
      <c r="I1111" s="18" t="s">
        <v>8956</v>
      </c>
      <c r="J1111" s="17" t="s">
        <v>523</v>
      </c>
      <c r="K1111" s="17">
        <v>1</v>
      </c>
      <c r="L1111" s="24">
        <v>145130</v>
      </c>
      <c r="M1111" s="20">
        <f t="shared" si="34"/>
        <v>27575</v>
      </c>
      <c r="N1111" s="24">
        <v>661224</v>
      </c>
      <c r="O1111" s="21">
        <f t="shared" si="35"/>
        <v>833929</v>
      </c>
    </row>
    <row r="1112" spans="1:15" s="16" customFormat="1" ht="43.5" x14ac:dyDescent="0.35">
      <c r="A1112" s="17" t="s">
        <v>222</v>
      </c>
      <c r="B1112" s="17" t="s">
        <v>4296</v>
      </c>
      <c r="C1112" s="17">
        <v>73861</v>
      </c>
      <c r="D1112" s="17" t="s">
        <v>8957</v>
      </c>
      <c r="E1112" s="19">
        <v>273861000571</v>
      </c>
      <c r="F1112" s="19" t="s">
        <v>8958</v>
      </c>
      <c r="G1112" s="19">
        <v>273861000571</v>
      </c>
      <c r="H1112" s="18" t="s">
        <v>8959</v>
      </c>
      <c r="I1112" s="18" t="s">
        <v>8960</v>
      </c>
      <c r="J1112" s="17" t="s">
        <v>535</v>
      </c>
      <c r="K1112" s="17">
        <v>1</v>
      </c>
      <c r="L1112" s="24">
        <v>145130</v>
      </c>
      <c r="M1112" s="20">
        <f t="shared" si="34"/>
        <v>27575</v>
      </c>
      <c r="N1112" s="24">
        <v>661224</v>
      </c>
      <c r="O1112" s="21">
        <f t="shared" si="35"/>
        <v>833929</v>
      </c>
    </row>
    <row r="1113" spans="1:15" s="16" customFormat="1" ht="29" x14ac:dyDescent="0.35">
      <c r="A1113" s="17" t="s">
        <v>222</v>
      </c>
      <c r="B1113" s="17" t="s">
        <v>4338</v>
      </c>
      <c r="C1113" s="17">
        <v>76111</v>
      </c>
      <c r="D1113" s="17" t="s">
        <v>8961</v>
      </c>
      <c r="E1113" s="19">
        <v>176111000515</v>
      </c>
      <c r="F1113" s="19" t="s">
        <v>8962</v>
      </c>
      <c r="G1113" s="19">
        <v>176111000728</v>
      </c>
      <c r="H1113" s="18" t="s">
        <v>8963</v>
      </c>
      <c r="I1113" s="18" t="s">
        <v>8964</v>
      </c>
      <c r="J1113" s="17" t="s">
        <v>523</v>
      </c>
      <c r="K1113" s="17">
        <v>1</v>
      </c>
      <c r="L1113" s="24">
        <v>145130</v>
      </c>
      <c r="M1113" s="20">
        <f t="shared" si="34"/>
        <v>27575</v>
      </c>
      <c r="N1113" s="24">
        <v>661224</v>
      </c>
      <c r="O1113" s="21">
        <f t="shared" si="35"/>
        <v>833929</v>
      </c>
    </row>
    <row r="1114" spans="1:15" s="16" customFormat="1" ht="29" x14ac:dyDescent="0.35">
      <c r="A1114" s="17" t="s">
        <v>222</v>
      </c>
      <c r="B1114" s="17" t="s">
        <v>4338</v>
      </c>
      <c r="C1114" s="17">
        <v>76111</v>
      </c>
      <c r="D1114" s="17" t="s">
        <v>8961</v>
      </c>
      <c r="E1114" s="19">
        <v>176111000469</v>
      </c>
      <c r="F1114" s="19" t="s">
        <v>8965</v>
      </c>
      <c r="G1114" s="19">
        <v>176111000566</v>
      </c>
      <c r="H1114" s="18" t="s">
        <v>8966</v>
      </c>
      <c r="I1114" s="18" t="s">
        <v>8967</v>
      </c>
      <c r="J1114" s="17" t="s">
        <v>523</v>
      </c>
      <c r="K1114" s="17">
        <v>1</v>
      </c>
      <c r="L1114" s="24">
        <v>145130</v>
      </c>
      <c r="M1114" s="20">
        <f t="shared" si="34"/>
        <v>27575</v>
      </c>
      <c r="N1114" s="24">
        <v>661224</v>
      </c>
      <c r="O1114" s="21">
        <f t="shared" si="35"/>
        <v>833929</v>
      </c>
    </row>
    <row r="1115" spans="1:15" s="16" customFormat="1" ht="29" x14ac:dyDescent="0.35">
      <c r="A1115" s="17" t="s">
        <v>222</v>
      </c>
      <c r="B1115" s="17" t="s">
        <v>4338</v>
      </c>
      <c r="C1115" s="17">
        <v>76111</v>
      </c>
      <c r="D1115" s="17" t="s">
        <v>8961</v>
      </c>
      <c r="E1115" s="19">
        <v>176111001015</v>
      </c>
      <c r="F1115" s="19" t="s">
        <v>8461</v>
      </c>
      <c r="G1115" s="19">
        <v>176111000671</v>
      </c>
      <c r="H1115" s="18" t="s">
        <v>8968</v>
      </c>
      <c r="I1115" s="18" t="s">
        <v>8969</v>
      </c>
      <c r="J1115" s="17" t="s">
        <v>523</v>
      </c>
      <c r="K1115" s="17">
        <v>3</v>
      </c>
      <c r="L1115" s="24">
        <v>145130</v>
      </c>
      <c r="M1115" s="20">
        <f t="shared" si="34"/>
        <v>27575</v>
      </c>
      <c r="N1115" s="24">
        <v>661224</v>
      </c>
      <c r="O1115" s="21">
        <f t="shared" si="35"/>
        <v>833929</v>
      </c>
    </row>
    <row r="1116" spans="1:15" s="16" customFormat="1" ht="29" x14ac:dyDescent="0.35">
      <c r="A1116" s="17" t="s">
        <v>222</v>
      </c>
      <c r="B1116" s="17" t="s">
        <v>4338</v>
      </c>
      <c r="C1116" s="17">
        <v>76001</v>
      </c>
      <c r="D1116" s="17" t="s">
        <v>8970</v>
      </c>
      <c r="E1116" s="19">
        <v>176001001745</v>
      </c>
      <c r="F1116" s="19" t="s">
        <v>8971</v>
      </c>
      <c r="G1116" s="19">
        <v>176001001001</v>
      </c>
      <c r="H1116" s="18" t="s">
        <v>8972</v>
      </c>
      <c r="I1116" s="18" t="s">
        <v>8973</v>
      </c>
      <c r="J1116" s="17" t="s">
        <v>523</v>
      </c>
      <c r="K1116" s="17">
        <v>1</v>
      </c>
      <c r="L1116" s="24">
        <v>145130</v>
      </c>
      <c r="M1116" s="20">
        <f t="shared" si="34"/>
        <v>27575</v>
      </c>
      <c r="N1116" s="24">
        <v>661224</v>
      </c>
      <c r="O1116" s="21">
        <f t="shared" si="35"/>
        <v>833929</v>
      </c>
    </row>
    <row r="1117" spans="1:15" s="16" customFormat="1" ht="58" x14ac:dyDescent="0.35">
      <c r="A1117" s="17" t="s">
        <v>222</v>
      </c>
      <c r="B1117" s="17" t="s">
        <v>4338</v>
      </c>
      <c r="C1117" s="17">
        <v>76001</v>
      </c>
      <c r="D1117" s="17" t="s">
        <v>8970</v>
      </c>
      <c r="E1117" s="19">
        <v>176001007115</v>
      </c>
      <c r="F1117" s="19" t="s">
        <v>8974</v>
      </c>
      <c r="G1117" s="19">
        <v>176001007115</v>
      </c>
      <c r="H1117" s="18" t="s">
        <v>8975</v>
      </c>
      <c r="I1117" s="18" t="s">
        <v>8976</v>
      </c>
      <c r="J1117" s="17" t="s">
        <v>523</v>
      </c>
      <c r="K1117" s="17">
        <v>2</v>
      </c>
      <c r="L1117" s="24">
        <v>145130</v>
      </c>
      <c r="M1117" s="20">
        <f t="shared" si="34"/>
        <v>27575</v>
      </c>
      <c r="N1117" s="24">
        <v>661224</v>
      </c>
      <c r="O1117" s="21">
        <f t="shared" si="35"/>
        <v>833929</v>
      </c>
    </row>
    <row r="1118" spans="1:15" s="16" customFormat="1" ht="29" x14ac:dyDescent="0.35">
      <c r="A1118" s="17" t="s">
        <v>222</v>
      </c>
      <c r="B1118" s="17" t="s">
        <v>4338</v>
      </c>
      <c r="C1118" s="17">
        <v>76001</v>
      </c>
      <c r="D1118" s="17" t="s">
        <v>8970</v>
      </c>
      <c r="E1118" s="19">
        <v>176001001770</v>
      </c>
      <c r="F1118" s="19" t="s">
        <v>8977</v>
      </c>
      <c r="G1118" s="19">
        <v>176001004841</v>
      </c>
      <c r="H1118" s="18" t="s">
        <v>8978</v>
      </c>
      <c r="I1118" s="18" t="s">
        <v>8979</v>
      </c>
      <c r="J1118" s="17" t="s">
        <v>523</v>
      </c>
      <c r="K1118" s="17">
        <v>1</v>
      </c>
      <c r="L1118" s="24">
        <v>145130</v>
      </c>
      <c r="M1118" s="20">
        <f t="shared" si="34"/>
        <v>27575</v>
      </c>
      <c r="N1118" s="24">
        <v>661224</v>
      </c>
      <c r="O1118" s="21">
        <f t="shared" si="35"/>
        <v>833929</v>
      </c>
    </row>
    <row r="1119" spans="1:15" s="16" customFormat="1" ht="29" x14ac:dyDescent="0.35">
      <c r="A1119" s="17" t="s">
        <v>222</v>
      </c>
      <c r="B1119" s="17" t="s">
        <v>4338</v>
      </c>
      <c r="C1119" s="17">
        <v>76001</v>
      </c>
      <c r="D1119" s="17" t="s">
        <v>8970</v>
      </c>
      <c r="E1119" s="19">
        <v>176001001770</v>
      </c>
      <c r="F1119" s="19" t="s">
        <v>8977</v>
      </c>
      <c r="G1119" s="19">
        <v>176001008421</v>
      </c>
      <c r="H1119" s="18" t="s">
        <v>5394</v>
      </c>
      <c r="I1119" s="18" t="s">
        <v>8980</v>
      </c>
      <c r="J1119" s="17" t="s">
        <v>523</v>
      </c>
      <c r="K1119" s="17">
        <v>1</v>
      </c>
      <c r="L1119" s="24">
        <v>145130</v>
      </c>
      <c r="M1119" s="20">
        <f t="shared" si="34"/>
        <v>27575</v>
      </c>
      <c r="N1119" s="24">
        <v>661224</v>
      </c>
      <c r="O1119" s="21">
        <f t="shared" si="35"/>
        <v>833929</v>
      </c>
    </row>
    <row r="1120" spans="1:15" s="16" customFormat="1" x14ac:dyDescent="0.35">
      <c r="A1120" s="17" t="s">
        <v>222</v>
      </c>
      <c r="B1120" s="17" t="s">
        <v>4338</v>
      </c>
      <c r="C1120" s="17">
        <v>76001</v>
      </c>
      <c r="D1120" s="17" t="s">
        <v>8970</v>
      </c>
      <c r="E1120" s="19">
        <v>176001800052</v>
      </c>
      <c r="F1120" s="19" t="s">
        <v>8981</v>
      </c>
      <c r="G1120" s="19">
        <v>176001800079</v>
      </c>
      <c r="H1120" s="18" t="s">
        <v>8982</v>
      </c>
      <c r="I1120" s="18" t="s">
        <v>8983</v>
      </c>
      <c r="J1120" s="17" t="s">
        <v>523</v>
      </c>
      <c r="K1120" s="17">
        <v>1</v>
      </c>
      <c r="L1120" s="24">
        <v>145130</v>
      </c>
      <c r="M1120" s="20">
        <f t="shared" si="34"/>
        <v>27575</v>
      </c>
      <c r="N1120" s="24">
        <v>661224</v>
      </c>
      <c r="O1120" s="21">
        <f t="shared" si="35"/>
        <v>833929</v>
      </c>
    </row>
    <row r="1121" spans="1:15" s="16" customFormat="1" ht="29" x14ac:dyDescent="0.35">
      <c r="A1121" s="17" t="s">
        <v>222</v>
      </c>
      <c r="B1121" s="17" t="s">
        <v>4338</v>
      </c>
      <c r="C1121" s="17">
        <v>76001</v>
      </c>
      <c r="D1121" s="17" t="s">
        <v>8970</v>
      </c>
      <c r="E1121" s="19">
        <v>176001002989</v>
      </c>
      <c r="F1121" s="19" t="s">
        <v>8984</v>
      </c>
      <c r="G1121" s="19">
        <v>176001007891</v>
      </c>
      <c r="H1121" s="18" t="s">
        <v>8985</v>
      </c>
      <c r="I1121" s="18" t="s">
        <v>8986</v>
      </c>
      <c r="J1121" s="17" t="s">
        <v>523</v>
      </c>
      <c r="K1121" s="17">
        <v>1</v>
      </c>
      <c r="L1121" s="24">
        <v>145130</v>
      </c>
      <c r="M1121" s="20">
        <f t="shared" si="34"/>
        <v>27575</v>
      </c>
      <c r="N1121" s="24">
        <v>661224</v>
      </c>
      <c r="O1121" s="21">
        <f t="shared" si="35"/>
        <v>833929</v>
      </c>
    </row>
    <row r="1122" spans="1:15" s="16" customFormat="1" ht="29" x14ac:dyDescent="0.35">
      <c r="A1122" s="17" t="s">
        <v>222</v>
      </c>
      <c r="B1122" s="17" t="s">
        <v>4338</v>
      </c>
      <c r="C1122" s="17">
        <v>76001</v>
      </c>
      <c r="D1122" s="17" t="s">
        <v>8970</v>
      </c>
      <c r="E1122" s="19">
        <v>176001002989</v>
      </c>
      <c r="F1122" s="19" t="s">
        <v>8984</v>
      </c>
      <c r="G1122" s="19">
        <v>176001003861</v>
      </c>
      <c r="H1122" s="18" t="s">
        <v>8987</v>
      </c>
      <c r="I1122" s="18" t="s">
        <v>8988</v>
      </c>
      <c r="J1122" s="17" t="s">
        <v>523</v>
      </c>
      <c r="K1122" s="17">
        <v>1</v>
      </c>
      <c r="L1122" s="24">
        <v>145130</v>
      </c>
      <c r="M1122" s="20">
        <f t="shared" si="34"/>
        <v>27575</v>
      </c>
      <c r="N1122" s="24">
        <v>661224</v>
      </c>
      <c r="O1122" s="21">
        <f t="shared" si="35"/>
        <v>833929</v>
      </c>
    </row>
    <row r="1123" spans="1:15" s="16" customFormat="1" ht="29" x14ac:dyDescent="0.35">
      <c r="A1123" s="17" t="s">
        <v>222</v>
      </c>
      <c r="B1123" s="17" t="s">
        <v>4338</v>
      </c>
      <c r="C1123" s="17">
        <v>76001</v>
      </c>
      <c r="D1123" s="17" t="s">
        <v>8970</v>
      </c>
      <c r="E1123" s="19">
        <v>176001005368</v>
      </c>
      <c r="F1123" s="19" t="s">
        <v>8989</v>
      </c>
      <c r="G1123" s="19">
        <v>176001005406</v>
      </c>
      <c r="H1123" s="18" t="s">
        <v>6877</v>
      </c>
      <c r="I1123" s="18" t="s">
        <v>8990</v>
      </c>
      <c r="J1123" s="17" t="s">
        <v>523</v>
      </c>
      <c r="K1123" s="17">
        <v>1</v>
      </c>
      <c r="L1123" s="24">
        <v>145130</v>
      </c>
      <c r="M1123" s="20">
        <f t="shared" si="34"/>
        <v>27575</v>
      </c>
      <c r="N1123" s="24">
        <v>661224</v>
      </c>
      <c r="O1123" s="21">
        <f t="shared" si="35"/>
        <v>833929</v>
      </c>
    </row>
    <row r="1124" spans="1:15" s="16" customFormat="1" ht="29" x14ac:dyDescent="0.35">
      <c r="A1124" s="17" t="s">
        <v>222</v>
      </c>
      <c r="B1124" s="17" t="s">
        <v>4338</v>
      </c>
      <c r="C1124" s="17">
        <v>76001</v>
      </c>
      <c r="D1124" s="17" t="s">
        <v>8970</v>
      </c>
      <c r="E1124" s="19">
        <v>176001005368</v>
      </c>
      <c r="F1124" s="19" t="s">
        <v>8989</v>
      </c>
      <c r="G1124" s="19">
        <v>176001004671</v>
      </c>
      <c r="H1124" s="18" t="s">
        <v>3798</v>
      </c>
      <c r="I1124" s="18" t="s">
        <v>8991</v>
      </c>
      <c r="J1124" s="17" t="s">
        <v>523</v>
      </c>
      <c r="K1124" s="17">
        <v>2</v>
      </c>
      <c r="L1124" s="24">
        <v>145130</v>
      </c>
      <c r="M1124" s="20">
        <f t="shared" si="34"/>
        <v>27575</v>
      </c>
      <c r="N1124" s="24">
        <v>661224</v>
      </c>
      <c r="O1124" s="21">
        <f t="shared" si="35"/>
        <v>833929</v>
      </c>
    </row>
    <row r="1125" spans="1:15" s="16" customFormat="1" ht="29" x14ac:dyDescent="0.35">
      <c r="A1125" s="17" t="s">
        <v>222</v>
      </c>
      <c r="B1125" s="17" t="s">
        <v>4338</v>
      </c>
      <c r="C1125" s="17">
        <v>76001</v>
      </c>
      <c r="D1125" s="17" t="s">
        <v>8970</v>
      </c>
      <c r="E1125" s="19">
        <v>176001005970</v>
      </c>
      <c r="F1125" s="19" t="s">
        <v>8992</v>
      </c>
      <c r="G1125" s="19">
        <v>176001004663</v>
      </c>
      <c r="H1125" s="18" t="s">
        <v>8993</v>
      </c>
      <c r="I1125" s="18" t="s">
        <v>8994</v>
      </c>
      <c r="J1125" s="17" t="s">
        <v>523</v>
      </c>
      <c r="K1125" s="17">
        <v>2</v>
      </c>
      <c r="L1125" s="24">
        <v>145130</v>
      </c>
      <c r="M1125" s="20">
        <f t="shared" si="34"/>
        <v>27575</v>
      </c>
      <c r="N1125" s="24">
        <v>840784</v>
      </c>
      <c r="O1125" s="21">
        <f t="shared" si="35"/>
        <v>1013489</v>
      </c>
    </row>
    <row r="1126" spans="1:15" s="16" customFormat="1" ht="29" x14ac:dyDescent="0.35">
      <c r="A1126" s="17" t="s">
        <v>222</v>
      </c>
      <c r="B1126" s="17" t="s">
        <v>4338</v>
      </c>
      <c r="C1126" s="17">
        <v>76001</v>
      </c>
      <c r="D1126" s="17" t="s">
        <v>8970</v>
      </c>
      <c r="E1126" s="19">
        <v>176001030788</v>
      </c>
      <c r="F1126" s="19" t="s">
        <v>8995</v>
      </c>
      <c r="G1126" s="19">
        <v>176001800419</v>
      </c>
      <c r="H1126" s="18" t="s">
        <v>8480</v>
      </c>
      <c r="I1126" s="18" t="s">
        <v>8996</v>
      </c>
      <c r="J1126" s="17" t="s">
        <v>523</v>
      </c>
      <c r="K1126" s="17">
        <v>3</v>
      </c>
      <c r="L1126" s="24">
        <v>145130</v>
      </c>
      <c r="M1126" s="20">
        <f t="shared" si="34"/>
        <v>27575</v>
      </c>
      <c r="N1126" s="24">
        <v>840784</v>
      </c>
      <c r="O1126" s="21">
        <f t="shared" si="35"/>
        <v>1013489</v>
      </c>
    </row>
    <row r="1127" spans="1:15" s="16" customFormat="1" ht="29" x14ac:dyDescent="0.35">
      <c r="A1127" s="17" t="s">
        <v>222</v>
      </c>
      <c r="B1127" s="17" t="s">
        <v>4338</v>
      </c>
      <c r="C1127" s="17">
        <v>76001</v>
      </c>
      <c r="D1127" s="17" t="s">
        <v>8970</v>
      </c>
      <c r="E1127" s="19">
        <v>176001001672</v>
      </c>
      <c r="F1127" s="19" t="s">
        <v>8997</v>
      </c>
      <c r="G1127" s="19">
        <v>276001011745</v>
      </c>
      <c r="H1127" s="18" t="s">
        <v>8998</v>
      </c>
      <c r="I1127" s="18" t="s">
        <v>8999</v>
      </c>
      <c r="J1127" s="17" t="s">
        <v>523</v>
      </c>
      <c r="K1127" s="17">
        <v>1</v>
      </c>
      <c r="L1127" s="24">
        <v>145130</v>
      </c>
      <c r="M1127" s="20">
        <f t="shared" si="34"/>
        <v>27575</v>
      </c>
      <c r="N1127" s="24">
        <v>848652</v>
      </c>
      <c r="O1127" s="21">
        <f t="shared" si="35"/>
        <v>1021357</v>
      </c>
    </row>
    <row r="1128" spans="1:15" s="16" customFormat="1" x14ac:dyDescent="0.35">
      <c r="A1128" s="17" t="s">
        <v>222</v>
      </c>
      <c r="B1128" s="17" t="s">
        <v>4338</v>
      </c>
      <c r="C1128" s="17">
        <v>76520</v>
      </c>
      <c r="D1128" s="17" t="s">
        <v>4352</v>
      </c>
      <c r="E1128" s="19">
        <v>176520002091</v>
      </c>
      <c r="F1128" s="19" t="s">
        <v>9000</v>
      </c>
      <c r="G1128" s="19">
        <v>176520001795</v>
      </c>
      <c r="H1128" s="18" t="s">
        <v>9001</v>
      </c>
      <c r="I1128" s="18" t="s">
        <v>9002</v>
      </c>
      <c r="J1128" s="17" t="s">
        <v>523</v>
      </c>
      <c r="K1128" s="17">
        <v>1</v>
      </c>
      <c r="L1128" s="24">
        <v>145130</v>
      </c>
      <c r="M1128" s="20">
        <f t="shared" si="34"/>
        <v>27575</v>
      </c>
      <c r="N1128" s="24">
        <v>735439</v>
      </c>
      <c r="O1128" s="21">
        <f t="shared" si="35"/>
        <v>908144</v>
      </c>
    </row>
    <row r="1129" spans="1:15" s="16" customFormat="1" ht="29" x14ac:dyDescent="0.35">
      <c r="A1129" s="17" t="s">
        <v>222</v>
      </c>
      <c r="B1129" s="17" t="s">
        <v>4338</v>
      </c>
      <c r="C1129" s="17">
        <v>76520</v>
      </c>
      <c r="D1129" s="17" t="s">
        <v>4352</v>
      </c>
      <c r="E1129" s="19">
        <v>176520002759</v>
      </c>
      <c r="F1129" s="19" t="s">
        <v>9003</v>
      </c>
      <c r="G1129" s="19">
        <v>176520006525</v>
      </c>
      <c r="H1129" s="18" t="s">
        <v>9004</v>
      </c>
      <c r="I1129" s="18" t="s">
        <v>9005</v>
      </c>
      <c r="J1129" s="17" t="s">
        <v>523</v>
      </c>
      <c r="K1129" s="17">
        <v>1</v>
      </c>
      <c r="L1129" s="24">
        <v>145130</v>
      </c>
      <c r="M1129" s="20">
        <f t="shared" si="34"/>
        <v>27575</v>
      </c>
      <c r="N1129" s="24">
        <v>735439</v>
      </c>
      <c r="O1129" s="21">
        <f t="shared" si="35"/>
        <v>908144</v>
      </c>
    </row>
    <row r="1130" spans="1:15" s="16" customFormat="1" x14ac:dyDescent="0.35">
      <c r="A1130" s="17" t="s">
        <v>222</v>
      </c>
      <c r="B1130" s="17" t="s">
        <v>4338</v>
      </c>
      <c r="C1130" s="17">
        <v>76520</v>
      </c>
      <c r="D1130" s="17" t="s">
        <v>4352</v>
      </c>
      <c r="E1130" s="19">
        <v>176520002121</v>
      </c>
      <c r="F1130" s="19" t="s">
        <v>3369</v>
      </c>
      <c r="G1130" s="19">
        <v>176520001272</v>
      </c>
      <c r="H1130" s="18" t="s">
        <v>625</v>
      </c>
      <c r="I1130" s="18" t="s">
        <v>9006</v>
      </c>
      <c r="J1130" s="17" t="s">
        <v>523</v>
      </c>
      <c r="K1130" s="17">
        <v>1</v>
      </c>
      <c r="L1130" s="24">
        <v>145130</v>
      </c>
      <c r="M1130" s="20">
        <f t="shared" si="34"/>
        <v>27575</v>
      </c>
      <c r="N1130" s="24">
        <v>735439</v>
      </c>
      <c r="O1130" s="21">
        <f t="shared" si="35"/>
        <v>908144</v>
      </c>
    </row>
    <row r="1131" spans="1:15" s="16" customFormat="1" ht="29" x14ac:dyDescent="0.35">
      <c r="A1131" s="17" t="s">
        <v>222</v>
      </c>
      <c r="B1131" s="17" t="s">
        <v>4338</v>
      </c>
      <c r="C1131" s="17">
        <v>76520</v>
      </c>
      <c r="D1131" s="17" t="s">
        <v>4352</v>
      </c>
      <c r="E1131" s="19">
        <v>176520002520</v>
      </c>
      <c r="F1131" s="19" t="s">
        <v>9007</v>
      </c>
      <c r="G1131" s="19">
        <v>176520800222</v>
      </c>
      <c r="H1131" s="18" t="s">
        <v>9008</v>
      </c>
      <c r="I1131" s="18" t="s">
        <v>9009</v>
      </c>
      <c r="J1131" s="17" t="s">
        <v>523</v>
      </c>
      <c r="K1131" s="17">
        <v>4</v>
      </c>
      <c r="L1131" s="24">
        <v>145130</v>
      </c>
      <c r="M1131" s="20">
        <f t="shared" si="34"/>
        <v>27575</v>
      </c>
      <c r="N1131" s="24">
        <v>840784</v>
      </c>
      <c r="O1131" s="21">
        <f t="shared" si="35"/>
        <v>1013489</v>
      </c>
    </row>
    <row r="1132" spans="1:15" s="16" customFormat="1" x14ac:dyDescent="0.35">
      <c r="A1132" s="17" t="s">
        <v>222</v>
      </c>
      <c r="B1132" s="17" t="s">
        <v>4338</v>
      </c>
      <c r="C1132" s="17">
        <v>76520</v>
      </c>
      <c r="D1132" s="17" t="s">
        <v>4352</v>
      </c>
      <c r="E1132" s="19">
        <v>176520000489</v>
      </c>
      <c r="F1132" s="19" t="s">
        <v>9010</v>
      </c>
      <c r="G1132" s="19">
        <v>176520001981</v>
      </c>
      <c r="H1132" s="18" t="s">
        <v>9011</v>
      </c>
      <c r="I1132" s="18" t="s">
        <v>9012</v>
      </c>
      <c r="J1132" s="17" t="s">
        <v>523</v>
      </c>
      <c r="K1132" s="17">
        <v>4</v>
      </c>
      <c r="L1132" s="24">
        <v>145130</v>
      </c>
      <c r="M1132" s="20">
        <f t="shared" si="34"/>
        <v>27575</v>
      </c>
      <c r="N1132" s="24">
        <v>840784</v>
      </c>
      <c r="O1132" s="21">
        <f t="shared" si="35"/>
        <v>1013489</v>
      </c>
    </row>
    <row r="1133" spans="1:15" s="16" customFormat="1" x14ac:dyDescent="0.35">
      <c r="A1133" s="17" t="s">
        <v>222</v>
      </c>
      <c r="B1133" s="17" t="s">
        <v>4338</v>
      </c>
      <c r="C1133" s="17">
        <v>76520</v>
      </c>
      <c r="D1133" s="17" t="s">
        <v>4352</v>
      </c>
      <c r="E1133" s="19">
        <v>176520001931</v>
      </c>
      <c r="F1133" s="19" t="s">
        <v>9013</v>
      </c>
      <c r="G1133" s="19">
        <v>176520002643</v>
      </c>
      <c r="H1133" s="18" t="s">
        <v>9014</v>
      </c>
      <c r="I1133" s="18" t="s">
        <v>9015</v>
      </c>
      <c r="J1133" s="17" t="s">
        <v>523</v>
      </c>
      <c r="K1133" s="17">
        <v>1</v>
      </c>
      <c r="L1133" s="24">
        <v>145130</v>
      </c>
      <c r="M1133" s="20">
        <f t="shared" si="34"/>
        <v>27575</v>
      </c>
      <c r="N1133" s="24">
        <v>840784</v>
      </c>
      <c r="O1133" s="21">
        <f t="shared" si="35"/>
        <v>1013489</v>
      </c>
    </row>
    <row r="1134" spans="1:15" s="16" customFormat="1" ht="29" x14ac:dyDescent="0.35">
      <c r="A1134" s="17" t="s">
        <v>222</v>
      </c>
      <c r="B1134" s="17" t="s">
        <v>4338</v>
      </c>
      <c r="C1134" s="17">
        <v>76520</v>
      </c>
      <c r="D1134" s="17" t="s">
        <v>4352</v>
      </c>
      <c r="E1134" s="19">
        <v>176520001931</v>
      </c>
      <c r="F1134" s="19" t="s">
        <v>9013</v>
      </c>
      <c r="G1134" s="19">
        <v>176520005138</v>
      </c>
      <c r="H1134" s="18" t="s">
        <v>9016</v>
      </c>
      <c r="I1134" s="18" t="s">
        <v>9017</v>
      </c>
      <c r="J1134" s="17" t="s">
        <v>523</v>
      </c>
      <c r="K1134" s="17">
        <v>1</v>
      </c>
      <c r="L1134" s="24">
        <v>145130</v>
      </c>
      <c r="M1134" s="20">
        <f t="shared" si="34"/>
        <v>27575</v>
      </c>
      <c r="N1134" s="24">
        <v>840784</v>
      </c>
      <c r="O1134" s="21">
        <f t="shared" si="35"/>
        <v>1013489</v>
      </c>
    </row>
    <row r="1135" spans="1:15" s="16" customFormat="1" x14ac:dyDescent="0.35">
      <c r="A1135" s="17" t="s">
        <v>222</v>
      </c>
      <c r="B1135" s="17" t="s">
        <v>4338</v>
      </c>
      <c r="C1135" s="17">
        <v>76520</v>
      </c>
      <c r="D1135" s="17" t="s">
        <v>4352</v>
      </c>
      <c r="E1135" s="19">
        <v>176520000454</v>
      </c>
      <c r="F1135" s="19" t="s">
        <v>9018</v>
      </c>
      <c r="G1135" s="19">
        <v>176520005677</v>
      </c>
      <c r="H1135" s="18" t="s">
        <v>1020</v>
      </c>
      <c r="I1135" s="18" t="s">
        <v>9019</v>
      </c>
      <c r="J1135" s="17" t="s">
        <v>523</v>
      </c>
      <c r="K1135" s="17">
        <v>1</v>
      </c>
      <c r="L1135" s="24">
        <v>145130</v>
      </c>
      <c r="M1135" s="20">
        <f t="shared" si="34"/>
        <v>27575</v>
      </c>
      <c r="N1135" s="24">
        <v>840784</v>
      </c>
      <c r="O1135" s="21">
        <f t="shared" si="35"/>
        <v>1013489</v>
      </c>
    </row>
    <row r="1136" spans="1:15" s="16" customFormat="1" x14ac:dyDescent="0.35">
      <c r="A1136" s="17" t="s">
        <v>222</v>
      </c>
      <c r="B1136" s="17" t="s">
        <v>4338</v>
      </c>
      <c r="C1136" s="17">
        <v>76520</v>
      </c>
      <c r="D1136" s="17" t="s">
        <v>4352</v>
      </c>
      <c r="E1136" s="19">
        <v>176520002708</v>
      </c>
      <c r="F1136" s="19" t="s">
        <v>9020</v>
      </c>
      <c r="G1136" s="19">
        <v>176520002287</v>
      </c>
      <c r="H1136" s="18" t="s">
        <v>9021</v>
      </c>
      <c r="I1136" s="18" t="s">
        <v>9022</v>
      </c>
      <c r="J1136" s="17" t="s">
        <v>523</v>
      </c>
      <c r="K1136" s="17">
        <v>1</v>
      </c>
      <c r="L1136" s="24">
        <v>145130</v>
      </c>
      <c r="M1136" s="20">
        <f t="shared" si="34"/>
        <v>27575</v>
      </c>
      <c r="N1136" s="24">
        <v>1035000</v>
      </c>
      <c r="O1136" s="21">
        <f t="shared" si="35"/>
        <v>1207705</v>
      </c>
    </row>
    <row r="1137" spans="1:15" s="16" customFormat="1" ht="29" x14ac:dyDescent="0.35">
      <c r="A1137" s="17" t="s">
        <v>222</v>
      </c>
      <c r="B1137" s="17" t="s">
        <v>4338</v>
      </c>
      <c r="C1137" s="17">
        <v>76834</v>
      </c>
      <c r="D1137" s="17" t="s">
        <v>9023</v>
      </c>
      <c r="E1137" s="19">
        <v>176834000084</v>
      </c>
      <c r="F1137" s="19" t="s">
        <v>4401</v>
      </c>
      <c r="G1137" s="19">
        <v>176834000521</v>
      </c>
      <c r="H1137" s="18" t="s">
        <v>9024</v>
      </c>
      <c r="I1137" s="18" t="s">
        <v>9025</v>
      </c>
      <c r="J1137" s="17" t="s">
        <v>523</v>
      </c>
      <c r="K1137" s="17">
        <v>2</v>
      </c>
      <c r="L1137" s="24">
        <v>145130</v>
      </c>
      <c r="M1137" s="20">
        <f t="shared" si="34"/>
        <v>27575</v>
      </c>
      <c r="N1137" s="24">
        <v>1035000</v>
      </c>
      <c r="O1137" s="21">
        <f t="shared" si="35"/>
        <v>1207705</v>
      </c>
    </row>
    <row r="1138" spans="1:15" s="16" customFormat="1" ht="29" x14ac:dyDescent="0.35">
      <c r="A1138" s="17" t="s">
        <v>222</v>
      </c>
      <c r="B1138" s="17" t="s">
        <v>4338</v>
      </c>
      <c r="C1138" s="17">
        <v>76834</v>
      </c>
      <c r="D1138" s="17" t="s">
        <v>9023</v>
      </c>
      <c r="E1138" s="19">
        <v>176834000351</v>
      </c>
      <c r="F1138" s="19" t="s">
        <v>9026</v>
      </c>
      <c r="G1138" s="19">
        <v>176834000360</v>
      </c>
      <c r="H1138" s="18" t="s">
        <v>9027</v>
      </c>
      <c r="I1138" s="18" t="s">
        <v>9028</v>
      </c>
      <c r="J1138" s="17" t="s">
        <v>523</v>
      </c>
      <c r="K1138" s="17">
        <v>1</v>
      </c>
      <c r="L1138" s="24">
        <v>145130</v>
      </c>
      <c r="M1138" s="20">
        <f t="shared" si="34"/>
        <v>27575</v>
      </c>
      <c r="N1138" s="24">
        <v>1035000</v>
      </c>
      <c r="O1138" s="21">
        <f t="shared" si="35"/>
        <v>1207705</v>
      </c>
    </row>
    <row r="1139" spans="1:15" s="16" customFormat="1" ht="29" x14ac:dyDescent="0.35">
      <c r="A1139" s="17" t="s">
        <v>222</v>
      </c>
      <c r="B1139" s="17" t="s">
        <v>4338</v>
      </c>
      <c r="C1139" s="17">
        <v>76834</v>
      </c>
      <c r="D1139" s="17" t="s">
        <v>9023</v>
      </c>
      <c r="E1139" s="19">
        <v>176834000351</v>
      </c>
      <c r="F1139" s="19" t="s">
        <v>9026</v>
      </c>
      <c r="G1139" s="19">
        <v>176834001749</v>
      </c>
      <c r="H1139" s="18" t="s">
        <v>9029</v>
      </c>
      <c r="I1139" s="18" t="s">
        <v>9030</v>
      </c>
      <c r="J1139" s="17" t="s">
        <v>523</v>
      </c>
      <c r="K1139" s="17">
        <v>1</v>
      </c>
      <c r="L1139" s="24">
        <v>145130</v>
      </c>
      <c r="M1139" s="20">
        <f t="shared" si="34"/>
        <v>27575</v>
      </c>
      <c r="N1139" s="24">
        <v>1035000</v>
      </c>
      <c r="O1139" s="21">
        <f t="shared" si="35"/>
        <v>1207705</v>
      </c>
    </row>
    <row r="1140" spans="1:15" s="16" customFormat="1" ht="43.5" x14ac:dyDescent="0.35">
      <c r="A1140" s="17" t="s">
        <v>222</v>
      </c>
      <c r="B1140" s="17" t="s">
        <v>4338</v>
      </c>
      <c r="C1140" s="17">
        <v>76834</v>
      </c>
      <c r="D1140" s="17" t="s">
        <v>9023</v>
      </c>
      <c r="E1140" s="19">
        <v>176834000351</v>
      </c>
      <c r="F1140" s="19" t="s">
        <v>9026</v>
      </c>
      <c r="G1140" s="19">
        <v>176834000378</v>
      </c>
      <c r="H1140" s="18" t="s">
        <v>9031</v>
      </c>
      <c r="I1140" s="18" t="s">
        <v>9032</v>
      </c>
      <c r="J1140" s="17" t="s">
        <v>523</v>
      </c>
      <c r="K1140" s="17">
        <v>1</v>
      </c>
      <c r="L1140" s="24">
        <v>145130</v>
      </c>
      <c r="M1140" s="20">
        <f t="shared" si="34"/>
        <v>27575</v>
      </c>
      <c r="N1140" s="24">
        <v>1035000</v>
      </c>
      <c r="O1140" s="21">
        <f t="shared" si="35"/>
        <v>1207705</v>
      </c>
    </row>
    <row r="1141" spans="1:15" s="16" customFormat="1" ht="29" x14ac:dyDescent="0.35">
      <c r="A1141" s="17" t="s">
        <v>222</v>
      </c>
      <c r="B1141" s="17" t="s">
        <v>4338</v>
      </c>
      <c r="C1141" s="17">
        <v>76834</v>
      </c>
      <c r="D1141" s="17" t="s">
        <v>9023</v>
      </c>
      <c r="E1141" s="19">
        <v>176834002559</v>
      </c>
      <c r="F1141" s="19" t="s">
        <v>9033</v>
      </c>
      <c r="G1141" s="19">
        <v>176834000548</v>
      </c>
      <c r="H1141" s="18" t="s">
        <v>9034</v>
      </c>
      <c r="I1141" s="18" t="s">
        <v>9035</v>
      </c>
      <c r="J1141" s="17" t="s">
        <v>523</v>
      </c>
      <c r="K1141" s="17">
        <v>1</v>
      </c>
      <c r="L1141" s="24">
        <v>145130</v>
      </c>
      <c r="M1141" s="20">
        <f t="shared" si="34"/>
        <v>27575</v>
      </c>
      <c r="N1141" s="24">
        <v>1035000</v>
      </c>
      <c r="O1141" s="21">
        <f t="shared" si="35"/>
        <v>1207705</v>
      </c>
    </row>
    <row r="1142" spans="1:15" s="16" customFormat="1" ht="29" x14ac:dyDescent="0.35">
      <c r="A1142" s="17" t="s">
        <v>222</v>
      </c>
      <c r="B1142" s="17" t="s">
        <v>4338</v>
      </c>
      <c r="C1142" s="17">
        <v>76834</v>
      </c>
      <c r="D1142" s="17" t="s">
        <v>9023</v>
      </c>
      <c r="E1142" s="19">
        <v>176834000092</v>
      </c>
      <c r="F1142" s="19" t="s">
        <v>9036</v>
      </c>
      <c r="G1142" s="19">
        <v>176834000459</v>
      </c>
      <c r="H1142" s="18" t="s">
        <v>9037</v>
      </c>
      <c r="I1142" s="18" t="s">
        <v>9038</v>
      </c>
      <c r="J1142" s="17" t="s">
        <v>523</v>
      </c>
      <c r="K1142" s="17">
        <v>1</v>
      </c>
      <c r="L1142" s="24">
        <v>145130</v>
      </c>
      <c r="M1142" s="20">
        <f t="shared" si="34"/>
        <v>27575</v>
      </c>
      <c r="N1142" s="24">
        <v>1035000</v>
      </c>
      <c r="O1142" s="21">
        <f t="shared" si="35"/>
        <v>1207705</v>
      </c>
    </row>
    <row r="1143" spans="1:15" s="16" customFormat="1" ht="29" x14ac:dyDescent="0.35">
      <c r="A1143" s="17" t="s">
        <v>222</v>
      </c>
      <c r="B1143" s="17" t="s">
        <v>4338</v>
      </c>
      <c r="C1143" s="17">
        <v>76834</v>
      </c>
      <c r="D1143" s="17" t="s">
        <v>9023</v>
      </c>
      <c r="E1143" s="19">
        <v>176834000092</v>
      </c>
      <c r="F1143" s="19" t="s">
        <v>9036</v>
      </c>
      <c r="G1143" s="19">
        <v>176834000386</v>
      </c>
      <c r="H1143" s="18" t="s">
        <v>9039</v>
      </c>
      <c r="I1143" s="18" t="s">
        <v>9040</v>
      </c>
      <c r="J1143" s="17" t="s">
        <v>523</v>
      </c>
      <c r="K1143" s="17">
        <v>2</v>
      </c>
      <c r="L1143" s="24">
        <v>145130</v>
      </c>
      <c r="M1143" s="20">
        <f t="shared" si="34"/>
        <v>27575</v>
      </c>
      <c r="N1143" s="24">
        <v>1035000</v>
      </c>
      <c r="O1143" s="21">
        <f t="shared" si="35"/>
        <v>1207705</v>
      </c>
    </row>
    <row r="1144" spans="1:15" s="16" customFormat="1" ht="29" x14ac:dyDescent="0.35">
      <c r="A1144" s="17" t="s">
        <v>222</v>
      </c>
      <c r="B1144" s="17" t="s">
        <v>4338</v>
      </c>
      <c r="C1144" s="17">
        <v>76834</v>
      </c>
      <c r="D1144" s="17" t="s">
        <v>9023</v>
      </c>
      <c r="E1144" s="19">
        <v>276834002626</v>
      </c>
      <c r="F1144" s="19" t="s">
        <v>4795</v>
      </c>
      <c r="G1144" s="19">
        <v>276834000682</v>
      </c>
      <c r="H1144" s="18" t="s">
        <v>9041</v>
      </c>
      <c r="I1144" s="18" t="s">
        <v>9042</v>
      </c>
      <c r="J1144" s="17" t="s">
        <v>535</v>
      </c>
      <c r="K1144" s="17">
        <v>1</v>
      </c>
      <c r="L1144" s="24">
        <v>145130</v>
      </c>
      <c r="M1144" s="20">
        <f t="shared" si="34"/>
        <v>27575</v>
      </c>
      <c r="N1144" s="24">
        <v>720935</v>
      </c>
      <c r="O1144" s="21">
        <f t="shared" si="35"/>
        <v>893640</v>
      </c>
    </row>
    <row r="1145" spans="1:15" s="16" customFormat="1" ht="29" x14ac:dyDescent="0.35">
      <c r="A1145" s="17" t="s">
        <v>222</v>
      </c>
      <c r="B1145" s="17" t="s">
        <v>4338</v>
      </c>
      <c r="C1145" s="17">
        <v>76834</v>
      </c>
      <c r="D1145" s="17" t="s">
        <v>9023</v>
      </c>
      <c r="E1145" s="19">
        <v>176834000394</v>
      </c>
      <c r="F1145" s="19" t="s">
        <v>9043</v>
      </c>
      <c r="G1145" s="19">
        <v>176834001021</v>
      </c>
      <c r="H1145" s="18" t="s">
        <v>9044</v>
      </c>
      <c r="I1145" s="18" t="s">
        <v>9045</v>
      </c>
      <c r="J1145" s="17" t="s">
        <v>523</v>
      </c>
      <c r="K1145" s="17">
        <v>1</v>
      </c>
      <c r="L1145" s="24">
        <v>145130</v>
      </c>
      <c r="M1145" s="20">
        <f t="shared" si="34"/>
        <v>27575</v>
      </c>
      <c r="N1145" s="24">
        <v>720935</v>
      </c>
      <c r="O1145" s="21">
        <f t="shared" si="35"/>
        <v>893640</v>
      </c>
    </row>
    <row r="1146" spans="1:15" s="16" customFormat="1" ht="29" x14ac:dyDescent="0.35">
      <c r="A1146" s="17" t="s">
        <v>222</v>
      </c>
      <c r="B1146" s="17" t="s">
        <v>4338</v>
      </c>
      <c r="C1146" s="17">
        <v>76834</v>
      </c>
      <c r="D1146" s="17" t="s">
        <v>9023</v>
      </c>
      <c r="E1146" s="19">
        <v>176834000394</v>
      </c>
      <c r="F1146" s="19" t="s">
        <v>9043</v>
      </c>
      <c r="G1146" s="19">
        <v>176834002079</v>
      </c>
      <c r="H1146" s="18" t="s">
        <v>9046</v>
      </c>
      <c r="I1146" s="18" t="s">
        <v>9047</v>
      </c>
      <c r="J1146" s="17" t="s">
        <v>523</v>
      </c>
      <c r="K1146" s="17">
        <v>1</v>
      </c>
      <c r="L1146" s="24">
        <v>145130</v>
      </c>
      <c r="M1146" s="20">
        <f t="shared" si="34"/>
        <v>27575</v>
      </c>
      <c r="N1146" s="24">
        <v>720935</v>
      </c>
      <c r="O1146" s="21">
        <f t="shared" si="35"/>
        <v>893640</v>
      </c>
    </row>
    <row r="1147" spans="1:15" s="16" customFormat="1" ht="29" x14ac:dyDescent="0.35">
      <c r="A1147" s="17" t="s">
        <v>222</v>
      </c>
      <c r="B1147" s="17" t="s">
        <v>4338</v>
      </c>
      <c r="C1147" s="17">
        <v>76834</v>
      </c>
      <c r="D1147" s="17" t="s">
        <v>9023</v>
      </c>
      <c r="E1147" s="19">
        <v>176834000394</v>
      </c>
      <c r="F1147" s="19" t="s">
        <v>9043</v>
      </c>
      <c r="G1147" s="19">
        <v>176834000394</v>
      </c>
      <c r="H1147" s="18" t="s">
        <v>9048</v>
      </c>
      <c r="I1147" s="18" t="s">
        <v>9049</v>
      </c>
      <c r="J1147" s="17" t="s">
        <v>523</v>
      </c>
      <c r="K1147" s="17">
        <v>1</v>
      </c>
      <c r="L1147" s="24">
        <v>145130</v>
      </c>
      <c r="M1147" s="20">
        <f t="shared" si="34"/>
        <v>27575</v>
      </c>
      <c r="N1147" s="24">
        <v>720935</v>
      </c>
      <c r="O1147" s="21">
        <f t="shared" si="35"/>
        <v>893640</v>
      </c>
    </row>
    <row r="1148" spans="1:15" s="16" customFormat="1" ht="29" x14ac:dyDescent="0.35">
      <c r="A1148" s="17" t="s">
        <v>222</v>
      </c>
      <c r="B1148" s="17" t="s">
        <v>4338</v>
      </c>
      <c r="C1148" s="17">
        <v>76834</v>
      </c>
      <c r="D1148" s="17" t="s">
        <v>9023</v>
      </c>
      <c r="E1148" s="19">
        <v>176834000289</v>
      </c>
      <c r="F1148" s="19" t="s">
        <v>9050</v>
      </c>
      <c r="G1148" s="19">
        <v>176834003342</v>
      </c>
      <c r="H1148" s="18" t="s">
        <v>9051</v>
      </c>
      <c r="I1148" s="18" t="s">
        <v>9052</v>
      </c>
      <c r="J1148" s="17" t="s">
        <v>523</v>
      </c>
      <c r="K1148" s="17">
        <v>2</v>
      </c>
      <c r="L1148" s="24">
        <v>145130</v>
      </c>
      <c r="M1148" s="20">
        <f t="shared" si="34"/>
        <v>27575</v>
      </c>
      <c r="N1148" s="24">
        <v>1035000</v>
      </c>
      <c r="O1148" s="21">
        <f t="shared" si="35"/>
        <v>1207705</v>
      </c>
    </row>
    <row r="1149" spans="1:15" s="16" customFormat="1" ht="29" x14ac:dyDescent="0.35">
      <c r="A1149" s="17" t="s">
        <v>222</v>
      </c>
      <c r="B1149" s="17" t="s">
        <v>4338</v>
      </c>
      <c r="C1149" s="17">
        <v>76834</v>
      </c>
      <c r="D1149" s="17" t="s">
        <v>9023</v>
      </c>
      <c r="E1149" s="19">
        <v>176834000289</v>
      </c>
      <c r="F1149" s="19" t="s">
        <v>9050</v>
      </c>
      <c r="G1149" s="19">
        <v>176834004543</v>
      </c>
      <c r="H1149" s="18" t="s">
        <v>9053</v>
      </c>
      <c r="I1149" s="18" t="s">
        <v>9054</v>
      </c>
      <c r="J1149" s="17" t="s">
        <v>523</v>
      </c>
      <c r="K1149" s="17">
        <v>1</v>
      </c>
      <c r="L1149" s="24">
        <v>145130</v>
      </c>
      <c r="M1149" s="20">
        <f t="shared" si="34"/>
        <v>27575</v>
      </c>
      <c r="N1149" s="24">
        <v>1035000</v>
      </c>
      <c r="O1149" s="21">
        <f t="shared" si="35"/>
        <v>1207705</v>
      </c>
    </row>
    <row r="1150" spans="1:15" s="16" customFormat="1" x14ac:dyDescent="0.35">
      <c r="A1150" s="17" t="s">
        <v>222</v>
      </c>
      <c r="B1150" s="17" t="s">
        <v>4338</v>
      </c>
      <c r="C1150" s="17">
        <v>76036</v>
      </c>
      <c r="D1150" s="17" t="s">
        <v>9055</v>
      </c>
      <c r="E1150" s="19">
        <v>276036000037</v>
      </c>
      <c r="F1150" s="19" t="s">
        <v>9056</v>
      </c>
      <c r="G1150" s="19">
        <v>276036000126</v>
      </c>
      <c r="H1150" s="18" t="s">
        <v>9057</v>
      </c>
      <c r="I1150" s="18" t="s">
        <v>9058</v>
      </c>
      <c r="J1150" s="17" t="s">
        <v>535</v>
      </c>
      <c r="K1150" s="17">
        <v>1</v>
      </c>
      <c r="L1150" s="24">
        <v>145130</v>
      </c>
      <c r="M1150" s="20">
        <f t="shared" si="34"/>
        <v>27575</v>
      </c>
      <c r="N1150" s="24">
        <v>1035000</v>
      </c>
      <c r="O1150" s="21">
        <f t="shared" si="35"/>
        <v>1207705</v>
      </c>
    </row>
    <row r="1151" spans="1:15" s="16" customFormat="1" x14ac:dyDescent="0.35">
      <c r="A1151" s="17" t="s">
        <v>222</v>
      </c>
      <c r="B1151" s="17" t="s">
        <v>4338</v>
      </c>
      <c r="C1151" s="17">
        <v>76036</v>
      </c>
      <c r="D1151" s="17" t="s">
        <v>9055</v>
      </c>
      <c r="E1151" s="19">
        <v>176036000024</v>
      </c>
      <c r="F1151" s="19" t="s">
        <v>9059</v>
      </c>
      <c r="G1151" s="19">
        <v>176036000318</v>
      </c>
      <c r="H1151" s="18" t="s">
        <v>9060</v>
      </c>
      <c r="I1151" s="18" t="s">
        <v>9061</v>
      </c>
      <c r="J1151" s="17" t="s">
        <v>523</v>
      </c>
      <c r="K1151" s="17">
        <v>1</v>
      </c>
      <c r="L1151" s="24">
        <v>145130</v>
      </c>
      <c r="M1151" s="20">
        <f t="shared" si="34"/>
        <v>27575</v>
      </c>
      <c r="N1151" s="24">
        <v>1035000</v>
      </c>
      <c r="O1151" s="21">
        <f t="shared" si="35"/>
        <v>1207705</v>
      </c>
    </row>
    <row r="1152" spans="1:15" s="16" customFormat="1" x14ac:dyDescent="0.35">
      <c r="A1152" s="17" t="s">
        <v>222</v>
      </c>
      <c r="B1152" s="17" t="s">
        <v>4338</v>
      </c>
      <c r="C1152" s="17">
        <v>76036</v>
      </c>
      <c r="D1152" s="17" t="s">
        <v>9055</v>
      </c>
      <c r="E1152" s="19">
        <v>176036000024</v>
      </c>
      <c r="F1152" s="19" t="s">
        <v>9059</v>
      </c>
      <c r="G1152" s="19">
        <v>176036000245</v>
      </c>
      <c r="H1152" s="18" t="s">
        <v>9062</v>
      </c>
      <c r="I1152" s="18" t="s">
        <v>9063</v>
      </c>
      <c r="J1152" s="17" t="s">
        <v>523</v>
      </c>
      <c r="K1152" s="17">
        <v>1</v>
      </c>
      <c r="L1152" s="24">
        <v>145130</v>
      </c>
      <c r="M1152" s="20">
        <f t="shared" si="34"/>
        <v>27575</v>
      </c>
      <c r="N1152" s="24">
        <v>720935</v>
      </c>
      <c r="O1152" s="21">
        <f t="shared" si="35"/>
        <v>893640</v>
      </c>
    </row>
    <row r="1153" spans="1:15" s="16" customFormat="1" x14ac:dyDescent="0.35">
      <c r="A1153" s="17" t="s">
        <v>222</v>
      </c>
      <c r="B1153" s="17" t="s">
        <v>4338</v>
      </c>
      <c r="C1153" s="17">
        <v>76036</v>
      </c>
      <c r="D1153" s="17" t="s">
        <v>9055</v>
      </c>
      <c r="E1153" s="19">
        <v>176036000024</v>
      </c>
      <c r="F1153" s="19" t="s">
        <v>9059</v>
      </c>
      <c r="G1153" s="19">
        <v>176036000237</v>
      </c>
      <c r="H1153" s="18" t="s">
        <v>988</v>
      </c>
      <c r="I1153" s="18" t="s">
        <v>9064</v>
      </c>
      <c r="J1153" s="17" t="s">
        <v>523</v>
      </c>
      <c r="K1153" s="17">
        <v>1</v>
      </c>
      <c r="L1153" s="24">
        <v>145130</v>
      </c>
      <c r="M1153" s="20">
        <f t="shared" si="34"/>
        <v>27575</v>
      </c>
      <c r="N1153" s="24">
        <v>631613</v>
      </c>
      <c r="O1153" s="21">
        <f t="shared" si="35"/>
        <v>804318</v>
      </c>
    </row>
    <row r="1154" spans="1:15" s="16" customFormat="1" ht="29" x14ac:dyDescent="0.35">
      <c r="A1154" s="17" t="s">
        <v>222</v>
      </c>
      <c r="B1154" s="17" t="s">
        <v>4338</v>
      </c>
      <c r="C1154" s="17">
        <v>76122</v>
      </c>
      <c r="D1154" s="17" t="s">
        <v>9065</v>
      </c>
      <c r="E1154" s="19">
        <v>176122000380</v>
      </c>
      <c r="F1154" s="19" t="s">
        <v>9066</v>
      </c>
      <c r="G1154" s="19">
        <v>176122000070</v>
      </c>
      <c r="H1154" s="18" t="s">
        <v>9067</v>
      </c>
      <c r="I1154" s="18" t="s">
        <v>9068</v>
      </c>
      <c r="J1154" s="17" t="s">
        <v>523</v>
      </c>
      <c r="K1154" s="17">
        <v>1</v>
      </c>
      <c r="L1154" s="24">
        <v>145130</v>
      </c>
      <c r="M1154" s="20">
        <f t="shared" si="34"/>
        <v>27575</v>
      </c>
      <c r="N1154" s="24">
        <v>631613</v>
      </c>
      <c r="O1154" s="21">
        <f t="shared" si="35"/>
        <v>804318</v>
      </c>
    </row>
    <row r="1155" spans="1:15" s="16" customFormat="1" ht="29" x14ac:dyDescent="0.35">
      <c r="A1155" s="17" t="s">
        <v>222</v>
      </c>
      <c r="B1155" s="17" t="s">
        <v>4338</v>
      </c>
      <c r="C1155" s="17">
        <v>76122</v>
      </c>
      <c r="D1155" s="17" t="s">
        <v>9065</v>
      </c>
      <c r="E1155" s="19">
        <v>176122000371</v>
      </c>
      <c r="F1155" s="19" t="s">
        <v>995</v>
      </c>
      <c r="G1155" s="19">
        <v>176122000096</v>
      </c>
      <c r="H1155" s="18" t="s">
        <v>9069</v>
      </c>
      <c r="I1155" s="18" t="s">
        <v>9070</v>
      </c>
      <c r="J1155" s="17" t="s">
        <v>523</v>
      </c>
      <c r="K1155" s="17">
        <v>1</v>
      </c>
      <c r="L1155" s="24">
        <v>145130</v>
      </c>
      <c r="M1155" s="20">
        <f t="shared" si="34"/>
        <v>27575</v>
      </c>
      <c r="N1155" s="24">
        <v>631613</v>
      </c>
      <c r="O1155" s="21">
        <f t="shared" si="35"/>
        <v>804318</v>
      </c>
    </row>
    <row r="1156" spans="1:15" s="16" customFormat="1" x14ac:dyDescent="0.35">
      <c r="A1156" s="17" t="s">
        <v>222</v>
      </c>
      <c r="B1156" s="17" t="s">
        <v>4338</v>
      </c>
      <c r="C1156" s="17">
        <v>76130</v>
      </c>
      <c r="D1156" s="17" t="s">
        <v>9071</v>
      </c>
      <c r="E1156" s="19">
        <v>176130000461</v>
      </c>
      <c r="F1156" s="19" t="s">
        <v>9072</v>
      </c>
      <c r="G1156" s="19">
        <v>276130001241</v>
      </c>
      <c r="H1156" s="18" t="s">
        <v>9073</v>
      </c>
      <c r="I1156" s="18" t="s">
        <v>9074</v>
      </c>
      <c r="J1156" s="17" t="s">
        <v>535</v>
      </c>
      <c r="K1156" s="17">
        <v>4</v>
      </c>
      <c r="L1156" s="24">
        <v>145130</v>
      </c>
      <c r="M1156" s="20">
        <f t="shared" si="34"/>
        <v>27575</v>
      </c>
      <c r="N1156" s="24">
        <v>631613</v>
      </c>
      <c r="O1156" s="21">
        <f t="shared" si="35"/>
        <v>804318</v>
      </c>
    </row>
    <row r="1157" spans="1:15" s="16" customFormat="1" x14ac:dyDescent="0.35">
      <c r="A1157" s="17" t="s">
        <v>222</v>
      </c>
      <c r="B1157" s="17" t="s">
        <v>4338</v>
      </c>
      <c r="C1157" s="17">
        <v>76130</v>
      </c>
      <c r="D1157" s="17" t="s">
        <v>9071</v>
      </c>
      <c r="E1157" s="19">
        <v>276130000628</v>
      </c>
      <c r="F1157" s="19" t="s">
        <v>9075</v>
      </c>
      <c r="G1157" s="19">
        <v>276130000326</v>
      </c>
      <c r="H1157" s="18" t="s">
        <v>5671</v>
      </c>
      <c r="I1157" s="18" t="s">
        <v>9076</v>
      </c>
      <c r="J1157" s="17" t="s">
        <v>535</v>
      </c>
      <c r="K1157" s="17">
        <v>1</v>
      </c>
      <c r="L1157" s="24">
        <v>145130</v>
      </c>
      <c r="M1157" s="20">
        <f t="shared" si="34"/>
        <v>27575</v>
      </c>
      <c r="N1157" s="24">
        <v>1013333</v>
      </c>
      <c r="O1157" s="21">
        <f t="shared" si="35"/>
        <v>1186038</v>
      </c>
    </row>
    <row r="1158" spans="1:15" s="16" customFormat="1" ht="29" x14ac:dyDescent="0.35">
      <c r="A1158" s="17" t="s">
        <v>222</v>
      </c>
      <c r="B1158" s="17" t="s">
        <v>4338</v>
      </c>
      <c r="C1158" s="17">
        <v>76400</v>
      </c>
      <c r="D1158" s="17" t="s">
        <v>9077</v>
      </c>
      <c r="E1158" s="19">
        <v>276400000609</v>
      </c>
      <c r="F1158" s="19" t="s">
        <v>9078</v>
      </c>
      <c r="G1158" s="19">
        <v>276400000111</v>
      </c>
      <c r="H1158" s="18" t="s">
        <v>5888</v>
      </c>
      <c r="I1158" s="18" t="s">
        <v>9079</v>
      </c>
      <c r="J1158" s="17" t="s">
        <v>535</v>
      </c>
      <c r="K1158" s="17">
        <v>1</v>
      </c>
      <c r="L1158" s="24">
        <v>145130</v>
      </c>
      <c r="M1158" s="20">
        <f t="shared" si="34"/>
        <v>27575</v>
      </c>
      <c r="N1158" s="24">
        <v>1013333</v>
      </c>
      <c r="O1158" s="21">
        <f t="shared" si="35"/>
        <v>1186038</v>
      </c>
    </row>
    <row r="1159" spans="1:15" s="16" customFormat="1" ht="29" x14ac:dyDescent="0.35">
      <c r="A1159" s="17" t="s">
        <v>222</v>
      </c>
      <c r="B1159" s="17" t="s">
        <v>4338</v>
      </c>
      <c r="C1159" s="17">
        <v>76400</v>
      </c>
      <c r="D1159" s="17" t="s">
        <v>9077</v>
      </c>
      <c r="E1159" s="19">
        <v>176400000272</v>
      </c>
      <c r="F1159" s="19" t="s">
        <v>9080</v>
      </c>
      <c r="G1159" s="19">
        <v>276400000234</v>
      </c>
      <c r="H1159" s="18" t="s">
        <v>9081</v>
      </c>
      <c r="I1159" s="18" t="s">
        <v>9082</v>
      </c>
      <c r="J1159" s="17" t="s">
        <v>523</v>
      </c>
      <c r="K1159" s="17">
        <v>1</v>
      </c>
      <c r="L1159" s="24">
        <v>145130</v>
      </c>
      <c r="M1159" s="20">
        <f t="shared" ref="M1159:M1222" si="36">ROUND(L1159*0.19,0)</f>
        <v>27575</v>
      </c>
      <c r="N1159" s="24">
        <v>848652</v>
      </c>
      <c r="O1159" s="21">
        <f t="shared" ref="O1159:O1222" si="37">+L1159+M1159+N1159</f>
        <v>1021357</v>
      </c>
    </row>
    <row r="1160" spans="1:15" s="16" customFormat="1" x14ac:dyDescent="0.35">
      <c r="A1160" s="17" t="s">
        <v>222</v>
      </c>
      <c r="B1160" s="17" t="s">
        <v>4338</v>
      </c>
      <c r="C1160" s="17">
        <v>76400</v>
      </c>
      <c r="D1160" s="17" t="s">
        <v>9077</v>
      </c>
      <c r="E1160" s="19">
        <v>176400000027</v>
      </c>
      <c r="F1160" s="19" t="s">
        <v>9083</v>
      </c>
      <c r="G1160" s="19">
        <v>176400000027</v>
      </c>
      <c r="H1160" s="18" t="s">
        <v>9084</v>
      </c>
      <c r="I1160" s="18" t="s">
        <v>9085</v>
      </c>
      <c r="J1160" s="17" t="s">
        <v>523</v>
      </c>
      <c r="K1160" s="17">
        <v>1</v>
      </c>
      <c r="L1160" s="24">
        <v>145130</v>
      </c>
      <c r="M1160" s="20">
        <f t="shared" si="36"/>
        <v>27575</v>
      </c>
      <c r="N1160" s="24">
        <v>1013333</v>
      </c>
      <c r="O1160" s="21">
        <f t="shared" si="37"/>
        <v>1186038</v>
      </c>
    </row>
    <row r="1161" spans="1:15" s="16" customFormat="1" x14ac:dyDescent="0.35">
      <c r="A1161" s="17" t="s">
        <v>222</v>
      </c>
      <c r="B1161" s="17" t="s">
        <v>4338</v>
      </c>
      <c r="C1161" s="17">
        <v>76400</v>
      </c>
      <c r="D1161" s="17" t="s">
        <v>9077</v>
      </c>
      <c r="E1161" s="19">
        <v>176400000019</v>
      </c>
      <c r="F1161" s="19" t="s">
        <v>9086</v>
      </c>
      <c r="G1161" s="19">
        <v>176400000060</v>
      </c>
      <c r="H1161" s="18" t="s">
        <v>9087</v>
      </c>
      <c r="I1161" s="18" t="s">
        <v>9088</v>
      </c>
      <c r="J1161" s="17" t="s">
        <v>523</v>
      </c>
      <c r="K1161" s="17">
        <v>2</v>
      </c>
      <c r="L1161" s="24">
        <v>145130</v>
      </c>
      <c r="M1161" s="20">
        <f t="shared" si="36"/>
        <v>27575</v>
      </c>
      <c r="N1161" s="24">
        <v>1013333</v>
      </c>
      <c r="O1161" s="21">
        <f t="shared" si="37"/>
        <v>1186038</v>
      </c>
    </row>
    <row r="1162" spans="1:15" s="16" customFormat="1" x14ac:dyDescent="0.35">
      <c r="A1162" s="17" t="s">
        <v>222</v>
      </c>
      <c r="B1162" s="17" t="s">
        <v>4338</v>
      </c>
      <c r="C1162" s="17">
        <v>76497</v>
      </c>
      <c r="D1162" s="17" t="s">
        <v>4864</v>
      </c>
      <c r="E1162" s="19">
        <v>176497000093</v>
      </c>
      <c r="F1162" s="19" t="s">
        <v>9086</v>
      </c>
      <c r="G1162" s="19">
        <v>176497000085</v>
      </c>
      <c r="H1162" s="18" t="s">
        <v>9089</v>
      </c>
      <c r="I1162" s="18" t="s">
        <v>9090</v>
      </c>
      <c r="J1162" s="17" t="s">
        <v>523</v>
      </c>
      <c r="K1162" s="17">
        <v>1</v>
      </c>
      <c r="L1162" s="24">
        <v>145130</v>
      </c>
      <c r="M1162" s="20">
        <f t="shared" si="36"/>
        <v>27575</v>
      </c>
      <c r="N1162" s="24">
        <v>709618</v>
      </c>
      <c r="O1162" s="21">
        <f t="shared" si="37"/>
        <v>882323</v>
      </c>
    </row>
    <row r="1163" spans="1:15" s="16" customFormat="1" x14ac:dyDescent="0.35">
      <c r="A1163" s="17" t="s">
        <v>222</v>
      </c>
      <c r="B1163" s="17" t="s">
        <v>4338</v>
      </c>
      <c r="C1163" s="17">
        <v>76497</v>
      </c>
      <c r="D1163" s="17" t="s">
        <v>4864</v>
      </c>
      <c r="E1163" s="19">
        <v>176497000093</v>
      </c>
      <c r="F1163" s="19" t="s">
        <v>9086</v>
      </c>
      <c r="G1163" s="19">
        <v>176497000352</v>
      </c>
      <c r="H1163" s="18" t="s">
        <v>4354</v>
      </c>
      <c r="I1163" s="18" t="s">
        <v>9091</v>
      </c>
      <c r="J1163" s="17" t="s">
        <v>523</v>
      </c>
      <c r="K1163" s="17">
        <v>1</v>
      </c>
      <c r="L1163" s="24">
        <v>145130</v>
      </c>
      <c r="M1163" s="20">
        <f t="shared" si="36"/>
        <v>27575</v>
      </c>
      <c r="N1163" s="24">
        <v>1013333</v>
      </c>
      <c r="O1163" s="21">
        <f t="shared" si="37"/>
        <v>1186038</v>
      </c>
    </row>
    <row r="1164" spans="1:15" s="16" customFormat="1" x14ac:dyDescent="0.35">
      <c r="A1164" s="17" t="s">
        <v>222</v>
      </c>
      <c r="B1164" s="17" t="s">
        <v>4338</v>
      </c>
      <c r="C1164" s="17">
        <v>76497</v>
      </c>
      <c r="D1164" s="17" t="s">
        <v>4864</v>
      </c>
      <c r="E1164" s="19">
        <v>176497000093</v>
      </c>
      <c r="F1164" s="19" t="s">
        <v>9086</v>
      </c>
      <c r="G1164" s="19">
        <v>176497000018</v>
      </c>
      <c r="H1164" s="18" t="s">
        <v>9092</v>
      </c>
      <c r="I1164" s="18" t="s">
        <v>9093</v>
      </c>
      <c r="J1164" s="17" t="s">
        <v>523</v>
      </c>
      <c r="K1164" s="17">
        <v>1</v>
      </c>
      <c r="L1164" s="24">
        <v>145130</v>
      </c>
      <c r="M1164" s="20">
        <f t="shared" si="36"/>
        <v>27575</v>
      </c>
      <c r="N1164" s="24">
        <v>1013333</v>
      </c>
      <c r="O1164" s="21">
        <f t="shared" si="37"/>
        <v>1186038</v>
      </c>
    </row>
    <row r="1165" spans="1:15" s="16" customFormat="1" x14ac:dyDescent="0.35">
      <c r="A1165" s="17" t="s">
        <v>222</v>
      </c>
      <c r="B1165" s="17" t="s">
        <v>4338</v>
      </c>
      <c r="C1165" s="17">
        <v>76622</v>
      </c>
      <c r="D1165" s="17" t="s">
        <v>9094</v>
      </c>
      <c r="E1165" s="19">
        <v>176622000068</v>
      </c>
      <c r="F1165" s="19" t="s">
        <v>9095</v>
      </c>
      <c r="G1165" s="19">
        <v>176622000092</v>
      </c>
      <c r="H1165" s="18" t="s">
        <v>9096</v>
      </c>
      <c r="I1165" s="18" t="s">
        <v>9097</v>
      </c>
      <c r="J1165" s="17" t="s">
        <v>523</v>
      </c>
      <c r="K1165" s="17">
        <v>1</v>
      </c>
      <c r="L1165" s="24">
        <v>145130</v>
      </c>
      <c r="M1165" s="20">
        <f t="shared" si="36"/>
        <v>27575</v>
      </c>
      <c r="N1165" s="24">
        <v>1013333</v>
      </c>
      <c r="O1165" s="21">
        <f t="shared" si="37"/>
        <v>1186038</v>
      </c>
    </row>
    <row r="1166" spans="1:15" s="16" customFormat="1" x14ac:dyDescent="0.35">
      <c r="A1166" s="17" t="s">
        <v>222</v>
      </c>
      <c r="B1166" s="17" t="s">
        <v>4338</v>
      </c>
      <c r="C1166" s="17">
        <v>76622</v>
      </c>
      <c r="D1166" s="17" t="s">
        <v>9094</v>
      </c>
      <c r="E1166" s="19">
        <v>176622000068</v>
      </c>
      <c r="F1166" s="19" t="s">
        <v>9095</v>
      </c>
      <c r="G1166" s="19">
        <v>176622000998</v>
      </c>
      <c r="H1166" s="18" t="s">
        <v>9096</v>
      </c>
      <c r="I1166" s="18" t="s">
        <v>9098</v>
      </c>
      <c r="J1166" s="17" t="s">
        <v>523</v>
      </c>
      <c r="K1166" s="17">
        <v>1</v>
      </c>
      <c r="L1166" s="24">
        <v>145130</v>
      </c>
      <c r="M1166" s="20">
        <f t="shared" si="36"/>
        <v>27575</v>
      </c>
      <c r="N1166" s="24">
        <v>444517</v>
      </c>
      <c r="O1166" s="21">
        <f t="shared" si="37"/>
        <v>617222</v>
      </c>
    </row>
    <row r="1167" spans="1:15" s="16" customFormat="1" x14ac:dyDescent="0.35">
      <c r="A1167" s="17" t="s">
        <v>222</v>
      </c>
      <c r="B1167" s="17" t="s">
        <v>4338</v>
      </c>
      <c r="C1167" s="17">
        <v>76622</v>
      </c>
      <c r="D1167" s="17" t="s">
        <v>9094</v>
      </c>
      <c r="E1167" s="19">
        <v>176622000068</v>
      </c>
      <c r="F1167" s="19" t="s">
        <v>9095</v>
      </c>
      <c r="G1167" s="19">
        <v>176622000017</v>
      </c>
      <c r="H1167" s="18" t="s">
        <v>9099</v>
      </c>
      <c r="I1167" s="18" t="s">
        <v>9100</v>
      </c>
      <c r="J1167" s="17" t="s">
        <v>523</v>
      </c>
      <c r="K1167" s="17">
        <v>1</v>
      </c>
      <c r="L1167" s="24">
        <v>145130</v>
      </c>
      <c r="M1167" s="20">
        <f t="shared" si="36"/>
        <v>27575</v>
      </c>
      <c r="N1167" s="24">
        <v>444517</v>
      </c>
      <c r="O1167" s="21">
        <f t="shared" si="37"/>
        <v>617222</v>
      </c>
    </row>
    <row r="1168" spans="1:15" s="16" customFormat="1" ht="29" x14ac:dyDescent="0.35">
      <c r="A1168" s="17" t="s">
        <v>222</v>
      </c>
      <c r="B1168" s="17" t="s">
        <v>4338</v>
      </c>
      <c r="C1168" s="17">
        <v>76622</v>
      </c>
      <c r="D1168" s="17" t="s">
        <v>9094</v>
      </c>
      <c r="E1168" s="19">
        <v>176622000084</v>
      </c>
      <c r="F1168" s="19" t="s">
        <v>1003</v>
      </c>
      <c r="G1168" s="19">
        <v>176622000866</v>
      </c>
      <c r="H1168" s="18" t="s">
        <v>9101</v>
      </c>
      <c r="I1168" s="18" t="s">
        <v>9102</v>
      </c>
      <c r="J1168" s="17" t="s">
        <v>523</v>
      </c>
      <c r="K1168" s="17">
        <v>1</v>
      </c>
      <c r="L1168" s="24">
        <v>145130</v>
      </c>
      <c r="M1168" s="20">
        <f t="shared" si="36"/>
        <v>27575</v>
      </c>
      <c r="N1168" s="24">
        <v>1013333</v>
      </c>
      <c r="O1168" s="21">
        <f t="shared" si="37"/>
        <v>1186038</v>
      </c>
    </row>
    <row r="1169" spans="1:15" s="16" customFormat="1" x14ac:dyDescent="0.35">
      <c r="A1169" s="17" t="s">
        <v>222</v>
      </c>
      <c r="B1169" s="17" t="s">
        <v>4338</v>
      </c>
      <c r="C1169" s="17">
        <v>76622</v>
      </c>
      <c r="D1169" s="17" t="s">
        <v>9094</v>
      </c>
      <c r="E1169" s="19">
        <v>276622000577</v>
      </c>
      <c r="F1169" s="19" t="s">
        <v>9103</v>
      </c>
      <c r="G1169" s="19">
        <v>276622000267</v>
      </c>
      <c r="H1169" s="18" t="s">
        <v>5830</v>
      </c>
      <c r="I1169" s="18" t="s">
        <v>9104</v>
      </c>
      <c r="J1169" s="17" t="s">
        <v>535</v>
      </c>
      <c r="K1169" s="17">
        <v>1</v>
      </c>
      <c r="L1169" s="24">
        <v>145130</v>
      </c>
      <c r="M1169" s="20">
        <f t="shared" si="36"/>
        <v>27575</v>
      </c>
      <c r="N1169" s="24">
        <v>444517</v>
      </c>
      <c r="O1169" s="21">
        <f t="shared" si="37"/>
        <v>617222</v>
      </c>
    </row>
    <row r="1170" spans="1:15" s="16" customFormat="1" ht="29" x14ac:dyDescent="0.35">
      <c r="A1170" s="17" t="s">
        <v>222</v>
      </c>
      <c r="B1170" s="17" t="s">
        <v>4338</v>
      </c>
      <c r="C1170" s="17">
        <v>76622</v>
      </c>
      <c r="D1170" s="17" t="s">
        <v>9094</v>
      </c>
      <c r="E1170" s="19">
        <v>276622000577</v>
      </c>
      <c r="F1170" s="19" t="s">
        <v>9103</v>
      </c>
      <c r="G1170" s="19">
        <v>276622000178</v>
      </c>
      <c r="H1170" s="18" t="s">
        <v>9105</v>
      </c>
      <c r="I1170" s="18" t="s">
        <v>9106</v>
      </c>
      <c r="J1170" s="17" t="s">
        <v>535</v>
      </c>
      <c r="K1170" s="17">
        <v>1</v>
      </c>
      <c r="L1170" s="24">
        <v>145130</v>
      </c>
      <c r="M1170" s="20">
        <f t="shared" si="36"/>
        <v>27575</v>
      </c>
      <c r="N1170" s="24">
        <v>444517</v>
      </c>
      <c r="O1170" s="21">
        <f t="shared" si="37"/>
        <v>617222</v>
      </c>
    </row>
    <row r="1171" spans="1:15" s="16" customFormat="1" x14ac:dyDescent="0.35">
      <c r="A1171" s="17" t="s">
        <v>222</v>
      </c>
      <c r="B1171" s="17" t="s">
        <v>4338</v>
      </c>
      <c r="C1171" s="17">
        <v>76895</v>
      </c>
      <c r="D1171" s="17" t="s">
        <v>9107</v>
      </c>
      <c r="E1171" s="19">
        <v>176895000168</v>
      </c>
      <c r="F1171" s="19" t="s">
        <v>9108</v>
      </c>
      <c r="G1171" s="19">
        <v>176895000231</v>
      </c>
      <c r="H1171" s="18" t="s">
        <v>6386</v>
      </c>
      <c r="I1171" s="18" t="s">
        <v>9109</v>
      </c>
      <c r="J1171" s="17" t="s">
        <v>523</v>
      </c>
      <c r="K1171" s="17">
        <v>1</v>
      </c>
      <c r="L1171" s="24">
        <v>145130</v>
      </c>
      <c r="M1171" s="20">
        <f t="shared" si="36"/>
        <v>27575</v>
      </c>
      <c r="N1171" s="24">
        <v>444517</v>
      </c>
      <c r="O1171" s="21">
        <f t="shared" si="37"/>
        <v>617222</v>
      </c>
    </row>
    <row r="1172" spans="1:15" s="16" customFormat="1" ht="29" x14ac:dyDescent="0.35">
      <c r="A1172" s="17" t="s">
        <v>222</v>
      </c>
      <c r="B1172" s="17" t="s">
        <v>4338</v>
      </c>
      <c r="C1172" s="17">
        <v>76895</v>
      </c>
      <c r="D1172" s="17" t="s">
        <v>9107</v>
      </c>
      <c r="E1172" s="19">
        <v>176895000109</v>
      </c>
      <c r="F1172" s="19" t="s">
        <v>1007</v>
      </c>
      <c r="G1172" s="19">
        <v>176895000478</v>
      </c>
      <c r="H1172" s="18" t="s">
        <v>9110</v>
      </c>
      <c r="I1172" s="18" t="s">
        <v>9111</v>
      </c>
      <c r="J1172" s="17" t="s">
        <v>523</v>
      </c>
      <c r="K1172" s="17">
        <v>1</v>
      </c>
      <c r="L1172" s="24">
        <v>145130</v>
      </c>
      <c r="M1172" s="20">
        <f t="shared" si="36"/>
        <v>27575</v>
      </c>
      <c r="N1172" s="24">
        <v>444517</v>
      </c>
      <c r="O1172" s="21">
        <f t="shared" si="37"/>
        <v>617222</v>
      </c>
    </row>
    <row r="1173" spans="1:15" s="16" customFormat="1" ht="29" x14ac:dyDescent="0.35">
      <c r="A1173" s="17" t="s">
        <v>222</v>
      </c>
      <c r="B1173" s="17" t="s">
        <v>4338</v>
      </c>
      <c r="C1173" s="17">
        <v>76895</v>
      </c>
      <c r="D1173" s="17" t="s">
        <v>9107</v>
      </c>
      <c r="E1173" s="19">
        <v>176895000109</v>
      </c>
      <c r="F1173" s="19" t="s">
        <v>1007</v>
      </c>
      <c r="G1173" s="19">
        <v>176895000176</v>
      </c>
      <c r="H1173" s="18" t="s">
        <v>3798</v>
      </c>
      <c r="I1173" s="18" t="s">
        <v>9112</v>
      </c>
      <c r="J1173" s="17" t="s">
        <v>523</v>
      </c>
      <c r="K1173" s="17">
        <v>1</v>
      </c>
      <c r="L1173" s="24">
        <v>145130</v>
      </c>
      <c r="M1173" s="20">
        <f t="shared" si="36"/>
        <v>27575</v>
      </c>
      <c r="N1173" s="24">
        <v>444517</v>
      </c>
      <c r="O1173" s="21">
        <f t="shared" si="37"/>
        <v>617222</v>
      </c>
    </row>
    <row r="1174" spans="1:15" s="16" customFormat="1" ht="29" x14ac:dyDescent="0.35">
      <c r="A1174" s="17" t="s">
        <v>222</v>
      </c>
      <c r="B1174" s="17" t="s">
        <v>4338</v>
      </c>
      <c r="C1174" s="17">
        <v>76895</v>
      </c>
      <c r="D1174" s="17" t="s">
        <v>9107</v>
      </c>
      <c r="E1174" s="19">
        <v>176895000265</v>
      </c>
      <c r="F1174" s="19" t="s">
        <v>6215</v>
      </c>
      <c r="G1174" s="19">
        <v>276895000138</v>
      </c>
      <c r="H1174" s="18" t="s">
        <v>9113</v>
      </c>
      <c r="I1174" s="18" t="s">
        <v>9114</v>
      </c>
      <c r="J1174" s="17" t="s">
        <v>535</v>
      </c>
      <c r="K1174" s="17">
        <v>1</v>
      </c>
      <c r="L1174" s="24">
        <v>145130</v>
      </c>
      <c r="M1174" s="20">
        <f t="shared" si="36"/>
        <v>27575</v>
      </c>
      <c r="N1174" s="24">
        <v>444517</v>
      </c>
      <c r="O1174" s="21">
        <f t="shared" si="37"/>
        <v>617222</v>
      </c>
    </row>
    <row r="1175" spans="1:15" s="16" customFormat="1" ht="29" x14ac:dyDescent="0.35">
      <c r="A1175" s="17" t="s">
        <v>222</v>
      </c>
      <c r="B1175" s="17" t="s">
        <v>4338</v>
      </c>
      <c r="C1175" s="17">
        <v>76895</v>
      </c>
      <c r="D1175" s="17" t="s">
        <v>9107</v>
      </c>
      <c r="E1175" s="19">
        <v>176895000265</v>
      </c>
      <c r="F1175" s="19" t="s">
        <v>6215</v>
      </c>
      <c r="G1175" s="19">
        <v>176895000192</v>
      </c>
      <c r="H1175" s="18" t="s">
        <v>9115</v>
      </c>
      <c r="I1175" s="18" t="s">
        <v>9116</v>
      </c>
      <c r="J1175" s="17" t="s">
        <v>523</v>
      </c>
      <c r="K1175" s="17">
        <v>1</v>
      </c>
      <c r="L1175" s="24">
        <v>145130</v>
      </c>
      <c r="M1175" s="20">
        <f t="shared" si="36"/>
        <v>27575</v>
      </c>
      <c r="N1175" s="24">
        <v>1013333</v>
      </c>
      <c r="O1175" s="21">
        <f t="shared" si="37"/>
        <v>1186038</v>
      </c>
    </row>
    <row r="1176" spans="1:15" s="16" customFormat="1" x14ac:dyDescent="0.35">
      <c r="A1176" s="17" t="s">
        <v>222</v>
      </c>
      <c r="B1176" s="17" t="s">
        <v>4338</v>
      </c>
      <c r="C1176" s="17">
        <v>76892</v>
      </c>
      <c r="D1176" s="17" t="s">
        <v>9117</v>
      </c>
      <c r="E1176" s="19">
        <v>176892000159</v>
      </c>
      <c r="F1176" s="19" t="s">
        <v>7584</v>
      </c>
      <c r="G1176" s="19">
        <v>176892000345</v>
      </c>
      <c r="H1176" s="18" t="s">
        <v>9118</v>
      </c>
      <c r="I1176" s="18" t="s">
        <v>9119</v>
      </c>
      <c r="J1176" s="17" t="s">
        <v>523</v>
      </c>
      <c r="K1176" s="17">
        <v>1</v>
      </c>
      <c r="L1176" s="24">
        <v>145130</v>
      </c>
      <c r="M1176" s="20">
        <f t="shared" si="36"/>
        <v>27575</v>
      </c>
      <c r="N1176" s="24">
        <v>1013333</v>
      </c>
      <c r="O1176" s="21">
        <f t="shared" si="37"/>
        <v>1186038</v>
      </c>
    </row>
    <row r="1177" spans="1:15" s="16" customFormat="1" ht="29" x14ac:dyDescent="0.35">
      <c r="A1177" s="17" t="s">
        <v>222</v>
      </c>
      <c r="B1177" s="17" t="s">
        <v>4338</v>
      </c>
      <c r="C1177" s="17">
        <v>76892</v>
      </c>
      <c r="D1177" s="17" t="s">
        <v>9117</v>
      </c>
      <c r="E1177" s="19">
        <v>176892000159</v>
      </c>
      <c r="F1177" s="19" t="s">
        <v>7584</v>
      </c>
      <c r="G1177" s="19">
        <v>176892000744</v>
      </c>
      <c r="H1177" s="18" t="s">
        <v>9120</v>
      </c>
      <c r="I1177" s="18" t="s">
        <v>9121</v>
      </c>
      <c r="J1177" s="17" t="s">
        <v>523</v>
      </c>
      <c r="K1177" s="17">
        <v>1</v>
      </c>
      <c r="L1177" s="24">
        <v>145130</v>
      </c>
      <c r="M1177" s="20">
        <f t="shared" si="36"/>
        <v>27575</v>
      </c>
      <c r="N1177" s="24">
        <v>444517</v>
      </c>
      <c r="O1177" s="21">
        <f t="shared" si="37"/>
        <v>617222</v>
      </c>
    </row>
    <row r="1178" spans="1:15" s="16" customFormat="1" x14ac:dyDescent="0.35">
      <c r="A1178" s="17" t="s">
        <v>222</v>
      </c>
      <c r="B1178" s="17" t="s">
        <v>4338</v>
      </c>
      <c r="C1178" s="17">
        <v>76892</v>
      </c>
      <c r="D1178" s="17" t="s">
        <v>9117</v>
      </c>
      <c r="E1178" s="19">
        <v>176892000159</v>
      </c>
      <c r="F1178" s="19" t="s">
        <v>7584</v>
      </c>
      <c r="G1178" s="19">
        <v>176892000329</v>
      </c>
      <c r="H1178" s="18" t="s">
        <v>3899</v>
      </c>
      <c r="I1178" s="18" t="s">
        <v>9122</v>
      </c>
      <c r="J1178" s="17" t="s">
        <v>523</v>
      </c>
      <c r="K1178" s="17">
        <v>1</v>
      </c>
      <c r="L1178" s="24">
        <v>145130</v>
      </c>
      <c r="M1178" s="20">
        <f t="shared" si="36"/>
        <v>27575</v>
      </c>
      <c r="N1178" s="24">
        <v>444517</v>
      </c>
      <c r="O1178" s="21">
        <f t="shared" si="37"/>
        <v>617222</v>
      </c>
    </row>
    <row r="1179" spans="1:15" s="16" customFormat="1" ht="29" x14ac:dyDescent="0.35">
      <c r="A1179" s="17" t="s">
        <v>222</v>
      </c>
      <c r="B1179" s="17" t="s">
        <v>4338</v>
      </c>
      <c r="C1179" s="17">
        <v>76892</v>
      </c>
      <c r="D1179" s="17" t="s">
        <v>9117</v>
      </c>
      <c r="E1179" s="19">
        <v>176892100102</v>
      </c>
      <c r="F1179" s="19" t="s">
        <v>5069</v>
      </c>
      <c r="G1179" s="19">
        <v>276892001125</v>
      </c>
      <c r="H1179" s="18" t="s">
        <v>9123</v>
      </c>
      <c r="I1179" s="18" t="s">
        <v>9124</v>
      </c>
      <c r="J1179" s="17" t="s">
        <v>523</v>
      </c>
      <c r="K1179" s="17">
        <v>2</v>
      </c>
      <c r="L1179" s="24">
        <v>145130</v>
      </c>
      <c r="M1179" s="20">
        <f t="shared" si="36"/>
        <v>27575</v>
      </c>
      <c r="N1179" s="24">
        <v>720935</v>
      </c>
      <c r="O1179" s="21">
        <f t="shared" si="37"/>
        <v>893640</v>
      </c>
    </row>
    <row r="1180" spans="1:15" s="16" customFormat="1" ht="43.5" x14ac:dyDescent="0.35">
      <c r="A1180" s="17" t="s">
        <v>222</v>
      </c>
      <c r="B1180" s="17" t="s">
        <v>4281</v>
      </c>
      <c r="C1180" s="17">
        <v>8606</v>
      </c>
      <c r="D1180" s="17" t="s">
        <v>6777</v>
      </c>
      <c r="E1180" s="19">
        <v>108606000028</v>
      </c>
      <c r="F1180" s="19" t="s">
        <v>8900</v>
      </c>
      <c r="G1180" s="19">
        <v>108606000028</v>
      </c>
      <c r="H1180" s="18" t="s">
        <v>8900</v>
      </c>
      <c r="I1180" s="18" t="s">
        <v>9125</v>
      </c>
      <c r="J1180" s="17" t="s">
        <v>523</v>
      </c>
      <c r="K1180" s="17">
        <v>1</v>
      </c>
      <c r="L1180" s="24">
        <v>145130</v>
      </c>
      <c r="M1180" s="20">
        <f t="shared" si="36"/>
        <v>27575</v>
      </c>
      <c r="N1180" s="24">
        <v>720935</v>
      </c>
      <c r="O1180" s="21">
        <f t="shared" si="37"/>
        <v>893640</v>
      </c>
    </row>
    <row r="1181" spans="1:15" s="16" customFormat="1" ht="43.5" x14ac:dyDescent="0.35">
      <c r="A1181" s="17" t="s">
        <v>222</v>
      </c>
      <c r="B1181" s="17" t="s">
        <v>6488</v>
      </c>
      <c r="C1181" s="17">
        <v>5001</v>
      </c>
      <c r="D1181" s="17" t="s">
        <v>6537</v>
      </c>
      <c r="E1181" s="19">
        <v>105001002470</v>
      </c>
      <c r="F1181" s="19" t="s">
        <v>9126</v>
      </c>
      <c r="G1181" s="19">
        <v>105001000761</v>
      </c>
      <c r="H1181" s="18" t="s">
        <v>9127</v>
      </c>
      <c r="I1181" s="18" t="s">
        <v>9128</v>
      </c>
      <c r="J1181" s="17" t="s">
        <v>523</v>
      </c>
      <c r="K1181" s="17">
        <v>1</v>
      </c>
      <c r="L1181" s="24">
        <v>145130</v>
      </c>
      <c r="M1181" s="20">
        <f t="shared" si="36"/>
        <v>27575</v>
      </c>
      <c r="N1181" s="24">
        <v>720935</v>
      </c>
      <c r="O1181" s="21">
        <f t="shared" si="37"/>
        <v>893640</v>
      </c>
    </row>
    <row r="1182" spans="1:15" s="16" customFormat="1" ht="29" x14ac:dyDescent="0.35">
      <c r="A1182" s="17" t="s">
        <v>222</v>
      </c>
      <c r="B1182" s="17" t="s">
        <v>9180</v>
      </c>
      <c r="C1182" s="17">
        <v>19473</v>
      </c>
      <c r="D1182" s="17" t="s">
        <v>5783</v>
      </c>
      <c r="E1182" s="19">
        <v>219473000336</v>
      </c>
      <c r="F1182" s="19" t="s">
        <v>7221</v>
      </c>
      <c r="G1182" s="19">
        <v>219473000859</v>
      </c>
      <c r="H1182" s="18" t="s">
        <v>9129</v>
      </c>
      <c r="I1182" s="18" t="s">
        <v>9130</v>
      </c>
      <c r="J1182" s="17" t="s">
        <v>535</v>
      </c>
      <c r="K1182" s="17">
        <v>1</v>
      </c>
      <c r="L1182" s="24">
        <v>145130</v>
      </c>
      <c r="M1182" s="20">
        <f t="shared" si="36"/>
        <v>27575</v>
      </c>
      <c r="N1182" s="24">
        <v>720935</v>
      </c>
      <c r="O1182" s="21">
        <f t="shared" si="37"/>
        <v>893640</v>
      </c>
    </row>
    <row r="1183" spans="1:15" s="16" customFormat="1" ht="43.5" x14ac:dyDescent="0.35">
      <c r="A1183" s="17" t="s">
        <v>222</v>
      </c>
      <c r="B1183" s="17" t="s">
        <v>4296</v>
      </c>
      <c r="C1183" s="17">
        <v>73861</v>
      </c>
      <c r="D1183" s="17" t="s">
        <v>8957</v>
      </c>
      <c r="E1183" s="19">
        <v>173861000038</v>
      </c>
      <c r="F1183" s="19" t="s">
        <v>9131</v>
      </c>
      <c r="G1183" s="19">
        <v>173861000038</v>
      </c>
      <c r="H1183" s="18" t="s">
        <v>9132</v>
      </c>
      <c r="I1183" s="18" t="s">
        <v>9133</v>
      </c>
      <c r="J1183" s="17" t="s">
        <v>523</v>
      </c>
      <c r="K1183" s="17">
        <v>2</v>
      </c>
      <c r="L1183" s="24">
        <v>145130</v>
      </c>
      <c r="M1183" s="20">
        <f t="shared" si="36"/>
        <v>27575</v>
      </c>
      <c r="N1183" s="24">
        <v>720935</v>
      </c>
      <c r="O1183" s="21">
        <f t="shared" si="37"/>
        <v>893640</v>
      </c>
    </row>
    <row r="1184" spans="1:15" s="16" customFormat="1" x14ac:dyDescent="0.35">
      <c r="A1184" s="17" t="s">
        <v>222</v>
      </c>
      <c r="B1184" s="17" t="s">
        <v>6488</v>
      </c>
      <c r="C1184" s="17">
        <v>5101</v>
      </c>
      <c r="D1184" s="17" t="s">
        <v>6489</v>
      </c>
      <c r="E1184" s="19">
        <v>105101000172</v>
      </c>
      <c r="F1184" s="19" t="s">
        <v>9134</v>
      </c>
      <c r="G1184" s="19">
        <v>105101800012</v>
      </c>
      <c r="H1184" s="18" t="s">
        <v>9135</v>
      </c>
      <c r="I1184" s="18" t="s">
        <v>9136</v>
      </c>
      <c r="J1184" s="17" t="s">
        <v>523</v>
      </c>
      <c r="K1184" s="17">
        <v>4</v>
      </c>
      <c r="L1184" s="24">
        <v>145130</v>
      </c>
      <c r="M1184" s="20">
        <f t="shared" si="36"/>
        <v>27575</v>
      </c>
      <c r="N1184" s="24">
        <v>631613</v>
      </c>
      <c r="O1184" s="21">
        <f t="shared" si="37"/>
        <v>804318</v>
      </c>
    </row>
    <row r="1185" spans="1:15" s="16" customFormat="1" ht="29" x14ac:dyDescent="0.35">
      <c r="A1185" s="17" t="s">
        <v>222</v>
      </c>
      <c r="B1185" s="17" t="s">
        <v>832</v>
      </c>
      <c r="C1185" s="17">
        <v>52356</v>
      </c>
      <c r="D1185" s="17" t="s">
        <v>4219</v>
      </c>
      <c r="E1185" s="19">
        <v>252356001205</v>
      </c>
      <c r="F1185" s="19" t="s">
        <v>9137</v>
      </c>
      <c r="G1185" s="19">
        <v>252356001205</v>
      </c>
      <c r="H1185" s="18" t="s">
        <v>9137</v>
      </c>
      <c r="I1185" s="18" t="s">
        <v>9138</v>
      </c>
      <c r="J1185" s="17" t="s">
        <v>535</v>
      </c>
      <c r="K1185" s="17">
        <v>1</v>
      </c>
      <c r="L1185" s="24">
        <v>145130</v>
      </c>
      <c r="M1185" s="20">
        <f t="shared" si="36"/>
        <v>27575</v>
      </c>
      <c r="N1185" s="24">
        <v>631613</v>
      </c>
      <c r="O1185" s="21">
        <f t="shared" si="37"/>
        <v>804318</v>
      </c>
    </row>
    <row r="1186" spans="1:15" s="16" customFormat="1" ht="43.5" x14ac:dyDescent="0.35">
      <c r="A1186" s="17" t="s">
        <v>222</v>
      </c>
      <c r="B1186" s="17" t="s">
        <v>9181</v>
      </c>
      <c r="C1186" s="17">
        <v>44847</v>
      </c>
      <c r="D1186" s="17" t="s">
        <v>4424</v>
      </c>
      <c r="E1186" s="19">
        <v>244847800106</v>
      </c>
      <c r="F1186" s="19" t="s">
        <v>8359</v>
      </c>
      <c r="G1186" s="19">
        <v>244847800122</v>
      </c>
      <c r="H1186" s="18" t="s">
        <v>9139</v>
      </c>
      <c r="I1186" s="18" t="s">
        <v>9140</v>
      </c>
      <c r="J1186" s="17" t="s">
        <v>535</v>
      </c>
      <c r="K1186" s="17">
        <v>1</v>
      </c>
      <c r="L1186" s="24">
        <v>145130</v>
      </c>
      <c r="M1186" s="20">
        <f t="shared" si="36"/>
        <v>27575</v>
      </c>
      <c r="N1186" s="24">
        <v>631613</v>
      </c>
      <c r="O1186" s="21">
        <f t="shared" si="37"/>
        <v>804318</v>
      </c>
    </row>
    <row r="1187" spans="1:15" s="16" customFormat="1" ht="29" x14ac:dyDescent="0.35">
      <c r="A1187" s="17" t="s">
        <v>222</v>
      </c>
      <c r="B1187" s="17" t="s">
        <v>9181</v>
      </c>
      <c r="C1187" s="17">
        <v>44847</v>
      </c>
      <c r="D1187" s="17" t="s">
        <v>4424</v>
      </c>
      <c r="E1187" s="19">
        <v>244847003291</v>
      </c>
      <c r="F1187" s="19" t="s">
        <v>8394</v>
      </c>
      <c r="G1187" s="19">
        <v>244847800244</v>
      </c>
      <c r="H1187" s="18" t="s">
        <v>9141</v>
      </c>
      <c r="I1187" s="18" t="s">
        <v>9142</v>
      </c>
      <c r="J1187" s="17" t="s">
        <v>535</v>
      </c>
      <c r="K1187" s="17">
        <v>1</v>
      </c>
      <c r="L1187" s="24">
        <v>145130</v>
      </c>
      <c r="M1187" s="20">
        <f t="shared" si="36"/>
        <v>27575</v>
      </c>
      <c r="N1187" s="24">
        <v>631613</v>
      </c>
      <c r="O1187" s="21">
        <f t="shared" si="37"/>
        <v>804318</v>
      </c>
    </row>
    <row r="1188" spans="1:15" s="16" customFormat="1" ht="43.5" x14ac:dyDescent="0.35">
      <c r="A1188" s="17" t="s">
        <v>222</v>
      </c>
      <c r="B1188" s="17" t="s">
        <v>9181</v>
      </c>
      <c r="C1188" s="17">
        <v>44847</v>
      </c>
      <c r="D1188" s="17" t="s">
        <v>4424</v>
      </c>
      <c r="E1188" s="19">
        <v>244847002511</v>
      </c>
      <c r="F1188" s="19" t="s">
        <v>4735</v>
      </c>
      <c r="G1188" s="19">
        <v>244847800389</v>
      </c>
      <c r="H1188" s="18" t="s">
        <v>9143</v>
      </c>
      <c r="I1188" s="18" t="s">
        <v>9144</v>
      </c>
      <c r="J1188" s="17" t="s">
        <v>535</v>
      </c>
      <c r="K1188" s="17">
        <v>1</v>
      </c>
      <c r="L1188" s="24">
        <v>145130</v>
      </c>
      <c r="M1188" s="20">
        <f t="shared" si="36"/>
        <v>27575</v>
      </c>
      <c r="N1188" s="24">
        <v>814286</v>
      </c>
      <c r="O1188" s="21">
        <f t="shared" si="37"/>
        <v>986991</v>
      </c>
    </row>
    <row r="1189" spans="1:15" s="16" customFormat="1" ht="43.5" x14ac:dyDescent="0.35">
      <c r="A1189" s="17" t="s">
        <v>222</v>
      </c>
      <c r="B1189" s="17" t="s">
        <v>9181</v>
      </c>
      <c r="C1189" s="17">
        <v>44847</v>
      </c>
      <c r="D1189" s="17" t="s">
        <v>4424</v>
      </c>
      <c r="E1189" s="19">
        <v>244847002511</v>
      </c>
      <c r="F1189" s="19" t="s">
        <v>4735</v>
      </c>
      <c r="G1189" s="19">
        <v>244847800410</v>
      </c>
      <c r="H1189" s="18" t="s">
        <v>9145</v>
      </c>
      <c r="I1189" s="18" t="s">
        <v>9146</v>
      </c>
      <c r="J1189" s="17" t="s">
        <v>535</v>
      </c>
      <c r="K1189" s="17">
        <v>1</v>
      </c>
      <c r="L1189" s="24">
        <v>145130</v>
      </c>
      <c r="M1189" s="20">
        <f t="shared" si="36"/>
        <v>27575</v>
      </c>
      <c r="N1189" s="24">
        <v>814286</v>
      </c>
      <c r="O1189" s="21">
        <f t="shared" si="37"/>
        <v>986991</v>
      </c>
    </row>
    <row r="1190" spans="1:15" s="16" customFormat="1" ht="29" x14ac:dyDescent="0.35">
      <c r="A1190" s="17" t="s">
        <v>222</v>
      </c>
      <c r="B1190" s="17" t="s">
        <v>9181</v>
      </c>
      <c r="C1190" s="17">
        <v>44847</v>
      </c>
      <c r="D1190" s="17" t="s">
        <v>4424</v>
      </c>
      <c r="E1190" s="19">
        <v>444847000134</v>
      </c>
      <c r="F1190" s="19" t="s">
        <v>9147</v>
      </c>
      <c r="G1190" s="19">
        <v>244847800497</v>
      </c>
      <c r="H1190" s="18" t="s">
        <v>9148</v>
      </c>
      <c r="I1190" s="18" t="s">
        <v>9149</v>
      </c>
      <c r="J1190" s="17" t="s">
        <v>535</v>
      </c>
      <c r="K1190" s="17">
        <v>1</v>
      </c>
      <c r="L1190" s="24">
        <v>145130</v>
      </c>
      <c r="M1190" s="20">
        <f t="shared" si="36"/>
        <v>27575</v>
      </c>
      <c r="N1190" s="24">
        <v>814286</v>
      </c>
      <c r="O1190" s="21">
        <f t="shared" si="37"/>
        <v>986991</v>
      </c>
    </row>
    <row r="1191" spans="1:15" s="16" customFormat="1" x14ac:dyDescent="0.35">
      <c r="A1191" s="17" t="s">
        <v>222</v>
      </c>
      <c r="B1191" s="17" t="s">
        <v>4558</v>
      </c>
      <c r="C1191" s="17">
        <v>66572</v>
      </c>
      <c r="D1191" s="17" t="s">
        <v>5450</v>
      </c>
      <c r="E1191" s="19">
        <v>266572001407</v>
      </c>
      <c r="F1191" s="19" t="s">
        <v>5451</v>
      </c>
      <c r="G1191" s="19">
        <v>266572800024</v>
      </c>
      <c r="H1191" s="18" t="s">
        <v>9150</v>
      </c>
      <c r="I1191" s="18" t="s">
        <v>9151</v>
      </c>
      <c r="J1191" s="17" t="s">
        <v>535</v>
      </c>
      <c r="K1191" s="17">
        <v>1</v>
      </c>
      <c r="L1191" s="24">
        <v>145130</v>
      </c>
      <c r="M1191" s="20">
        <f t="shared" si="36"/>
        <v>27575</v>
      </c>
      <c r="N1191" s="24">
        <v>720935</v>
      </c>
      <c r="O1191" s="21">
        <f t="shared" si="37"/>
        <v>893640</v>
      </c>
    </row>
    <row r="1192" spans="1:15" s="16" customFormat="1" ht="29" x14ac:dyDescent="0.35">
      <c r="A1192" s="17" t="s">
        <v>222</v>
      </c>
      <c r="B1192" s="17" t="s">
        <v>4236</v>
      </c>
      <c r="C1192" s="17">
        <v>13006</v>
      </c>
      <c r="D1192" s="17" t="s">
        <v>6836</v>
      </c>
      <c r="E1192" s="19">
        <v>213006001452</v>
      </c>
      <c r="F1192" s="19" t="s">
        <v>9152</v>
      </c>
      <c r="G1192" s="19">
        <v>213006003188</v>
      </c>
      <c r="H1192" s="18" t="s">
        <v>9153</v>
      </c>
      <c r="I1192" s="18" t="s">
        <v>9154</v>
      </c>
      <c r="J1192" s="17" t="s">
        <v>535</v>
      </c>
      <c r="K1192" s="17">
        <v>1</v>
      </c>
      <c r="L1192" s="24">
        <v>145130</v>
      </c>
      <c r="M1192" s="20">
        <f t="shared" si="36"/>
        <v>27575</v>
      </c>
      <c r="N1192" s="24">
        <v>720935</v>
      </c>
      <c r="O1192" s="21">
        <f t="shared" si="37"/>
        <v>893640</v>
      </c>
    </row>
    <row r="1193" spans="1:15" s="16" customFormat="1" ht="43.5" x14ac:dyDescent="0.35">
      <c r="A1193" s="17" t="s">
        <v>222</v>
      </c>
      <c r="B1193" s="17" t="s">
        <v>9181</v>
      </c>
      <c r="C1193" s="17">
        <v>44847</v>
      </c>
      <c r="D1193" s="17" t="s">
        <v>4424</v>
      </c>
      <c r="E1193" s="19">
        <v>244847001441</v>
      </c>
      <c r="F1193" s="19" t="s">
        <v>4425</v>
      </c>
      <c r="G1193" s="19">
        <v>244847800442</v>
      </c>
      <c r="H1193" s="18" t="s">
        <v>9155</v>
      </c>
      <c r="I1193" s="18" t="s">
        <v>9156</v>
      </c>
      <c r="J1193" s="17" t="s">
        <v>535</v>
      </c>
      <c r="K1193" s="17">
        <v>1</v>
      </c>
      <c r="L1193" s="24">
        <v>145130</v>
      </c>
      <c r="M1193" s="20">
        <f t="shared" si="36"/>
        <v>27575</v>
      </c>
      <c r="N1193" s="24">
        <v>720935</v>
      </c>
      <c r="O1193" s="21">
        <f t="shared" si="37"/>
        <v>893640</v>
      </c>
    </row>
    <row r="1194" spans="1:15" s="16" customFormat="1" ht="29" x14ac:dyDescent="0.35">
      <c r="A1194" s="17" t="s">
        <v>222</v>
      </c>
      <c r="B1194" s="17" t="s">
        <v>9181</v>
      </c>
      <c r="C1194" s="17">
        <v>44847</v>
      </c>
      <c r="D1194" s="17" t="s">
        <v>4424</v>
      </c>
      <c r="E1194" s="19">
        <v>244847800066</v>
      </c>
      <c r="F1194" s="19" t="s">
        <v>9157</v>
      </c>
      <c r="G1194" s="19">
        <v>244847800051</v>
      </c>
      <c r="H1194" s="18" t="s">
        <v>9158</v>
      </c>
      <c r="I1194" s="18" t="s">
        <v>9159</v>
      </c>
      <c r="J1194" s="17" t="s">
        <v>535</v>
      </c>
      <c r="K1194" s="17">
        <v>1</v>
      </c>
      <c r="L1194" s="24">
        <v>145130</v>
      </c>
      <c r="M1194" s="20">
        <f t="shared" si="36"/>
        <v>27575</v>
      </c>
      <c r="N1194" s="24">
        <v>720935</v>
      </c>
      <c r="O1194" s="21">
        <f t="shared" si="37"/>
        <v>893640</v>
      </c>
    </row>
    <row r="1195" spans="1:15" s="16" customFormat="1" ht="29" x14ac:dyDescent="0.35">
      <c r="A1195" s="17" t="s">
        <v>222</v>
      </c>
      <c r="B1195" s="17" t="s">
        <v>5428</v>
      </c>
      <c r="C1195" s="17">
        <v>63001</v>
      </c>
      <c r="D1195" s="17" t="s">
        <v>8641</v>
      </c>
      <c r="E1195" s="19">
        <v>163001000345</v>
      </c>
      <c r="F1195" s="19" t="s">
        <v>9160</v>
      </c>
      <c r="G1195" s="19">
        <v>163001001139</v>
      </c>
      <c r="H1195" s="18" t="s">
        <v>9161</v>
      </c>
      <c r="I1195" s="18" t="s">
        <v>9162</v>
      </c>
      <c r="J1195" s="17" t="s">
        <v>523</v>
      </c>
      <c r="K1195" s="17">
        <v>1</v>
      </c>
      <c r="L1195" s="24">
        <v>145130</v>
      </c>
      <c r="M1195" s="20">
        <f t="shared" si="36"/>
        <v>27575</v>
      </c>
      <c r="N1195" s="24">
        <v>720935</v>
      </c>
      <c r="O1195" s="21">
        <f t="shared" si="37"/>
        <v>893640</v>
      </c>
    </row>
    <row r="1196" spans="1:15" s="16" customFormat="1" ht="29" x14ac:dyDescent="0.35">
      <c r="A1196" s="17" t="s">
        <v>222</v>
      </c>
      <c r="B1196" s="17" t="s">
        <v>9181</v>
      </c>
      <c r="C1196" s="17">
        <v>44430</v>
      </c>
      <c r="D1196" s="17" t="s">
        <v>5179</v>
      </c>
      <c r="E1196" s="19">
        <v>244430002844</v>
      </c>
      <c r="F1196" s="19" t="s">
        <v>7867</v>
      </c>
      <c r="G1196" s="19">
        <v>244430800199</v>
      </c>
      <c r="H1196" s="18" t="s">
        <v>9163</v>
      </c>
      <c r="I1196" s="18" t="s">
        <v>9164</v>
      </c>
      <c r="J1196" s="17" t="s">
        <v>535</v>
      </c>
      <c r="K1196" s="17">
        <v>1</v>
      </c>
      <c r="L1196" s="24">
        <v>145130</v>
      </c>
      <c r="M1196" s="20">
        <f t="shared" si="36"/>
        <v>27575</v>
      </c>
      <c r="N1196" s="24">
        <v>720935</v>
      </c>
      <c r="O1196" s="21">
        <f t="shared" si="37"/>
        <v>893640</v>
      </c>
    </row>
    <row r="1197" spans="1:15" s="16" customFormat="1" ht="29" x14ac:dyDescent="0.35">
      <c r="A1197" s="17" t="s">
        <v>266</v>
      </c>
      <c r="B1197" s="17" t="s">
        <v>520</v>
      </c>
      <c r="C1197" s="17">
        <v>5837</v>
      </c>
      <c r="D1197" s="17" t="s">
        <v>582</v>
      </c>
      <c r="E1197" s="19">
        <v>205837000531</v>
      </c>
      <c r="F1197" s="19" t="s">
        <v>2198</v>
      </c>
      <c r="G1197" s="19">
        <v>205837000531</v>
      </c>
      <c r="H1197" s="18" t="s">
        <v>2198</v>
      </c>
      <c r="I1197" s="18" t="s">
        <v>2199</v>
      </c>
      <c r="J1197" s="17" t="s">
        <v>535</v>
      </c>
      <c r="K1197" s="17">
        <v>1</v>
      </c>
      <c r="L1197" s="24">
        <v>145130</v>
      </c>
      <c r="M1197" s="20">
        <f t="shared" si="36"/>
        <v>27575</v>
      </c>
      <c r="N1197" s="24">
        <v>720935</v>
      </c>
      <c r="O1197" s="21">
        <f t="shared" si="37"/>
        <v>893640</v>
      </c>
    </row>
    <row r="1198" spans="1:15" s="16" customFormat="1" ht="29" x14ac:dyDescent="0.35">
      <c r="A1198" s="17" t="s">
        <v>266</v>
      </c>
      <c r="B1198" s="17" t="s">
        <v>520</v>
      </c>
      <c r="C1198" s="17">
        <v>5837</v>
      </c>
      <c r="D1198" s="17" t="s">
        <v>582</v>
      </c>
      <c r="E1198" s="19">
        <v>205837001821</v>
      </c>
      <c r="F1198" s="19" t="s">
        <v>2205</v>
      </c>
      <c r="G1198" s="19">
        <v>205837001821</v>
      </c>
      <c r="H1198" s="18" t="s">
        <v>2224</v>
      </c>
      <c r="I1198" s="18" t="s">
        <v>2225</v>
      </c>
      <c r="J1198" s="17" t="s">
        <v>535</v>
      </c>
      <c r="K1198" s="17">
        <v>1</v>
      </c>
      <c r="L1198" s="24">
        <v>145130</v>
      </c>
      <c r="M1198" s="20">
        <f t="shared" si="36"/>
        <v>27575</v>
      </c>
      <c r="N1198" s="24">
        <v>720935</v>
      </c>
      <c r="O1198" s="21">
        <f t="shared" si="37"/>
        <v>893640</v>
      </c>
    </row>
    <row r="1199" spans="1:15" s="16" customFormat="1" ht="29" x14ac:dyDescent="0.35">
      <c r="A1199" s="17" t="s">
        <v>266</v>
      </c>
      <c r="B1199" s="17" t="s">
        <v>520</v>
      </c>
      <c r="C1199" s="17">
        <v>5837</v>
      </c>
      <c r="D1199" s="17" t="s">
        <v>582</v>
      </c>
      <c r="E1199" s="19">
        <v>205837005133</v>
      </c>
      <c r="F1199" s="19" t="s">
        <v>2162</v>
      </c>
      <c r="G1199" s="19">
        <v>205837005133</v>
      </c>
      <c r="H1199" s="18" t="s">
        <v>2358</v>
      </c>
      <c r="I1199" s="18" t="s">
        <v>2359</v>
      </c>
      <c r="J1199" s="17" t="s">
        <v>535</v>
      </c>
      <c r="K1199" s="17">
        <v>1</v>
      </c>
      <c r="L1199" s="24">
        <v>145130</v>
      </c>
      <c r="M1199" s="20">
        <f t="shared" si="36"/>
        <v>27575</v>
      </c>
      <c r="N1199" s="24">
        <v>631613</v>
      </c>
      <c r="O1199" s="21">
        <f t="shared" si="37"/>
        <v>804318</v>
      </c>
    </row>
    <row r="1200" spans="1:15" s="16" customFormat="1" ht="29" x14ac:dyDescent="0.35">
      <c r="A1200" s="17" t="s">
        <v>266</v>
      </c>
      <c r="B1200" s="17" t="s">
        <v>9184</v>
      </c>
      <c r="C1200" s="17">
        <v>95001</v>
      </c>
      <c r="D1200" s="17" t="s">
        <v>4076</v>
      </c>
      <c r="E1200" s="19">
        <v>295001002635</v>
      </c>
      <c r="F1200" s="19" t="s">
        <v>4078</v>
      </c>
      <c r="G1200" s="19">
        <v>295001002635</v>
      </c>
      <c r="H1200" s="18" t="s">
        <v>4079</v>
      </c>
      <c r="I1200" s="18" t="s">
        <v>4080</v>
      </c>
      <c r="J1200" s="17" t="s">
        <v>535</v>
      </c>
      <c r="K1200" s="17">
        <v>1</v>
      </c>
      <c r="L1200" s="24">
        <v>145130</v>
      </c>
      <c r="M1200" s="20">
        <f t="shared" si="36"/>
        <v>27575</v>
      </c>
      <c r="N1200" s="24">
        <v>631613</v>
      </c>
      <c r="O1200" s="21">
        <f t="shared" si="37"/>
        <v>804318</v>
      </c>
    </row>
    <row r="1201" spans="1:15" s="16" customFormat="1" ht="29" x14ac:dyDescent="0.35">
      <c r="A1201" s="17" t="s">
        <v>266</v>
      </c>
      <c r="B1201" s="17" t="s">
        <v>9180</v>
      </c>
      <c r="C1201" s="17">
        <v>19050</v>
      </c>
      <c r="D1201" s="17" t="s">
        <v>4595</v>
      </c>
      <c r="E1201" s="19">
        <v>119050000637</v>
      </c>
      <c r="F1201" s="19" t="s">
        <v>4596</v>
      </c>
      <c r="G1201" s="19">
        <v>119050000637</v>
      </c>
      <c r="H1201" s="18" t="s">
        <v>4597</v>
      </c>
      <c r="I1201" s="18" t="s">
        <v>4598</v>
      </c>
      <c r="J1201" s="17" t="s">
        <v>523</v>
      </c>
      <c r="K1201" s="17">
        <v>1</v>
      </c>
      <c r="L1201" s="24">
        <v>145130</v>
      </c>
      <c r="M1201" s="20">
        <f t="shared" si="36"/>
        <v>27575</v>
      </c>
      <c r="N1201" s="24">
        <v>720935</v>
      </c>
      <c r="O1201" s="21">
        <f t="shared" si="37"/>
        <v>893640</v>
      </c>
    </row>
    <row r="1202" spans="1:15" s="16" customFormat="1" ht="29" x14ac:dyDescent="0.35">
      <c r="A1202" s="17" t="s">
        <v>266</v>
      </c>
      <c r="B1202" s="17" t="s">
        <v>4241</v>
      </c>
      <c r="C1202" s="17">
        <v>86568</v>
      </c>
      <c r="D1202" s="17" t="s">
        <v>4566</v>
      </c>
      <c r="E1202" s="19">
        <v>186568003906</v>
      </c>
      <c r="F1202" s="19" t="s">
        <v>5383</v>
      </c>
      <c r="G1202" s="19">
        <v>186568061230</v>
      </c>
      <c r="H1202" s="18" t="s">
        <v>5384</v>
      </c>
      <c r="I1202" s="18" t="s">
        <v>5385</v>
      </c>
      <c r="J1202" s="17" t="s">
        <v>523</v>
      </c>
      <c r="K1202" s="17">
        <v>1</v>
      </c>
      <c r="L1202" s="24">
        <v>145130</v>
      </c>
      <c r="M1202" s="20">
        <f t="shared" si="36"/>
        <v>27575</v>
      </c>
      <c r="N1202" s="24">
        <v>720935</v>
      </c>
      <c r="O1202" s="21">
        <f t="shared" si="37"/>
        <v>893640</v>
      </c>
    </row>
    <row r="1203" spans="1:15" s="16" customFormat="1" ht="58" x14ac:dyDescent="0.35">
      <c r="A1203" s="17" t="s">
        <v>266</v>
      </c>
      <c r="B1203" s="17" t="s">
        <v>852</v>
      </c>
      <c r="C1203" s="17">
        <v>54206</v>
      </c>
      <c r="D1203" s="17" t="s">
        <v>5630</v>
      </c>
      <c r="E1203" s="19">
        <v>254206001196</v>
      </c>
      <c r="F1203" s="19" t="s">
        <v>5631</v>
      </c>
      <c r="G1203" s="19">
        <v>254206001196</v>
      </c>
      <c r="H1203" s="18" t="s">
        <v>5632</v>
      </c>
      <c r="I1203" s="18" t="s">
        <v>5633</v>
      </c>
      <c r="J1203" s="17" t="s">
        <v>535</v>
      </c>
      <c r="K1203" s="17">
        <v>1</v>
      </c>
      <c r="L1203" s="24">
        <v>145130</v>
      </c>
      <c r="M1203" s="20">
        <f t="shared" si="36"/>
        <v>27575</v>
      </c>
      <c r="N1203" s="24">
        <v>720935</v>
      </c>
      <c r="O1203" s="21">
        <f t="shared" si="37"/>
        <v>893640</v>
      </c>
    </row>
    <row r="1204" spans="1:15" s="16" customFormat="1" ht="29" x14ac:dyDescent="0.35">
      <c r="A1204" s="17" t="s">
        <v>266</v>
      </c>
      <c r="B1204" s="17" t="s">
        <v>9180</v>
      </c>
      <c r="C1204" s="17">
        <v>19698</v>
      </c>
      <c r="D1204" s="17" t="s">
        <v>4274</v>
      </c>
      <c r="E1204" s="19">
        <v>219698000327</v>
      </c>
      <c r="F1204" s="19" t="s">
        <v>5703</v>
      </c>
      <c r="G1204" s="19">
        <v>219698000327</v>
      </c>
      <c r="H1204" s="18" t="s">
        <v>5704</v>
      </c>
      <c r="I1204" s="18" t="s">
        <v>5705</v>
      </c>
      <c r="J1204" s="17" t="s">
        <v>535</v>
      </c>
      <c r="K1204" s="17">
        <v>1</v>
      </c>
      <c r="L1204" s="24">
        <v>145130</v>
      </c>
      <c r="M1204" s="20">
        <f t="shared" si="36"/>
        <v>27575</v>
      </c>
      <c r="N1204" s="24">
        <v>720935</v>
      </c>
      <c r="O1204" s="21">
        <f t="shared" si="37"/>
        <v>893640</v>
      </c>
    </row>
    <row r="1205" spans="1:15" s="16" customFormat="1" ht="58" x14ac:dyDescent="0.35">
      <c r="A1205" s="17" t="s">
        <v>266</v>
      </c>
      <c r="B1205" s="17" t="s">
        <v>9180</v>
      </c>
      <c r="C1205" s="17">
        <v>19137</v>
      </c>
      <c r="D1205" s="17" t="s">
        <v>5656</v>
      </c>
      <c r="E1205" s="19">
        <v>119137000293</v>
      </c>
      <c r="F1205" s="19" t="s">
        <v>5728</v>
      </c>
      <c r="G1205" s="19">
        <v>119137000293</v>
      </c>
      <c r="H1205" s="18" t="s">
        <v>5729</v>
      </c>
      <c r="I1205" s="18" t="s">
        <v>5730</v>
      </c>
      <c r="J1205" s="17" t="s">
        <v>523</v>
      </c>
      <c r="K1205" s="17">
        <v>1</v>
      </c>
      <c r="L1205" s="24">
        <v>145130</v>
      </c>
      <c r="M1205" s="20">
        <f t="shared" si="36"/>
        <v>27575</v>
      </c>
      <c r="N1205" s="24">
        <v>806087</v>
      </c>
      <c r="O1205" s="21">
        <f t="shared" si="37"/>
        <v>978792</v>
      </c>
    </row>
    <row r="1206" spans="1:15" s="16" customFormat="1" ht="29" x14ac:dyDescent="0.35">
      <c r="A1206" s="17" t="s">
        <v>266</v>
      </c>
      <c r="B1206" s="17" t="s">
        <v>520</v>
      </c>
      <c r="C1206" s="17">
        <v>5147</v>
      </c>
      <c r="D1206" s="17" t="s">
        <v>532</v>
      </c>
      <c r="E1206" s="19">
        <v>105147000401</v>
      </c>
      <c r="F1206" s="19" t="s">
        <v>5731</v>
      </c>
      <c r="G1206" s="19">
        <v>105147000401</v>
      </c>
      <c r="H1206" s="18" t="s">
        <v>5732</v>
      </c>
      <c r="I1206" s="18" t="s">
        <v>5733</v>
      </c>
      <c r="J1206" s="17" t="s">
        <v>523</v>
      </c>
      <c r="K1206" s="17">
        <v>1</v>
      </c>
      <c r="L1206" s="24">
        <v>145130</v>
      </c>
      <c r="M1206" s="20">
        <f t="shared" si="36"/>
        <v>27575</v>
      </c>
      <c r="N1206" s="24">
        <v>709618</v>
      </c>
      <c r="O1206" s="21">
        <f t="shared" si="37"/>
        <v>882323</v>
      </c>
    </row>
    <row r="1207" spans="1:15" s="16" customFormat="1" ht="29" x14ac:dyDescent="0.35">
      <c r="A1207" s="17" t="s">
        <v>266</v>
      </c>
      <c r="B1207" s="17" t="s">
        <v>4338</v>
      </c>
      <c r="C1207" s="17">
        <v>76275</v>
      </c>
      <c r="D1207" s="17" t="s">
        <v>5652</v>
      </c>
      <c r="E1207" s="19">
        <v>176275000010</v>
      </c>
      <c r="F1207" s="19" t="s">
        <v>5734</v>
      </c>
      <c r="G1207" s="19">
        <v>176275000010</v>
      </c>
      <c r="H1207" s="18" t="s">
        <v>5735</v>
      </c>
      <c r="I1207" s="18" t="s">
        <v>5736</v>
      </c>
      <c r="J1207" s="17" t="s">
        <v>523</v>
      </c>
      <c r="K1207" s="17">
        <v>1</v>
      </c>
      <c r="L1207" s="24">
        <v>145130</v>
      </c>
      <c r="M1207" s="20">
        <f t="shared" si="36"/>
        <v>27575</v>
      </c>
      <c r="N1207" s="24">
        <v>709618</v>
      </c>
      <c r="O1207" s="21">
        <f t="shared" si="37"/>
        <v>882323</v>
      </c>
    </row>
    <row r="1208" spans="1:15" s="16" customFormat="1" ht="29" x14ac:dyDescent="0.35">
      <c r="A1208" s="17" t="s">
        <v>266</v>
      </c>
      <c r="B1208" s="17" t="s">
        <v>4241</v>
      </c>
      <c r="C1208" s="17">
        <v>86885</v>
      </c>
      <c r="D1208" s="17" t="s">
        <v>5737</v>
      </c>
      <c r="E1208" s="19">
        <v>186885001188</v>
      </c>
      <c r="F1208" s="19" t="s">
        <v>5738</v>
      </c>
      <c r="G1208" s="19">
        <v>186885001188</v>
      </c>
      <c r="H1208" s="18" t="s">
        <v>5739</v>
      </c>
      <c r="I1208" s="18" t="s">
        <v>5740</v>
      </c>
      <c r="J1208" s="17" t="s">
        <v>523</v>
      </c>
      <c r="K1208" s="17">
        <v>1</v>
      </c>
      <c r="L1208" s="24">
        <v>145130</v>
      </c>
      <c r="M1208" s="20">
        <f t="shared" si="36"/>
        <v>27575</v>
      </c>
      <c r="N1208" s="24">
        <v>709618</v>
      </c>
      <c r="O1208" s="21">
        <f t="shared" si="37"/>
        <v>882323</v>
      </c>
    </row>
    <row r="1209" spans="1:15" s="16" customFormat="1" ht="29" x14ac:dyDescent="0.35">
      <c r="A1209" s="17" t="s">
        <v>266</v>
      </c>
      <c r="B1209" s="17" t="s">
        <v>4448</v>
      </c>
      <c r="C1209" s="17">
        <v>20045</v>
      </c>
      <c r="D1209" s="17" t="s">
        <v>4686</v>
      </c>
      <c r="E1209" s="19">
        <v>120045000244</v>
      </c>
      <c r="F1209" s="19" t="s">
        <v>5741</v>
      </c>
      <c r="G1209" s="19">
        <v>120045800038</v>
      </c>
      <c r="H1209" s="18" t="s">
        <v>5742</v>
      </c>
      <c r="I1209" s="18" t="s">
        <v>5743</v>
      </c>
      <c r="J1209" s="17" t="s">
        <v>523</v>
      </c>
      <c r="K1209" s="17">
        <v>1</v>
      </c>
      <c r="L1209" s="24">
        <v>145130</v>
      </c>
      <c r="M1209" s="20">
        <f t="shared" si="36"/>
        <v>27575</v>
      </c>
      <c r="N1209" s="24">
        <v>709618</v>
      </c>
      <c r="O1209" s="21">
        <f t="shared" si="37"/>
        <v>882323</v>
      </c>
    </row>
    <row r="1210" spans="1:15" s="16" customFormat="1" ht="29" x14ac:dyDescent="0.35">
      <c r="A1210" s="17" t="s">
        <v>266</v>
      </c>
      <c r="B1210" s="17" t="s">
        <v>737</v>
      </c>
      <c r="C1210" s="17">
        <v>23807</v>
      </c>
      <c r="D1210" s="17" t="s">
        <v>4657</v>
      </c>
      <c r="E1210" s="19">
        <v>323807001802</v>
      </c>
      <c r="F1210" s="19" t="s">
        <v>5744</v>
      </c>
      <c r="G1210" s="19">
        <v>323807001802</v>
      </c>
      <c r="H1210" s="18" t="s">
        <v>5744</v>
      </c>
      <c r="I1210" s="18" t="s">
        <v>5745</v>
      </c>
      <c r="J1210" s="17" t="s">
        <v>523</v>
      </c>
      <c r="K1210" s="17">
        <v>1</v>
      </c>
      <c r="L1210" s="24">
        <v>145130</v>
      </c>
      <c r="M1210" s="20">
        <f t="shared" si="36"/>
        <v>27575</v>
      </c>
      <c r="N1210" s="24">
        <v>720935</v>
      </c>
      <c r="O1210" s="21">
        <f t="shared" si="37"/>
        <v>893640</v>
      </c>
    </row>
    <row r="1211" spans="1:15" s="16" customFormat="1" ht="43.5" x14ac:dyDescent="0.35">
      <c r="A1211" s="17" t="s">
        <v>266</v>
      </c>
      <c r="B1211" s="17" t="s">
        <v>4448</v>
      </c>
      <c r="C1211" s="17">
        <v>20621</v>
      </c>
      <c r="D1211" s="17" t="s">
        <v>5746</v>
      </c>
      <c r="E1211" s="19">
        <v>120621000255</v>
      </c>
      <c r="F1211" s="19" t="s">
        <v>5747</v>
      </c>
      <c r="G1211" s="19">
        <v>120621000255</v>
      </c>
      <c r="H1211" s="18" t="s">
        <v>5748</v>
      </c>
      <c r="I1211" s="18" t="s">
        <v>5749</v>
      </c>
      <c r="J1211" s="17" t="s">
        <v>523</v>
      </c>
      <c r="K1211" s="17">
        <v>1</v>
      </c>
      <c r="L1211" s="24">
        <v>145130</v>
      </c>
      <c r="M1211" s="20">
        <f t="shared" si="36"/>
        <v>27575</v>
      </c>
      <c r="N1211" s="24">
        <v>709618</v>
      </c>
      <c r="O1211" s="21">
        <f t="shared" si="37"/>
        <v>882323</v>
      </c>
    </row>
    <row r="1212" spans="1:15" s="16" customFormat="1" ht="29" x14ac:dyDescent="0.35">
      <c r="A1212" s="17" t="s">
        <v>266</v>
      </c>
      <c r="B1212" s="17" t="s">
        <v>816</v>
      </c>
      <c r="C1212" s="17">
        <v>50450</v>
      </c>
      <c r="D1212" s="17" t="s">
        <v>5750</v>
      </c>
      <c r="E1212" s="19">
        <v>150450000011</v>
      </c>
      <c r="F1212" s="19" t="s">
        <v>5751</v>
      </c>
      <c r="G1212" s="19">
        <v>150450000011</v>
      </c>
      <c r="H1212" s="18" t="s">
        <v>5752</v>
      </c>
      <c r="I1212" s="18" t="s">
        <v>5753</v>
      </c>
      <c r="J1212" s="17" t="s">
        <v>523</v>
      </c>
      <c r="K1212" s="17">
        <v>1</v>
      </c>
      <c r="L1212" s="24">
        <v>145130</v>
      </c>
      <c r="M1212" s="20">
        <f t="shared" si="36"/>
        <v>27575</v>
      </c>
      <c r="N1212" s="24">
        <v>720935</v>
      </c>
      <c r="O1212" s="21">
        <f t="shared" si="37"/>
        <v>893640</v>
      </c>
    </row>
    <row r="1213" spans="1:15" s="16" customFormat="1" ht="29" x14ac:dyDescent="0.35">
      <c r="A1213" s="17" t="s">
        <v>266</v>
      </c>
      <c r="B1213" s="17" t="s">
        <v>4640</v>
      </c>
      <c r="C1213" s="17">
        <v>27450</v>
      </c>
      <c r="D1213" s="17" t="s">
        <v>4798</v>
      </c>
      <c r="E1213" s="19">
        <v>227361002240</v>
      </c>
      <c r="F1213" s="19" t="s">
        <v>5754</v>
      </c>
      <c r="G1213" s="19">
        <v>227361002096</v>
      </c>
      <c r="H1213" s="18" t="s">
        <v>5755</v>
      </c>
      <c r="I1213" s="18" t="s">
        <v>5756</v>
      </c>
      <c r="J1213" s="17" t="s">
        <v>535</v>
      </c>
      <c r="K1213" s="17">
        <v>1</v>
      </c>
      <c r="L1213" s="24">
        <v>145130</v>
      </c>
      <c r="M1213" s="20">
        <f t="shared" si="36"/>
        <v>27575</v>
      </c>
      <c r="N1213" s="24">
        <v>720935</v>
      </c>
      <c r="O1213" s="21">
        <f t="shared" si="37"/>
        <v>893640</v>
      </c>
    </row>
    <row r="1214" spans="1:15" s="16" customFormat="1" ht="43.5" x14ac:dyDescent="0.35">
      <c r="A1214" s="17" t="s">
        <v>266</v>
      </c>
      <c r="B1214" s="17" t="s">
        <v>737</v>
      </c>
      <c r="C1214" s="17">
        <v>23466</v>
      </c>
      <c r="D1214" s="17" t="s">
        <v>4472</v>
      </c>
      <c r="E1214" s="19">
        <v>223466003092</v>
      </c>
      <c r="F1214" s="19" t="s">
        <v>5757</v>
      </c>
      <c r="G1214" s="19">
        <v>223466003092</v>
      </c>
      <c r="H1214" s="18" t="s">
        <v>5757</v>
      </c>
      <c r="I1214" s="18" t="s">
        <v>5758</v>
      </c>
      <c r="J1214" s="17" t="s">
        <v>535</v>
      </c>
      <c r="K1214" s="17">
        <v>1</v>
      </c>
      <c r="L1214" s="24">
        <v>145130</v>
      </c>
      <c r="M1214" s="20">
        <f t="shared" si="36"/>
        <v>27575</v>
      </c>
      <c r="N1214" s="24">
        <v>709618</v>
      </c>
      <c r="O1214" s="21">
        <f t="shared" si="37"/>
        <v>882323</v>
      </c>
    </row>
    <row r="1215" spans="1:15" s="16" customFormat="1" ht="87" x14ac:dyDescent="0.35">
      <c r="A1215" s="17" t="s">
        <v>266</v>
      </c>
      <c r="B1215" s="17" t="s">
        <v>4236</v>
      </c>
      <c r="C1215" s="17">
        <v>13042</v>
      </c>
      <c r="D1215" s="17" t="s">
        <v>5759</v>
      </c>
      <c r="E1215" s="19">
        <v>113042001618</v>
      </c>
      <c r="F1215" s="19" t="s">
        <v>5760</v>
      </c>
      <c r="G1215" s="19">
        <v>113042001618</v>
      </c>
      <c r="H1215" s="18" t="s">
        <v>5761</v>
      </c>
      <c r="I1215" s="18" t="s">
        <v>5762</v>
      </c>
      <c r="J1215" s="17" t="s">
        <v>523</v>
      </c>
      <c r="K1215" s="17">
        <v>1</v>
      </c>
      <c r="L1215" s="24">
        <v>145130</v>
      </c>
      <c r="M1215" s="20">
        <f t="shared" si="36"/>
        <v>27575</v>
      </c>
      <c r="N1215" s="24">
        <v>709618</v>
      </c>
      <c r="O1215" s="21">
        <f t="shared" si="37"/>
        <v>882323</v>
      </c>
    </row>
    <row r="1216" spans="1:15" s="16" customFormat="1" ht="29" x14ac:dyDescent="0.35">
      <c r="A1216" s="17" t="s">
        <v>266</v>
      </c>
      <c r="B1216" s="17" t="s">
        <v>816</v>
      </c>
      <c r="C1216" s="17">
        <v>50370</v>
      </c>
      <c r="D1216" s="17" t="s">
        <v>5763</v>
      </c>
      <c r="E1216" s="19">
        <v>250330000623</v>
      </c>
      <c r="F1216" s="19" t="s">
        <v>5764</v>
      </c>
      <c r="G1216" s="19">
        <v>250330000623</v>
      </c>
      <c r="H1216" s="18" t="s">
        <v>5765</v>
      </c>
      <c r="I1216" s="18" t="s">
        <v>5766</v>
      </c>
      <c r="J1216" s="17" t="s">
        <v>535</v>
      </c>
      <c r="K1216" s="17">
        <v>1</v>
      </c>
      <c r="L1216" s="24">
        <v>145130</v>
      </c>
      <c r="M1216" s="20">
        <f t="shared" si="36"/>
        <v>27575</v>
      </c>
      <c r="N1216" s="24">
        <v>709618</v>
      </c>
      <c r="O1216" s="21">
        <f t="shared" si="37"/>
        <v>882323</v>
      </c>
    </row>
    <row r="1217" spans="1:15" s="16" customFormat="1" ht="72.5" x14ac:dyDescent="0.35">
      <c r="A1217" s="17" t="s">
        <v>266</v>
      </c>
      <c r="B1217" s="17" t="s">
        <v>4236</v>
      </c>
      <c r="C1217" s="17">
        <v>13670</v>
      </c>
      <c r="D1217" s="17" t="s">
        <v>5767</v>
      </c>
      <c r="E1217" s="19">
        <v>213670000200</v>
      </c>
      <c r="F1217" s="19" t="s">
        <v>5768</v>
      </c>
      <c r="G1217" s="19">
        <v>213670000200</v>
      </c>
      <c r="H1217" s="18" t="s">
        <v>5769</v>
      </c>
      <c r="I1217" s="18" t="s">
        <v>5770</v>
      </c>
      <c r="J1217" s="17" t="s">
        <v>535</v>
      </c>
      <c r="K1217" s="17">
        <v>1</v>
      </c>
      <c r="L1217" s="24">
        <v>145130</v>
      </c>
      <c r="M1217" s="20">
        <f t="shared" si="36"/>
        <v>27575</v>
      </c>
      <c r="N1217" s="24">
        <v>709618</v>
      </c>
      <c r="O1217" s="21">
        <f t="shared" si="37"/>
        <v>882323</v>
      </c>
    </row>
    <row r="1218" spans="1:15" s="16" customFormat="1" ht="43.5" x14ac:dyDescent="0.35">
      <c r="A1218" s="17" t="s">
        <v>266</v>
      </c>
      <c r="B1218" s="17" t="s">
        <v>9180</v>
      </c>
      <c r="C1218" s="17">
        <v>19364</v>
      </c>
      <c r="D1218" s="17" t="s">
        <v>5771</v>
      </c>
      <c r="E1218" s="19">
        <v>219364000458</v>
      </c>
      <c r="F1218" s="19" t="s">
        <v>5772</v>
      </c>
      <c r="G1218" s="19">
        <v>219364000458</v>
      </c>
      <c r="H1218" s="18" t="s">
        <v>5772</v>
      </c>
      <c r="I1218" s="18" t="s">
        <v>5773</v>
      </c>
      <c r="J1218" s="17" t="s">
        <v>535</v>
      </c>
      <c r="K1218" s="17">
        <v>1</v>
      </c>
      <c r="L1218" s="24">
        <v>145130</v>
      </c>
      <c r="M1218" s="20">
        <f t="shared" si="36"/>
        <v>27575</v>
      </c>
      <c r="N1218" s="24">
        <v>709618</v>
      </c>
      <c r="O1218" s="21">
        <f t="shared" si="37"/>
        <v>882323</v>
      </c>
    </row>
    <row r="1219" spans="1:15" s="16" customFormat="1" ht="29" x14ac:dyDescent="0.35">
      <c r="A1219" s="17" t="s">
        <v>266</v>
      </c>
      <c r="B1219" s="17" t="s">
        <v>852</v>
      </c>
      <c r="C1219" s="17">
        <v>54720</v>
      </c>
      <c r="D1219" s="17" t="s">
        <v>5309</v>
      </c>
      <c r="E1219" s="19">
        <v>254720000328</v>
      </c>
      <c r="F1219" s="19" t="s">
        <v>5774</v>
      </c>
      <c r="G1219" s="19">
        <v>254720000328</v>
      </c>
      <c r="H1219" s="18" t="s">
        <v>5775</v>
      </c>
      <c r="I1219" s="18" t="s">
        <v>5776</v>
      </c>
      <c r="J1219" s="17" t="s">
        <v>535</v>
      </c>
      <c r="K1219" s="17">
        <v>1</v>
      </c>
      <c r="L1219" s="24">
        <v>145130</v>
      </c>
      <c r="M1219" s="20">
        <f t="shared" si="36"/>
        <v>27575</v>
      </c>
      <c r="N1219" s="24">
        <v>709618</v>
      </c>
      <c r="O1219" s="21">
        <f t="shared" si="37"/>
        <v>882323</v>
      </c>
    </row>
    <row r="1220" spans="1:15" s="16" customFormat="1" ht="43.5" x14ac:dyDescent="0.35">
      <c r="A1220" s="17" t="s">
        <v>266</v>
      </c>
      <c r="B1220" s="17" t="s">
        <v>4640</v>
      </c>
      <c r="C1220" s="17">
        <v>27615</v>
      </c>
      <c r="D1220" s="17" t="s">
        <v>4328</v>
      </c>
      <c r="E1220" s="19">
        <v>127615000043</v>
      </c>
      <c r="F1220" s="19" t="s">
        <v>5777</v>
      </c>
      <c r="G1220" s="19">
        <v>127615000043</v>
      </c>
      <c r="H1220" s="18" t="s">
        <v>5778</v>
      </c>
      <c r="I1220" s="18" t="s">
        <v>5779</v>
      </c>
      <c r="J1220" s="17" t="s">
        <v>523</v>
      </c>
      <c r="K1220" s="17">
        <v>1</v>
      </c>
      <c r="L1220" s="24">
        <v>145130</v>
      </c>
      <c r="M1220" s="20">
        <f t="shared" si="36"/>
        <v>27575</v>
      </c>
      <c r="N1220" s="24">
        <v>709618</v>
      </c>
      <c r="O1220" s="21">
        <f t="shared" si="37"/>
        <v>882323</v>
      </c>
    </row>
    <row r="1221" spans="1:15" s="16" customFormat="1" ht="43.5" x14ac:dyDescent="0.35">
      <c r="A1221" s="17" t="s">
        <v>266</v>
      </c>
      <c r="B1221" s="17" t="s">
        <v>9180</v>
      </c>
      <c r="C1221" s="17">
        <v>19130</v>
      </c>
      <c r="D1221" s="17" t="s">
        <v>4606</v>
      </c>
      <c r="E1221" s="19">
        <v>219130001337</v>
      </c>
      <c r="F1221" s="19" t="s">
        <v>5780</v>
      </c>
      <c r="G1221" s="19">
        <v>219130001337</v>
      </c>
      <c r="H1221" s="18" t="s">
        <v>5781</v>
      </c>
      <c r="I1221" s="18" t="s">
        <v>5782</v>
      </c>
      <c r="J1221" s="17" t="s">
        <v>535</v>
      </c>
      <c r="K1221" s="17">
        <v>1</v>
      </c>
      <c r="L1221" s="24">
        <v>145130</v>
      </c>
      <c r="M1221" s="20">
        <f t="shared" si="36"/>
        <v>27575</v>
      </c>
      <c r="N1221" s="24">
        <v>709618</v>
      </c>
      <c r="O1221" s="21">
        <f t="shared" si="37"/>
        <v>882323</v>
      </c>
    </row>
    <row r="1222" spans="1:15" s="16" customFormat="1" ht="29" x14ac:dyDescent="0.35">
      <c r="A1222" s="17" t="s">
        <v>266</v>
      </c>
      <c r="B1222" s="17" t="s">
        <v>9180</v>
      </c>
      <c r="C1222" s="17">
        <v>19473</v>
      </c>
      <c r="D1222" s="17" t="s">
        <v>5783</v>
      </c>
      <c r="E1222" s="19">
        <v>219473006512</v>
      </c>
      <c r="F1222" s="19" t="s">
        <v>5784</v>
      </c>
      <c r="G1222" s="19">
        <v>219473006512</v>
      </c>
      <c r="H1222" s="18" t="s">
        <v>5785</v>
      </c>
      <c r="I1222" s="18" t="s">
        <v>2785</v>
      </c>
      <c r="J1222" s="17" t="s">
        <v>535</v>
      </c>
      <c r="K1222" s="17">
        <v>1</v>
      </c>
      <c r="L1222" s="24">
        <v>145130</v>
      </c>
      <c r="M1222" s="20">
        <f t="shared" si="36"/>
        <v>27575</v>
      </c>
      <c r="N1222" s="24">
        <v>709618</v>
      </c>
      <c r="O1222" s="21">
        <f t="shared" si="37"/>
        <v>882323</v>
      </c>
    </row>
    <row r="1223" spans="1:15" s="16" customFormat="1" ht="29" x14ac:dyDescent="0.35">
      <c r="A1223" s="17" t="s">
        <v>266</v>
      </c>
      <c r="B1223" s="17" t="s">
        <v>816</v>
      </c>
      <c r="C1223" s="17">
        <v>50325</v>
      </c>
      <c r="D1223" s="17" t="s">
        <v>5786</v>
      </c>
      <c r="E1223" s="19">
        <v>150325000254</v>
      </c>
      <c r="F1223" s="19" t="s">
        <v>3369</v>
      </c>
      <c r="G1223" s="19">
        <v>150325000254</v>
      </c>
      <c r="H1223" s="18" t="s">
        <v>5787</v>
      </c>
      <c r="I1223" s="18" t="s">
        <v>5788</v>
      </c>
      <c r="J1223" s="17" t="s">
        <v>523</v>
      </c>
      <c r="K1223" s="17">
        <v>1</v>
      </c>
      <c r="L1223" s="24">
        <v>145130</v>
      </c>
      <c r="M1223" s="20">
        <f t="shared" ref="M1223:M1286" si="38">ROUND(L1223*0.19,0)</f>
        <v>27575</v>
      </c>
      <c r="N1223" s="24">
        <v>848652</v>
      </c>
      <c r="O1223" s="21">
        <f t="shared" ref="O1223:O1286" si="39">+L1223+M1223+N1223</f>
        <v>1021357</v>
      </c>
    </row>
    <row r="1224" spans="1:15" s="16" customFormat="1" ht="29" x14ac:dyDescent="0.35">
      <c r="A1224" s="17" t="s">
        <v>266</v>
      </c>
      <c r="B1224" s="17" t="s">
        <v>9180</v>
      </c>
      <c r="C1224" s="17">
        <v>19130</v>
      </c>
      <c r="D1224" s="17" t="s">
        <v>4606</v>
      </c>
      <c r="E1224" s="19">
        <v>219130000586</v>
      </c>
      <c r="F1224" s="19" t="s">
        <v>5789</v>
      </c>
      <c r="G1224" s="19">
        <v>219130000586</v>
      </c>
      <c r="H1224" s="18" t="s">
        <v>5790</v>
      </c>
      <c r="I1224" s="18" t="s">
        <v>5791</v>
      </c>
      <c r="J1224" s="17" t="s">
        <v>535</v>
      </c>
      <c r="K1224" s="17">
        <v>1</v>
      </c>
      <c r="L1224" s="24">
        <v>145130</v>
      </c>
      <c r="M1224" s="20">
        <f t="shared" si="38"/>
        <v>27575</v>
      </c>
      <c r="N1224" s="24">
        <v>709618</v>
      </c>
      <c r="O1224" s="21">
        <f t="shared" si="39"/>
        <v>882323</v>
      </c>
    </row>
    <row r="1225" spans="1:15" s="16" customFormat="1" ht="43.5" x14ac:dyDescent="0.35">
      <c r="A1225" s="17" t="s">
        <v>266</v>
      </c>
      <c r="B1225" s="17" t="s">
        <v>9180</v>
      </c>
      <c r="C1225" s="17">
        <v>19256</v>
      </c>
      <c r="D1225" s="17" t="s">
        <v>4618</v>
      </c>
      <c r="E1225" s="19">
        <v>219256000239</v>
      </c>
      <c r="F1225" s="19" t="s">
        <v>5792</v>
      </c>
      <c r="G1225" s="19">
        <v>219256000239</v>
      </c>
      <c r="H1225" s="18" t="s">
        <v>5793</v>
      </c>
      <c r="I1225" s="18" t="s">
        <v>5794</v>
      </c>
      <c r="J1225" s="17" t="s">
        <v>535</v>
      </c>
      <c r="K1225" s="17">
        <v>1</v>
      </c>
      <c r="L1225" s="24">
        <v>145130</v>
      </c>
      <c r="M1225" s="20">
        <f t="shared" si="38"/>
        <v>27575</v>
      </c>
      <c r="N1225" s="24">
        <v>709618</v>
      </c>
      <c r="O1225" s="21">
        <f t="shared" si="39"/>
        <v>882323</v>
      </c>
    </row>
    <row r="1226" spans="1:15" s="16" customFormat="1" ht="29" x14ac:dyDescent="0.35">
      <c r="A1226" s="17" t="s">
        <v>266</v>
      </c>
      <c r="B1226" s="17" t="s">
        <v>4640</v>
      </c>
      <c r="C1226" s="17">
        <v>27800</v>
      </c>
      <c r="D1226" s="17" t="s">
        <v>5795</v>
      </c>
      <c r="E1226" s="19">
        <v>427800000461</v>
      </c>
      <c r="F1226" s="19" t="s">
        <v>5796</v>
      </c>
      <c r="G1226" s="19">
        <v>427800000461</v>
      </c>
      <c r="H1226" s="18" t="s">
        <v>5797</v>
      </c>
      <c r="I1226" s="18" t="s">
        <v>5798</v>
      </c>
      <c r="J1226" s="17" t="s">
        <v>535</v>
      </c>
      <c r="K1226" s="17">
        <v>1</v>
      </c>
      <c r="L1226" s="24">
        <v>145130</v>
      </c>
      <c r="M1226" s="20">
        <f t="shared" si="38"/>
        <v>27575</v>
      </c>
      <c r="N1226" s="24">
        <v>709618</v>
      </c>
      <c r="O1226" s="21">
        <f t="shared" si="39"/>
        <v>882323</v>
      </c>
    </row>
    <row r="1227" spans="1:15" s="16" customFormat="1" ht="29" x14ac:dyDescent="0.35">
      <c r="A1227" s="17" t="s">
        <v>266</v>
      </c>
      <c r="B1227" s="17" t="s">
        <v>9180</v>
      </c>
      <c r="C1227" s="17">
        <v>19532</v>
      </c>
      <c r="D1227" s="17" t="s">
        <v>5799</v>
      </c>
      <c r="E1227" s="19">
        <v>219532000434</v>
      </c>
      <c r="F1227" s="19" t="s">
        <v>5800</v>
      </c>
      <c r="G1227" s="19">
        <v>219532000434</v>
      </c>
      <c r="H1227" s="18" t="s">
        <v>5801</v>
      </c>
      <c r="I1227" s="18" t="s">
        <v>5802</v>
      </c>
      <c r="J1227" s="17" t="s">
        <v>535</v>
      </c>
      <c r="K1227" s="17">
        <v>1</v>
      </c>
      <c r="L1227" s="24">
        <v>145130</v>
      </c>
      <c r="M1227" s="20">
        <f t="shared" si="38"/>
        <v>27575</v>
      </c>
      <c r="N1227" s="24">
        <v>709618</v>
      </c>
      <c r="O1227" s="21">
        <f t="shared" si="39"/>
        <v>882323</v>
      </c>
    </row>
    <row r="1228" spans="1:15" s="16" customFormat="1" ht="29" x14ac:dyDescent="0.35">
      <c r="A1228" s="17" t="s">
        <v>266</v>
      </c>
      <c r="B1228" s="17" t="s">
        <v>9185</v>
      </c>
      <c r="C1228" s="17">
        <v>18753</v>
      </c>
      <c r="D1228" s="17" t="s">
        <v>5803</v>
      </c>
      <c r="E1228" s="19">
        <v>218753001498</v>
      </c>
      <c r="F1228" s="19" t="s">
        <v>5804</v>
      </c>
      <c r="G1228" s="19">
        <v>218753001498</v>
      </c>
      <c r="H1228" s="18" t="s">
        <v>5805</v>
      </c>
      <c r="I1228" s="18" t="s">
        <v>5806</v>
      </c>
      <c r="J1228" s="17" t="s">
        <v>535</v>
      </c>
      <c r="K1228" s="17">
        <v>1</v>
      </c>
      <c r="L1228" s="24">
        <v>145130</v>
      </c>
      <c r="M1228" s="20">
        <f t="shared" si="38"/>
        <v>27575</v>
      </c>
      <c r="N1228" s="24">
        <v>709618</v>
      </c>
      <c r="O1228" s="21">
        <f t="shared" si="39"/>
        <v>882323</v>
      </c>
    </row>
    <row r="1229" spans="1:15" s="16" customFormat="1" ht="29" x14ac:dyDescent="0.35">
      <c r="A1229" s="17" t="s">
        <v>266</v>
      </c>
      <c r="B1229" s="17" t="s">
        <v>9185</v>
      </c>
      <c r="C1229" s="17">
        <v>18753</v>
      </c>
      <c r="D1229" s="17" t="s">
        <v>5803</v>
      </c>
      <c r="E1229" s="19">
        <v>118753000071</v>
      </c>
      <c r="F1229" s="19" t="s">
        <v>5807</v>
      </c>
      <c r="G1229" s="19">
        <v>218753004659</v>
      </c>
      <c r="H1229" s="18" t="s">
        <v>5808</v>
      </c>
      <c r="I1229" s="18" t="s">
        <v>5809</v>
      </c>
      <c r="J1229" s="17" t="s">
        <v>523</v>
      </c>
      <c r="K1229" s="17">
        <v>1</v>
      </c>
      <c r="L1229" s="24">
        <v>145130</v>
      </c>
      <c r="M1229" s="20">
        <f t="shared" si="38"/>
        <v>27575</v>
      </c>
      <c r="N1229" s="24">
        <v>848652</v>
      </c>
      <c r="O1229" s="21">
        <f t="shared" si="39"/>
        <v>1021357</v>
      </c>
    </row>
    <row r="1230" spans="1:15" s="16" customFormat="1" ht="29" x14ac:dyDescent="0.35">
      <c r="A1230" s="17" t="s">
        <v>266</v>
      </c>
      <c r="B1230" s="17" t="s">
        <v>9180</v>
      </c>
      <c r="C1230" s="17">
        <v>19532</v>
      </c>
      <c r="D1230" s="17" t="s">
        <v>5799</v>
      </c>
      <c r="E1230" s="19">
        <v>219532001376</v>
      </c>
      <c r="F1230" s="19" t="s">
        <v>4817</v>
      </c>
      <c r="G1230" s="19">
        <v>219532001376</v>
      </c>
      <c r="H1230" s="18" t="s">
        <v>5810</v>
      </c>
      <c r="I1230" s="18" t="s">
        <v>5802</v>
      </c>
      <c r="J1230" s="17" t="s">
        <v>535</v>
      </c>
      <c r="K1230" s="17">
        <v>1</v>
      </c>
      <c r="L1230" s="24">
        <v>145130</v>
      </c>
      <c r="M1230" s="20">
        <f t="shared" si="38"/>
        <v>27575</v>
      </c>
      <c r="N1230" s="24">
        <v>848652</v>
      </c>
      <c r="O1230" s="21">
        <f t="shared" si="39"/>
        <v>1021357</v>
      </c>
    </row>
    <row r="1231" spans="1:15" s="16" customFormat="1" ht="29" x14ac:dyDescent="0.35">
      <c r="A1231" s="17" t="s">
        <v>266</v>
      </c>
      <c r="B1231" s="17" t="s">
        <v>832</v>
      </c>
      <c r="C1231" s="17">
        <v>52405</v>
      </c>
      <c r="D1231" s="17" t="s">
        <v>5811</v>
      </c>
      <c r="E1231" s="19">
        <v>152405000631</v>
      </c>
      <c r="F1231" s="19" t="s">
        <v>3594</v>
      </c>
      <c r="G1231" s="19">
        <v>152405000631</v>
      </c>
      <c r="H1231" s="18" t="s">
        <v>5812</v>
      </c>
      <c r="I1231" s="18" t="s">
        <v>5813</v>
      </c>
      <c r="J1231" s="17" t="s">
        <v>535</v>
      </c>
      <c r="K1231" s="17">
        <v>1</v>
      </c>
      <c r="L1231" s="24">
        <v>145130</v>
      </c>
      <c r="M1231" s="20">
        <f t="shared" si="38"/>
        <v>27575</v>
      </c>
      <c r="N1231" s="24">
        <v>814286</v>
      </c>
      <c r="O1231" s="21">
        <f t="shared" si="39"/>
        <v>986991</v>
      </c>
    </row>
    <row r="1232" spans="1:15" s="16" customFormat="1" ht="29" x14ac:dyDescent="0.35">
      <c r="A1232" s="17" t="s">
        <v>266</v>
      </c>
      <c r="B1232" s="17" t="s">
        <v>9185</v>
      </c>
      <c r="C1232" s="17">
        <v>18256</v>
      </c>
      <c r="D1232" s="17" t="s">
        <v>5814</v>
      </c>
      <c r="E1232" s="19">
        <v>218256001239</v>
      </c>
      <c r="F1232" s="19" t="s">
        <v>5815</v>
      </c>
      <c r="G1232" s="19">
        <v>218256001239</v>
      </c>
      <c r="H1232" s="18" t="s">
        <v>5816</v>
      </c>
      <c r="I1232" s="18" t="s">
        <v>5817</v>
      </c>
      <c r="J1232" s="17" t="s">
        <v>535</v>
      </c>
      <c r="K1232" s="17">
        <v>1</v>
      </c>
      <c r="L1232" s="24">
        <v>145130</v>
      </c>
      <c r="M1232" s="20">
        <f t="shared" si="38"/>
        <v>27575</v>
      </c>
      <c r="N1232" s="24">
        <v>720935</v>
      </c>
      <c r="O1232" s="21">
        <f t="shared" si="39"/>
        <v>893640</v>
      </c>
    </row>
    <row r="1233" spans="1:15" s="16" customFormat="1" ht="29" x14ac:dyDescent="0.35">
      <c r="A1233" s="17" t="s">
        <v>266</v>
      </c>
      <c r="B1233" s="17" t="s">
        <v>9185</v>
      </c>
      <c r="C1233" s="17">
        <v>18785</v>
      </c>
      <c r="D1233" s="17" t="s">
        <v>5818</v>
      </c>
      <c r="E1233" s="19">
        <v>283765000701</v>
      </c>
      <c r="F1233" s="19" t="s">
        <v>5819</v>
      </c>
      <c r="G1233" s="19">
        <v>283765000701</v>
      </c>
      <c r="H1233" s="18" t="s">
        <v>5820</v>
      </c>
      <c r="I1233" s="18" t="s">
        <v>5821</v>
      </c>
      <c r="J1233" s="17" t="s">
        <v>523</v>
      </c>
      <c r="K1233" s="17">
        <v>1</v>
      </c>
      <c r="L1233" s="24">
        <v>145130</v>
      </c>
      <c r="M1233" s="20">
        <f t="shared" si="38"/>
        <v>27575</v>
      </c>
      <c r="N1233" s="24">
        <v>720935</v>
      </c>
      <c r="O1233" s="21">
        <f t="shared" si="39"/>
        <v>893640</v>
      </c>
    </row>
    <row r="1234" spans="1:15" s="16" customFormat="1" ht="72.5" x14ac:dyDescent="0.35">
      <c r="A1234" s="17" t="s">
        <v>266</v>
      </c>
      <c r="B1234" s="17" t="s">
        <v>9180</v>
      </c>
      <c r="C1234" s="17">
        <v>19418</v>
      </c>
      <c r="D1234" s="17" t="s">
        <v>5822</v>
      </c>
      <c r="E1234" s="19">
        <v>219418001439</v>
      </c>
      <c r="F1234" s="19" t="s">
        <v>5823</v>
      </c>
      <c r="G1234" s="19">
        <v>219418001439</v>
      </c>
      <c r="H1234" s="18" t="s">
        <v>5824</v>
      </c>
      <c r="I1234" s="18" t="s">
        <v>5825</v>
      </c>
      <c r="J1234" s="17" t="s">
        <v>535</v>
      </c>
      <c r="K1234" s="17">
        <v>1</v>
      </c>
      <c r="L1234" s="24">
        <v>145130</v>
      </c>
      <c r="M1234" s="20">
        <f t="shared" si="38"/>
        <v>27575</v>
      </c>
      <c r="N1234" s="24">
        <v>720935</v>
      </c>
      <c r="O1234" s="21">
        <f t="shared" si="39"/>
        <v>893640</v>
      </c>
    </row>
    <row r="1235" spans="1:15" s="16" customFormat="1" ht="29" x14ac:dyDescent="0.35">
      <c r="A1235" s="17" t="s">
        <v>266</v>
      </c>
      <c r="B1235" s="17" t="s">
        <v>9180</v>
      </c>
      <c r="C1235" s="17">
        <v>19256</v>
      </c>
      <c r="D1235" s="17" t="s">
        <v>4618</v>
      </c>
      <c r="E1235" s="19">
        <v>219256000247</v>
      </c>
      <c r="F1235" s="19" t="s">
        <v>5826</v>
      </c>
      <c r="G1235" s="19">
        <v>219256000247</v>
      </c>
      <c r="H1235" s="18" t="s">
        <v>5827</v>
      </c>
      <c r="I1235" s="18" t="s">
        <v>5828</v>
      </c>
      <c r="J1235" s="17" t="s">
        <v>535</v>
      </c>
      <c r="K1235" s="17">
        <v>1</v>
      </c>
      <c r="L1235" s="24">
        <v>145130</v>
      </c>
      <c r="M1235" s="20">
        <f t="shared" si="38"/>
        <v>27575</v>
      </c>
      <c r="N1235" s="24">
        <v>720935</v>
      </c>
      <c r="O1235" s="21">
        <f t="shared" si="39"/>
        <v>893640</v>
      </c>
    </row>
    <row r="1236" spans="1:15" s="16" customFormat="1" ht="29" x14ac:dyDescent="0.35">
      <c r="A1236" s="17" t="s">
        <v>266</v>
      </c>
      <c r="B1236" s="17" t="s">
        <v>4338</v>
      </c>
      <c r="C1236" s="17">
        <v>76275</v>
      </c>
      <c r="D1236" s="17" t="s">
        <v>5652</v>
      </c>
      <c r="E1236" s="19">
        <v>276275000197</v>
      </c>
      <c r="F1236" s="19" t="s">
        <v>5829</v>
      </c>
      <c r="G1236" s="19">
        <v>276275000197</v>
      </c>
      <c r="H1236" s="18" t="s">
        <v>5830</v>
      </c>
      <c r="I1236" s="18" t="s">
        <v>5831</v>
      </c>
      <c r="J1236" s="17" t="s">
        <v>535</v>
      </c>
      <c r="K1236" s="17">
        <v>1</v>
      </c>
      <c r="L1236" s="24">
        <v>145130</v>
      </c>
      <c r="M1236" s="20">
        <f t="shared" si="38"/>
        <v>27575</v>
      </c>
      <c r="N1236" s="24">
        <v>840784</v>
      </c>
      <c r="O1236" s="21">
        <f t="shared" si="39"/>
        <v>1013489</v>
      </c>
    </row>
    <row r="1237" spans="1:15" s="16" customFormat="1" ht="29" x14ac:dyDescent="0.35">
      <c r="A1237" s="17" t="s">
        <v>266</v>
      </c>
      <c r="B1237" s="17" t="s">
        <v>816</v>
      </c>
      <c r="C1237" s="17">
        <v>50711</v>
      </c>
      <c r="D1237" s="17" t="s">
        <v>5832</v>
      </c>
      <c r="E1237" s="19">
        <v>250711001235</v>
      </c>
      <c r="F1237" s="19" t="s">
        <v>5833</v>
      </c>
      <c r="G1237" s="19">
        <v>250711001235</v>
      </c>
      <c r="H1237" s="18" t="s">
        <v>5834</v>
      </c>
      <c r="I1237" s="18" t="s">
        <v>5835</v>
      </c>
      <c r="J1237" s="17" t="s">
        <v>535</v>
      </c>
      <c r="K1237" s="17">
        <v>1</v>
      </c>
      <c r="L1237" s="24">
        <v>145130</v>
      </c>
      <c r="M1237" s="20">
        <f t="shared" si="38"/>
        <v>27575</v>
      </c>
      <c r="N1237" s="24">
        <v>840784</v>
      </c>
      <c r="O1237" s="21">
        <f t="shared" si="39"/>
        <v>1013489</v>
      </c>
    </row>
    <row r="1238" spans="1:15" s="16" customFormat="1" ht="29" x14ac:dyDescent="0.35">
      <c r="A1238" s="17" t="s">
        <v>266</v>
      </c>
      <c r="B1238" s="17" t="s">
        <v>9180</v>
      </c>
      <c r="C1238" s="17">
        <v>19075</v>
      </c>
      <c r="D1238" s="17" t="s">
        <v>5836</v>
      </c>
      <c r="E1238" s="19">
        <v>219075000636</v>
      </c>
      <c r="F1238" s="19" t="s">
        <v>5837</v>
      </c>
      <c r="G1238" s="19">
        <v>219075000636</v>
      </c>
      <c r="H1238" s="18" t="s">
        <v>5838</v>
      </c>
      <c r="I1238" s="18" t="s">
        <v>5839</v>
      </c>
      <c r="J1238" s="17" t="s">
        <v>535</v>
      </c>
      <c r="K1238" s="17">
        <v>1</v>
      </c>
      <c r="L1238" s="24">
        <v>145130</v>
      </c>
      <c r="M1238" s="20">
        <f t="shared" si="38"/>
        <v>27575</v>
      </c>
      <c r="N1238" s="24">
        <v>735439</v>
      </c>
      <c r="O1238" s="21">
        <f t="shared" si="39"/>
        <v>908144</v>
      </c>
    </row>
    <row r="1239" spans="1:15" s="16" customFormat="1" ht="43.5" x14ac:dyDescent="0.35">
      <c r="A1239" s="17" t="s">
        <v>266</v>
      </c>
      <c r="B1239" s="17" t="s">
        <v>9180</v>
      </c>
      <c r="C1239" s="17">
        <v>19142</v>
      </c>
      <c r="D1239" s="17" t="s">
        <v>5840</v>
      </c>
      <c r="E1239" s="19">
        <v>219142000077</v>
      </c>
      <c r="F1239" s="19" t="s">
        <v>5841</v>
      </c>
      <c r="G1239" s="19">
        <v>219142000077</v>
      </c>
      <c r="H1239" s="18" t="s">
        <v>5841</v>
      </c>
      <c r="I1239" s="18" t="s">
        <v>5842</v>
      </c>
      <c r="J1239" s="17" t="s">
        <v>535</v>
      </c>
      <c r="K1239" s="17">
        <v>1</v>
      </c>
      <c r="L1239" s="24">
        <v>145130</v>
      </c>
      <c r="M1239" s="20">
        <f t="shared" si="38"/>
        <v>27575</v>
      </c>
      <c r="N1239" s="24">
        <v>735439</v>
      </c>
      <c r="O1239" s="21">
        <f t="shared" si="39"/>
        <v>908144</v>
      </c>
    </row>
    <row r="1240" spans="1:15" s="16" customFormat="1" ht="43.5" x14ac:dyDescent="0.35">
      <c r="A1240" s="17" t="s">
        <v>266</v>
      </c>
      <c r="B1240" s="17" t="s">
        <v>816</v>
      </c>
      <c r="C1240" s="17">
        <v>50350</v>
      </c>
      <c r="D1240" s="17" t="s">
        <v>5194</v>
      </c>
      <c r="E1240" s="19">
        <v>250350000786</v>
      </c>
      <c r="F1240" s="19" t="s">
        <v>5843</v>
      </c>
      <c r="G1240" s="19">
        <v>250350000786</v>
      </c>
      <c r="H1240" s="18" t="s">
        <v>5844</v>
      </c>
      <c r="I1240" s="18" t="s">
        <v>5845</v>
      </c>
      <c r="J1240" s="17" t="s">
        <v>535</v>
      </c>
      <c r="K1240" s="17">
        <v>1</v>
      </c>
      <c r="L1240" s="24">
        <v>145130</v>
      </c>
      <c r="M1240" s="20">
        <f t="shared" si="38"/>
        <v>27575</v>
      </c>
      <c r="N1240" s="24">
        <v>840784</v>
      </c>
      <c r="O1240" s="21">
        <f t="shared" si="39"/>
        <v>1013489</v>
      </c>
    </row>
    <row r="1241" spans="1:15" s="16" customFormat="1" ht="29" x14ac:dyDescent="0.35">
      <c r="A1241" s="17" t="s">
        <v>266</v>
      </c>
      <c r="B1241" s="17" t="s">
        <v>4236</v>
      </c>
      <c r="C1241" s="17">
        <v>13244</v>
      </c>
      <c r="D1241" s="17" t="s">
        <v>5846</v>
      </c>
      <c r="E1241" s="19">
        <v>213244000880</v>
      </c>
      <c r="F1241" s="19" t="s">
        <v>5847</v>
      </c>
      <c r="G1241" s="19">
        <v>213244000880</v>
      </c>
      <c r="H1241" s="18" t="s">
        <v>5848</v>
      </c>
      <c r="I1241" s="18" t="s">
        <v>5849</v>
      </c>
      <c r="J1241" s="17" t="s">
        <v>535</v>
      </c>
      <c r="K1241" s="17">
        <v>1</v>
      </c>
      <c r="L1241" s="24">
        <v>145130</v>
      </c>
      <c r="M1241" s="20">
        <f t="shared" si="38"/>
        <v>27575</v>
      </c>
      <c r="N1241" s="24">
        <v>735439</v>
      </c>
      <c r="O1241" s="21">
        <f t="shared" si="39"/>
        <v>908144</v>
      </c>
    </row>
    <row r="1242" spans="1:15" s="16" customFormat="1" ht="29" x14ac:dyDescent="0.35">
      <c r="A1242" s="17" t="s">
        <v>266</v>
      </c>
      <c r="B1242" s="17" t="s">
        <v>9180</v>
      </c>
      <c r="C1242" s="17">
        <v>19809</v>
      </c>
      <c r="D1242" s="17" t="s">
        <v>5850</v>
      </c>
      <c r="E1242" s="19">
        <v>219809001395</v>
      </c>
      <c r="F1242" s="19" t="s">
        <v>2926</v>
      </c>
      <c r="G1242" s="19">
        <v>219809001395</v>
      </c>
      <c r="H1242" s="18" t="s">
        <v>5851</v>
      </c>
      <c r="I1242" s="18" t="s">
        <v>5852</v>
      </c>
      <c r="J1242" s="17" t="s">
        <v>535</v>
      </c>
      <c r="K1242" s="17">
        <v>1</v>
      </c>
      <c r="L1242" s="24">
        <v>145130</v>
      </c>
      <c r="M1242" s="20">
        <f t="shared" si="38"/>
        <v>27575</v>
      </c>
      <c r="N1242" s="24">
        <v>735439</v>
      </c>
      <c r="O1242" s="21">
        <f t="shared" si="39"/>
        <v>908144</v>
      </c>
    </row>
    <row r="1243" spans="1:15" s="16" customFormat="1" ht="43.5" x14ac:dyDescent="0.35">
      <c r="A1243" s="17" t="s">
        <v>266</v>
      </c>
      <c r="B1243" s="17" t="s">
        <v>4448</v>
      </c>
      <c r="C1243" s="17">
        <v>20570</v>
      </c>
      <c r="D1243" s="17" t="s">
        <v>5634</v>
      </c>
      <c r="E1243" s="19">
        <v>220570000080</v>
      </c>
      <c r="F1243" s="19" t="s">
        <v>5853</v>
      </c>
      <c r="G1243" s="19">
        <v>220570000080</v>
      </c>
      <c r="H1243" s="18" t="s">
        <v>5854</v>
      </c>
      <c r="I1243" s="18" t="s">
        <v>5855</v>
      </c>
      <c r="J1243" s="17" t="s">
        <v>535</v>
      </c>
      <c r="K1243" s="17">
        <v>1</v>
      </c>
      <c r="L1243" s="24">
        <v>145130</v>
      </c>
      <c r="M1243" s="20">
        <f t="shared" si="38"/>
        <v>27575</v>
      </c>
      <c r="N1243" s="24">
        <v>735439</v>
      </c>
      <c r="O1243" s="21">
        <f t="shared" si="39"/>
        <v>908144</v>
      </c>
    </row>
    <row r="1244" spans="1:15" s="16" customFormat="1" ht="29" x14ac:dyDescent="0.35">
      <c r="A1244" s="17" t="s">
        <v>266</v>
      </c>
      <c r="B1244" s="17" t="s">
        <v>4640</v>
      </c>
      <c r="C1244" s="17">
        <v>27099</v>
      </c>
      <c r="D1244" s="17" t="s">
        <v>5856</v>
      </c>
      <c r="E1244" s="19">
        <v>227099000010</v>
      </c>
      <c r="F1244" s="19" t="s">
        <v>5857</v>
      </c>
      <c r="G1244" s="19">
        <v>227099000010</v>
      </c>
      <c r="H1244" s="18" t="s">
        <v>5858</v>
      </c>
      <c r="I1244" s="18" t="s">
        <v>5859</v>
      </c>
      <c r="J1244" s="17" t="s">
        <v>535</v>
      </c>
      <c r="K1244" s="17">
        <v>1</v>
      </c>
      <c r="L1244" s="24">
        <v>145130</v>
      </c>
      <c r="M1244" s="20">
        <f t="shared" si="38"/>
        <v>27575</v>
      </c>
      <c r="N1244" s="24">
        <v>735439</v>
      </c>
      <c r="O1244" s="21">
        <f t="shared" si="39"/>
        <v>908144</v>
      </c>
    </row>
    <row r="1245" spans="1:15" s="16" customFormat="1" ht="29" x14ac:dyDescent="0.35">
      <c r="A1245" s="17" t="s">
        <v>266</v>
      </c>
      <c r="B1245" s="17" t="s">
        <v>4338</v>
      </c>
      <c r="C1245" s="17">
        <v>76109</v>
      </c>
      <c r="D1245" s="17" t="s">
        <v>5860</v>
      </c>
      <c r="E1245" s="19">
        <v>276109008589</v>
      </c>
      <c r="F1245" s="19" t="s">
        <v>5861</v>
      </c>
      <c r="G1245" s="19">
        <v>276109008589</v>
      </c>
      <c r="H1245" s="18" t="s">
        <v>5862</v>
      </c>
      <c r="I1245" s="18" t="s">
        <v>5863</v>
      </c>
      <c r="J1245" s="17" t="s">
        <v>535</v>
      </c>
      <c r="K1245" s="17">
        <v>1</v>
      </c>
      <c r="L1245" s="24">
        <v>145130</v>
      </c>
      <c r="M1245" s="20">
        <f t="shared" si="38"/>
        <v>27575</v>
      </c>
      <c r="N1245" s="24">
        <v>735439</v>
      </c>
      <c r="O1245" s="21">
        <f t="shared" si="39"/>
        <v>908144</v>
      </c>
    </row>
    <row r="1246" spans="1:15" s="16" customFormat="1" ht="29" x14ac:dyDescent="0.35">
      <c r="A1246" s="17" t="s">
        <v>266</v>
      </c>
      <c r="B1246" s="17" t="s">
        <v>9180</v>
      </c>
      <c r="C1246" s="17">
        <v>19532</v>
      </c>
      <c r="D1246" s="17" t="s">
        <v>5799</v>
      </c>
      <c r="E1246" s="19">
        <v>219532002020</v>
      </c>
      <c r="F1246" s="19" t="s">
        <v>5864</v>
      </c>
      <c r="G1246" s="19">
        <v>219532002020</v>
      </c>
      <c r="H1246" s="18" t="s">
        <v>5865</v>
      </c>
      <c r="I1246" s="18" t="s">
        <v>5866</v>
      </c>
      <c r="J1246" s="17" t="s">
        <v>535</v>
      </c>
      <c r="K1246" s="17">
        <v>1</v>
      </c>
      <c r="L1246" s="24">
        <v>145130</v>
      </c>
      <c r="M1246" s="20">
        <f t="shared" si="38"/>
        <v>27575</v>
      </c>
      <c r="N1246" s="24">
        <v>735439</v>
      </c>
      <c r="O1246" s="21">
        <f t="shared" si="39"/>
        <v>908144</v>
      </c>
    </row>
    <row r="1247" spans="1:15" s="16" customFormat="1" ht="29" x14ac:dyDescent="0.35">
      <c r="A1247" s="17" t="s">
        <v>266</v>
      </c>
      <c r="B1247" s="17" t="s">
        <v>9180</v>
      </c>
      <c r="C1247" s="17">
        <v>19418</v>
      </c>
      <c r="D1247" s="17" t="s">
        <v>5822</v>
      </c>
      <c r="E1247" s="19">
        <v>219418001609</v>
      </c>
      <c r="F1247" s="19" t="s">
        <v>5867</v>
      </c>
      <c r="G1247" s="19">
        <v>219418001609</v>
      </c>
      <c r="H1247" s="18" t="s">
        <v>5868</v>
      </c>
      <c r="I1247" s="18" t="s">
        <v>5869</v>
      </c>
      <c r="J1247" s="17" t="s">
        <v>535</v>
      </c>
      <c r="K1247" s="17">
        <v>1</v>
      </c>
      <c r="L1247" s="24">
        <v>145130</v>
      </c>
      <c r="M1247" s="20">
        <f t="shared" si="38"/>
        <v>27575</v>
      </c>
      <c r="N1247" s="24">
        <v>735439</v>
      </c>
      <c r="O1247" s="21">
        <f t="shared" si="39"/>
        <v>908144</v>
      </c>
    </row>
    <row r="1248" spans="1:15" s="16" customFormat="1" ht="58" x14ac:dyDescent="0.35">
      <c r="A1248" s="17" t="s">
        <v>266</v>
      </c>
      <c r="B1248" s="17" t="s">
        <v>9180</v>
      </c>
      <c r="C1248" s="17">
        <v>19780</v>
      </c>
      <c r="D1248" s="17" t="s">
        <v>4636</v>
      </c>
      <c r="E1248" s="19">
        <v>219780000599</v>
      </c>
      <c r="F1248" s="19" t="s">
        <v>5870</v>
      </c>
      <c r="G1248" s="19">
        <v>219780000599</v>
      </c>
      <c r="H1248" s="18" t="s">
        <v>5871</v>
      </c>
      <c r="I1248" s="18" t="s">
        <v>5872</v>
      </c>
      <c r="J1248" s="17" t="s">
        <v>535</v>
      </c>
      <c r="K1248" s="17">
        <v>1</v>
      </c>
      <c r="L1248" s="24">
        <v>145130</v>
      </c>
      <c r="M1248" s="20">
        <f t="shared" si="38"/>
        <v>27575</v>
      </c>
      <c r="N1248" s="24">
        <v>735439</v>
      </c>
      <c r="O1248" s="21">
        <f t="shared" si="39"/>
        <v>908144</v>
      </c>
    </row>
    <row r="1249" spans="1:15" s="16" customFormat="1" ht="43.5" x14ac:dyDescent="0.35">
      <c r="A1249" s="17" t="s">
        <v>266</v>
      </c>
      <c r="B1249" s="17" t="s">
        <v>4640</v>
      </c>
      <c r="C1249" s="17">
        <v>27250</v>
      </c>
      <c r="D1249" s="17" t="s">
        <v>5873</v>
      </c>
      <c r="E1249" s="19">
        <v>227361002185</v>
      </c>
      <c r="F1249" s="19" t="s">
        <v>5874</v>
      </c>
      <c r="G1249" s="19">
        <v>227361002185</v>
      </c>
      <c r="H1249" s="18" t="s">
        <v>5875</v>
      </c>
      <c r="I1249" s="18" t="s">
        <v>5876</v>
      </c>
      <c r="J1249" s="17" t="s">
        <v>523</v>
      </c>
      <c r="K1249" s="17">
        <v>1</v>
      </c>
      <c r="L1249" s="24">
        <v>145130</v>
      </c>
      <c r="M1249" s="20">
        <f t="shared" si="38"/>
        <v>27575</v>
      </c>
      <c r="N1249" s="24">
        <v>840784</v>
      </c>
      <c r="O1249" s="21">
        <f t="shared" si="39"/>
        <v>1013489</v>
      </c>
    </row>
    <row r="1250" spans="1:15" s="16" customFormat="1" ht="43.5" x14ac:dyDescent="0.35">
      <c r="A1250" s="17" t="s">
        <v>266</v>
      </c>
      <c r="B1250" s="17" t="s">
        <v>832</v>
      </c>
      <c r="C1250" s="17">
        <v>52256</v>
      </c>
      <c r="D1250" s="17" t="s">
        <v>5877</v>
      </c>
      <c r="E1250" s="19">
        <v>252256000244</v>
      </c>
      <c r="F1250" s="19" t="s">
        <v>5878</v>
      </c>
      <c r="G1250" s="19">
        <v>252256000244</v>
      </c>
      <c r="H1250" s="18" t="s">
        <v>5879</v>
      </c>
      <c r="I1250" s="18" t="s">
        <v>5880</v>
      </c>
      <c r="J1250" s="17" t="s">
        <v>535</v>
      </c>
      <c r="K1250" s="17">
        <v>1</v>
      </c>
      <c r="L1250" s="24">
        <v>145130</v>
      </c>
      <c r="M1250" s="20">
        <f t="shared" si="38"/>
        <v>27575</v>
      </c>
      <c r="N1250" s="24">
        <v>840784</v>
      </c>
      <c r="O1250" s="21">
        <f t="shared" si="39"/>
        <v>1013489</v>
      </c>
    </row>
    <row r="1251" spans="1:15" s="16" customFormat="1" ht="58" x14ac:dyDescent="0.35">
      <c r="A1251" s="17" t="s">
        <v>266</v>
      </c>
      <c r="B1251" s="17" t="s">
        <v>832</v>
      </c>
      <c r="C1251" s="17">
        <v>52418</v>
      </c>
      <c r="D1251" s="17" t="s">
        <v>5881</v>
      </c>
      <c r="E1251" s="19">
        <v>252418000049</v>
      </c>
      <c r="F1251" s="19" t="s">
        <v>5882</v>
      </c>
      <c r="G1251" s="19">
        <v>252418000049</v>
      </c>
      <c r="H1251" s="18" t="s">
        <v>5883</v>
      </c>
      <c r="I1251" s="18" t="s">
        <v>5884</v>
      </c>
      <c r="J1251" s="17" t="s">
        <v>535</v>
      </c>
      <c r="K1251" s="17">
        <v>1</v>
      </c>
      <c r="L1251" s="24">
        <v>145130</v>
      </c>
      <c r="M1251" s="20">
        <f t="shared" si="38"/>
        <v>27575</v>
      </c>
      <c r="N1251" s="24">
        <v>840784</v>
      </c>
      <c r="O1251" s="21">
        <f t="shared" si="39"/>
        <v>1013489</v>
      </c>
    </row>
    <row r="1252" spans="1:15" s="16" customFormat="1" ht="43.5" x14ac:dyDescent="0.35">
      <c r="A1252" s="17" t="s">
        <v>266</v>
      </c>
      <c r="B1252" s="17" t="s">
        <v>9180</v>
      </c>
      <c r="C1252" s="17">
        <v>19455</v>
      </c>
      <c r="D1252" s="17" t="s">
        <v>4632</v>
      </c>
      <c r="E1252" s="19">
        <v>219455000299</v>
      </c>
      <c r="F1252" s="19" t="s">
        <v>5885</v>
      </c>
      <c r="G1252" s="19">
        <v>219455000299</v>
      </c>
      <c r="H1252" s="18" t="s">
        <v>5886</v>
      </c>
      <c r="I1252" s="18" t="s">
        <v>5887</v>
      </c>
      <c r="J1252" s="17" t="s">
        <v>535</v>
      </c>
      <c r="K1252" s="17">
        <v>1</v>
      </c>
      <c r="L1252" s="24">
        <v>145130</v>
      </c>
      <c r="M1252" s="20">
        <f t="shared" si="38"/>
        <v>27575</v>
      </c>
      <c r="N1252" s="24">
        <v>840784</v>
      </c>
      <c r="O1252" s="21">
        <f t="shared" si="39"/>
        <v>1013489</v>
      </c>
    </row>
    <row r="1253" spans="1:15" s="16" customFormat="1" ht="29" x14ac:dyDescent="0.35">
      <c r="A1253" s="17" t="s">
        <v>266</v>
      </c>
      <c r="B1253" s="17" t="s">
        <v>4338</v>
      </c>
      <c r="C1253" s="17">
        <v>76109</v>
      </c>
      <c r="D1253" s="17" t="s">
        <v>5860</v>
      </c>
      <c r="E1253" s="19">
        <v>276109001029</v>
      </c>
      <c r="F1253" s="19" t="s">
        <v>5888</v>
      </c>
      <c r="G1253" s="19">
        <v>276109001746</v>
      </c>
      <c r="H1253" s="18" t="s">
        <v>5889</v>
      </c>
      <c r="I1253" s="18" t="s">
        <v>5890</v>
      </c>
      <c r="J1253" s="17" t="s">
        <v>535</v>
      </c>
      <c r="K1253" s="17">
        <v>1</v>
      </c>
      <c r="L1253" s="24">
        <v>145130</v>
      </c>
      <c r="M1253" s="20">
        <f t="shared" si="38"/>
        <v>27575</v>
      </c>
      <c r="N1253" s="24">
        <v>840784</v>
      </c>
      <c r="O1253" s="21">
        <f t="shared" si="39"/>
        <v>1013489</v>
      </c>
    </row>
    <row r="1254" spans="1:15" s="16" customFormat="1" ht="29" x14ac:dyDescent="0.35">
      <c r="A1254" s="17" t="s">
        <v>266</v>
      </c>
      <c r="B1254" s="17" t="s">
        <v>9180</v>
      </c>
      <c r="C1254" s="17">
        <v>19473</v>
      </c>
      <c r="D1254" s="17" t="s">
        <v>5783</v>
      </c>
      <c r="E1254" s="19">
        <v>219473006504</v>
      </c>
      <c r="F1254" s="19" t="s">
        <v>5891</v>
      </c>
      <c r="G1254" s="19">
        <v>219473006504</v>
      </c>
      <c r="H1254" s="18" t="s">
        <v>5892</v>
      </c>
      <c r="I1254" s="18" t="s">
        <v>5893</v>
      </c>
      <c r="J1254" s="17" t="s">
        <v>535</v>
      </c>
      <c r="K1254" s="17">
        <v>1</v>
      </c>
      <c r="L1254" s="24">
        <v>145130</v>
      </c>
      <c r="M1254" s="20">
        <f t="shared" si="38"/>
        <v>27575</v>
      </c>
      <c r="N1254" s="24">
        <v>642026</v>
      </c>
      <c r="O1254" s="21">
        <f t="shared" si="39"/>
        <v>814731</v>
      </c>
    </row>
    <row r="1255" spans="1:15" s="16" customFormat="1" ht="29" x14ac:dyDescent="0.35">
      <c r="A1255" s="17" t="s">
        <v>266</v>
      </c>
      <c r="B1255" s="17" t="s">
        <v>4640</v>
      </c>
      <c r="C1255" s="17">
        <v>27361</v>
      </c>
      <c r="D1255" s="17" t="s">
        <v>5894</v>
      </c>
      <c r="E1255" s="19">
        <v>227361000727</v>
      </c>
      <c r="F1255" s="19" t="s">
        <v>5895</v>
      </c>
      <c r="G1255" s="19">
        <v>227361000727</v>
      </c>
      <c r="H1255" s="18" t="s">
        <v>5896</v>
      </c>
      <c r="I1255" s="18" t="s">
        <v>4194</v>
      </c>
      <c r="J1255" s="17" t="s">
        <v>535</v>
      </c>
      <c r="K1255" s="17">
        <v>1</v>
      </c>
      <c r="L1255" s="24">
        <v>145130</v>
      </c>
      <c r="M1255" s="20">
        <f t="shared" si="38"/>
        <v>27575</v>
      </c>
      <c r="N1255" s="24">
        <v>642026</v>
      </c>
      <c r="O1255" s="21">
        <f t="shared" si="39"/>
        <v>814731</v>
      </c>
    </row>
    <row r="1256" spans="1:15" s="16" customFormat="1" ht="43.5" x14ac:dyDescent="0.35">
      <c r="A1256" s="17" t="s">
        <v>266</v>
      </c>
      <c r="B1256" s="17" t="s">
        <v>4236</v>
      </c>
      <c r="C1256" s="17">
        <v>13688</v>
      </c>
      <c r="D1256" s="17" t="s">
        <v>5897</v>
      </c>
      <c r="E1256" s="19">
        <v>213744000371</v>
      </c>
      <c r="F1256" s="19" t="s">
        <v>2771</v>
      </c>
      <c r="G1256" s="19">
        <v>213744000371</v>
      </c>
      <c r="H1256" s="18" t="s">
        <v>5898</v>
      </c>
      <c r="I1256" s="18" t="s">
        <v>2773</v>
      </c>
      <c r="J1256" s="17" t="s">
        <v>535</v>
      </c>
      <c r="K1256" s="17">
        <v>1</v>
      </c>
      <c r="L1256" s="24">
        <v>145130</v>
      </c>
      <c r="M1256" s="20">
        <f t="shared" si="38"/>
        <v>27575</v>
      </c>
      <c r="N1256" s="24">
        <v>720935</v>
      </c>
      <c r="O1256" s="21">
        <f t="shared" si="39"/>
        <v>893640</v>
      </c>
    </row>
    <row r="1257" spans="1:15" s="16" customFormat="1" ht="29" x14ac:dyDescent="0.35">
      <c r="A1257" s="17" t="s">
        <v>266</v>
      </c>
      <c r="B1257" s="17" t="s">
        <v>4338</v>
      </c>
      <c r="C1257" s="17">
        <v>76109</v>
      </c>
      <c r="D1257" s="17" t="s">
        <v>5860</v>
      </c>
      <c r="E1257" s="19">
        <v>276109000243</v>
      </c>
      <c r="F1257" s="19" t="s">
        <v>5899</v>
      </c>
      <c r="G1257" s="19">
        <v>276109000243</v>
      </c>
      <c r="H1257" s="18" t="s">
        <v>5900</v>
      </c>
      <c r="I1257" s="18" t="s">
        <v>5901</v>
      </c>
      <c r="J1257" s="17" t="s">
        <v>535</v>
      </c>
      <c r="K1257" s="17">
        <v>1</v>
      </c>
      <c r="L1257" s="24">
        <v>145130</v>
      </c>
      <c r="M1257" s="20">
        <f t="shared" si="38"/>
        <v>27575</v>
      </c>
      <c r="N1257" s="24">
        <v>720935</v>
      </c>
      <c r="O1257" s="21">
        <f t="shared" si="39"/>
        <v>893640</v>
      </c>
    </row>
    <row r="1258" spans="1:15" s="16" customFormat="1" ht="43.5" x14ac:dyDescent="0.35">
      <c r="A1258" s="17" t="s">
        <v>266</v>
      </c>
      <c r="B1258" s="17" t="s">
        <v>4236</v>
      </c>
      <c r="C1258" s="17">
        <v>13744</v>
      </c>
      <c r="D1258" s="17" t="s">
        <v>5902</v>
      </c>
      <c r="E1258" s="19">
        <v>213744001238</v>
      </c>
      <c r="F1258" s="19" t="s">
        <v>5903</v>
      </c>
      <c r="G1258" s="19">
        <v>213744001238</v>
      </c>
      <c r="H1258" s="18" t="s">
        <v>5903</v>
      </c>
      <c r="I1258" s="18" t="s">
        <v>5904</v>
      </c>
      <c r="J1258" s="17" t="s">
        <v>535</v>
      </c>
      <c r="K1258" s="17">
        <v>1</v>
      </c>
      <c r="L1258" s="24">
        <v>145130</v>
      </c>
      <c r="M1258" s="20">
        <f t="shared" si="38"/>
        <v>27575</v>
      </c>
      <c r="N1258" s="24">
        <v>720935</v>
      </c>
      <c r="O1258" s="21">
        <f t="shared" si="39"/>
        <v>893640</v>
      </c>
    </row>
    <row r="1259" spans="1:15" s="16" customFormat="1" ht="29" x14ac:dyDescent="0.35">
      <c r="A1259" s="17" t="s">
        <v>266</v>
      </c>
      <c r="B1259" s="17" t="s">
        <v>4236</v>
      </c>
      <c r="C1259" s="17">
        <v>13744</v>
      </c>
      <c r="D1259" s="17" t="s">
        <v>5902</v>
      </c>
      <c r="E1259" s="19">
        <v>213744002111</v>
      </c>
      <c r="F1259" s="19" t="s">
        <v>5905</v>
      </c>
      <c r="G1259" s="19">
        <v>213744002111</v>
      </c>
      <c r="H1259" s="18" t="s">
        <v>5906</v>
      </c>
      <c r="I1259" s="18" t="s">
        <v>5907</v>
      </c>
      <c r="J1259" s="17" t="s">
        <v>535</v>
      </c>
      <c r="K1259" s="17">
        <v>1</v>
      </c>
      <c r="L1259" s="24">
        <v>145130</v>
      </c>
      <c r="M1259" s="20">
        <f t="shared" si="38"/>
        <v>27575</v>
      </c>
      <c r="N1259" s="24">
        <v>661224</v>
      </c>
      <c r="O1259" s="21">
        <f t="shared" si="39"/>
        <v>833929</v>
      </c>
    </row>
    <row r="1260" spans="1:15" s="16" customFormat="1" ht="72.5" x14ac:dyDescent="0.35">
      <c r="A1260" s="17" t="s">
        <v>266</v>
      </c>
      <c r="B1260" s="17" t="s">
        <v>4831</v>
      </c>
      <c r="C1260" s="17">
        <v>47288</v>
      </c>
      <c r="D1260" s="17" t="s">
        <v>5165</v>
      </c>
      <c r="E1260" s="19">
        <v>247288010761</v>
      </c>
      <c r="F1260" s="19" t="s">
        <v>5908</v>
      </c>
      <c r="G1260" s="19">
        <v>247288010761</v>
      </c>
      <c r="H1260" s="18" t="s">
        <v>5909</v>
      </c>
      <c r="I1260" s="18" t="s">
        <v>3403</v>
      </c>
      <c r="J1260" s="17" t="s">
        <v>535</v>
      </c>
      <c r="K1260" s="17">
        <v>1</v>
      </c>
      <c r="L1260" s="24">
        <v>145130</v>
      </c>
      <c r="M1260" s="20">
        <f t="shared" si="38"/>
        <v>27575</v>
      </c>
      <c r="N1260" s="24">
        <v>661224</v>
      </c>
      <c r="O1260" s="21">
        <f t="shared" si="39"/>
        <v>833929</v>
      </c>
    </row>
    <row r="1261" spans="1:15" s="16" customFormat="1" ht="43.5" x14ac:dyDescent="0.35">
      <c r="A1261" s="17" t="s">
        <v>266</v>
      </c>
      <c r="B1261" s="17" t="s">
        <v>9185</v>
      </c>
      <c r="C1261" s="17">
        <v>18001</v>
      </c>
      <c r="D1261" s="17" t="s">
        <v>4959</v>
      </c>
      <c r="E1261" s="19">
        <v>283001001614</v>
      </c>
      <c r="F1261" s="19" t="s">
        <v>3741</v>
      </c>
      <c r="G1261" s="19">
        <v>283001001614</v>
      </c>
      <c r="H1261" s="18" t="s">
        <v>3741</v>
      </c>
      <c r="I1261" s="18" t="s">
        <v>5910</v>
      </c>
      <c r="J1261" s="17" t="s">
        <v>535</v>
      </c>
      <c r="K1261" s="17">
        <v>1</v>
      </c>
      <c r="L1261" s="24">
        <v>145130</v>
      </c>
      <c r="M1261" s="20">
        <f t="shared" si="38"/>
        <v>27575</v>
      </c>
      <c r="N1261" s="24">
        <v>661224</v>
      </c>
      <c r="O1261" s="21">
        <f t="shared" si="39"/>
        <v>833929</v>
      </c>
    </row>
    <row r="1262" spans="1:15" s="16" customFormat="1" ht="29" x14ac:dyDescent="0.35">
      <c r="A1262" s="17" t="s">
        <v>266</v>
      </c>
      <c r="B1262" s="17" t="s">
        <v>4640</v>
      </c>
      <c r="C1262" s="17">
        <v>27361</v>
      </c>
      <c r="D1262" s="17" t="s">
        <v>5894</v>
      </c>
      <c r="E1262" s="19">
        <v>227361001537</v>
      </c>
      <c r="F1262" s="19" t="s">
        <v>5911</v>
      </c>
      <c r="G1262" s="19">
        <v>227361001537</v>
      </c>
      <c r="H1262" s="18" t="s">
        <v>5912</v>
      </c>
      <c r="I1262" s="18" t="s">
        <v>5913</v>
      </c>
      <c r="J1262" s="17" t="s">
        <v>535</v>
      </c>
      <c r="K1262" s="17">
        <v>1</v>
      </c>
      <c r="L1262" s="24">
        <v>145130</v>
      </c>
      <c r="M1262" s="20">
        <f t="shared" si="38"/>
        <v>27575</v>
      </c>
      <c r="N1262" s="24">
        <v>661224</v>
      </c>
      <c r="O1262" s="21">
        <f t="shared" si="39"/>
        <v>833929</v>
      </c>
    </row>
    <row r="1263" spans="1:15" s="16" customFormat="1" ht="29" x14ac:dyDescent="0.35">
      <c r="A1263" s="17" t="s">
        <v>266</v>
      </c>
      <c r="B1263" s="17" t="s">
        <v>9180</v>
      </c>
      <c r="C1263" s="17">
        <v>19809</v>
      </c>
      <c r="D1263" s="17" t="s">
        <v>5850</v>
      </c>
      <c r="E1263" s="19">
        <v>219809001361</v>
      </c>
      <c r="F1263" s="19" t="s">
        <v>5914</v>
      </c>
      <c r="G1263" s="19">
        <v>219809001361</v>
      </c>
      <c r="H1263" s="18" t="s">
        <v>5915</v>
      </c>
      <c r="I1263" s="18" t="s">
        <v>5916</v>
      </c>
      <c r="J1263" s="17" t="s">
        <v>535</v>
      </c>
      <c r="K1263" s="17">
        <v>1</v>
      </c>
      <c r="L1263" s="24">
        <v>145130</v>
      </c>
      <c r="M1263" s="20">
        <f t="shared" si="38"/>
        <v>27575</v>
      </c>
      <c r="N1263" s="24">
        <v>661224</v>
      </c>
      <c r="O1263" s="21">
        <f t="shared" si="39"/>
        <v>833929</v>
      </c>
    </row>
    <row r="1264" spans="1:15" s="16" customFormat="1" ht="29" x14ac:dyDescent="0.35">
      <c r="A1264" s="17" t="s">
        <v>266</v>
      </c>
      <c r="B1264" s="17" t="s">
        <v>9185</v>
      </c>
      <c r="C1264" s="17">
        <v>18592</v>
      </c>
      <c r="D1264" s="17" t="s">
        <v>5917</v>
      </c>
      <c r="E1264" s="19">
        <v>283592002011</v>
      </c>
      <c r="F1264" s="19" t="s">
        <v>5918</v>
      </c>
      <c r="G1264" s="19">
        <v>283592002011</v>
      </c>
      <c r="H1264" s="18" t="s">
        <v>5919</v>
      </c>
      <c r="I1264" s="18" t="s">
        <v>5920</v>
      </c>
      <c r="J1264" s="17" t="s">
        <v>535</v>
      </c>
      <c r="K1264" s="17">
        <v>1</v>
      </c>
      <c r="L1264" s="24">
        <v>145130</v>
      </c>
      <c r="M1264" s="20">
        <f t="shared" si="38"/>
        <v>27575</v>
      </c>
      <c r="N1264" s="24">
        <v>661224</v>
      </c>
      <c r="O1264" s="21">
        <f t="shared" si="39"/>
        <v>833929</v>
      </c>
    </row>
    <row r="1265" spans="1:15" s="16" customFormat="1" ht="29" x14ac:dyDescent="0.35">
      <c r="A1265" s="17" t="s">
        <v>266</v>
      </c>
      <c r="B1265" s="17" t="s">
        <v>4338</v>
      </c>
      <c r="C1265" s="17">
        <v>76109</v>
      </c>
      <c r="D1265" s="17" t="s">
        <v>5860</v>
      </c>
      <c r="E1265" s="19">
        <v>276109004648</v>
      </c>
      <c r="F1265" s="19" t="s">
        <v>5921</v>
      </c>
      <c r="G1265" s="19">
        <v>276109004648</v>
      </c>
      <c r="H1265" s="18" t="s">
        <v>5921</v>
      </c>
      <c r="I1265" s="18" t="s">
        <v>5922</v>
      </c>
      <c r="J1265" s="17" t="s">
        <v>535</v>
      </c>
      <c r="K1265" s="17">
        <v>1</v>
      </c>
      <c r="L1265" s="24">
        <v>145130</v>
      </c>
      <c r="M1265" s="20">
        <f t="shared" si="38"/>
        <v>27575</v>
      </c>
      <c r="N1265" s="24">
        <v>661224</v>
      </c>
      <c r="O1265" s="21">
        <f t="shared" si="39"/>
        <v>833929</v>
      </c>
    </row>
    <row r="1266" spans="1:15" s="16" customFormat="1" ht="29" x14ac:dyDescent="0.35">
      <c r="A1266" s="17" t="s">
        <v>266</v>
      </c>
      <c r="B1266" s="17" t="s">
        <v>4338</v>
      </c>
      <c r="C1266" s="17">
        <v>76109</v>
      </c>
      <c r="D1266" s="17" t="s">
        <v>5860</v>
      </c>
      <c r="E1266" s="19">
        <v>276109005709</v>
      </c>
      <c r="F1266" s="19" t="s">
        <v>5923</v>
      </c>
      <c r="G1266" s="19">
        <v>276109005709</v>
      </c>
      <c r="H1266" s="18" t="s">
        <v>5924</v>
      </c>
      <c r="I1266" s="18" t="s">
        <v>5925</v>
      </c>
      <c r="J1266" s="17" t="s">
        <v>535</v>
      </c>
      <c r="K1266" s="17">
        <v>1</v>
      </c>
      <c r="L1266" s="24">
        <v>145130</v>
      </c>
      <c r="M1266" s="20">
        <f t="shared" si="38"/>
        <v>27575</v>
      </c>
      <c r="N1266" s="24">
        <v>661224</v>
      </c>
      <c r="O1266" s="21">
        <f t="shared" si="39"/>
        <v>833929</v>
      </c>
    </row>
    <row r="1267" spans="1:15" s="16" customFormat="1" ht="29" x14ac:dyDescent="0.35">
      <c r="A1267" s="17" t="s">
        <v>266</v>
      </c>
      <c r="B1267" s="17" t="s">
        <v>9180</v>
      </c>
      <c r="C1267" s="17">
        <v>19473</v>
      </c>
      <c r="D1267" s="17" t="s">
        <v>5783</v>
      </c>
      <c r="E1267" s="19">
        <v>219473000590</v>
      </c>
      <c r="F1267" s="19" t="s">
        <v>5926</v>
      </c>
      <c r="G1267" s="19">
        <v>219473000590</v>
      </c>
      <c r="H1267" s="18" t="s">
        <v>5927</v>
      </c>
      <c r="I1267" s="18" t="s">
        <v>5928</v>
      </c>
      <c r="J1267" s="17" t="s">
        <v>535</v>
      </c>
      <c r="K1267" s="17">
        <v>1</v>
      </c>
      <c r="L1267" s="24">
        <v>145130</v>
      </c>
      <c r="M1267" s="20">
        <f t="shared" si="38"/>
        <v>27575</v>
      </c>
      <c r="N1267" s="24">
        <v>661224</v>
      </c>
      <c r="O1267" s="21">
        <f t="shared" si="39"/>
        <v>833929</v>
      </c>
    </row>
    <row r="1268" spans="1:15" s="16" customFormat="1" ht="29" x14ac:dyDescent="0.35">
      <c r="A1268" s="17" t="s">
        <v>266</v>
      </c>
      <c r="B1268" s="17" t="s">
        <v>9180</v>
      </c>
      <c r="C1268" s="17">
        <v>19212</v>
      </c>
      <c r="D1268" s="17" t="s">
        <v>5929</v>
      </c>
      <c r="E1268" s="19">
        <v>219212000185</v>
      </c>
      <c r="F1268" s="19" t="s">
        <v>5930</v>
      </c>
      <c r="G1268" s="19">
        <v>219212000185</v>
      </c>
      <c r="H1268" s="18" t="s">
        <v>5931</v>
      </c>
      <c r="I1268" s="18" t="s">
        <v>5932</v>
      </c>
      <c r="J1268" s="17" t="s">
        <v>535</v>
      </c>
      <c r="K1268" s="17">
        <v>1</v>
      </c>
      <c r="L1268" s="24">
        <v>145130</v>
      </c>
      <c r="M1268" s="20">
        <f t="shared" si="38"/>
        <v>27575</v>
      </c>
      <c r="N1268" s="24">
        <v>661224</v>
      </c>
      <c r="O1268" s="21">
        <f t="shared" si="39"/>
        <v>833929</v>
      </c>
    </row>
    <row r="1269" spans="1:15" s="16" customFormat="1" ht="43.5" x14ac:dyDescent="0.35">
      <c r="A1269" s="17" t="s">
        <v>266</v>
      </c>
      <c r="B1269" s="17" t="s">
        <v>4640</v>
      </c>
      <c r="C1269" s="17">
        <v>27205</v>
      </c>
      <c r="D1269" s="17" t="s">
        <v>5933</v>
      </c>
      <c r="E1269" s="19">
        <v>227205000296</v>
      </c>
      <c r="F1269" s="19" t="s">
        <v>5934</v>
      </c>
      <c r="G1269" s="19">
        <v>227205000296</v>
      </c>
      <c r="H1269" s="18" t="s">
        <v>5935</v>
      </c>
      <c r="I1269" s="18" t="s">
        <v>5936</v>
      </c>
      <c r="J1269" s="17" t="s">
        <v>535</v>
      </c>
      <c r="K1269" s="17">
        <v>1</v>
      </c>
      <c r="L1269" s="24">
        <v>145130</v>
      </c>
      <c r="M1269" s="20">
        <f t="shared" si="38"/>
        <v>27575</v>
      </c>
      <c r="N1269" s="24">
        <v>661224</v>
      </c>
      <c r="O1269" s="21">
        <f t="shared" si="39"/>
        <v>833929</v>
      </c>
    </row>
    <row r="1270" spans="1:15" s="16" customFormat="1" ht="43.5" x14ac:dyDescent="0.35">
      <c r="A1270" s="17" t="s">
        <v>266</v>
      </c>
      <c r="B1270" s="17" t="s">
        <v>4640</v>
      </c>
      <c r="C1270" s="17">
        <v>27425</v>
      </c>
      <c r="D1270" s="17" t="s">
        <v>5937</v>
      </c>
      <c r="E1270" s="19">
        <v>227001017777</v>
      </c>
      <c r="F1270" s="19" t="s">
        <v>5938</v>
      </c>
      <c r="G1270" s="19">
        <v>227001017777</v>
      </c>
      <c r="H1270" s="18" t="s">
        <v>5939</v>
      </c>
      <c r="I1270" s="18" t="s">
        <v>5940</v>
      </c>
      <c r="J1270" s="17" t="s">
        <v>523</v>
      </c>
      <c r="K1270" s="17">
        <v>1</v>
      </c>
      <c r="L1270" s="24">
        <v>145130</v>
      </c>
      <c r="M1270" s="20">
        <f t="shared" si="38"/>
        <v>27575</v>
      </c>
      <c r="N1270" s="24">
        <v>661224</v>
      </c>
      <c r="O1270" s="21">
        <f t="shared" si="39"/>
        <v>833929</v>
      </c>
    </row>
    <row r="1271" spans="1:15" s="16" customFormat="1" ht="29" x14ac:dyDescent="0.35">
      <c r="A1271" s="17" t="s">
        <v>266</v>
      </c>
      <c r="B1271" s="17" t="s">
        <v>832</v>
      </c>
      <c r="C1271" s="17">
        <v>52612</v>
      </c>
      <c r="D1271" s="17" t="s">
        <v>5941</v>
      </c>
      <c r="E1271" s="19">
        <v>452612000806</v>
      </c>
      <c r="F1271" s="19" t="s">
        <v>5942</v>
      </c>
      <c r="G1271" s="19">
        <v>452612000806</v>
      </c>
      <c r="H1271" s="18" t="s">
        <v>5943</v>
      </c>
      <c r="I1271" s="18" t="s">
        <v>5944</v>
      </c>
      <c r="J1271" s="17" t="s">
        <v>535</v>
      </c>
      <c r="K1271" s="17">
        <v>1</v>
      </c>
      <c r="L1271" s="24">
        <v>145130</v>
      </c>
      <c r="M1271" s="20">
        <f t="shared" si="38"/>
        <v>27575</v>
      </c>
      <c r="N1271" s="24">
        <v>661224</v>
      </c>
      <c r="O1271" s="21">
        <f t="shared" si="39"/>
        <v>833929</v>
      </c>
    </row>
    <row r="1272" spans="1:15" s="16" customFormat="1" ht="58" x14ac:dyDescent="0.35">
      <c r="A1272" s="17" t="s">
        <v>266</v>
      </c>
      <c r="B1272" s="17" t="s">
        <v>832</v>
      </c>
      <c r="C1272" s="17">
        <v>52540</v>
      </c>
      <c r="D1272" s="17" t="s">
        <v>5945</v>
      </c>
      <c r="E1272" s="19">
        <v>252540000751</v>
      </c>
      <c r="F1272" s="19" t="s">
        <v>5946</v>
      </c>
      <c r="G1272" s="19">
        <v>252540000751</v>
      </c>
      <c r="H1272" s="18" t="s">
        <v>5947</v>
      </c>
      <c r="I1272" s="18" t="s">
        <v>5948</v>
      </c>
      <c r="J1272" s="17" t="s">
        <v>535</v>
      </c>
      <c r="K1272" s="17">
        <v>1</v>
      </c>
      <c r="L1272" s="24">
        <v>145130</v>
      </c>
      <c r="M1272" s="20">
        <f t="shared" si="38"/>
        <v>27575</v>
      </c>
      <c r="N1272" s="24">
        <v>661224</v>
      </c>
      <c r="O1272" s="21">
        <f t="shared" si="39"/>
        <v>833929</v>
      </c>
    </row>
    <row r="1273" spans="1:15" s="16" customFormat="1" ht="58" x14ac:dyDescent="0.35">
      <c r="A1273" s="17" t="s">
        <v>266</v>
      </c>
      <c r="B1273" s="17" t="s">
        <v>4236</v>
      </c>
      <c r="C1273" s="17">
        <v>13244</v>
      </c>
      <c r="D1273" s="17" t="s">
        <v>5846</v>
      </c>
      <c r="E1273" s="19">
        <v>213244001100</v>
      </c>
      <c r="F1273" s="19" t="s">
        <v>5949</v>
      </c>
      <c r="G1273" s="19">
        <v>213244001100</v>
      </c>
      <c r="H1273" s="18" t="s">
        <v>5949</v>
      </c>
      <c r="I1273" s="18" t="s">
        <v>5950</v>
      </c>
      <c r="J1273" s="17" t="s">
        <v>535</v>
      </c>
      <c r="K1273" s="17">
        <v>1</v>
      </c>
      <c r="L1273" s="24">
        <v>145130</v>
      </c>
      <c r="M1273" s="20">
        <f t="shared" si="38"/>
        <v>27575</v>
      </c>
      <c r="N1273" s="24">
        <v>661224</v>
      </c>
      <c r="O1273" s="21">
        <f t="shared" si="39"/>
        <v>833929</v>
      </c>
    </row>
    <row r="1274" spans="1:15" s="16" customFormat="1" ht="29" x14ac:dyDescent="0.35">
      <c r="A1274" s="17" t="s">
        <v>266</v>
      </c>
      <c r="B1274" s="17" t="s">
        <v>9180</v>
      </c>
      <c r="C1274" s="17">
        <v>19142</v>
      </c>
      <c r="D1274" s="17" t="s">
        <v>5840</v>
      </c>
      <c r="E1274" s="19">
        <v>219142000310</v>
      </c>
      <c r="F1274" s="19" t="s">
        <v>5951</v>
      </c>
      <c r="G1274" s="19">
        <v>219142000310</v>
      </c>
      <c r="H1274" s="18" t="s">
        <v>5952</v>
      </c>
      <c r="I1274" s="18" t="s">
        <v>5953</v>
      </c>
      <c r="J1274" s="17" t="s">
        <v>535</v>
      </c>
      <c r="K1274" s="17">
        <v>1</v>
      </c>
      <c r="L1274" s="24">
        <v>145130</v>
      </c>
      <c r="M1274" s="20">
        <f t="shared" si="38"/>
        <v>27575</v>
      </c>
      <c r="N1274" s="24">
        <v>661224</v>
      </c>
      <c r="O1274" s="21">
        <f t="shared" si="39"/>
        <v>833929</v>
      </c>
    </row>
    <row r="1275" spans="1:15" s="16" customFormat="1" ht="72.5" x14ac:dyDescent="0.35">
      <c r="A1275" s="17" t="s">
        <v>266</v>
      </c>
      <c r="B1275" s="17" t="s">
        <v>4448</v>
      </c>
      <c r="C1275" s="17">
        <v>20570</v>
      </c>
      <c r="D1275" s="17" t="s">
        <v>5634</v>
      </c>
      <c r="E1275" s="19">
        <v>120001002240</v>
      </c>
      <c r="F1275" s="19" t="s">
        <v>5954</v>
      </c>
      <c r="G1275" s="19">
        <v>120001002240</v>
      </c>
      <c r="H1275" s="18" t="s">
        <v>5955</v>
      </c>
      <c r="I1275" s="18" t="s">
        <v>5956</v>
      </c>
      <c r="J1275" s="17" t="s">
        <v>535</v>
      </c>
      <c r="K1275" s="17">
        <v>1</v>
      </c>
      <c r="L1275" s="24">
        <v>145130</v>
      </c>
      <c r="M1275" s="20">
        <f t="shared" si="38"/>
        <v>27575</v>
      </c>
      <c r="N1275" s="24">
        <v>661224</v>
      </c>
      <c r="O1275" s="21">
        <f t="shared" si="39"/>
        <v>833929</v>
      </c>
    </row>
    <row r="1276" spans="1:15" s="16" customFormat="1" ht="29" x14ac:dyDescent="0.35">
      <c r="A1276" s="17" t="s">
        <v>266</v>
      </c>
      <c r="B1276" s="17" t="s">
        <v>4338</v>
      </c>
      <c r="C1276" s="17">
        <v>76109</v>
      </c>
      <c r="D1276" s="17" t="s">
        <v>5860</v>
      </c>
      <c r="E1276" s="19">
        <v>276109000910</v>
      </c>
      <c r="F1276" s="19" t="s">
        <v>5957</v>
      </c>
      <c r="G1276" s="19">
        <v>276109000910</v>
      </c>
      <c r="H1276" s="18" t="s">
        <v>5958</v>
      </c>
      <c r="I1276" s="18" t="s">
        <v>5959</v>
      </c>
      <c r="J1276" s="17" t="s">
        <v>535</v>
      </c>
      <c r="K1276" s="17">
        <v>1</v>
      </c>
      <c r="L1276" s="24">
        <v>145130</v>
      </c>
      <c r="M1276" s="20">
        <f t="shared" si="38"/>
        <v>27575</v>
      </c>
      <c r="N1276" s="24">
        <v>661224</v>
      </c>
      <c r="O1276" s="21">
        <f t="shared" si="39"/>
        <v>833929</v>
      </c>
    </row>
    <row r="1277" spans="1:15" s="16" customFormat="1" ht="29" x14ac:dyDescent="0.35">
      <c r="A1277" s="17" t="s">
        <v>266</v>
      </c>
      <c r="B1277" s="17" t="s">
        <v>9185</v>
      </c>
      <c r="C1277" s="17">
        <v>18094</v>
      </c>
      <c r="D1277" s="17" t="s">
        <v>5960</v>
      </c>
      <c r="E1277" s="19">
        <v>283094000833</v>
      </c>
      <c r="F1277" s="19" t="s">
        <v>5961</v>
      </c>
      <c r="G1277" s="19">
        <v>283094000833</v>
      </c>
      <c r="H1277" s="18" t="s">
        <v>3211</v>
      </c>
      <c r="I1277" s="18" t="s">
        <v>3212</v>
      </c>
      <c r="J1277" s="17" t="s">
        <v>535</v>
      </c>
      <c r="K1277" s="17">
        <v>1</v>
      </c>
      <c r="L1277" s="24">
        <v>145130</v>
      </c>
      <c r="M1277" s="20">
        <f t="shared" si="38"/>
        <v>27575</v>
      </c>
      <c r="N1277" s="24">
        <v>661224</v>
      </c>
      <c r="O1277" s="21">
        <f t="shared" si="39"/>
        <v>833929</v>
      </c>
    </row>
    <row r="1278" spans="1:15" s="16" customFormat="1" ht="29" x14ac:dyDescent="0.35">
      <c r="A1278" s="17" t="s">
        <v>266</v>
      </c>
      <c r="B1278" s="17" t="s">
        <v>9180</v>
      </c>
      <c r="C1278" s="17">
        <v>19418</v>
      </c>
      <c r="D1278" s="17" t="s">
        <v>5822</v>
      </c>
      <c r="E1278" s="19">
        <v>219418000891</v>
      </c>
      <c r="F1278" s="19" t="s">
        <v>5962</v>
      </c>
      <c r="G1278" s="19">
        <v>219418000891</v>
      </c>
      <c r="H1278" s="18" t="s">
        <v>5963</v>
      </c>
      <c r="I1278" s="18" t="s">
        <v>5964</v>
      </c>
      <c r="J1278" s="17" t="s">
        <v>535</v>
      </c>
      <c r="K1278" s="17">
        <v>1</v>
      </c>
      <c r="L1278" s="24">
        <v>145130</v>
      </c>
      <c r="M1278" s="20">
        <f t="shared" si="38"/>
        <v>27575</v>
      </c>
      <c r="N1278" s="24">
        <v>661224</v>
      </c>
      <c r="O1278" s="21">
        <f t="shared" si="39"/>
        <v>833929</v>
      </c>
    </row>
    <row r="1279" spans="1:15" s="16" customFormat="1" ht="43.5" x14ac:dyDescent="0.35">
      <c r="A1279" s="17" t="s">
        <v>266</v>
      </c>
      <c r="B1279" s="17" t="s">
        <v>4640</v>
      </c>
      <c r="C1279" s="17">
        <v>27800</v>
      </c>
      <c r="D1279" s="17" t="s">
        <v>5795</v>
      </c>
      <c r="E1279" s="19">
        <v>227800000721</v>
      </c>
      <c r="F1279" s="19" t="s">
        <v>5965</v>
      </c>
      <c r="G1279" s="19">
        <v>227800000721</v>
      </c>
      <c r="H1279" s="18" t="s">
        <v>5966</v>
      </c>
      <c r="I1279" s="18" t="s">
        <v>5967</v>
      </c>
      <c r="J1279" s="17" t="s">
        <v>535</v>
      </c>
      <c r="K1279" s="17">
        <v>1</v>
      </c>
      <c r="L1279" s="24">
        <v>145130</v>
      </c>
      <c r="M1279" s="20">
        <f t="shared" si="38"/>
        <v>27575</v>
      </c>
      <c r="N1279" s="24">
        <v>661224</v>
      </c>
      <c r="O1279" s="21">
        <f t="shared" si="39"/>
        <v>833929</v>
      </c>
    </row>
    <row r="1280" spans="1:15" s="16" customFormat="1" ht="43.5" x14ac:dyDescent="0.35">
      <c r="A1280" s="17" t="s">
        <v>266</v>
      </c>
      <c r="B1280" s="17" t="s">
        <v>4236</v>
      </c>
      <c r="C1280" s="17">
        <v>13744</v>
      </c>
      <c r="D1280" s="17" t="s">
        <v>5902</v>
      </c>
      <c r="E1280" s="19">
        <v>213744000096</v>
      </c>
      <c r="F1280" s="19" t="s">
        <v>5968</v>
      </c>
      <c r="G1280" s="19">
        <v>213744000096</v>
      </c>
      <c r="H1280" s="18" t="s">
        <v>5969</v>
      </c>
      <c r="I1280" s="18" t="s">
        <v>5970</v>
      </c>
      <c r="J1280" s="17" t="s">
        <v>535</v>
      </c>
      <c r="K1280" s="17">
        <v>1</v>
      </c>
      <c r="L1280" s="24">
        <v>145130</v>
      </c>
      <c r="M1280" s="20">
        <f t="shared" si="38"/>
        <v>27575</v>
      </c>
      <c r="N1280" s="24">
        <v>661224</v>
      </c>
      <c r="O1280" s="21">
        <f t="shared" si="39"/>
        <v>833929</v>
      </c>
    </row>
    <row r="1281" spans="1:15" s="16" customFormat="1" ht="29" x14ac:dyDescent="0.35">
      <c r="A1281" s="17" t="s">
        <v>266</v>
      </c>
      <c r="B1281" s="17" t="s">
        <v>9185</v>
      </c>
      <c r="C1281" s="17">
        <v>18610</v>
      </c>
      <c r="D1281" s="17" t="s">
        <v>5971</v>
      </c>
      <c r="E1281" s="19">
        <v>218610001098</v>
      </c>
      <c r="F1281" s="19" t="s">
        <v>5972</v>
      </c>
      <c r="G1281" s="19">
        <v>218610001098</v>
      </c>
      <c r="H1281" s="18" t="s">
        <v>5973</v>
      </c>
      <c r="I1281" s="18" t="s">
        <v>5974</v>
      </c>
      <c r="J1281" s="17" t="s">
        <v>535</v>
      </c>
      <c r="K1281" s="17">
        <v>1</v>
      </c>
      <c r="L1281" s="24">
        <v>145130</v>
      </c>
      <c r="M1281" s="20">
        <f t="shared" si="38"/>
        <v>27575</v>
      </c>
      <c r="N1281" s="24">
        <v>661224</v>
      </c>
      <c r="O1281" s="21">
        <f t="shared" si="39"/>
        <v>833929</v>
      </c>
    </row>
    <row r="1282" spans="1:15" s="16" customFormat="1" ht="29" x14ac:dyDescent="0.35">
      <c r="A1282" s="17" t="s">
        <v>266</v>
      </c>
      <c r="B1282" s="17" t="s">
        <v>9185</v>
      </c>
      <c r="C1282" s="17">
        <v>18753</v>
      </c>
      <c r="D1282" s="17" t="s">
        <v>5803</v>
      </c>
      <c r="E1282" s="19">
        <v>283753001541</v>
      </c>
      <c r="F1282" s="19" t="s">
        <v>5975</v>
      </c>
      <c r="G1282" s="19">
        <v>283753001541</v>
      </c>
      <c r="H1282" s="18" t="s">
        <v>5976</v>
      </c>
      <c r="I1282" s="18" t="s">
        <v>5977</v>
      </c>
      <c r="J1282" s="17" t="s">
        <v>535</v>
      </c>
      <c r="K1282" s="17">
        <v>1</v>
      </c>
      <c r="L1282" s="24">
        <v>145130</v>
      </c>
      <c r="M1282" s="20">
        <f t="shared" si="38"/>
        <v>27575</v>
      </c>
      <c r="N1282" s="24">
        <v>661224</v>
      </c>
      <c r="O1282" s="21">
        <f t="shared" si="39"/>
        <v>833929</v>
      </c>
    </row>
    <row r="1283" spans="1:15" s="16" customFormat="1" ht="29" x14ac:dyDescent="0.35">
      <c r="A1283" s="17" t="s">
        <v>266</v>
      </c>
      <c r="B1283" s="17" t="s">
        <v>9185</v>
      </c>
      <c r="C1283" s="17">
        <v>18753</v>
      </c>
      <c r="D1283" s="17" t="s">
        <v>5803</v>
      </c>
      <c r="E1283" s="19">
        <v>218753000211</v>
      </c>
      <c r="F1283" s="19" t="s">
        <v>5978</v>
      </c>
      <c r="G1283" s="19">
        <v>218753000211</v>
      </c>
      <c r="H1283" s="18" t="s">
        <v>1707</v>
      </c>
      <c r="I1283" s="18" t="s">
        <v>1272</v>
      </c>
      <c r="J1283" s="17" t="s">
        <v>535</v>
      </c>
      <c r="K1283" s="17">
        <v>1</v>
      </c>
      <c r="L1283" s="24">
        <v>145130</v>
      </c>
      <c r="M1283" s="20">
        <f t="shared" si="38"/>
        <v>27575</v>
      </c>
      <c r="N1283" s="24">
        <v>661224</v>
      </c>
      <c r="O1283" s="21">
        <f t="shared" si="39"/>
        <v>833929</v>
      </c>
    </row>
    <row r="1284" spans="1:15" s="16" customFormat="1" ht="29" x14ac:dyDescent="0.35">
      <c r="A1284" s="17" t="s">
        <v>266</v>
      </c>
      <c r="B1284" s="17" t="s">
        <v>9185</v>
      </c>
      <c r="C1284" s="17">
        <v>18150</v>
      </c>
      <c r="D1284" s="17" t="s">
        <v>5979</v>
      </c>
      <c r="E1284" s="19">
        <v>218150000578</v>
      </c>
      <c r="F1284" s="19" t="s">
        <v>5980</v>
      </c>
      <c r="G1284" s="19">
        <v>218150000578</v>
      </c>
      <c r="H1284" s="18" t="s">
        <v>5981</v>
      </c>
      <c r="I1284" s="18" t="s">
        <v>3775</v>
      </c>
      <c r="J1284" s="17" t="s">
        <v>535</v>
      </c>
      <c r="K1284" s="17">
        <v>1</v>
      </c>
      <c r="L1284" s="24">
        <v>145130</v>
      </c>
      <c r="M1284" s="20">
        <f t="shared" si="38"/>
        <v>27575</v>
      </c>
      <c r="N1284" s="24">
        <v>661224</v>
      </c>
      <c r="O1284" s="21">
        <f t="shared" si="39"/>
        <v>833929</v>
      </c>
    </row>
    <row r="1285" spans="1:15" s="16" customFormat="1" ht="43.5" x14ac:dyDescent="0.35">
      <c r="A1285" s="17" t="s">
        <v>266</v>
      </c>
      <c r="B1285" s="17" t="s">
        <v>9180</v>
      </c>
      <c r="C1285" s="17">
        <v>19473</v>
      </c>
      <c r="D1285" s="17" t="s">
        <v>5783</v>
      </c>
      <c r="E1285" s="19">
        <v>219473000018</v>
      </c>
      <c r="F1285" s="19" t="s">
        <v>5982</v>
      </c>
      <c r="G1285" s="19">
        <v>219473000018</v>
      </c>
      <c r="H1285" s="18" t="s">
        <v>5983</v>
      </c>
      <c r="I1285" s="18" t="s">
        <v>5984</v>
      </c>
      <c r="J1285" s="17" t="s">
        <v>535</v>
      </c>
      <c r="K1285" s="17">
        <v>1</v>
      </c>
      <c r="L1285" s="24">
        <v>145130</v>
      </c>
      <c r="M1285" s="20">
        <f t="shared" si="38"/>
        <v>27575</v>
      </c>
      <c r="N1285" s="24">
        <v>661224</v>
      </c>
      <c r="O1285" s="21">
        <f t="shared" si="39"/>
        <v>833929</v>
      </c>
    </row>
    <row r="1286" spans="1:15" s="16" customFormat="1" ht="29" x14ac:dyDescent="0.35">
      <c r="A1286" s="17" t="s">
        <v>266</v>
      </c>
      <c r="B1286" s="17" t="s">
        <v>4338</v>
      </c>
      <c r="C1286" s="17">
        <v>76109</v>
      </c>
      <c r="D1286" s="17" t="s">
        <v>5860</v>
      </c>
      <c r="E1286" s="19">
        <v>276109002661</v>
      </c>
      <c r="F1286" s="19" t="s">
        <v>5985</v>
      </c>
      <c r="G1286" s="19">
        <v>276109008392</v>
      </c>
      <c r="H1286" s="18" t="s">
        <v>5986</v>
      </c>
      <c r="I1286" s="18" t="s">
        <v>5987</v>
      </c>
      <c r="J1286" s="17" t="s">
        <v>535</v>
      </c>
      <c r="K1286" s="17">
        <v>1</v>
      </c>
      <c r="L1286" s="24">
        <v>145130</v>
      </c>
      <c r="M1286" s="20">
        <f t="shared" si="38"/>
        <v>27575</v>
      </c>
      <c r="N1286" s="24">
        <v>661224</v>
      </c>
      <c r="O1286" s="21">
        <f t="shared" si="39"/>
        <v>833929</v>
      </c>
    </row>
    <row r="1287" spans="1:15" s="16" customFormat="1" ht="29" x14ac:dyDescent="0.35">
      <c r="A1287" s="17" t="s">
        <v>266</v>
      </c>
      <c r="B1287" s="17" t="s">
        <v>9185</v>
      </c>
      <c r="C1287" s="17">
        <v>18247</v>
      </c>
      <c r="D1287" s="17" t="s">
        <v>5988</v>
      </c>
      <c r="E1287" s="19">
        <v>283247000501</v>
      </c>
      <c r="F1287" s="19" t="s">
        <v>5989</v>
      </c>
      <c r="G1287" s="19">
        <v>283247000501</v>
      </c>
      <c r="H1287" s="18" t="s">
        <v>5990</v>
      </c>
      <c r="I1287" s="18" t="s">
        <v>5991</v>
      </c>
      <c r="J1287" s="17" t="s">
        <v>535</v>
      </c>
      <c r="K1287" s="17">
        <v>1</v>
      </c>
      <c r="L1287" s="24">
        <v>145130</v>
      </c>
      <c r="M1287" s="20">
        <f t="shared" ref="M1287:M1350" si="40">ROUND(L1287*0.19,0)</f>
        <v>27575</v>
      </c>
      <c r="N1287" s="24">
        <v>661224</v>
      </c>
      <c r="O1287" s="21">
        <f t="shared" ref="O1287:O1350" si="41">+L1287+M1287+N1287</f>
        <v>833929</v>
      </c>
    </row>
    <row r="1288" spans="1:15" s="16" customFormat="1" ht="29" x14ac:dyDescent="0.35">
      <c r="A1288" s="17" t="s">
        <v>266</v>
      </c>
      <c r="B1288" s="17" t="s">
        <v>4338</v>
      </c>
      <c r="C1288" s="17">
        <v>76109</v>
      </c>
      <c r="D1288" s="17" t="s">
        <v>5860</v>
      </c>
      <c r="E1288" s="19">
        <v>276109001096</v>
      </c>
      <c r="F1288" s="19" t="s">
        <v>3915</v>
      </c>
      <c r="G1288" s="19">
        <v>276109001096</v>
      </c>
      <c r="H1288" s="18" t="s">
        <v>3915</v>
      </c>
      <c r="I1288" s="18" t="s">
        <v>5992</v>
      </c>
      <c r="J1288" s="17" t="s">
        <v>535</v>
      </c>
      <c r="K1288" s="17">
        <v>1</v>
      </c>
      <c r="L1288" s="24">
        <v>145130</v>
      </c>
      <c r="M1288" s="20">
        <f t="shared" si="40"/>
        <v>27575</v>
      </c>
      <c r="N1288" s="24">
        <v>661224</v>
      </c>
      <c r="O1288" s="21">
        <f t="shared" si="41"/>
        <v>833929</v>
      </c>
    </row>
    <row r="1289" spans="1:15" s="16" customFormat="1" ht="29" x14ac:dyDescent="0.35">
      <c r="A1289" s="17" t="s">
        <v>266</v>
      </c>
      <c r="B1289" s="17" t="s">
        <v>9185</v>
      </c>
      <c r="C1289" s="17">
        <v>18756</v>
      </c>
      <c r="D1289" s="17" t="s">
        <v>5993</v>
      </c>
      <c r="E1289" s="19">
        <v>283765000086</v>
      </c>
      <c r="F1289" s="19" t="s">
        <v>5994</v>
      </c>
      <c r="G1289" s="19">
        <v>283765000086</v>
      </c>
      <c r="H1289" s="18" t="s">
        <v>5995</v>
      </c>
      <c r="I1289" s="18" t="s">
        <v>5996</v>
      </c>
      <c r="J1289" s="17" t="s">
        <v>535</v>
      </c>
      <c r="K1289" s="17">
        <v>1</v>
      </c>
      <c r="L1289" s="24">
        <v>145130</v>
      </c>
      <c r="M1289" s="20">
        <f t="shared" si="40"/>
        <v>27575</v>
      </c>
      <c r="N1289" s="24">
        <v>661224</v>
      </c>
      <c r="O1289" s="21">
        <f t="shared" si="41"/>
        <v>833929</v>
      </c>
    </row>
    <row r="1290" spans="1:15" s="16" customFormat="1" ht="29" x14ac:dyDescent="0.35">
      <c r="A1290" s="17" t="s">
        <v>266</v>
      </c>
      <c r="B1290" s="17" t="s">
        <v>9180</v>
      </c>
      <c r="C1290" s="17">
        <v>19450</v>
      </c>
      <c r="D1290" s="17" t="s">
        <v>5997</v>
      </c>
      <c r="E1290" s="19">
        <v>419450001270</v>
      </c>
      <c r="F1290" s="19" t="s">
        <v>5998</v>
      </c>
      <c r="G1290" s="19">
        <v>419450001270</v>
      </c>
      <c r="H1290" s="18" t="s">
        <v>5999</v>
      </c>
      <c r="I1290" s="18" t="s">
        <v>6000</v>
      </c>
      <c r="J1290" s="17" t="s">
        <v>535</v>
      </c>
      <c r="K1290" s="17">
        <v>1</v>
      </c>
      <c r="L1290" s="24">
        <v>145130</v>
      </c>
      <c r="M1290" s="20">
        <f t="shared" si="40"/>
        <v>27575</v>
      </c>
      <c r="N1290" s="24">
        <v>661224</v>
      </c>
      <c r="O1290" s="21">
        <f t="shared" si="41"/>
        <v>833929</v>
      </c>
    </row>
    <row r="1291" spans="1:15" s="16" customFormat="1" ht="29" x14ac:dyDescent="0.35">
      <c r="A1291" s="17" t="s">
        <v>266</v>
      </c>
      <c r="B1291" s="17" t="s">
        <v>9180</v>
      </c>
      <c r="C1291" s="17">
        <v>19256</v>
      </c>
      <c r="D1291" s="17" t="s">
        <v>4618</v>
      </c>
      <c r="E1291" s="19">
        <v>219256000743</v>
      </c>
      <c r="F1291" s="19" t="s">
        <v>6001</v>
      </c>
      <c r="G1291" s="19">
        <v>219256000743</v>
      </c>
      <c r="H1291" s="18" t="s">
        <v>6002</v>
      </c>
      <c r="I1291" s="18" t="s">
        <v>6003</v>
      </c>
      <c r="J1291" s="17" t="s">
        <v>535</v>
      </c>
      <c r="K1291" s="17">
        <v>1</v>
      </c>
      <c r="L1291" s="24">
        <v>145130</v>
      </c>
      <c r="M1291" s="20">
        <f t="shared" si="40"/>
        <v>27575</v>
      </c>
      <c r="N1291" s="24">
        <v>661224</v>
      </c>
      <c r="O1291" s="21">
        <f t="shared" si="41"/>
        <v>833929</v>
      </c>
    </row>
    <row r="1292" spans="1:15" s="16" customFormat="1" ht="72.5" x14ac:dyDescent="0.35">
      <c r="A1292" s="17" t="s">
        <v>266</v>
      </c>
      <c r="B1292" s="17" t="s">
        <v>4236</v>
      </c>
      <c r="C1292" s="17">
        <v>13688</v>
      </c>
      <c r="D1292" s="17" t="s">
        <v>5897</v>
      </c>
      <c r="E1292" s="19">
        <v>213744000525</v>
      </c>
      <c r="F1292" s="19" t="s">
        <v>6004</v>
      </c>
      <c r="G1292" s="19">
        <v>213744000525</v>
      </c>
      <c r="H1292" s="18" t="s">
        <v>6005</v>
      </c>
      <c r="I1292" s="18" t="s">
        <v>6006</v>
      </c>
      <c r="J1292" s="17" t="s">
        <v>535</v>
      </c>
      <c r="K1292" s="17">
        <v>1</v>
      </c>
      <c r="L1292" s="24">
        <v>145130</v>
      </c>
      <c r="M1292" s="20">
        <f t="shared" si="40"/>
        <v>27575</v>
      </c>
      <c r="N1292" s="24">
        <v>661224</v>
      </c>
      <c r="O1292" s="21">
        <f t="shared" si="41"/>
        <v>833929</v>
      </c>
    </row>
    <row r="1293" spans="1:15" s="16" customFormat="1" ht="43.5" x14ac:dyDescent="0.35">
      <c r="A1293" s="17" t="s">
        <v>266</v>
      </c>
      <c r="B1293" s="17" t="s">
        <v>816</v>
      </c>
      <c r="C1293" s="17">
        <v>50450</v>
      </c>
      <c r="D1293" s="17" t="s">
        <v>5750</v>
      </c>
      <c r="E1293" s="19">
        <v>250450000198</v>
      </c>
      <c r="F1293" s="19" t="s">
        <v>6007</v>
      </c>
      <c r="G1293" s="19">
        <v>250450000198</v>
      </c>
      <c r="H1293" s="18" t="s">
        <v>6008</v>
      </c>
      <c r="I1293" s="18" t="s">
        <v>6009</v>
      </c>
      <c r="J1293" s="17" t="s">
        <v>535</v>
      </c>
      <c r="K1293" s="17">
        <v>1</v>
      </c>
      <c r="L1293" s="24">
        <v>145130</v>
      </c>
      <c r="M1293" s="20">
        <f t="shared" si="40"/>
        <v>27575</v>
      </c>
      <c r="N1293" s="24">
        <v>661224</v>
      </c>
      <c r="O1293" s="21">
        <f t="shared" si="41"/>
        <v>833929</v>
      </c>
    </row>
    <row r="1294" spans="1:15" s="16" customFormat="1" ht="43.5" x14ac:dyDescent="0.35">
      <c r="A1294" s="17" t="s">
        <v>266</v>
      </c>
      <c r="B1294" s="17" t="s">
        <v>832</v>
      </c>
      <c r="C1294" s="17">
        <v>52256</v>
      </c>
      <c r="D1294" s="17" t="s">
        <v>5877</v>
      </c>
      <c r="E1294" s="19">
        <v>252256000619</v>
      </c>
      <c r="F1294" s="19" t="s">
        <v>3246</v>
      </c>
      <c r="G1294" s="19">
        <v>252256000619</v>
      </c>
      <c r="H1294" s="18" t="s">
        <v>6010</v>
      </c>
      <c r="I1294" s="18" t="s">
        <v>6011</v>
      </c>
      <c r="J1294" s="17" t="s">
        <v>535</v>
      </c>
      <c r="K1294" s="17">
        <v>1</v>
      </c>
      <c r="L1294" s="24">
        <v>145130</v>
      </c>
      <c r="M1294" s="20">
        <f t="shared" si="40"/>
        <v>27575</v>
      </c>
      <c r="N1294" s="24">
        <v>661224</v>
      </c>
      <c r="O1294" s="21">
        <f t="shared" si="41"/>
        <v>833929</v>
      </c>
    </row>
    <row r="1295" spans="1:15" s="16" customFormat="1" ht="29" x14ac:dyDescent="0.35">
      <c r="A1295" s="17" t="s">
        <v>266</v>
      </c>
      <c r="B1295" s="17" t="s">
        <v>9185</v>
      </c>
      <c r="C1295" s="17">
        <v>18753</v>
      </c>
      <c r="D1295" s="17" t="s">
        <v>5803</v>
      </c>
      <c r="E1295" s="19">
        <v>283753001613</v>
      </c>
      <c r="F1295" s="19" t="s">
        <v>6012</v>
      </c>
      <c r="G1295" s="19">
        <v>283753001613</v>
      </c>
      <c r="H1295" s="18" t="s">
        <v>6013</v>
      </c>
      <c r="I1295" s="18" t="s">
        <v>6014</v>
      </c>
      <c r="J1295" s="17" t="s">
        <v>535</v>
      </c>
      <c r="K1295" s="17">
        <v>1</v>
      </c>
      <c r="L1295" s="24">
        <v>145130</v>
      </c>
      <c r="M1295" s="20">
        <f t="shared" si="40"/>
        <v>27575</v>
      </c>
      <c r="N1295" s="24">
        <v>661224</v>
      </c>
      <c r="O1295" s="21">
        <f t="shared" si="41"/>
        <v>833929</v>
      </c>
    </row>
    <row r="1296" spans="1:15" s="16" customFormat="1" ht="29" x14ac:dyDescent="0.35">
      <c r="A1296" s="17" t="s">
        <v>266</v>
      </c>
      <c r="B1296" s="17" t="s">
        <v>9185</v>
      </c>
      <c r="C1296" s="17">
        <v>18860</v>
      </c>
      <c r="D1296" s="17" t="s">
        <v>6015</v>
      </c>
      <c r="E1296" s="19">
        <v>218860001387</v>
      </c>
      <c r="F1296" s="19" t="s">
        <v>6016</v>
      </c>
      <c r="G1296" s="19">
        <v>218860001387</v>
      </c>
      <c r="H1296" s="18" t="s">
        <v>6017</v>
      </c>
      <c r="I1296" s="18" t="s">
        <v>6018</v>
      </c>
      <c r="J1296" s="17" t="s">
        <v>535</v>
      </c>
      <c r="K1296" s="17">
        <v>1</v>
      </c>
      <c r="L1296" s="24">
        <v>145130</v>
      </c>
      <c r="M1296" s="20">
        <f t="shared" si="40"/>
        <v>27575</v>
      </c>
      <c r="N1296" s="24">
        <v>661224</v>
      </c>
      <c r="O1296" s="21">
        <f t="shared" si="41"/>
        <v>833929</v>
      </c>
    </row>
    <row r="1297" spans="1:15" s="16" customFormat="1" ht="29" x14ac:dyDescent="0.35">
      <c r="A1297" s="17" t="s">
        <v>266</v>
      </c>
      <c r="B1297" s="17" t="s">
        <v>9185</v>
      </c>
      <c r="C1297" s="17">
        <v>18094</v>
      </c>
      <c r="D1297" s="17" t="s">
        <v>5960</v>
      </c>
      <c r="E1297" s="19">
        <v>283094000701</v>
      </c>
      <c r="F1297" s="19" t="s">
        <v>6019</v>
      </c>
      <c r="G1297" s="19">
        <v>283094000701</v>
      </c>
      <c r="H1297" s="18" t="s">
        <v>6020</v>
      </c>
      <c r="I1297" s="18" t="s">
        <v>6021</v>
      </c>
      <c r="J1297" s="17" t="s">
        <v>535</v>
      </c>
      <c r="K1297" s="17">
        <v>1</v>
      </c>
      <c r="L1297" s="24">
        <v>145130</v>
      </c>
      <c r="M1297" s="20">
        <f t="shared" si="40"/>
        <v>27575</v>
      </c>
      <c r="N1297" s="24">
        <v>661224</v>
      </c>
      <c r="O1297" s="21">
        <f t="shared" si="41"/>
        <v>833929</v>
      </c>
    </row>
    <row r="1298" spans="1:15" s="16" customFormat="1" ht="29" x14ac:dyDescent="0.35">
      <c r="A1298" s="17" t="s">
        <v>266</v>
      </c>
      <c r="B1298" s="17" t="s">
        <v>4241</v>
      </c>
      <c r="C1298" s="17">
        <v>86571</v>
      </c>
      <c r="D1298" s="17" t="s">
        <v>4855</v>
      </c>
      <c r="E1298" s="19">
        <v>286001002903</v>
      </c>
      <c r="F1298" s="19" t="s">
        <v>6022</v>
      </c>
      <c r="G1298" s="19">
        <v>286001002903</v>
      </c>
      <c r="H1298" s="18" t="s">
        <v>6023</v>
      </c>
      <c r="I1298" s="18" t="s">
        <v>6024</v>
      </c>
      <c r="J1298" s="17" t="s">
        <v>535</v>
      </c>
      <c r="K1298" s="17">
        <v>1</v>
      </c>
      <c r="L1298" s="24">
        <v>145130</v>
      </c>
      <c r="M1298" s="20">
        <f t="shared" si="40"/>
        <v>27575</v>
      </c>
      <c r="N1298" s="24">
        <v>661224</v>
      </c>
      <c r="O1298" s="21">
        <f t="shared" si="41"/>
        <v>833929</v>
      </c>
    </row>
    <row r="1299" spans="1:15" s="16" customFormat="1" ht="29" x14ac:dyDescent="0.35">
      <c r="A1299" s="17" t="s">
        <v>266</v>
      </c>
      <c r="B1299" s="17" t="s">
        <v>9185</v>
      </c>
      <c r="C1299" s="17">
        <v>18756</v>
      </c>
      <c r="D1299" s="17" t="s">
        <v>5993</v>
      </c>
      <c r="E1299" s="19">
        <v>218765001299</v>
      </c>
      <c r="F1299" s="19" t="s">
        <v>6025</v>
      </c>
      <c r="G1299" s="19">
        <v>218765001299</v>
      </c>
      <c r="H1299" s="18" t="s">
        <v>6026</v>
      </c>
      <c r="I1299" s="18" t="s">
        <v>6027</v>
      </c>
      <c r="J1299" s="17" t="s">
        <v>535</v>
      </c>
      <c r="K1299" s="17">
        <v>1</v>
      </c>
      <c r="L1299" s="24">
        <v>145130</v>
      </c>
      <c r="M1299" s="20">
        <f t="shared" si="40"/>
        <v>27575</v>
      </c>
      <c r="N1299" s="24">
        <v>1035000</v>
      </c>
      <c r="O1299" s="21">
        <f t="shared" si="41"/>
        <v>1207705</v>
      </c>
    </row>
    <row r="1300" spans="1:15" s="16" customFormat="1" ht="29" x14ac:dyDescent="0.35">
      <c r="A1300" s="17" t="s">
        <v>266</v>
      </c>
      <c r="B1300" s="17" t="s">
        <v>9185</v>
      </c>
      <c r="C1300" s="17">
        <v>18247</v>
      </c>
      <c r="D1300" s="17" t="s">
        <v>5988</v>
      </c>
      <c r="E1300" s="19">
        <v>283247000391</v>
      </c>
      <c r="F1300" s="19" t="s">
        <v>6028</v>
      </c>
      <c r="G1300" s="19">
        <v>283247000391</v>
      </c>
      <c r="H1300" s="18" t="s">
        <v>2856</v>
      </c>
      <c r="I1300" s="18" t="s">
        <v>6029</v>
      </c>
      <c r="J1300" s="17" t="s">
        <v>535</v>
      </c>
      <c r="K1300" s="17">
        <v>1</v>
      </c>
      <c r="L1300" s="24">
        <v>145130</v>
      </c>
      <c r="M1300" s="20">
        <f t="shared" si="40"/>
        <v>27575</v>
      </c>
      <c r="N1300" s="24">
        <v>1035000</v>
      </c>
      <c r="O1300" s="21">
        <f t="shared" si="41"/>
        <v>1207705</v>
      </c>
    </row>
    <row r="1301" spans="1:15" s="16" customFormat="1" ht="29" x14ac:dyDescent="0.35">
      <c r="A1301" s="17" t="s">
        <v>266</v>
      </c>
      <c r="B1301" s="17" t="s">
        <v>9185</v>
      </c>
      <c r="C1301" s="17">
        <v>18753</v>
      </c>
      <c r="D1301" s="17" t="s">
        <v>5803</v>
      </c>
      <c r="E1301" s="19">
        <v>218753000378</v>
      </c>
      <c r="F1301" s="19" t="s">
        <v>6030</v>
      </c>
      <c r="G1301" s="19">
        <v>218753000378</v>
      </c>
      <c r="H1301" s="18" t="s">
        <v>6031</v>
      </c>
      <c r="I1301" s="18" t="s">
        <v>6032</v>
      </c>
      <c r="J1301" s="17" t="s">
        <v>535</v>
      </c>
      <c r="K1301" s="17">
        <v>1</v>
      </c>
      <c r="L1301" s="24">
        <v>145130</v>
      </c>
      <c r="M1301" s="20">
        <f t="shared" si="40"/>
        <v>27575</v>
      </c>
      <c r="N1301" s="24">
        <v>661224</v>
      </c>
      <c r="O1301" s="21">
        <f t="shared" si="41"/>
        <v>833929</v>
      </c>
    </row>
    <row r="1302" spans="1:15" s="16" customFormat="1" ht="43.5" x14ac:dyDescent="0.35">
      <c r="A1302" s="17" t="s">
        <v>266</v>
      </c>
      <c r="B1302" s="17" t="s">
        <v>9185</v>
      </c>
      <c r="C1302" s="17">
        <v>18001</v>
      </c>
      <c r="D1302" s="17" t="s">
        <v>4959</v>
      </c>
      <c r="E1302" s="19">
        <v>218001000271</v>
      </c>
      <c r="F1302" s="19" t="s">
        <v>6033</v>
      </c>
      <c r="G1302" s="19">
        <v>218001000271</v>
      </c>
      <c r="H1302" s="18" t="s">
        <v>6033</v>
      </c>
      <c r="I1302" s="18" t="s">
        <v>6034</v>
      </c>
      <c r="J1302" s="17" t="s">
        <v>535</v>
      </c>
      <c r="K1302" s="17">
        <v>1</v>
      </c>
      <c r="L1302" s="24">
        <v>145130</v>
      </c>
      <c r="M1302" s="20">
        <f t="shared" si="40"/>
        <v>27575</v>
      </c>
      <c r="N1302" s="24">
        <v>661224</v>
      </c>
      <c r="O1302" s="21">
        <f t="shared" si="41"/>
        <v>833929</v>
      </c>
    </row>
    <row r="1303" spans="1:15" s="16" customFormat="1" ht="43.5" x14ac:dyDescent="0.35">
      <c r="A1303" s="17" t="s">
        <v>266</v>
      </c>
      <c r="B1303" s="17" t="s">
        <v>9185</v>
      </c>
      <c r="C1303" s="17">
        <v>18610</v>
      </c>
      <c r="D1303" s="17" t="s">
        <v>5971</v>
      </c>
      <c r="E1303" s="19">
        <v>218610002108</v>
      </c>
      <c r="F1303" s="19" t="s">
        <v>6035</v>
      </c>
      <c r="G1303" s="19">
        <v>218610002108</v>
      </c>
      <c r="H1303" s="18" t="s">
        <v>6036</v>
      </c>
      <c r="I1303" s="18" t="s">
        <v>6037</v>
      </c>
      <c r="J1303" s="17" t="s">
        <v>535</v>
      </c>
      <c r="K1303" s="17">
        <v>1</v>
      </c>
      <c r="L1303" s="24">
        <v>145130</v>
      </c>
      <c r="M1303" s="20">
        <f t="shared" si="40"/>
        <v>27575</v>
      </c>
      <c r="N1303" s="24">
        <v>661224</v>
      </c>
      <c r="O1303" s="21">
        <f t="shared" si="41"/>
        <v>833929</v>
      </c>
    </row>
    <row r="1304" spans="1:15" s="16" customFormat="1" ht="43.5" x14ac:dyDescent="0.35">
      <c r="A1304" s="17" t="s">
        <v>266</v>
      </c>
      <c r="B1304" s="17" t="s">
        <v>9185</v>
      </c>
      <c r="C1304" s="17">
        <v>18001</v>
      </c>
      <c r="D1304" s="17" t="s">
        <v>4959</v>
      </c>
      <c r="E1304" s="19">
        <v>283001000103</v>
      </c>
      <c r="F1304" s="19" t="s">
        <v>6038</v>
      </c>
      <c r="G1304" s="19">
        <v>283001000103</v>
      </c>
      <c r="H1304" s="18" t="s">
        <v>6038</v>
      </c>
      <c r="I1304" s="18" t="s">
        <v>6039</v>
      </c>
      <c r="J1304" s="17" t="s">
        <v>535</v>
      </c>
      <c r="K1304" s="17">
        <v>1</v>
      </c>
      <c r="L1304" s="24">
        <v>145130</v>
      </c>
      <c r="M1304" s="20">
        <f t="shared" si="40"/>
        <v>27575</v>
      </c>
      <c r="N1304" s="24">
        <v>661224</v>
      </c>
      <c r="O1304" s="21">
        <f t="shared" si="41"/>
        <v>833929</v>
      </c>
    </row>
    <row r="1305" spans="1:15" s="16" customFormat="1" ht="29" x14ac:dyDescent="0.35">
      <c r="A1305" s="17" t="s">
        <v>266</v>
      </c>
      <c r="B1305" s="17" t="s">
        <v>9185</v>
      </c>
      <c r="C1305" s="17">
        <v>18753</v>
      </c>
      <c r="D1305" s="17" t="s">
        <v>5803</v>
      </c>
      <c r="E1305" s="19">
        <v>283753001125</v>
      </c>
      <c r="F1305" s="19" t="s">
        <v>6040</v>
      </c>
      <c r="G1305" s="19">
        <v>283753001125</v>
      </c>
      <c r="H1305" s="18" t="s">
        <v>6041</v>
      </c>
      <c r="I1305" s="18" t="s">
        <v>6042</v>
      </c>
      <c r="J1305" s="17" t="s">
        <v>535</v>
      </c>
      <c r="K1305" s="17">
        <v>1</v>
      </c>
      <c r="L1305" s="24">
        <v>145130</v>
      </c>
      <c r="M1305" s="20">
        <f t="shared" si="40"/>
        <v>27575</v>
      </c>
      <c r="N1305" s="24">
        <v>661224</v>
      </c>
      <c r="O1305" s="21">
        <f t="shared" si="41"/>
        <v>833929</v>
      </c>
    </row>
    <row r="1306" spans="1:15" s="16" customFormat="1" ht="29" x14ac:dyDescent="0.35">
      <c r="A1306" s="17" t="s">
        <v>266</v>
      </c>
      <c r="B1306" s="17" t="s">
        <v>4338</v>
      </c>
      <c r="C1306" s="17">
        <v>76109</v>
      </c>
      <c r="D1306" s="17" t="s">
        <v>5860</v>
      </c>
      <c r="E1306" s="19">
        <v>276109001142</v>
      </c>
      <c r="F1306" s="19" t="s">
        <v>6043</v>
      </c>
      <c r="G1306" s="19">
        <v>276109001142</v>
      </c>
      <c r="H1306" s="18" t="s">
        <v>6043</v>
      </c>
      <c r="I1306" s="18" t="s">
        <v>1185</v>
      </c>
      <c r="J1306" s="17" t="s">
        <v>535</v>
      </c>
      <c r="K1306" s="17">
        <v>1</v>
      </c>
      <c r="L1306" s="24">
        <v>145130</v>
      </c>
      <c r="M1306" s="20">
        <f t="shared" si="40"/>
        <v>27575</v>
      </c>
      <c r="N1306" s="24">
        <v>661224</v>
      </c>
      <c r="O1306" s="21">
        <f t="shared" si="41"/>
        <v>833929</v>
      </c>
    </row>
    <row r="1307" spans="1:15" s="16" customFormat="1" ht="29" x14ac:dyDescent="0.35">
      <c r="A1307" s="17" t="s">
        <v>298</v>
      </c>
      <c r="B1307" s="17" t="s">
        <v>520</v>
      </c>
      <c r="C1307" s="17">
        <v>5045</v>
      </c>
      <c r="D1307" s="17" t="s">
        <v>1261</v>
      </c>
      <c r="E1307" s="19">
        <v>205045000193</v>
      </c>
      <c r="F1307" s="19" t="s">
        <v>1268</v>
      </c>
      <c r="G1307" s="19">
        <v>205045000380</v>
      </c>
      <c r="H1307" s="18" t="s">
        <v>1277</v>
      </c>
      <c r="I1307" s="18" t="s">
        <v>1278</v>
      </c>
      <c r="J1307" s="17" t="s">
        <v>535</v>
      </c>
      <c r="K1307" s="17">
        <v>1</v>
      </c>
      <c r="L1307" s="24">
        <v>145130</v>
      </c>
      <c r="M1307" s="20">
        <f t="shared" si="40"/>
        <v>27575</v>
      </c>
      <c r="N1307" s="24">
        <v>661224</v>
      </c>
      <c r="O1307" s="21">
        <f t="shared" si="41"/>
        <v>833929</v>
      </c>
    </row>
    <row r="1308" spans="1:15" s="16" customFormat="1" ht="29" x14ac:dyDescent="0.35">
      <c r="A1308" s="17" t="s">
        <v>298</v>
      </c>
      <c r="B1308" s="17" t="s">
        <v>520</v>
      </c>
      <c r="C1308" s="17">
        <v>5045</v>
      </c>
      <c r="D1308" s="17" t="s">
        <v>1261</v>
      </c>
      <c r="E1308" s="19">
        <v>205045000665</v>
      </c>
      <c r="F1308" s="19" t="s">
        <v>1270</v>
      </c>
      <c r="G1308" s="19">
        <v>205045000665</v>
      </c>
      <c r="H1308" s="18" t="s">
        <v>1270</v>
      </c>
      <c r="I1308" s="18" t="s">
        <v>1286</v>
      </c>
      <c r="J1308" s="17" t="s">
        <v>535</v>
      </c>
      <c r="K1308" s="17">
        <v>1</v>
      </c>
      <c r="L1308" s="24">
        <v>145130</v>
      </c>
      <c r="M1308" s="20">
        <f t="shared" si="40"/>
        <v>27575</v>
      </c>
      <c r="N1308" s="24">
        <v>631613</v>
      </c>
      <c r="O1308" s="21">
        <f t="shared" si="41"/>
        <v>804318</v>
      </c>
    </row>
    <row r="1309" spans="1:15" s="16" customFormat="1" ht="29" x14ac:dyDescent="0.35">
      <c r="A1309" s="17" t="s">
        <v>298</v>
      </c>
      <c r="B1309" s="17" t="s">
        <v>520</v>
      </c>
      <c r="C1309" s="17">
        <v>5045</v>
      </c>
      <c r="D1309" s="17" t="s">
        <v>1261</v>
      </c>
      <c r="E1309" s="19">
        <v>205045000193</v>
      </c>
      <c r="F1309" s="19" t="s">
        <v>1268</v>
      </c>
      <c r="G1309" s="19">
        <v>205045000771</v>
      </c>
      <c r="H1309" s="18" t="s">
        <v>1292</v>
      </c>
      <c r="I1309" s="18" t="s">
        <v>1293</v>
      </c>
      <c r="J1309" s="17" t="s">
        <v>535</v>
      </c>
      <c r="K1309" s="17">
        <v>1</v>
      </c>
      <c r="L1309" s="24">
        <v>145130</v>
      </c>
      <c r="M1309" s="20">
        <f t="shared" si="40"/>
        <v>27575</v>
      </c>
      <c r="N1309" s="24">
        <v>631613</v>
      </c>
      <c r="O1309" s="21">
        <f t="shared" si="41"/>
        <v>804318</v>
      </c>
    </row>
    <row r="1310" spans="1:15" s="16" customFormat="1" ht="29" x14ac:dyDescent="0.35">
      <c r="A1310" s="17" t="s">
        <v>298</v>
      </c>
      <c r="B1310" s="17" t="s">
        <v>520</v>
      </c>
      <c r="C1310" s="17">
        <v>5045</v>
      </c>
      <c r="D1310" s="17" t="s">
        <v>1261</v>
      </c>
      <c r="E1310" s="19">
        <v>205045000665</v>
      </c>
      <c r="F1310" s="19" t="s">
        <v>1270</v>
      </c>
      <c r="G1310" s="19">
        <v>205045010601</v>
      </c>
      <c r="H1310" s="18" t="s">
        <v>1327</v>
      </c>
      <c r="I1310" s="18" t="s">
        <v>1328</v>
      </c>
      <c r="J1310" s="17" t="s">
        <v>535</v>
      </c>
      <c r="K1310" s="17">
        <v>1</v>
      </c>
      <c r="L1310" s="24">
        <v>145130</v>
      </c>
      <c r="M1310" s="20">
        <f t="shared" si="40"/>
        <v>27575</v>
      </c>
      <c r="N1310" s="24">
        <v>661224</v>
      </c>
      <c r="O1310" s="21">
        <f t="shared" si="41"/>
        <v>833929</v>
      </c>
    </row>
    <row r="1311" spans="1:15" s="16" customFormat="1" ht="29" x14ac:dyDescent="0.35">
      <c r="A1311" s="17" t="s">
        <v>298</v>
      </c>
      <c r="B1311" s="17" t="s">
        <v>520</v>
      </c>
      <c r="C1311" s="17">
        <v>5045</v>
      </c>
      <c r="D1311" s="17" t="s">
        <v>1261</v>
      </c>
      <c r="E1311" s="19">
        <v>205045000193</v>
      </c>
      <c r="F1311" s="19" t="s">
        <v>1268</v>
      </c>
      <c r="G1311" s="19">
        <v>205045010717</v>
      </c>
      <c r="H1311" s="18" t="s">
        <v>1342</v>
      </c>
      <c r="I1311" s="18" t="s">
        <v>1343</v>
      </c>
      <c r="J1311" s="17" t="s">
        <v>535</v>
      </c>
      <c r="K1311" s="17">
        <v>1</v>
      </c>
      <c r="L1311" s="24">
        <v>145130</v>
      </c>
      <c r="M1311" s="20">
        <f t="shared" si="40"/>
        <v>27575</v>
      </c>
      <c r="N1311" s="24">
        <v>661224</v>
      </c>
      <c r="O1311" s="21">
        <f t="shared" si="41"/>
        <v>833929</v>
      </c>
    </row>
    <row r="1312" spans="1:15" s="16" customFormat="1" ht="29" x14ac:dyDescent="0.35">
      <c r="A1312" s="17" t="s">
        <v>298</v>
      </c>
      <c r="B1312" s="17" t="s">
        <v>520</v>
      </c>
      <c r="C1312" s="17">
        <v>5045</v>
      </c>
      <c r="D1312" s="17" t="s">
        <v>1261</v>
      </c>
      <c r="E1312" s="19">
        <v>205045000665</v>
      </c>
      <c r="F1312" s="19" t="s">
        <v>1270</v>
      </c>
      <c r="G1312" s="19">
        <v>205045010750</v>
      </c>
      <c r="H1312" s="18" t="s">
        <v>1348</v>
      </c>
      <c r="I1312" s="18" t="s">
        <v>1349</v>
      </c>
      <c r="J1312" s="17" t="s">
        <v>535</v>
      </c>
      <c r="K1312" s="17">
        <v>1</v>
      </c>
      <c r="L1312" s="24">
        <v>145130</v>
      </c>
      <c r="M1312" s="20">
        <f t="shared" si="40"/>
        <v>27575</v>
      </c>
      <c r="N1312" s="24">
        <v>661224</v>
      </c>
      <c r="O1312" s="21">
        <f t="shared" si="41"/>
        <v>833929</v>
      </c>
    </row>
    <row r="1313" spans="1:15" s="16" customFormat="1" ht="29" x14ac:dyDescent="0.35">
      <c r="A1313" s="17" t="s">
        <v>298</v>
      </c>
      <c r="B1313" s="17" t="s">
        <v>520</v>
      </c>
      <c r="C1313" s="17">
        <v>5837</v>
      </c>
      <c r="D1313" s="17" t="s">
        <v>582</v>
      </c>
      <c r="E1313" s="19">
        <v>205837001880</v>
      </c>
      <c r="F1313" s="19" t="s">
        <v>2159</v>
      </c>
      <c r="G1313" s="19">
        <v>205837000620</v>
      </c>
      <c r="H1313" s="18" t="s">
        <v>2203</v>
      </c>
      <c r="I1313" s="18" t="s">
        <v>2204</v>
      </c>
      <c r="J1313" s="17" t="s">
        <v>535</v>
      </c>
      <c r="K1313" s="17">
        <v>1</v>
      </c>
      <c r="L1313" s="24">
        <v>145130</v>
      </c>
      <c r="M1313" s="20">
        <f t="shared" si="40"/>
        <v>27575</v>
      </c>
      <c r="N1313" s="24">
        <v>661224</v>
      </c>
      <c r="O1313" s="21">
        <f t="shared" si="41"/>
        <v>833929</v>
      </c>
    </row>
    <row r="1314" spans="1:15" s="16" customFormat="1" ht="29" x14ac:dyDescent="0.35">
      <c r="A1314" s="17" t="s">
        <v>298</v>
      </c>
      <c r="B1314" s="17" t="s">
        <v>520</v>
      </c>
      <c r="C1314" s="17">
        <v>5837</v>
      </c>
      <c r="D1314" s="17" t="s">
        <v>582</v>
      </c>
      <c r="E1314" s="19">
        <v>205837001821</v>
      </c>
      <c r="F1314" s="19" t="s">
        <v>2205</v>
      </c>
      <c r="G1314" s="19">
        <v>205837001855</v>
      </c>
      <c r="H1314" s="18" t="s">
        <v>2226</v>
      </c>
      <c r="I1314" s="18" t="s">
        <v>2227</v>
      </c>
      <c r="J1314" s="17" t="s">
        <v>535</v>
      </c>
      <c r="K1314" s="17">
        <v>1</v>
      </c>
      <c r="L1314" s="24">
        <v>145130</v>
      </c>
      <c r="M1314" s="20">
        <f t="shared" si="40"/>
        <v>27575</v>
      </c>
      <c r="N1314" s="24">
        <v>444517</v>
      </c>
      <c r="O1314" s="21">
        <f t="shared" si="41"/>
        <v>617222</v>
      </c>
    </row>
    <row r="1315" spans="1:15" s="16" customFormat="1" ht="29" x14ac:dyDescent="0.35">
      <c r="A1315" s="17" t="s">
        <v>298</v>
      </c>
      <c r="B1315" s="17" t="s">
        <v>520</v>
      </c>
      <c r="C1315" s="17">
        <v>5837</v>
      </c>
      <c r="D1315" s="17" t="s">
        <v>582</v>
      </c>
      <c r="E1315" s="19">
        <v>205837001880</v>
      </c>
      <c r="F1315" s="19" t="s">
        <v>2159</v>
      </c>
      <c r="G1315" s="19">
        <v>205837006834</v>
      </c>
      <c r="H1315" s="18" t="s">
        <v>2410</v>
      </c>
      <c r="I1315" s="18" t="s">
        <v>2411</v>
      </c>
      <c r="J1315" s="17" t="s">
        <v>535</v>
      </c>
      <c r="K1315" s="17">
        <v>1</v>
      </c>
      <c r="L1315" s="24">
        <v>145130</v>
      </c>
      <c r="M1315" s="20">
        <f t="shared" si="40"/>
        <v>27575</v>
      </c>
      <c r="N1315" s="24">
        <v>661224</v>
      </c>
      <c r="O1315" s="21">
        <f t="shared" si="41"/>
        <v>833929</v>
      </c>
    </row>
    <row r="1316" spans="1:15" s="16" customFormat="1" ht="29" x14ac:dyDescent="0.35">
      <c r="A1316" s="17" t="s">
        <v>298</v>
      </c>
      <c r="B1316" s="17" t="s">
        <v>727</v>
      </c>
      <c r="C1316" s="17">
        <v>20621</v>
      </c>
      <c r="D1316" s="17" t="s">
        <v>3006</v>
      </c>
      <c r="E1316" s="19">
        <v>220621000683</v>
      </c>
      <c r="F1316" s="19" t="s">
        <v>3007</v>
      </c>
      <c r="G1316" s="19">
        <v>220621000012</v>
      </c>
      <c r="H1316" s="18" t="s">
        <v>3008</v>
      </c>
      <c r="I1316" s="18" t="s">
        <v>1982</v>
      </c>
      <c r="J1316" s="17" t="s">
        <v>535</v>
      </c>
      <c r="K1316" s="17">
        <v>1</v>
      </c>
      <c r="L1316" s="24">
        <v>145130</v>
      </c>
      <c r="M1316" s="20">
        <f t="shared" si="40"/>
        <v>27575</v>
      </c>
      <c r="N1316" s="24">
        <v>661224</v>
      </c>
      <c r="O1316" s="21">
        <f t="shared" si="41"/>
        <v>833929</v>
      </c>
    </row>
    <row r="1317" spans="1:15" s="16" customFormat="1" ht="29" x14ac:dyDescent="0.35">
      <c r="A1317" s="17" t="s">
        <v>298</v>
      </c>
      <c r="B1317" s="17" t="s">
        <v>727</v>
      </c>
      <c r="C1317" s="17">
        <v>20621</v>
      </c>
      <c r="D1317" s="17" t="s">
        <v>3006</v>
      </c>
      <c r="E1317" s="19">
        <v>220621001108</v>
      </c>
      <c r="F1317" s="19" t="s">
        <v>3009</v>
      </c>
      <c r="G1317" s="19">
        <v>220621000021</v>
      </c>
      <c r="H1317" s="18" t="s">
        <v>3010</v>
      </c>
      <c r="I1317" s="18" t="s">
        <v>3011</v>
      </c>
      <c r="J1317" s="17" t="s">
        <v>535</v>
      </c>
      <c r="K1317" s="17">
        <v>1</v>
      </c>
      <c r="L1317" s="24">
        <v>145130</v>
      </c>
      <c r="M1317" s="20">
        <f t="shared" si="40"/>
        <v>27575</v>
      </c>
      <c r="N1317" s="24">
        <v>661224</v>
      </c>
      <c r="O1317" s="21">
        <f t="shared" si="41"/>
        <v>833929</v>
      </c>
    </row>
    <row r="1318" spans="1:15" s="16" customFormat="1" ht="29" x14ac:dyDescent="0.35">
      <c r="A1318" s="17" t="s">
        <v>298</v>
      </c>
      <c r="B1318" s="17" t="s">
        <v>727</v>
      </c>
      <c r="C1318" s="17">
        <v>20621</v>
      </c>
      <c r="D1318" s="17" t="s">
        <v>3006</v>
      </c>
      <c r="E1318" s="19">
        <v>220621001108</v>
      </c>
      <c r="F1318" s="19" t="s">
        <v>3009</v>
      </c>
      <c r="G1318" s="19">
        <v>220621000039</v>
      </c>
      <c r="H1318" s="18" t="s">
        <v>3012</v>
      </c>
      <c r="I1318" s="18" t="s">
        <v>3013</v>
      </c>
      <c r="J1318" s="17" t="s">
        <v>535</v>
      </c>
      <c r="K1318" s="17">
        <v>1</v>
      </c>
      <c r="L1318" s="24">
        <v>145130</v>
      </c>
      <c r="M1318" s="20">
        <f t="shared" si="40"/>
        <v>27575</v>
      </c>
      <c r="N1318" s="24">
        <v>444517</v>
      </c>
      <c r="O1318" s="21">
        <f t="shared" si="41"/>
        <v>617222</v>
      </c>
    </row>
    <row r="1319" spans="1:15" s="16" customFormat="1" ht="29" x14ac:dyDescent="0.35">
      <c r="A1319" s="17" t="s">
        <v>298</v>
      </c>
      <c r="B1319" s="17" t="s">
        <v>727</v>
      </c>
      <c r="C1319" s="17">
        <v>20621</v>
      </c>
      <c r="D1319" s="17" t="s">
        <v>3006</v>
      </c>
      <c r="E1319" s="19">
        <v>220621000683</v>
      </c>
      <c r="F1319" s="19" t="s">
        <v>3007</v>
      </c>
      <c r="G1319" s="19">
        <v>220621000161</v>
      </c>
      <c r="H1319" s="18" t="s">
        <v>3014</v>
      </c>
      <c r="I1319" s="18" t="s">
        <v>3015</v>
      </c>
      <c r="J1319" s="17" t="s">
        <v>535</v>
      </c>
      <c r="K1319" s="17">
        <v>1</v>
      </c>
      <c r="L1319" s="24">
        <v>145130</v>
      </c>
      <c r="M1319" s="20">
        <f t="shared" si="40"/>
        <v>27575</v>
      </c>
      <c r="N1319" s="24">
        <v>444517</v>
      </c>
      <c r="O1319" s="21">
        <f t="shared" si="41"/>
        <v>617222</v>
      </c>
    </row>
    <row r="1320" spans="1:15" s="16" customFormat="1" ht="29" x14ac:dyDescent="0.35">
      <c r="A1320" s="17" t="s">
        <v>298</v>
      </c>
      <c r="B1320" s="17" t="s">
        <v>727</v>
      </c>
      <c r="C1320" s="17">
        <v>20621</v>
      </c>
      <c r="D1320" s="17" t="s">
        <v>3006</v>
      </c>
      <c r="E1320" s="19">
        <v>220621000683</v>
      </c>
      <c r="F1320" s="19" t="s">
        <v>3007</v>
      </c>
      <c r="G1320" s="19">
        <v>220621000811</v>
      </c>
      <c r="H1320" s="18" t="s">
        <v>3017</v>
      </c>
      <c r="I1320" s="18" t="s">
        <v>3018</v>
      </c>
      <c r="J1320" s="17" t="s">
        <v>535</v>
      </c>
      <c r="K1320" s="17">
        <v>1</v>
      </c>
      <c r="L1320" s="24">
        <v>145130</v>
      </c>
      <c r="M1320" s="20">
        <f t="shared" si="40"/>
        <v>27575</v>
      </c>
      <c r="N1320" s="24">
        <v>444517</v>
      </c>
      <c r="O1320" s="21">
        <f t="shared" si="41"/>
        <v>617222</v>
      </c>
    </row>
    <row r="1321" spans="1:15" s="16" customFormat="1" ht="29" x14ac:dyDescent="0.35">
      <c r="A1321" s="17" t="s">
        <v>298</v>
      </c>
      <c r="B1321" s="17" t="s">
        <v>727</v>
      </c>
      <c r="C1321" s="17">
        <v>20621</v>
      </c>
      <c r="D1321" s="17" t="s">
        <v>3006</v>
      </c>
      <c r="E1321" s="19">
        <v>220621013394</v>
      </c>
      <c r="F1321" s="19" t="s">
        <v>3019</v>
      </c>
      <c r="G1321" s="19">
        <v>220621000845</v>
      </c>
      <c r="H1321" s="18" t="s">
        <v>3020</v>
      </c>
      <c r="I1321" s="18" t="s">
        <v>3021</v>
      </c>
      <c r="J1321" s="17" t="s">
        <v>535</v>
      </c>
      <c r="K1321" s="17">
        <v>1</v>
      </c>
      <c r="L1321" s="24">
        <v>145130</v>
      </c>
      <c r="M1321" s="20">
        <f t="shared" si="40"/>
        <v>27575</v>
      </c>
      <c r="N1321" s="24">
        <v>1013333</v>
      </c>
      <c r="O1321" s="21">
        <f t="shared" si="41"/>
        <v>1186038</v>
      </c>
    </row>
    <row r="1322" spans="1:15" s="16" customFormat="1" ht="29" x14ac:dyDescent="0.35">
      <c r="A1322" s="17" t="s">
        <v>298</v>
      </c>
      <c r="B1322" s="17" t="s">
        <v>727</v>
      </c>
      <c r="C1322" s="17">
        <v>20621</v>
      </c>
      <c r="D1322" s="17" t="s">
        <v>3006</v>
      </c>
      <c r="E1322" s="19">
        <v>220621013394</v>
      </c>
      <c r="F1322" s="19" t="s">
        <v>3019</v>
      </c>
      <c r="G1322" s="19">
        <v>220621001051</v>
      </c>
      <c r="H1322" s="18" t="s">
        <v>3023</v>
      </c>
      <c r="I1322" s="18" t="s">
        <v>3024</v>
      </c>
      <c r="J1322" s="17" t="s">
        <v>535</v>
      </c>
      <c r="K1322" s="17">
        <v>1</v>
      </c>
      <c r="L1322" s="24">
        <v>145130</v>
      </c>
      <c r="M1322" s="20">
        <f t="shared" si="40"/>
        <v>27575</v>
      </c>
      <c r="N1322" s="24">
        <v>848652</v>
      </c>
      <c r="O1322" s="21">
        <f t="shared" si="41"/>
        <v>1021357</v>
      </c>
    </row>
    <row r="1323" spans="1:15" s="16" customFormat="1" ht="29" x14ac:dyDescent="0.35">
      <c r="A1323" s="17" t="s">
        <v>298</v>
      </c>
      <c r="B1323" s="17" t="s">
        <v>727</v>
      </c>
      <c r="C1323" s="17">
        <v>20621</v>
      </c>
      <c r="D1323" s="17" t="s">
        <v>3006</v>
      </c>
      <c r="E1323" s="19">
        <v>220621000683</v>
      </c>
      <c r="F1323" s="19" t="s">
        <v>3007</v>
      </c>
      <c r="G1323" s="19">
        <v>220621001264</v>
      </c>
      <c r="H1323" s="18" t="s">
        <v>3025</v>
      </c>
      <c r="I1323" s="18" t="s">
        <v>3026</v>
      </c>
      <c r="J1323" s="17" t="s">
        <v>535</v>
      </c>
      <c r="K1323" s="17">
        <v>1</v>
      </c>
      <c r="L1323" s="24">
        <v>145130</v>
      </c>
      <c r="M1323" s="20">
        <f t="shared" si="40"/>
        <v>27575</v>
      </c>
      <c r="N1323" s="24">
        <v>720935</v>
      </c>
      <c r="O1323" s="21">
        <f t="shared" si="41"/>
        <v>893640</v>
      </c>
    </row>
    <row r="1324" spans="1:15" s="16" customFormat="1" ht="29" x14ac:dyDescent="0.35">
      <c r="A1324" s="17" t="s">
        <v>298</v>
      </c>
      <c r="B1324" s="17" t="s">
        <v>727</v>
      </c>
      <c r="C1324" s="17">
        <v>20621</v>
      </c>
      <c r="D1324" s="17" t="s">
        <v>3006</v>
      </c>
      <c r="E1324" s="19">
        <v>220621001108</v>
      </c>
      <c r="F1324" s="19" t="s">
        <v>3009</v>
      </c>
      <c r="G1324" s="19">
        <v>220621013289</v>
      </c>
      <c r="H1324" s="18" t="s">
        <v>3027</v>
      </c>
      <c r="I1324" s="18" t="s">
        <v>3028</v>
      </c>
      <c r="J1324" s="17" t="s">
        <v>535</v>
      </c>
      <c r="K1324" s="17">
        <v>1</v>
      </c>
      <c r="L1324" s="24">
        <v>145130</v>
      </c>
      <c r="M1324" s="20">
        <f t="shared" si="40"/>
        <v>27575</v>
      </c>
      <c r="N1324" s="24">
        <v>642026</v>
      </c>
      <c r="O1324" s="21">
        <f t="shared" si="41"/>
        <v>814731</v>
      </c>
    </row>
    <row r="1325" spans="1:15" s="16" customFormat="1" ht="29" x14ac:dyDescent="0.35">
      <c r="A1325" s="17" t="s">
        <v>298</v>
      </c>
      <c r="B1325" s="17" t="s">
        <v>727</v>
      </c>
      <c r="C1325" s="17">
        <v>20621</v>
      </c>
      <c r="D1325" s="17" t="s">
        <v>3006</v>
      </c>
      <c r="E1325" s="19">
        <v>220621000683</v>
      </c>
      <c r="F1325" s="19" t="s">
        <v>3007</v>
      </c>
      <c r="G1325" s="19">
        <v>220621013297</v>
      </c>
      <c r="H1325" s="18" t="s">
        <v>3029</v>
      </c>
      <c r="I1325" s="18" t="s">
        <v>3030</v>
      </c>
      <c r="J1325" s="17" t="s">
        <v>535</v>
      </c>
      <c r="K1325" s="17">
        <v>1</v>
      </c>
      <c r="L1325" s="24">
        <v>145130</v>
      </c>
      <c r="M1325" s="20">
        <f t="shared" si="40"/>
        <v>27575</v>
      </c>
      <c r="N1325" s="24">
        <v>642026</v>
      </c>
      <c r="O1325" s="21">
        <f t="shared" si="41"/>
        <v>814731</v>
      </c>
    </row>
    <row r="1326" spans="1:15" s="16" customFormat="1" ht="29" x14ac:dyDescent="0.35">
      <c r="A1326" s="17" t="s">
        <v>298</v>
      </c>
      <c r="B1326" s="17" t="s">
        <v>727</v>
      </c>
      <c r="C1326" s="17">
        <v>20621</v>
      </c>
      <c r="D1326" s="17" t="s">
        <v>3006</v>
      </c>
      <c r="E1326" s="19">
        <v>220621000683</v>
      </c>
      <c r="F1326" s="19" t="s">
        <v>3007</v>
      </c>
      <c r="G1326" s="19">
        <v>220621013378</v>
      </c>
      <c r="H1326" s="18" t="s">
        <v>3031</v>
      </c>
      <c r="I1326" s="18" t="s">
        <v>3032</v>
      </c>
      <c r="J1326" s="17" t="s">
        <v>535</v>
      </c>
      <c r="K1326" s="17">
        <v>1</v>
      </c>
      <c r="L1326" s="24">
        <v>145130</v>
      </c>
      <c r="M1326" s="20">
        <f t="shared" si="40"/>
        <v>27575</v>
      </c>
      <c r="N1326" s="24">
        <v>720935</v>
      </c>
      <c r="O1326" s="21">
        <f t="shared" si="41"/>
        <v>893640</v>
      </c>
    </row>
    <row r="1327" spans="1:15" s="16" customFormat="1" ht="29" x14ac:dyDescent="0.35">
      <c r="A1327" s="17" t="s">
        <v>298</v>
      </c>
      <c r="B1327" s="17" t="s">
        <v>727</v>
      </c>
      <c r="C1327" s="17">
        <v>20621</v>
      </c>
      <c r="D1327" s="17" t="s">
        <v>3006</v>
      </c>
      <c r="E1327" s="19">
        <v>220621013394</v>
      </c>
      <c r="F1327" s="19" t="s">
        <v>3019</v>
      </c>
      <c r="G1327" s="19">
        <v>220621013386</v>
      </c>
      <c r="H1327" s="18" t="s">
        <v>3033</v>
      </c>
      <c r="I1327" s="18" t="s">
        <v>3034</v>
      </c>
      <c r="J1327" s="17" t="s">
        <v>535</v>
      </c>
      <c r="K1327" s="17">
        <v>1</v>
      </c>
      <c r="L1327" s="24">
        <v>145130</v>
      </c>
      <c r="M1327" s="20">
        <f t="shared" si="40"/>
        <v>27575</v>
      </c>
      <c r="N1327" s="24">
        <v>720935</v>
      </c>
      <c r="O1327" s="21">
        <f t="shared" si="41"/>
        <v>893640</v>
      </c>
    </row>
    <row r="1328" spans="1:15" s="16" customFormat="1" ht="29" x14ac:dyDescent="0.35">
      <c r="A1328" s="17" t="s">
        <v>298</v>
      </c>
      <c r="B1328" s="17" t="s">
        <v>727</v>
      </c>
      <c r="C1328" s="17">
        <v>20621</v>
      </c>
      <c r="D1328" s="17" t="s">
        <v>3006</v>
      </c>
      <c r="E1328" s="19">
        <v>220621001108</v>
      </c>
      <c r="F1328" s="19" t="s">
        <v>3009</v>
      </c>
      <c r="G1328" s="19">
        <v>220621013432</v>
      </c>
      <c r="H1328" s="18" t="s">
        <v>3035</v>
      </c>
      <c r="I1328" s="18" t="s">
        <v>3036</v>
      </c>
      <c r="J1328" s="17" t="s">
        <v>535</v>
      </c>
      <c r="K1328" s="17">
        <v>1</v>
      </c>
      <c r="L1328" s="24">
        <v>145130</v>
      </c>
      <c r="M1328" s="20">
        <f t="shared" si="40"/>
        <v>27575</v>
      </c>
      <c r="N1328" s="24">
        <v>720935</v>
      </c>
      <c r="O1328" s="21">
        <f t="shared" si="41"/>
        <v>893640</v>
      </c>
    </row>
    <row r="1329" spans="1:15" s="16" customFormat="1" ht="29" x14ac:dyDescent="0.35">
      <c r="A1329" s="17" t="s">
        <v>298</v>
      </c>
      <c r="B1329" s="17" t="s">
        <v>727</v>
      </c>
      <c r="C1329" s="17">
        <v>20621</v>
      </c>
      <c r="D1329" s="17" t="s">
        <v>3006</v>
      </c>
      <c r="E1329" s="19">
        <v>220621001108</v>
      </c>
      <c r="F1329" s="19" t="s">
        <v>3009</v>
      </c>
      <c r="G1329" s="19">
        <v>220621013670</v>
      </c>
      <c r="H1329" s="18" t="s">
        <v>3037</v>
      </c>
      <c r="I1329" s="18" t="s">
        <v>3038</v>
      </c>
      <c r="J1329" s="17" t="s">
        <v>535</v>
      </c>
      <c r="K1329" s="17">
        <v>1</v>
      </c>
      <c r="L1329" s="24">
        <v>145130</v>
      </c>
      <c r="M1329" s="20">
        <f t="shared" si="40"/>
        <v>27575</v>
      </c>
      <c r="N1329" s="24">
        <v>720935</v>
      </c>
      <c r="O1329" s="21">
        <f t="shared" si="41"/>
        <v>893640</v>
      </c>
    </row>
    <row r="1330" spans="1:15" s="16" customFormat="1" ht="29" x14ac:dyDescent="0.35">
      <c r="A1330" s="17" t="s">
        <v>298</v>
      </c>
      <c r="B1330" s="17" t="s">
        <v>1010</v>
      </c>
      <c r="C1330" s="17">
        <v>81065</v>
      </c>
      <c r="D1330" s="17" t="s">
        <v>3779</v>
      </c>
      <c r="E1330" s="19">
        <v>281065001755</v>
      </c>
      <c r="F1330" s="19" t="s">
        <v>3786</v>
      </c>
      <c r="G1330" s="19">
        <v>281065002204</v>
      </c>
      <c r="H1330" s="18" t="s">
        <v>3787</v>
      </c>
      <c r="I1330" s="18" t="s">
        <v>3788</v>
      </c>
      <c r="J1330" s="17" t="s">
        <v>535</v>
      </c>
      <c r="K1330" s="17">
        <v>1</v>
      </c>
      <c r="L1330" s="24">
        <v>145130</v>
      </c>
      <c r="M1330" s="20">
        <f t="shared" si="40"/>
        <v>27575</v>
      </c>
      <c r="N1330" s="24">
        <v>720935</v>
      </c>
      <c r="O1330" s="21">
        <f t="shared" si="41"/>
        <v>893640</v>
      </c>
    </row>
    <row r="1331" spans="1:15" s="16" customFormat="1" ht="29" x14ac:dyDescent="0.35">
      <c r="A1331" s="17" t="s">
        <v>298</v>
      </c>
      <c r="B1331" s="17" t="s">
        <v>4214</v>
      </c>
      <c r="C1331" s="17">
        <v>41551</v>
      </c>
      <c r="D1331" s="17" t="s">
        <v>4289</v>
      </c>
      <c r="E1331" s="19">
        <v>441551001012</v>
      </c>
      <c r="F1331" s="19" t="s">
        <v>4290</v>
      </c>
      <c r="G1331" s="19">
        <v>241551002699</v>
      </c>
      <c r="H1331" s="18" t="s">
        <v>4291</v>
      </c>
      <c r="I1331" s="18" t="s">
        <v>4292</v>
      </c>
      <c r="J1331" s="17" t="s">
        <v>535</v>
      </c>
      <c r="K1331" s="17">
        <v>1</v>
      </c>
      <c r="L1331" s="24">
        <v>145130</v>
      </c>
      <c r="M1331" s="20">
        <f t="shared" si="40"/>
        <v>27575</v>
      </c>
      <c r="N1331" s="24">
        <v>720935</v>
      </c>
      <c r="O1331" s="21">
        <f t="shared" si="41"/>
        <v>893640</v>
      </c>
    </row>
    <row r="1332" spans="1:15" s="16" customFormat="1" ht="29" x14ac:dyDescent="0.35">
      <c r="A1332" s="17" t="s">
        <v>298</v>
      </c>
      <c r="B1332" s="17" t="s">
        <v>4640</v>
      </c>
      <c r="C1332" s="17">
        <v>27615</v>
      </c>
      <c r="D1332" s="17" t="s">
        <v>4328</v>
      </c>
      <c r="E1332" s="19">
        <v>127615000035</v>
      </c>
      <c r="F1332" s="19" t="s">
        <v>4329</v>
      </c>
      <c r="G1332" s="19">
        <v>227615800087</v>
      </c>
      <c r="H1332" s="18" t="s">
        <v>4330</v>
      </c>
      <c r="I1332" s="18" t="s">
        <v>4331</v>
      </c>
      <c r="J1332" s="17" t="s">
        <v>523</v>
      </c>
      <c r="K1332" s="17">
        <v>1</v>
      </c>
      <c r="L1332" s="24">
        <v>145130</v>
      </c>
      <c r="M1332" s="20">
        <f t="shared" si="40"/>
        <v>27575</v>
      </c>
      <c r="N1332" s="24">
        <v>720935</v>
      </c>
      <c r="O1332" s="21">
        <f t="shared" si="41"/>
        <v>893640</v>
      </c>
    </row>
    <row r="1333" spans="1:15" s="16" customFormat="1" ht="29" x14ac:dyDescent="0.35">
      <c r="A1333" s="17" t="s">
        <v>298</v>
      </c>
      <c r="B1333" s="17" t="s">
        <v>4214</v>
      </c>
      <c r="C1333" s="17">
        <v>41020</v>
      </c>
      <c r="D1333" s="17" t="s">
        <v>4332</v>
      </c>
      <c r="E1333" s="19">
        <v>241020000021</v>
      </c>
      <c r="F1333" s="19" t="s">
        <v>4333</v>
      </c>
      <c r="G1333" s="19">
        <v>241020000462</v>
      </c>
      <c r="H1333" s="18" t="s">
        <v>2474</v>
      </c>
      <c r="I1333" s="18" t="s">
        <v>1243</v>
      </c>
      <c r="J1333" s="17" t="s">
        <v>535</v>
      </c>
      <c r="K1333" s="17">
        <v>1</v>
      </c>
      <c r="L1333" s="24">
        <v>145130</v>
      </c>
      <c r="M1333" s="20">
        <f t="shared" si="40"/>
        <v>27575</v>
      </c>
      <c r="N1333" s="24">
        <v>444517</v>
      </c>
      <c r="O1333" s="21">
        <f t="shared" si="41"/>
        <v>617222</v>
      </c>
    </row>
    <row r="1334" spans="1:15" s="16" customFormat="1" ht="29" x14ac:dyDescent="0.35">
      <c r="A1334" s="17" t="s">
        <v>298</v>
      </c>
      <c r="B1334" s="17" t="s">
        <v>4338</v>
      </c>
      <c r="C1334" s="17">
        <v>76111</v>
      </c>
      <c r="D1334" s="17" t="s">
        <v>4339</v>
      </c>
      <c r="E1334" s="19">
        <v>276111000773</v>
      </c>
      <c r="F1334" s="19" t="s">
        <v>4340</v>
      </c>
      <c r="G1334" s="19">
        <v>276111000757</v>
      </c>
      <c r="H1334" s="18" t="s">
        <v>4341</v>
      </c>
      <c r="I1334" s="18" t="s">
        <v>4342</v>
      </c>
      <c r="J1334" s="17" t="s">
        <v>535</v>
      </c>
      <c r="K1334" s="17">
        <v>1</v>
      </c>
      <c r="L1334" s="24">
        <v>145130</v>
      </c>
      <c r="M1334" s="20">
        <f t="shared" si="40"/>
        <v>27575</v>
      </c>
      <c r="N1334" s="24">
        <v>444517</v>
      </c>
      <c r="O1334" s="21">
        <f t="shared" si="41"/>
        <v>617222</v>
      </c>
    </row>
    <row r="1335" spans="1:15" s="16" customFormat="1" ht="29" x14ac:dyDescent="0.35">
      <c r="A1335" s="17" t="s">
        <v>298</v>
      </c>
      <c r="B1335" s="17" t="s">
        <v>4236</v>
      </c>
      <c r="C1335" s="17">
        <v>13430</v>
      </c>
      <c r="D1335" s="17" t="s">
        <v>4237</v>
      </c>
      <c r="E1335" s="19">
        <v>213430001926</v>
      </c>
      <c r="F1335" s="19" t="s">
        <v>4343</v>
      </c>
      <c r="G1335" s="19">
        <v>213430001551</v>
      </c>
      <c r="H1335" s="18" t="s">
        <v>2868</v>
      </c>
      <c r="I1335" s="18" t="s">
        <v>4344</v>
      </c>
      <c r="J1335" s="17" t="s">
        <v>535</v>
      </c>
      <c r="K1335" s="17">
        <v>1</v>
      </c>
      <c r="L1335" s="24">
        <v>145130</v>
      </c>
      <c r="M1335" s="20">
        <f t="shared" si="40"/>
        <v>27575</v>
      </c>
      <c r="N1335" s="24">
        <v>444517</v>
      </c>
      <c r="O1335" s="21">
        <f t="shared" si="41"/>
        <v>617222</v>
      </c>
    </row>
    <row r="1336" spans="1:15" s="16" customFormat="1" ht="29" x14ac:dyDescent="0.35">
      <c r="A1336" s="17" t="s">
        <v>298</v>
      </c>
      <c r="B1336" s="17" t="s">
        <v>4214</v>
      </c>
      <c r="C1336" s="17">
        <v>41006</v>
      </c>
      <c r="D1336" s="17" t="s">
        <v>4345</v>
      </c>
      <c r="E1336" s="19">
        <v>241006001201</v>
      </c>
      <c r="F1336" s="19" t="s">
        <v>4346</v>
      </c>
      <c r="G1336" s="19">
        <v>241006001545</v>
      </c>
      <c r="H1336" s="18" t="s">
        <v>4347</v>
      </c>
      <c r="I1336" s="18" t="s">
        <v>4348</v>
      </c>
      <c r="J1336" s="17" t="s">
        <v>535</v>
      </c>
      <c r="K1336" s="17">
        <v>1</v>
      </c>
      <c r="L1336" s="24">
        <v>145130</v>
      </c>
      <c r="M1336" s="20">
        <f t="shared" si="40"/>
        <v>27575</v>
      </c>
      <c r="N1336" s="24">
        <v>1006667</v>
      </c>
      <c r="O1336" s="21">
        <f t="shared" si="41"/>
        <v>1179372</v>
      </c>
    </row>
    <row r="1337" spans="1:15" s="16" customFormat="1" ht="29" x14ac:dyDescent="0.35">
      <c r="A1337" s="17" t="s">
        <v>298</v>
      </c>
      <c r="B1337" s="17" t="s">
        <v>852</v>
      </c>
      <c r="C1337" s="17">
        <v>54001</v>
      </c>
      <c r="D1337" s="17" t="s">
        <v>9183</v>
      </c>
      <c r="E1337" s="19">
        <v>454001006712</v>
      </c>
      <c r="F1337" s="19" t="s">
        <v>4349</v>
      </c>
      <c r="G1337" s="19">
        <v>254001002891</v>
      </c>
      <c r="H1337" s="18" t="s">
        <v>4350</v>
      </c>
      <c r="I1337" s="18" t="s">
        <v>4351</v>
      </c>
      <c r="J1337" s="17" t="s">
        <v>535</v>
      </c>
      <c r="K1337" s="17">
        <v>1</v>
      </c>
      <c r="L1337" s="24">
        <v>145130</v>
      </c>
      <c r="M1337" s="20">
        <f t="shared" si="40"/>
        <v>27575</v>
      </c>
      <c r="N1337" s="24">
        <v>720935</v>
      </c>
      <c r="O1337" s="21">
        <f t="shared" si="41"/>
        <v>893640</v>
      </c>
    </row>
    <row r="1338" spans="1:15" s="16" customFormat="1" ht="29" x14ac:dyDescent="0.35">
      <c r="A1338" s="17" t="s">
        <v>298</v>
      </c>
      <c r="B1338" s="17" t="s">
        <v>4338</v>
      </c>
      <c r="C1338" s="17">
        <v>76520</v>
      </c>
      <c r="D1338" s="17" t="s">
        <v>4352</v>
      </c>
      <c r="E1338" s="19">
        <v>276520002346</v>
      </c>
      <c r="F1338" s="19" t="s">
        <v>4353</v>
      </c>
      <c r="G1338" s="19">
        <v>276520001854</v>
      </c>
      <c r="H1338" s="18" t="s">
        <v>4354</v>
      </c>
      <c r="I1338" s="18" t="s">
        <v>4355</v>
      </c>
      <c r="J1338" s="17" t="s">
        <v>535</v>
      </c>
      <c r="K1338" s="17">
        <v>1</v>
      </c>
      <c r="L1338" s="24">
        <v>145130</v>
      </c>
      <c r="M1338" s="20">
        <f t="shared" si="40"/>
        <v>27575</v>
      </c>
      <c r="N1338" s="24">
        <v>848652</v>
      </c>
      <c r="O1338" s="21">
        <f t="shared" si="41"/>
        <v>1021357</v>
      </c>
    </row>
    <row r="1339" spans="1:15" s="16" customFormat="1" ht="43.5" x14ac:dyDescent="0.35">
      <c r="A1339" s="17" t="s">
        <v>298</v>
      </c>
      <c r="B1339" s="17" t="s">
        <v>832</v>
      </c>
      <c r="C1339" s="17">
        <v>52678</v>
      </c>
      <c r="D1339" s="17" t="s">
        <v>4356</v>
      </c>
      <c r="E1339" s="19">
        <v>252678001154</v>
      </c>
      <c r="F1339" s="19" t="s">
        <v>4357</v>
      </c>
      <c r="G1339" s="19">
        <v>252678000204</v>
      </c>
      <c r="H1339" s="18" t="s">
        <v>4358</v>
      </c>
      <c r="I1339" s="18" t="s">
        <v>4359</v>
      </c>
      <c r="J1339" s="17" t="s">
        <v>535</v>
      </c>
      <c r="K1339" s="17">
        <v>1</v>
      </c>
      <c r="L1339" s="24">
        <v>145130</v>
      </c>
      <c r="M1339" s="20">
        <f t="shared" si="40"/>
        <v>27575</v>
      </c>
      <c r="N1339" s="24">
        <v>848652</v>
      </c>
      <c r="O1339" s="21">
        <f t="shared" si="41"/>
        <v>1021357</v>
      </c>
    </row>
    <row r="1340" spans="1:15" s="16" customFormat="1" ht="29" x14ac:dyDescent="0.35">
      <c r="A1340" s="17" t="s">
        <v>298</v>
      </c>
      <c r="B1340" s="17" t="s">
        <v>737</v>
      </c>
      <c r="C1340" s="17">
        <v>23417</v>
      </c>
      <c r="D1340" s="17" t="s">
        <v>4360</v>
      </c>
      <c r="E1340" s="19">
        <v>123417001438</v>
      </c>
      <c r="F1340" s="19" t="s">
        <v>4361</v>
      </c>
      <c r="G1340" s="19">
        <v>223417000070</v>
      </c>
      <c r="H1340" s="18" t="s">
        <v>4362</v>
      </c>
      <c r="I1340" s="18" t="s">
        <v>4363</v>
      </c>
      <c r="J1340" s="17" t="s">
        <v>535</v>
      </c>
      <c r="K1340" s="17">
        <v>1</v>
      </c>
      <c r="L1340" s="24">
        <v>145130</v>
      </c>
      <c r="M1340" s="20">
        <f t="shared" si="40"/>
        <v>27575</v>
      </c>
      <c r="N1340" s="24">
        <v>747143</v>
      </c>
      <c r="O1340" s="21">
        <f t="shared" si="41"/>
        <v>919848</v>
      </c>
    </row>
    <row r="1341" spans="1:15" s="16" customFormat="1" ht="29" x14ac:dyDescent="0.35">
      <c r="A1341" s="17" t="s">
        <v>298</v>
      </c>
      <c r="B1341" s="17" t="s">
        <v>737</v>
      </c>
      <c r="C1341" s="17">
        <v>23417</v>
      </c>
      <c r="D1341" s="17" t="s">
        <v>4360</v>
      </c>
      <c r="E1341" s="19">
        <v>223417001220</v>
      </c>
      <c r="F1341" s="19" t="s">
        <v>4372</v>
      </c>
      <c r="G1341" s="19">
        <v>423417003124</v>
      </c>
      <c r="H1341" s="18" t="s">
        <v>3744</v>
      </c>
      <c r="I1341" s="18" t="s">
        <v>3745</v>
      </c>
      <c r="J1341" s="17" t="s">
        <v>535</v>
      </c>
      <c r="K1341" s="17">
        <v>1</v>
      </c>
      <c r="L1341" s="24">
        <v>145130</v>
      </c>
      <c r="M1341" s="20">
        <f t="shared" si="40"/>
        <v>27575</v>
      </c>
      <c r="N1341" s="24">
        <v>747143</v>
      </c>
      <c r="O1341" s="21">
        <f t="shared" si="41"/>
        <v>919848</v>
      </c>
    </row>
    <row r="1342" spans="1:15" s="16" customFormat="1" ht="29" x14ac:dyDescent="0.35">
      <c r="A1342" s="17" t="s">
        <v>298</v>
      </c>
      <c r="B1342" s="17" t="s">
        <v>4377</v>
      </c>
      <c r="C1342" s="17">
        <v>17042</v>
      </c>
      <c r="D1342" s="17" t="s">
        <v>4378</v>
      </c>
      <c r="E1342" s="19">
        <v>217042000107</v>
      </c>
      <c r="F1342" s="19" t="s">
        <v>4379</v>
      </c>
      <c r="G1342" s="19">
        <v>217042000042</v>
      </c>
      <c r="H1342" s="18" t="s">
        <v>625</v>
      </c>
      <c r="I1342" s="18" t="s">
        <v>4380</v>
      </c>
      <c r="J1342" s="17" t="s">
        <v>535</v>
      </c>
      <c r="K1342" s="17">
        <v>1</v>
      </c>
      <c r="L1342" s="24">
        <v>145130</v>
      </c>
      <c r="M1342" s="20">
        <f t="shared" si="40"/>
        <v>27575</v>
      </c>
      <c r="N1342" s="24">
        <v>747143</v>
      </c>
      <c r="O1342" s="21">
        <f t="shared" si="41"/>
        <v>919848</v>
      </c>
    </row>
    <row r="1343" spans="1:15" s="16" customFormat="1" ht="29" x14ac:dyDescent="0.35">
      <c r="A1343" s="17" t="s">
        <v>298</v>
      </c>
      <c r="B1343" s="17" t="s">
        <v>9179</v>
      </c>
      <c r="C1343" s="17">
        <v>44078</v>
      </c>
      <c r="D1343" s="17" t="s">
        <v>4381</v>
      </c>
      <c r="E1343" s="19">
        <v>144078001315</v>
      </c>
      <c r="F1343" s="19" t="s">
        <v>4382</v>
      </c>
      <c r="G1343" s="19">
        <v>244078000160</v>
      </c>
      <c r="H1343" s="18" t="s">
        <v>4383</v>
      </c>
      <c r="I1343" s="18" t="s">
        <v>4384</v>
      </c>
      <c r="J1343" s="17" t="s">
        <v>535</v>
      </c>
      <c r="K1343" s="17">
        <v>1</v>
      </c>
      <c r="L1343" s="24">
        <v>145130</v>
      </c>
      <c r="M1343" s="20">
        <f t="shared" si="40"/>
        <v>27575</v>
      </c>
      <c r="N1343" s="24">
        <v>747143</v>
      </c>
      <c r="O1343" s="21">
        <f t="shared" si="41"/>
        <v>919848</v>
      </c>
    </row>
    <row r="1344" spans="1:15" s="16" customFormat="1" ht="29" x14ac:dyDescent="0.35">
      <c r="A1344" s="17" t="s">
        <v>298</v>
      </c>
      <c r="B1344" s="17" t="s">
        <v>737</v>
      </c>
      <c r="C1344" s="17">
        <v>23417</v>
      </c>
      <c r="D1344" s="17" t="s">
        <v>4360</v>
      </c>
      <c r="E1344" s="19">
        <v>223417002463</v>
      </c>
      <c r="F1344" s="19" t="s">
        <v>4393</v>
      </c>
      <c r="G1344" s="19">
        <v>223417003150</v>
      </c>
      <c r="H1344" s="18" t="s">
        <v>4394</v>
      </c>
      <c r="I1344" s="18" t="s">
        <v>1996</v>
      </c>
      <c r="J1344" s="17" t="s">
        <v>535</v>
      </c>
      <c r="K1344" s="17">
        <v>1</v>
      </c>
      <c r="L1344" s="24">
        <v>145130</v>
      </c>
      <c r="M1344" s="20">
        <f t="shared" si="40"/>
        <v>27575</v>
      </c>
      <c r="N1344" s="24">
        <v>747143</v>
      </c>
      <c r="O1344" s="21">
        <f t="shared" si="41"/>
        <v>919848</v>
      </c>
    </row>
    <row r="1345" spans="1:15" s="16" customFormat="1" ht="29" x14ac:dyDescent="0.35">
      <c r="A1345" s="17" t="s">
        <v>298</v>
      </c>
      <c r="B1345" s="17" t="s">
        <v>4364</v>
      </c>
      <c r="C1345" s="17">
        <v>15816</v>
      </c>
      <c r="D1345" s="17" t="s">
        <v>4395</v>
      </c>
      <c r="E1345" s="19">
        <v>315816000191</v>
      </c>
      <c r="F1345" s="19" t="s">
        <v>4396</v>
      </c>
      <c r="G1345" s="19">
        <v>215816000111</v>
      </c>
      <c r="H1345" s="18" t="s">
        <v>4397</v>
      </c>
      <c r="I1345" s="18" t="s">
        <v>4398</v>
      </c>
      <c r="J1345" s="17" t="s">
        <v>535</v>
      </c>
      <c r="K1345" s="17">
        <v>1</v>
      </c>
      <c r="L1345" s="24">
        <v>145130</v>
      </c>
      <c r="M1345" s="20">
        <f t="shared" si="40"/>
        <v>27575</v>
      </c>
      <c r="N1345" s="24">
        <v>631613</v>
      </c>
      <c r="O1345" s="21">
        <f t="shared" si="41"/>
        <v>804318</v>
      </c>
    </row>
    <row r="1346" spans="1:15" s="16" customFormat="1" ht="43.5" x14ac:dyDescent="0.35">
      <c r="A1346" s="17" t="s">
        <v>298</v>
      </c>
      <c r="B1346" s="17" t="s">
        <v>9179</v>
      </c>
      <c r="C1346" s="17">
        <v>44560</v>
      </c>
      <c r="D1346" s="17" t="s">
        <v>4231</v>
      </c>
      <c r="E1346" s="19">
        <v>244560004253</v>
      </c>
      <c r="F1346" s="19" t="s">
        <v>4233</v>
      </c>
      <c r="G1346" s="19">
        <v>244560003575</v>
      </c>
      <c r="H1346" s="18" t="s">
        <v>4399</v>
      </c>
      <c r="I1346" s="18" t="s">
        <v>4235</v>
      </c>
      <c r="J1346" s="17" t="s">
        <v>535</v>
      </c>
      <c r="K1346" s="17">
        <v>1</v>
      </c>
      <c r="L1346" s="24">
        <v>145130</v>
      </c>
      <c r="M1346" s="20">
        <f t="shared" si="40"/>
        <v>27575</v>
      </c>
      <c r="N1346" s="24">
        <v>631613</v>
      </c>
      <c r="O1346" s="21">
        <f t="shared" si="41"/>
        <v>804318</v>
      </c>
    </row>
    <row r="1347" spans="1:15" s="16" customFormat="1" ht="29" x14ac:dyDescent="0.35">
      <c r="A1347" s="17" t="s">
        <v>298</v>
      </c>
      <c r="B1347" s="17" t="s">
        <v>4338</v>
      </c>
      <c r="C1347" s="17">
        <v>76834</v>
      </c>
      <c r="D1347" s="17" t="s">
        <v>4400</v>
      </c>
      <c r="E1347" s="19">
        <v>176834000084</v>
      </c>
      <c r="F1347" s="19" t="s">
        <v>4401</v>
      </c>
      <c r="G1347" s="19">
        <v>276834001379</v>
      </c>
      <c r="H1347" s="18" t="s">
        <v>4402</v>
      </c>
      <c r="I1347" s="18" t="s">
        <v>4403</v>
      </c>
      <c r="J1347" s="17" t="s">
        <v>535</v>
      </c>
      <c r="K1347" s="17">
        <v>1</v>
      </c>
      <c r="L1347" s="24">
        <v>145130</v>
      </c>
      <c r="M1347" s="20">
        <f t="shared" si="40"/>
        <v>27575</v>
      </c>
      <c r="N1347" s="24">
        <v>631613</v>
      </c>
      <c r="O1347" s="21">
        <f t="shared" si="41"/>
        <v>804318</v>
      </c>
    </row>
    <row r="1348" spans="1:15" s="16" customFormat="1" ht="29" x14ac:dyDescent="0.35">
      <c r="A1348" s="17" t="s">
        <v>298</v>
      </c>
      <c r="B1348" s="17" t="s">
        <v>9180</v>
      </c>
      <c r="C1348" s="17">
        <v>19807</v>
      </c>
      <c r="D1348" s="17" t="s">
        <v>4404</v>
      </c>
      <c r="E1348" s="19">
        <v>419807000919</v>
      </c>
      <c r="F1348" s="19" t="s">
        <v>4405</v>
      </c>
      <c r="G1348" s="19">
        <v>419807000919</v>
      </c>
      <c r="H1348" s="18" t="s">
        <v>4406</v>
      </c>
      <c r="I1348" s="18" t="s">
        <v>4407</v>
      </c>
      <c r="J1348" s="17" t="s">
        <v>535</v>
      </c>
      <c r="K1348" s="17">
        <v>1</v>
      </c>
      <c r="L1348" s="24">
        <v>145130</v>
      </c>
      <c r="M1348" s="20">
        <f t="shared" si="40"/>
        <v>27575</v>
      </c>
      <c r="N1348" s="24">
        <v>747143</v>
      </c>
      <c r="O1348" s="21">
        <f t="shared" si="41"/>
        <v>919848</v>
      </c>
    </row>
    <row r="1349" spans="1:15" s="16" customFormat="1" ht="29" x14ac:dyDescent="0.35">
      <c r="A1349" s="17" t="s">
        <v>298</v>
      </c>
      <c r="B1349" s="17" t="s">
        <v>4214</v>
      </c>
      <c r="C1349" s="17">
        <v>41770</v>
      </c>
      <c r="D1349" s="17" t="s">
        <v>4215</v>
      </c>
      <c r="E1349" s="19">
        <v>241770000057</v>
      </c>
      <c r="F1349" s="19" t="s">
        <v>4408</v>
      </c>
      <c r="G1349" s="19">
        <v>241770000367</v>
      </c>
      <c r="H1349" s="18" t="s">
        <v>4409</v>
      </c>
      <c r="I1349" s="18" t="s">
        <v>4410</v>
      </c>
      <c r="J1349" s="17" t="s">
        <v>535</v>
      </c>
      <c r="K1349" s="17">
        <v>1</v>
      </c>
      <c r="L1349" s="24">
        <v>145130</v>
      </c>
      <c r="M1349" s="20">
        <f t="shared" si="40"/>
        <v>27575</v>
      </c>
      <c r="N1349" s="24">
        <v>631613</v>
      </c>
      <c r="O1349" s="21">
        <f t="shared" si="41"/>
        <v>804318</v>
      </c>
    </row>
    <row r="1350" spans="1:15" s="16" customFormat="1" ht="43.5" x14ac:dyDescent="0.35">
      <c r="A1350" s="17" t="s">
        <v>298</v>
      </c>
      <c r="B1350" s="17" t="s">
        <v>4411</v>
      </c>
      <c r="C1350" s="17">
        <v>68081</v>
      </c>
      <c r="D1350" s="17" t="s">
        <v>4412</v>
      </c>
      <c r="E1350" s="19">
        <v>268081002811</v>
      </c>
      <c r="F1350" s="19" t="s">
        <v>4413</v>
      </c>
      <c r="G1350" s="19">
        <v>268081002811</v>
      </c>
      <c r="H1350" s="18" t="s">
        <v>4414</v>
      </c>
      <c r="I1350" s="18" t="s">
        <v>4415</v>
      </c>
      <c r="J1350" s="17" t="s">
        <v>535</v>
      </c>
      <c r="K1350" s="17">
        <v>1</v>
      </c>
      <c r="L1350" s="24">
        <v>145130</v>
      </c>
      <c r="M1350" s="20">
        <f t="shared" si="40"/>
        <v>27575</v>
      </c>
      <c r="N1350" s="24">
        <v>747143</v>
      </c>
      <c r="O1350" s="21">
        <f t="shared" si="41"/>
        <v>919848</v>
      </c>
    </row>
    <row r="1351" spans="1:15" s="16" customFormat="1" ht="29" x14ac:dyDescent="0.35">
      <c r="A1351" s="17" t="s">
        <v>298</v>
      </c>
      <c r="B1351" s="17" t="s">
        <v>737</v>
      </c>
      <c r="C1351" s="17">
        <v>23417</v>
      </c>
      <c r="D1351" s="17" t="s">
        <v>4360</v>
      </c>
      <c r="E1351" s="19">
        <v>223417000622</v>
      </c>
      <c r="F1351" s="19" t="s">
        <v>4416</v>
      </c>
      <c r="G1351" s="19">
        <v>223417000622</v>
      </c>
      <c r="H1351" s="18" t="s">
        <v>4417</v>
      </c>
      <c r="I1351" s="18" t="s">
        <v>4418</v>
      </c>
      <c r="J1351" s="17" t="s">
        <v>535</v>
      </c>
      <c r="K1351" s="17">
        <v>1</v>
      </c>
      <c r="L1351" s="24">
        <v>145130</v>
      </c>
      <c r="M1351" s="20">
        <f t="shared" ref="M1351:M1414" si="42">ROUND(L1351*0.19,0)</f>
        <v>27575</v>
      </c>
      <c r="N1351" s="24">
        <v>747143</v>
      </c>
      <c r="O1351" s="21">
        <f t="shared" ref="O1351:O1414" si="43">+L1351+M1351+N1351</f>
        <v>919848</v>
      </c>
    </row>
    <row r="1352" spans="1:15" s="16" customFormat="1" ht="29" x14ac:dyDescent="0.35">
      <c r="A1352" s="17" t="s">
        <v>298</v>
      </c>
      <c r="B1352" s="17" t="s">
        <v>4214</v>
      </c>
      <c r="C1352" s="17">
        <v>41006</v>
      </c>
      <c r="D1352" s="17" t="s">
        <v>4345</v>
      </c>
      <c r="E1352" s="19">
        <v>241006000417</v>
      </c>
      <c r="F1352" s="19" t="s">
        <v>4419</v>
      </c>
      <c r="G1352" s="19">
        <v>241006001103</v>
      </c>
      <c r="H1352" s="18" t="s">
        <v>2846</v>
      </c>
      <c r="I1352" s="18" t="s">
        <v>1698</v>
      </c>
      <c r="J1352" s="17" t="s">
        <v>535</v>
      </c>
      <c r="K1352" s="17">
        <v>1</v>
      </c>
      <c r="L1352" s="24">
        <v>145130</v>
      </c>
      <c r="M1352" s="20">
        <f t="shared" si="42"/>
        <v>27575</v>
      </c>
      <c r="N1352" s="24">
        <v>747143</v>
      </c>
      <c r="O1352" s="21">
        <f t="shared" si="43"/>
        <v>919848</v>
      </c>
    </row>
    <row r="1353" spans="1:15" s="16" customFormat="1" ht="29" x14ac:dyDescent="0.35">
      <c r="A1353" s="17" t="s">
        <v>298</v>
      </c>
      <c r="B1353" s="17" t="s">
        <v>4214</v>
      </c>
      <c r="C1353" s="17">
        <v>41298</v>
      </c>
      <c r="D1353" s="17" t="s">
        <v>4454</v>
      </c>
      <c r="E1353" s="19">
        <v>241298000773</v>
      </c>
      <c r="F1353" s="19" t="s">
        <v>4455</v>
      </c>
      <c r="G1353" s="19">
        <v>241298001257</v>
      </c>
      <c r="H1353" s="18" t="s">
        <v>4456</v>
      </c>
      <c r="I1353" s="18" t="s">
        <v>4457</v>
      </c>
      <c r="J1353" s="17" t="s">
        <v>535</v>
      </c>
      <c r="K1353" s="17">
        <v>1</v>
      </c>
      <c r="L1353" s="24">
        <v>145130</v>
      </c>
      <c r="M1353" s="20">
        <f t="shared" si="42"/>
        <v>27575</v>
      </c>
      <c r="N1353" s="24">
        <v>747143</v>
      </c>
      <c r="O1353" s="21">
        <f t="shared" si="43"/>
        <v>919848</v>
      </c>
    </row>
    <row r="1354" spans="1:15" s="16" customFormat="1" ht="29" x14ac:dyDescent="0.35">
      <c r="A1354" s="17" t="s">
        <v>298</v>
      </c>
      <c r="B1354" s="17" t="s">
        <v>737</v>
      </c>
      <c r="C1354" s="17">
        <v>23466</v>
      </c>
      <c r="D1354" s="17" t="s">
        <v>4472</v>
      </c>
      <c r="E1354" s="19">
        <v>223466001669</v>
      </c>
      <c r="F1354" s="19" t="s">
        <v>4473</v>
      </c>
      <c r="G1354" s="19">
        <v>223466000921</v>
      </c>
      <c r="H1354" s="18" t="s">
        <v>4474</v>
      </c>
      <c r="I1354" s="18" t="s">
        <v>4475</v>
      </c>
      <c r="J1354" s="17" t="s">
        <v>535</v>
      </c>
      <c r="K1354" s="17">
        <v>1</v>
      </c>
      <c r="L1354" s="24">
        <v>145130</v>
      </c>
      <c r="M1354" s="20">
        <f t="shared" si="42"/>
        <v>27575</v>
      </c>
      <c r="N1354" s="24">
        <v>747143</v>
      </c>
      <c r="O1354" s="21">
        <f t="shared" si="43"/>
        <v>919848</v>
      </c>
    </row>
    <row r="1355" spans="1:15" s="16" customFormat="1" ht="29" x14ac:dyDescent="0.35">
      <c r="A1355" s="17" t="s">
        <v>298</v>
      </c>
      <c r="B1355" s="17" t="s">
        <v>4251</v>
      </c>
      <c r="C1355" s="17">
        <v>85250</v>
      </c>
      <c r="D1355" s="17" t="s">
        <v>4479</v>
      </c>
      <c r="E1355" s="19">
        <v>285250000906</v>
      </c>
      <c r="F1355" s="19" t="s">
        <v>4473</v>
      </c>
      <c r="G1355" s="19">
        <v>285250000647</v>
      </c>
      <c r="H1355" s="18" t="s">
        <v>4480</v>
      </c>
      <c r="I1355" s="18" t="s">
        <v>4481</v>
      </c>
      <c r="J1355" s="17" t="s">
        <v>535</v>
      </c>
      <c r="K1355" s="17">
        <v>1</v>
      </c>
      <c r="L1355" s="24">
        <v>145130</v>
      </c>
      <c r="M1355" s="20">
        <f t="shared" si="42"/>
        <v>27575</v>
      </c>
      <c r="N1355" s="24">
        <v>747143</v>
      </c>
      <c r="O1355" s="21">
        <f t="shared" si="43"/>
        <v>919848</v>
      </c>
    </row>
    <row r="1356" spans="1:15" s="16" customFormat="1" ht="29" x14ac:dyDescent="0.35">
      <c r="A1356" s="17" t="s">
        <v>298</v>
      </c>
      <c r="B1356" s="17" t="s">
        <v>737</v>
      </c>
      <c r="C1356" s="17">
        <v>23580</v>
      </c>
      <c r="D1356" s="17" t="s">
        <v>4491</v>
      </c>
      <c r="E1356" s="19">
        <v>223580001121</v>
      </c>
      <c r="F1356" s="19" t="s">
        <v>3233</v>
      </c>
      <c r="G1356" s="19">
        <v>423580001198</v>
      </c>
      <c r="H1356" s="18" t="s">
        <v>4492</v>
      </c>
      <c r="I1356" s="18" t="s">
        <v>1888</v>
      </c>
      <c r="J1356" s="17" t="s">
        <v>535</v>
      </c>
      <c r="K1356" s="17">
        <v>1</v>
      </c>
      <c r="L1356" s="24">
        <v>145130</v>
      </c>
      <c r="M1356" s="20">
        <f t="shared" si="42"/>
        <v>27575</v>
      </c>
      <c r="N1356" s="24">
        <v>780000</v>
      </c>
      <c r="O1356" s="21">
        <f t="shared" si="43"/>
        <v>952705</v>
      </c>
    </row>
    <row r="1357" spans="1:15" s="16" customFormat="1" ht="29" x14ac:dyDescent="0.35">
      <c r="A1357" s="17" t="s">
        <v>298</v>
      </c>
      <c r="B1357" s="17" t="s">
        <v>832</v>
      </c>
      <c r="C1357" s="17">
        <v>52490</v>
      </c>
      <c r="D1357" s="17" t="s">
        <v>4493</v>
      </c>
      <c r="E1357" s="19">
        <v>252490001190</v>
      </c>
      <c r="F1357" s="19" t="s">
        <v>4494</v>
      </c>
      <c r="G1357" s="19">
        <v>252490000207</v>
      </c>
      <c r="H1357" s="18" t="s">
        <v>4495</v>
      </c>
      <c r="I1357" s="18" t="s">
        <v>4496</v>
      </c>
      <c r="J1357" s="17" t="s">
        <v>535</v>
      </c>
      <c r="K1357" s="17">
        <v>1</v>
      </c>
      <c r="L1357" s="24">
        <v>145130</v>
      </c>
      <c r="M1357" s="20">
        <f t="shared" si="42"/>
        <v>27575</v>
      </c>
      <c r="N1357" s="24">
        <v>780000</v>
      </c>
      <c r="O1357" s="21">
        <f t="shared" si="43"/>
        <v>952705</v>
      </c>
    </row>
    <row r="1358" spans="1:15" s="16" customFormat="1" ht="43.5" x14ac:dyDescent="0.35">
      <c r="A1358" s="17" t="s">
        <v>298</v>
      </c>
      <c r="B1358" s="17" t="s">
        <v>4338</v>
      </c>
      <c r="C1358" s="17">
        <v>76834</v>
      </c>
      <c r="D1358" s="17" t="s">
        <v>4400</v>
      </c>
      <c r="E1358" s="19">
        <v>276834000917</v>
      </c>
      <c r="F1358" s="19" t="s">
        <v>4501</v>
      </c>
      <c r="G1358" s="19">
        <v>276834000917</v>
      </c>
      <c r="H1358" s="18" t="s">
        <v>4502</v>
      </c>
      <c r="I1358" s="18" t="s">
        <v>4503</v>
      </c>
      <c r="J1358" s="17" t="s">
        <v>535</v>
      </c>
      <c r="K1358" s="17">
        <v>1</v>
      </c>
      <c r="L1358" s="24">
        <v>145130</v>
      </c>
      <c r="M1358" s="20">
        <f t="shared" si="42"/>
        <v>27575</v>
      </c>
      <c r="N1358" s="24">
        <v>780000</v>
      </c>
      <c r="O1358" s="21">
        <f t="shared" si="43"/>
        <v>952705</v>
      </c>
    </row>
    <row r="1359" spans="1:15" s="16" customFormat="1" ht="29" x14ac:dyDescent="0.35">
      <c r="A1359" s="17" t="s">
        <v>298</v>
      </c>
      <c r="B1359" s="17" t="s">
        <v>4338</v>
      </c>
      <c r="C1359" s="17">
        <v>76834</v>
      </c>
      <c r="D1359" s="17" t="s">
        <v>4400</v>
      </c>
      <c r="E1359" s="19">
        <v>276834001077</v>
      </c>
      <c r="F1359" s="19" t="s">
        <v>4504</v>
      </c>
      <c r="G1359" s="19">
        <v>276834000755</v>
      </c>
      <c r="H1359" s="18" t="s">
        <v>4505</v>
      </c>
      <c r="I1359" s="18" t="s">
        <v>4506</v>
      </c>
      <c r="J1359" s="17" t="s">
        <v>535</v>
      </c>
      <c r="K1359" s="17">
        <v>1</v>
      </c>
      <c r="L1359" s="24">
        <v>145130</v>
      </c>
      <c r="M1359" s="20">
        <f t="shared" si="42"/>
        <v>27575</v>
      </c>
      <c r="N1359" s="24">
        <v>780000</v>
      </c>
      <c r="O1359" s="21">
        <f t="shared" si="43"/>
        <v>952705</v>
      </c>
    </row>
    <row r="1360" spans="1:15" s="16" customFormat="1" ht="29" x14ac:dyDescent="0.35">
      <c r="A1360" s="17" t="s">
        <v>298</v>
      </c>
      <c r="B1360" s="17" t="s">
        <v>4364</v>
      </c>
      <c r="C1360" s="17">
        <v>15491</v>
      </c>
      <c r="D1360" s="17" t="s">
        <v>4385</v>
      </c>
      <c r="E1360" s="19">
        <v>115491000017</v>
      </c>
      <c r="F1360" s="19" t="s">
        <v>4507</v>
      </c>
      <c r="G1360" s="19">
        <v>215491000071</v>
      </c>
      <c r="H1360" s="18" t="s">
        <v>4508</v>
      </c>
      <c r="I1360" s="18" t="s">
        <v>4509</v>
      </c>
      <c r="J1360" s="17" t="s">
        <v>535</v>
      </c>
      <c r="K1360" s="17">
        <v>1</v>
      </c>
      <c r="L1360" s="24">
        <v>145130</v>
      </c>
      <c r="M1360" s="20">
        <f t="shared" si="42"/>
        <v>27575</v>
      </c>
      <c r="N1360" s="24">
        <v>780000</v>
      </c>
      <c r="O1360" s="21">
        <f t="shared" si="43"/>
        <v>952705</v>
      </c>
    </row>
    <row r="1361" spans="1:15" s="16" customFormat="1" ht="29" x14ac:dyDescent="0.35">
      <c r="A1361" s="17" t="s">
        <v>298</v>
      </c>
      <c r="B1361" s="17" t="s">
        <v>9179</v>
      </c>
      <c r="C1361" s="17">
        <v>44560</v>
      </c>
      <c r="D1361" s="17" t="s">
        <v>4231</v>
      </c>
      <c r="E1361" s="19">
        <v>244560001572</v>
      </c>
      <c r="F1361" s="19" t="s">
        <v>4248</v>
      </c>
      <c r="G1361" s="19">
        <v>244560003354</v>
      </c>
      <c r="H1361" s="18" t="s">
        <v>4515</v>
      </c>
      <c r="I1361" s="18" t="s">
        <v>4516</v>
      </c>
      <c r="J1361" s="17" t="s">
        <v>535</v>
      </c>
      <c r="K1361" s="17">
        <v>1</v>
      </c>
      <c r="L1361" s="24">
        <v>145130</v>
      </c>
      <c r="M1361" s="20">
        <f t="shared" si="42"/>
        <v>27575</v>
      </c>
      <c r="N1361" s="24">
        <v>747143</v>
      </c>
      <c r="O1361" s="21">
        <f t="shared" si="43"/>
        <v>919848</v>
      </c>
    </row>
    <row r="1362" spans="1:15" s="16" customFormat="1" ht="29" x14ac:dyDescent="0.35">
      <c r="A1362" s="17" t="s">
        <v>298</v>
      </c>
      <c r="B1362" s="17" t="s">
        <v>4338</v>
      </c>
      <c r="C1362" s="17">
        <v>76364</v>
      </c>
      <c r="D1362" s="17" t="s">
        <v>4520</v>
      </c>
      <c r="E1362" s="19">
        <v>276364000605</v>
      </c>
      <c r="F1362" s="19" t="s">
        <v>4521</v>
      </c>
      <c r="G1362" s="19">
        <v>276364000605</v>
      </c>
      <c r="H1362" s="18" t="s">
        <v>4522</v>
      </c>
      <c r="I1362" s="18" t="s">
        <v>4523</v>
      </c>
      <c r="J1362" s="17" t="s">
        <v>535</v>
      </c>
      <c r="K1362" s="17">
        <v>1</v>
      </c>
      <c r="L1362" s="24">
        <v>145130</v>
      </c>
      <c r="M1362" s="20">
        <f t="shared" si="42"/>
        <v>27575</v>
      </c>
      <c r="N1362" s="24">
        <v>747143</v>
      </c>
      <c r="O1362" s="21">
        <f t="shared" si="43"/>
        <v>919848</v>
      </c>
    </row>
    <row r="1363" spans="1:15" s="16" customFormat="1" ht="29" x14ac:dyDescent="0.35">
      <c r="A1363" s="17" t="s">
        <v>298</v>
      </c>
      <c r="B1363" s="17" t="s">
        <v>4251</v>
      </c>
      <c r="C1363" s="17">
        <v>85230</v>
      </c>
      <c r="D1363" s="17" t="s">
        <v>4550</v>
      </c>
      <c r="E1363" s="19">
        <v>285230000098</v>
      </c>
      <c r="F1363" s="19" t="s">
        <v>4551</v>
      </c>
      <c r="G1363" s="19">
        <v>285230000098</v>
      </c>
      <c r="H1363" s="18" t="s">
        <v>4552</v>
      </c>
      <c r="I1363" s="18" t="s">
        <v>4553</v>
      </c>
      <c r="J1363" s="17" t="s">
        <v>535</v>
      </c>
      <c r="K1363" s="17">
        <v>1</v>
      </c>
      <c r="L1363" s="24">
        <v>145130</v>
      </c>
      <c r="M1363" s="20">
        <f t="shared" si="42"/>
        <v>27575</v>
      </c>
      <c r="N1363" s="24">
        <v>747143</v>
      </c>
      <c r="O1363" s="21">
        <f t="shared" si="43"/>
        <v>919848</v>
      </c>
    </row>
    <row r="1364" spans="1:15" s="16" customFormat="1" ht="29" x14ac:dyDescent="0.35">
      <c r="A1364" s="17" t="s">
        <v>298</v>
      </c>
      <c r="B1364" s="17" t="s">
        <v>4558</v>
      </c>
      <c r="C1364" s="17">
        <v>66170</v>
      </c>
      <c r="D1364" s="17" t="s">
        <v>4559</v>
      </c>
      <c r="E1364" s="19">
        <v>266170000803</v>
      </c>
      <c r="F1364" s="19" t="s">
        <v>4560</v>
      </c>
      <c r="G1364" s="19">
        <v>266170000137</v>
      </c>
      <c r="H1364" s="18" t="s">
        <v>4561</v>
      </c>
      <c r="I1364" s="18" t="s">
        <v>4562</v>
      </c>
      <c r="J1364" s="17" t="s">
        <v>535</v>
      </c>
      <c r="K1364" s="17">
        <v>1</v>
      </c>
      <c r="L1364" s="24">
        <v>145130</v>
      </c>
      <c r="M1364" s="20">
        <f t="shared" si="42"/>
        <v>27575</v>
      </c>
      <c r="N1364" s="24">
        <v>747143</v>
      </c>
      <c r="O1364" s="21">
        <f t="shared" si="43"/>
        <v>919848</v>
      </c>
    </row>
    <row r="1365" spans="1:15" s="16" customFormat="1" ht="29" x14ac:dyDescent="0.35">
      <c r="A1365" s="17" t="s">
        <v>298</v>
      </c>
      <c r="B1365" s="17" t="s">
        <v>4241</v>
      </c>
      <c r="C1365" s="17">
        <v>86568</v>
      </c>
      <c r="D1365" s="17" t="s">
        <v>4566</v>
      </c>
      <c r="E1365" s="19">
        <v>286568002807</v>
      </c>
      <c r="F1365" s="19" t="s">
        <v>4567</v>
      </c>
      <c r="G1365" s="19">
        <v>286568005130</v>
      </c>
      <c r="H1365" s="18" t="s">
        <v>4568</v>
      </c>
      <c r="I1365" s="18" t="s">
        <v>4569</v>
      </c>
      <c r="J1365" s="17" t="s">
        <v>535</v>
      </c>
      <c r="K1365" s="17">
        <v>1</v>
      </c>
      <c r="L1365" s="24">
        <v>145130</v>
      </c>
      <c r="M1365" s="20">
        <f t="shared" si="42"/>
        <v>27575</v>
      </c>
      <c r="N1365" s="24">
        <v>747143</v>
      </c>
      <c r="O1365" s="21">
        <f t="shared" si="43"/>
        <v>919848</v>
      </c>
    </row>
    <row r="1366" spans="1:15" s="16" customFormat="1" ht="29" x14ac:dyDescent="0.35">
      <c r="A1366" s="17" t="s">
        <v>298</v>
      </c>
      <c r="B1366" s="17" t="s">
        <v>4269</v>
      </c>
      <c r="C1366" s="17">
        <v>81065</v>
      </c>
      <c r="D1366" s="17" t="s">
        <v>4270</v>
      </c>
      <c r="E1366" s="19">
        <v>281065001755</v>
      </c>
      <c r="F1366" s="19" t="s">
        <v>4271</v>
      </c>
      <c r="G1366" s="19">
        <v>281065000589</v>
      </c>
      <c r="H1366" s="18" t="s">
        <v>4570</v>
      </c>
      <c r="I1366" s="18" t="s">
        <v>4571</v>
      </c>
      <c r="J1366" s="17" t="s">
        <v>535</v>
      </c>
      <c r="K1366" s="17">
        <v>1</v>
      </c>
      <c r="L1366" s="24">
        <v>145130</v>
      </c>
      <c r="M1366" s="20">
        <f t="shared" si="42"/>
        <v>27575</v>
      </c>
      <c r="N1366" s="24">
        <v>747143</v>
      </c>
      <c r="O1366" s="21">
        <f t="shared" si="43"/>
        <v>919848</v>
      </c>
    </row>
    <row r="1367" spans="1:15" s="16" customFormat="1" ht="29" x14ac:dyDescent="0.35">
      <c r="A1367" s="17" t="s">
        <v>298</v>
      </c>
      <c r="B1367" s="17" t="s">
        <v>852</v>
      </c>
      <c r="C1367" s="17">
        <v>54001</v>
      </c>
      <c r="D1367" s="17" t="s">
        <v>9183</v>
      </c>
      <c r="E1367" s="19">
        <v>254001009151</v>
      </c>
      <c r="F1367" s="19" t="s">
        <v>4603</v>
      </c>
      <c r="G1367" s="19">
        <v>254001008031</v>
      </c>
      <c r="H1367" s="18" t="s">
        <v>4604</v>
      </c>
      <c r="I1367" s="18" t="s">
        <v>4605</v>
      </c>
      <c r="J1367" s="17" t="s">
        <v>535</v>
      </c>
      <c r="K1367" s="17">
        <v>1</v>
      </c>
      <c r="L1367" s="24">
        <v>145130</v>
      </c>
      <c r="M1367" s="20">
        <f t="shared" si="42"/>
        <v>27575</v>
      </c>
      <c r="N1367" s="24">
        <v>747143</v>
      </c>
      <c r="O1367" s="21">
        <f t="shared" si="43"/>
        <v>919848</v>
      </c>
    </row>
    <row r="1368" spans="1:15" s="16" customFormat="1" ht="29" x14ac:dyDescent="0.35">
      <c r="A1368" s="17" t="s">
        <v>298</v>
      </c>
      <c r="B1368" s="17" t="s">
        <v>4364</v>
      </c>
      <c r="C1368" s="17">
        <v>15676</v>
      </c>
      <c r="D1368" s="17" t="s">
        <v>4610</v>
      </c>
      <c r="E1368" s="19">
        <v>415676000157</v>
      </c>
      <c r="F1368" s="19" t="s">
        <v>4611</v>
      </c>
      <c r="G1368" s="19">
        <v>215676000115</v>
      </c>
      <c r="H1368" s="18" t="s">
        <v>4612</v>
      </c>
      <c r="I1368" s="18" t="s">
        <v>4613</v>
      </c>
      <c r="J1368" s="17" t="s">
        <v>535</v>
      </c>
      <c r="K1368" s="17">
        <v>1</v>
      </c>
      <c r="L1368" s="24">
        <v>145130</v>
      </c>
      <c r="M1368" s="20">
        <f t="shared" si="42"/>
        <v>27575</v>
      </c>
      <c r="N1368" s="24">
        <v>747143</v>
      </c>
      <c r="O1368" s="21">
        <f t="shared" si="43"/>
        <v>919848</v>
      </c>
    </row>
    <row r="1369" spans="1:15" s="16" customFormat="1" ht="29" x14ac:dyDescent="0.35">
      <c r="A1369" s="17" t="s">
        <v>298</v>
      </c>
      <c r="B1369" s="17" t="s">
        <v>9179</v>
      </c>
      <c r="C1369" s="17">
        <v>44650</v>
      </c>
      <c r="D1369" s="17" t="s">
        <v>4614</v>
      </c>
      <c r="E1369" s="19">
        <v>244650001512</v>
      </c>
      <c r="F1369" s="19" t="s">
        <v>4615</v>
      </c>
      <c r="G1369" s="19">
        <v>244650000737</v>
      </c>
      <c r="H1369" s="18" t="s">
        <v>4616</v>
      </c>
      <c r="I1369" s="18" t="s">
        <v>4617</v>
      </c>
      <c r="J1369" s="17" t="s">
        <v>535</v>
      </c>
      <c r="K1369" s="17">
        <v>1</v>
      </c>
      <c r="L1369" s="24">
        <v>145130</v>
      </c>
      <c r="M1369" s="20">
        <f t="shared" si="42"/>
        <v>27575</v>
      </c>
      <c r="N1369" s="24">
        <v>747143</v>
      </c>
      <c r="O1369" s="21">
        <f t="shared" si="43"/>
        <v>919848</v>
      </c>
    </row>
    <row r="1370" spans="1:15" s="16" customFormat="1" ht="29" x14ac:dyDescent="0.35">
      <c r="A1370" s="17" t="s">
        <v>298</v>
      </c>
      <c r="B1370" s="17" t="s">
        <v>4640</v>
      </c>
      <c r="C1370" s="17">
        <v>27001</v>
      </c>
      <c r="D1370" s="17" t="s">
        <v>4641</v>
      </c>
      <c r="E1370" s="19">
        <v>227001001871</v>
      </c>
      <c r="F1370" s="19" t="s">
        <v>4642</v>
      </c>
      <c r="G1370" s="19">
        <v>227001000874</v>
      </c>
      <c r="H1370" s="18" t="s">
        <v>4643</v>
      </c>
      <c r="I1370" s="18" t="s">
        <v>4644</v>
      </c>
      <c r="J1370" s="17" t="s">
        <v>535</v>
      </c>
      <c r="K1370" s="17">
        <v>1</v>
      </c>
      <c r="L1370" s="24">
        <v>145130</v>
      </c>
      <c r="M1370" s="20">
        <f t="shared" si="42"/>
        <v>27575</v>
      </c>
      <c r="N1370" s="24">
        <v>747143</v>
      </c>
      <c r="O1370" s="21">
        <f t="shared" si="43"/>
        <v>919848</v>
      </c>
    </row>
    <row r="1371" spans="1:15" s="16" customFormat="1" ht="29" x14ac:dyDescent="0.35">
      <c r="A1371" s="17" t="s">
        <v>298</v>
      </c>
      <c r="B1371" s="17" t="s">
        <v>832</v>
      </c>
      <c r="C1371" s="17">
        <v>52621</v>
      </c>
      <c r="D1371" s="17" t="s">
        <v>4428</v>
      </c>
      <c r="E1371" s="19">
        <v>252621000224</v>
      </c>
      <c r="F1371" s="19" t="s">
        <v>4429</v>
      </c>
      <c r="G1371" s="19">
        <v>252621000313</v>
      </c>
      <c r="H1371" s="18" t="s">
        <v>4647</v>
      </c>
      <c r="I1371" s="18" t="s">
        <v>4648</v>
      </c>
      <c r="J1371" s="17" t="s">
        <v>535</v>
      </c>
      <c r="K1371" s="17">
        <v>1</v>
      </c>
      <c r="L1371" s="24">
        <v>145130</v>
      </c>
      <c r="M1371" s="20">
        <f t="shared" si="42"/>
        <v>27575</v>
      </c>
      <c r="N1371" s="24">
        <v>747143</v>
      </c>
      <c r="O1371" s="21">
        <f t="shared" si="43"/>
        <v>919848</v>
      </c>
    </row>
    <row r="1372" spans="1:15" s="16" customFormat="1" ht="29" x14ac:dyDescent="0.35">
      <c r="A1372" s="17" t="s">
        <v>298</v>
      </c>
      <c r="B1372" s="17" t="s">
        <v>4364</v>
      </c>
      <c r="C1372" s="17">
        <v>15861</v>
      </c>
      <c r="D1372" s="17" t="s">
        <v>4649</v>
      </c>
      <c r="E1372" s="19">
        <v>215861000156</v>
      </c>
      <c r="F1372" s="19" t="s">
        <v>4650</v>
      </c>
      <c r="G1372" s="19">
        <v>215861000113</v>
      </c>
      <c r="H1372" s="18" t="s">
        <v>4651</v>
      </c>
      <c r="I1372" s="18" t="s">
        <v>4652</v>
      </c>
      <c r="J1372" s="17" t="s">
        <v>535</v>
      </c>
      <c r="K1372" s="17">
        <v>1</v>
      </c>
      <c r="L1372" s="24">
        <v>145130</v>
      </c>
      <c r="M1372" s="20">
        <f t="shared" si="42"/>
        <v>27575</v>
      </c>
      <c r="N1372" s="24">
        <v>747143</v>
      </c>
      <c r="O1372" s="21">
        <f t="shared" si="43"/>
        <v>919848</v>
      </c>
    </row>
    <row r="1373" spans="1:15" s="16" customFormat="1" ht="29" x14ac:dyDescent="0.35">
      <c r="A1373" s="17" t="s">
        <v>298</v>
      </c>
      <c r="B1373" s="17" t="s">
        <v>832</v>
      </c>
      <c r="C1373" s="17">
        <v>52621</v>
      </c>
      <c r="D1373" s="17" t="s">
        <v>4428</v>
      </c>
      <c r="E1373" s="19">
        <v>252621000224</v>
      </c>
      <c r="F1373" s="19" t="s">
        <v>4429</v>
      </c>
      <c r="G1373" s="19">
        <v>252621000542</v>
      </c>
      <c r="H1373" s="18" t="s">
        <v>4655</v>
      </c>
      <c r="I1373" s="18" t="s">
        <v>4656</v>
      </c>
      <c r="J1373" s="17" t="s">
        <v>535</v>
      </c>
      <c r="K1373" s="17">
        <v>1</v>
      </c>
      <c r="L1373" s="24">
        <v>145130</v>
      </c>
      <c r="M1373" s="20">
        <f t="shared" si="42"/>
        <v>27575</v>
      </c>
      <c r="N1373" s="24">
        <v>747143</v>
      </c>
      <c r="O1373" s="21">
        <f t="shared" si="43"/>
        <v>919848</v>
      </c>
    </row>
    <row r="1374" spans="1:15" s="16" customFormat="1" ht="29" x14ac:dyDescent="0.35">
      <c r="A1374" s="17" t="s">
        <v>298</v>
      </c>
      <c r="B1374" s="17" t="s">
        <v>737</v>
      </c>
      <c r="C1374" s="17">
        <v>23807</v>
      </c>
      <c r="D1374" s="17" t="s">
        <v>4657</v>
      </c>
      <c r="E1374" s="19">
        <v>223807004092</v>
      </c>
      <c r="F1374" s="19" t="s">
        <v>4658</v>
      </c>
      <c r="G1374" s="19">
        <v>223807003312</v>
      </c>
      <c r="H1374" s="18" t="s">
        <v>4659</v>
      </c>
      <c r="I1374" s="18" t="s">
        <v>4660</v>
      </c>
      <c r="J1374" s="17" t="s">
        <v>535</v>
      </c>
      <c r="K1374" s="17">
        <v>1</v>
      </c>
      <c r="L1374" s="24">
        <v>145130</v>
      </c>
      <c r="M1374" s="20">
        <f t="shared" si="42"/>
        <v>27575</v>
      </c>
      <c r="N1374" s="24">
        <v>747143</v>
      </c>
      <c r="O1374" s="21">
        <f t="shared" si="43"/>
        <v>919848</v>
      </c>
    </row>
    <row r="1375" spans="1:15" s="16" customFormat="1" ht="29" x14ac:dyDescent="0.35">
      <c r="A1375" s="17" t="s">
        <v>298</v>
      </c>
      <c r="B1375" s="17" t="s">
        <v>4411</v>
      </c>
      <c r="C1375" s="17">
        <v>68524</v>
      </c>
      <c r="D1375" s="17" t="s">
        <v>4661</v>
      </c>
      <c r="E1375" s="19">
        <v>268524000094</v>
      </c>
      <c r="F1375" s="19" t="s">
        <v>4662</v>
      </c>
      <c r="G1375" s="19">
        <v>268524000043</v>
      </c>
      <c r="H1375" s="18" t="s">
        <v>4663</v>
      </c>
      <c r="I1375" s="18" t="s">
        <v>4664</v>
      </c>
      <c r="J1375" s="17" t="s">
        <v>535</v>
      </c>
      <c r="K1375" s="17">
        <v>1</v>
      </c>
      <c r="L1375" s="24">
        <v>145130</v>
      </c>
      <c r="M1375" s="20">
        <f t="shared" si="42"/>
        <v>27575</v>
      </c>
      <c r="N1375" s="24">
        <v>747143</v>
      </c>
      <c r="O1375" s="21">
        <f t="shared" si="43"/>
        <v>919848</v>
      </c>
    </row>
    <row r="1376" spans="1:15" s="16" customFormat="1" ht="29" x14ac:dyDescent="0.35">
      <c r="A1376" s="17" t="s">
        <v>298</v>
      </c>
      <c r="B1376" s="17" t="s">
        <v>4640</v>
      </c>
      <c r="C1376" s="17">
        <v>27001</v>
      </c>
      <c r="D1376" s="17" t="s">
        <v>4641</v>
      </c>
      <c r="E1376" s="19">
        <v>227001018200</v>
      </c>
      <c r="F1376" s="19" t="s">
        <v>4665</v>
      </c>
      <c r="G1376" s="19">
        <v>427001000016</v>
      </c>
      <c r="H1376" s="18" t="s">
        <v>4666</v>
      </c>
      <c r="I1376" s="18" t="s">
        <v>4667</v>
      </c>
      <c r="J1376" s="17" t="s">
        <v>535</v>
      </c>
      <c r="K1376" s="17">
        <v>1</v>
      </c>
      <c r="L1376" s="24">
        <v>145130</v>
      </c>
      <c r="M1376" s="20">
        <f t="shared" si="42"/>
        <v>27575</v>
      </c>
      <c r="N1376" s="24">
        <v>720935</v>
      </c>
      <c r="O1376" s="21">
        <f t="shared" si="43"/>
        <v>893640</v>
      </c>
    </row>
    <row r="1377" spans="1:15" s="16" customFormat="1" ht="29" x14ac:dyDescent="0.35">
      <c r="A1377" s="17" t="s">
        <v>298</v>
      </c>
      <c r="B1377" s="17" t="s">
        <v>4364</v>
      </c>
      <c r="C1377" s="17">
        <v>15759</v>
      </c>
      <c r="D1377" s="17" t="s">
        <v>4681</v>
      </c>
      <c r="E1377" s="19">
        <v>115759000473</v>
      </c>
      <c r="F1377" s="19" t="s">
        <v>4682</v>
      </c>
      <c r="G1377" s="19">
        <v>215759001911</v>
      </c>
      <c r="H1377" s="18" t="s">
        <v>4683</v>
      </c>
      <c r="I1377" s="18" t="s">
        <v>4684</v>
      </c>
      <c r="J1377" s="17" t="s">
        <v>535</v>
      </c>
      <c r="K1377" s="17">
        <v>1</v>
      </c>
      <c r="L1377" s="24">
        <v>145130</v>
      </c>
      <c r="M1377" s="20">
        <f t="shared" si="42"/>
        <v>27575</v>
      </c>
      <c r="N1377" s="24">
        <v>720935</v>
      </c>
      <c r="O1377" s="21">
        <f t="shared" si="43"/>
        <v>893640</v>
      </c>
    </row>
    <row r="1378" spans="1:15" s="16" customFormat="1" ht="29" x14ac:dyDescent="0.35">
      <c r="A1378" s="17" t="s">
        <v>298</v>
      </c>
      <c r="B1378" s="17" t="s">
        <v>4214</v>
      </c>
      <c r="C1378" s="17">
        <v>41020</v>
      </c>
      <c r="D1378" s="17" t="s">
        <v>4332</v>
      </c>
      <c r="E1378" s="19">
        <v>241020000021</v>
      </c>
      <c r="F1378" s="19" t="s">
        <v>4333</v>
      </c>
      <c r="G1378" s="19">
        <v>241020000144</v>
      </c>
      <c r="H1378" s="18" t="s">
        <v>1623</v>
      </c>
      <c r="I1378" s="18" t="s">
        <v>1624</v>
      </c>
      <c r="J1378" s="17" t="s">
        <v>535</v>
      </c>
      <c r="K1378" s="17">
        <v>1</v>
      </c>
      <c r="L1378" s="24">
        <v>145130</v>
      </c>
      <c r="M1378" s="20">
        <f t="shared" si="42"/>
        <v>27575</v>
      </c>
      <c r="N1378" s="24">
        <v>747143</v>
      </c>
      <c r="O1378" s="21">
        <f t="shared" si="43"/>
        <v>919848</v>
      </c>
    </row>
    <row r="1379" spans="1:15" s="16" customFormat="1" ht="43.5" x14ac:dyDescent="0.35">
      <c r="A1379" s="17" t="s">
        <v>298</v>
      </c>
      <c r="B1379" s="17" t="s">
        <v>4364</v>
      </c>
      <c r="C1379" s="17">
        <v>15664</v>
      </c>
      <c r="D1379" s="17" t="s">
        <v>4692</v>
      </c>
      <c r="E1379" s="19">
        <v>215664000055</v>
      </c>
      <c r="F1379" s="19" t="s">
        <v>4693</v>
      </c>
      <c r="G1379" s="19">
        <v>215664000055</v>
      </c>
      <c r="H1379" s="18" t="s">
        <v>4694</v>
      </c>
      <c r="I1379" s="18" t="s">
        <v>4695</v>
      </c>
      <c r="J1379" s="17" t="s">
        <v>535</v>
      </c>
      <c r="K1379" s="17">
        <v>1</v>
      </c>
      <c r="L1379" s="24">
        <v>145130</v>
      </c>
      <c r="M1379" s="20">
        <f t="shared" si="42"/>
        <v>27575</v>
      </c>
      <c r="N1379" s="24">
        <v>747143</v>
      </c>
      <c r="O1379" s="21">
        <f t="shared" si="43"/>
        <v>919848</v>
      </c>
    </row>
    <row r="1380" spans="1:15" s="16" customFormat="1" ht="29" x14ac:dyDescent="0.35">
      <c r="A1380" s="17" t="s">
        <v>298</v>
      </c>
      <c r="B1380" s="17" t="s">
        <v>4251</v>
      </c>
      <c r="C1380" s="17">
        <v>85139</v>
      </c>
      <c r="D1380" s="17" t="s">
        <v>4696</v>
      </c>
      <c r="E1380" s="19">
        <v>285139000565</v>
      </c>
      <c r="F1380" s="19" t="s">
        <v>4697</v>
      </c>
      <c r="G1380" s="19">
        <v>285139000565</v>
      </c>
      <c r="H1380" s="18" t="s">
        <v>4698</v>
      </c>
      <c r="I1380" s="18" t="s">
        <v>4699</v>
      </c>
      <c r="J1380" s="17" t="s">
        <v>535</v>
      </c>
      <c r="K1380" s="17">
        <v>1</v>
      </c>
      <c r="L1380" s="24">
        <v>145130</v>
      </c>
      <c r="M1380" s="20">
        <f t="shared" si="42"/>
        <v>27575</v>
      </c>
      <c r="N1380" s="24">
        <v>780000</v>
      </c>
      <c r="O1380" s="21">
        <f t="shared" si="43"/>
        <v>952705</v>
      </c>
    </row>
    <row r="1381" spans="1:15" s="16" customFormat="1" ht="29" x14ac:dyDescent="0.35">
      <c r="A1381" s="17" t="s">
        <v>298</v>
      </c>
      <c r="B1381" s="17" t="s">
        <v>4411</v>
      </c>
      <c r="C1381" s="17">
        <v>68575</v>
      </c>
      <c r="D1381" s="17" t="s">
        <v>4700</v>
      </c>
      <c r="E1381" s="19">
        <v>168575000329</v>
      </c>
      <c r="F1381" s="19" t="s">
        <v>4701</v>
      </c>
      <c r="G1381" s="19">
        <v>268575000048</v>
      </c>
      <c r="H1381" s="18" t="s">
        <v>4702</v>
      </c>
      <c r="I1381" s="18" t="s">
        <v>4703</v>
      </c>
      <c r="J1381" s="17" t="s">
        <v>535</v>
      </c>
      <c r="K1381" s="17">
        <v>1</v>
      </c>
      <c r="L1381" s="24">
        <v>145130</v>
      </c>
      <c r="M1381" s="20">
        <f t="shared" si="42"/>
        <v>27575</v>
      </c>
      <c r="N1381" s="24">
        <v>720935</v>
      </c>
      <c r="O1381" s="21">
        <f t="shared" si="43"/>
        <v>893640</v>
      </c>
    </row>
    <row r="1382" spans="1:15" s="16" customFormat="1" ht="29" x14ac:dyDescent="0.35">
      <c r="A1382" s="17" t="s">
        <v>298</v>
      </c>
      <c r="B1382" s="17" t="s">
        <v>737</v>
      </c>
      <c r="C1382" s="17">
        <v>23807</v>
      </c>
      <c r="D1382" s="17" t="s">
        <v>4657</v>
      </c>
      <c r="E1382" s="19">
        <v>223807001981</v>
      </c>
      <c r="F1382" s="19" t="s">
        <v>4704</v>
      </c>
      <c r="G1382" s="19">
        <v>223807002901</v>
      </c>
      <c r="H1382" s="18" t="s">
        <v>4705</v>
      </c>
      <c r="I1382" s="18" t="s">
        <v>4706</v>
      </c>
      <c r="J1382" s="17" t="s">
        <v>535</v>
      </c>
      <c r="K1382" s="17">
        <v>1</v>
      </c>
      <c r="L1382" s="24">
        <v>145130</v>
      </c>
      <c r="M1382" s="20">
        <f t="shared" si="42"/>
        <v>27575</v>
      </c>
      <c r="N1382" s="24">
        <v>747143</v>
      </c>
      <c r="O1382" s="21">
        <f t="shared" si="43"/>
        <v>919848</v>
      </c>
    </row>
    <row r="1383" spans="1:15" s="16" customFormat="1" ht="29" x14ac:dyDescent="0.35">
      <c r="A1383" s="17" t="s">
        <v>298</v>
      </c>
      <c r="B1383" s="17" t="s">
        <v>4411</v>
      </c>
      <c r="C1383" s="17">
        <v>68522</v>
      </c>
      <c r="D1383" s="17" t="s">
        <v>4707</v>
      </c>
      <c r="E1383" s="19">
        <v>168522000050</v>
      </c>
      <c r="F1383" s="19" t="s">
        <v>4708</v>
      </c>
      <c r="G1383" s="19">
        <v>268522000046</v>
      </c>
      <c r="H1383" s="18" t="s">
        <v>4709</v>
      </c>
      <c r="I1383" s="18" t="s">
        <v>4710</v>
      </c>
      <c r="J1383" s="17" t="s">
        <v>535</v>
      </c>
      <c r="K1383" s="17">
        <v>1</v>
      </c>
      <c r="L1383" s="24">
        <v>145130</v>
      </c>
      <c r="M1383" s="20">
        <f t="shared" si="42"/>
        <v>27575</v>
      </c>
      <c r="N1383" s="24">
        <v>747143</v>
      </c>
      <c r="O1383" s="21">
        <f t="shared" si="43"/>
        <v>919848</v>
      </c>
    </row>
    <row r="1384" spans="1:15" s="16" customFormat="1" ht="29" x14ac:dyDescent="0.35">
      <c r="A1384" s="17" t="s">
        <v>298</v>
      </c>
      <c r="B1384" s="17" t="s">
        <v>4411</v>
      </c>
      <c r="C1384" s="17">
        <v>68235</v>
      </c>
      <c r="D1384" s="17" t="s">
        <v>4711</v>
      </c>
      <c r="E1384" s="19">
        <v>268235000621</v>
      </c>
      <c r="F1384" s="19" t="s">
        <v>4712</v>
      </c>
      <c r="G1384" s="19">
        <v>268235000621</v>
      </c>
      <c r="H1384" s="18" t="s">
        <v>4713</v>
      </c>
      <c r="I1384" s="18" t="s">
        <v>4714</v>
      </c>
      <c r="J1384" s="17" t="s">
        <v>535</v>
      </c>
      <c r="K1384" s="17">
        <v>1</v>
      </c>
      <c r="L1384" s="24">
        <v>145130</v>
      </c>
      <c r="M1384" s="20">
        <f t="shared" si="42"/>
        <v>27575</v>
      </c>
      <c r="N1384" s="24">
        <v>747143</v>
      </c>
      <c r="O1384" s="21">
        <f t="shared" si="43"/>
        <v>919848</v>
      </c>
    </row>
    <row r="1385" spans="1:15" s="16" customFormat="1" ht="29" x14ac:dyDescent="0.35">
      <c r="A1385" s="17" t="s">
        <v>298</v>
      </c>
      <c r="B1385" s="17" t="s">
        <v>737</v>
      </c>
      <c r="C1385" s="17">
        <v>23417</v>
      </c>
      <c r="D1385" s="17" t="s">
        <v>4360</v>
      </c>
      <c r="E1385" s="19">
        <v>223417000754</v>
      </c>
      <c r="F1385" s="19" t="s">
        <v>4715</v>
      </c>
      <c r="G1385" s="19">
        <v>223417002196</v>
      </c>
      <c r="H1385" s="18" t="s">
        <v>4716</v>
      </c>
      <c r="I1385" s="18" t="s">
        <v>4717</v>
      </c>
      <c r="J1385" s="17" t="s">
        <v>535</v>
      </c>
      <c r="K1385" s="17">
        <v>1</v>
      </c>
      <c r="L1385" s="24">
        <v>145130</v>
      </c>
      <c r="M1385" s="20">
        <f t="shared" si="42"/>
        <v>27575</v>
      </c>
      <c r="N1385" s="24">
        <v>747143</v>
      </c>
      <c r="O1385" s="21">
        <f t="shared" si="43"/>
        <v>919848</v>
      </c>
    </row>
    <row r="1386" spans="1:15" s="16" customFormat="1" ht="29" x14ac:dyDescent="0.35">
      <c r="A1386" s="17" t="s">
        <v>298</v>
      </c>
      <c r="B1386" s="17" t="s">
        <v>4364</v>
      </c>
      <c r="C1386" s="17">
        <v>15223</v>
      </c>
      <c r="D1386" s="17" t="s">
        <v>4718</v>
      </c>
      <c r="E1386" s="19">
        <v>315223000119</v>
      </c>
      <c r="F1386" s="19" t="s">
        <v>4719</v>
      </c>
      <c r="G1386" s="19">
        <v>215223000084</v>
      </c>
      <c r="H1386" s="18" t="s">
        <v>4720</v>
      </c>
      <c r="I1386" s="18" t="s">
        <v>4721</v>
      </c>
      <c r="J1386" s="17" t="s">
        <v>535</v>
      </c>
      <c r="K1386" s="17">
        <v>1</v>
      </c>
      <c r="L1386" s="24">
        <v>145130</v>
      </c>
      <c r="M1386" s="20">
        <f t="shared" si="42"/>
        <v>27575</v>
      </c>
      <c r="N1386" s="24">
        <v>747143</v>
      </c>
      <c r="O1386" s="21">
        <f t="shared" si="43"/>
        <v>919848</v>
      </c>
    </row>
    <row r="1387" spans="1:15" s="16" customFormat="1" ht="29" x14ac:dyDescent="0.35">
      <c r="A1387" s="17" t="s">
        <v>298</v>
      </c>
      <c r="B1387" s="17" t="s">
        <v>4269</v>
      </c>
      <c r="C1387" s="17">
        <v>81065</v>
      </c>
      <c r="D1387" s="17" t="s">
        <v>4270</v>
      </c>
      <c r="E1387" s="19">
        <v>281065001755</v>
      </c>
      <c r="F1387" s="19" t="s">
        <v>4271</v>
      </c>
      <c r="G1387" s="19">
        <v>281065002051</v>
      </c>
      <c r="H1387" s="18" t="s">
        <v>4722</v>
      </c>
      <c r="I1387" s="18" t="s">
        <v>4723</v>
      </c>
      <c r="J1387" s="17" t="s">
        <v>535</v>
      </c>
      <c r="K1387" s="17">
        <v>1</v>
      </c>
      <c r="L1387" s="24">
        <v>145130</v>
      </c>
      <c r="M1387" s="20">
        <f t="shared" si="42"/>
        <v>27575</v>
      </c>
      <c r="N1387" s="24">
        <v>747143</v>
      </c>
      <c r="O1387" s="21">
        <f t="shared" si="43"/>
        <v>919848</v>
      </c>
    </row>
    <row r="1388" spans="1:15" s="16" customFormat="1" ht="29" x14ac:dyDescent="0.35">
      <c r="A1388" s="17" t="s">
        <v>298</v>
      </c>
      <c r="B1388" s="17" t="s">
        <v>4411</v>
      </c>
      <c r="C1388" s="17">
        <v>68498</v>
      </c>
      <c r="D1388" s="17" t="s">
        <v>4724</v>
      </c>
      <c r="E1388" s="19">
        <v>268498000161</v>
      </c>
      <c r="F1388" s="19" t="s">
        <v>4725</v>
      </c>
      <c r="G1388" s="19">
        <v>268498000234</v>
      </c>
      <c r="H1388" s="18" t="s">
        <v>4726</v>
      </c>
      <c r="I1388" s="18" t="s">
        <v>4727</v>
      </c>
      <c r="J1388" s="17" t="s">
        <v>535</v>
      </c>
      <c r="K1388" s="17">
        <v>1</v>
      </c>
      <c r="L1388" s="24">
        <v>145130</v>
      </c>
      <c r="M1388" s="20">
        <f t="shared" si="42"/>
        <v>27575</v>
      </c>
      <c r="N1388" s="24">
        <v>747143</v>
      </c>
      <c r="O1388" s="21">
        <f t="shared" si="43"/>
        <v>919848</v>
      </c>
    </row>
    <row r="1389" spans="1:15" s="16" customFormat="1" ht="29" x14ac:dyDescent="0.35">
      <c r="A1389" s="17" t="s">
        <v>298</v>
      </c>
      <c r="B1389" s="17" t="s">
        <v>4364</v>
      </c>
      <c r="C1389" s="17">
        <v>15664</v>
      </c>
      <c r="D1389" s="17" t="s">
        <v>4692</v>
      </c>
      <c r="E1389" s="19">
        <v>115664000123</v>
      </c>
      <c r="F1389" s="19" t="s">
        <v>4728</v>
      </c>
      <c r="G1389" s="19">
        <v>215664000039</v>
      </c>
      <c r="H1389" s="18" t="s">
        <v>4729</v>
      </c>
      <c r="I1389" s="18" t="s">
        <v>4730</v>
      </c>
      <c r="J1389" s="17" t="s">
        <v>535</v>
      </c>
      <c r="K1389" s="17">
        <v>1</v>
      </c>
      <c r="L1389" s="24">
        <v>145130</v>
      </c>
      <c r="M1389" s="20">
        <f t="shared" si="42"/>
        <v>27575</v>
      </c>
      <c r="N1389" s="24">
        <v>747143</v>
      </c>
      <c r="O1389" s="21">
        <f t="shared" si="43"/>
        <v>919848</v>
      </c>
    </row>
    <row r="1390" spans="1:15" s="16" customFormat="1" ht="29" x14ac:dyDescent="0.35">
      <c r="A1390" s="17" t="s">
        <v>298</v>
      </c>
      <c r="B1390" s="17" t="s">
        <v>832</v>
      </c>
      <c r="C1390" s="17">
        <v>52621</v>
      </c>
      <c r="D1390" s="17" t="s">
        <v>4428</v>
      </c>
      <c r="E1390" s="19">
        <v>252621000224</v>
      </c>
      <c r="F1390" s="19" t="s">
        <v>4429</v>
      </c>
      <c r="G1390" s="19">
        <v>252621000577</v>
      </c>
      <c r="H1390" s="18" t="s">
        <v>4731</v>
      </c>
      <c r="I1390" s="18" t="s">
        <v>4732</v>
      </c>
      <c r="J1390" s="17" t="s">
        <v>535</v>
      </c>
      <c r="K1390" s="17">
        <v>1</v>
      </c>
      <c r="L1390" s="24">
        <v>145130</v>
      </c>
      <c r="M1390" s="20">
        <f t="shared" si="42"/>
        <v>27575</v>
      </c>
      <c r="N1390" s="24">
        <v>747143</v>
      </c>
      <c r="O1390" s="21">
        <f t="shared" si="43"/>
        <v>919848</v>
      </c>
    </row>
    <row r="1391" spans="1:15" s="16" customFormat="1" ht="43.5" x14ac:dyDescent="0.35">
      <c r="A1391" s="17" t="s">
        <v>298</v>
      </c>
      <c r="B1391" s="17" t="s">
        <v>9179</v>
      </c>
      <c r="C1391" s="17">
        <v>44847</v>
      </c>
      <c r="D1391" s="17" t="s">
        <v>4424</v>
      </c>
      <c r="E1391" s="19">
        <v>244847002511</v>
      </c>
      <c r="F1391" s="19" t="s">
        <v>4735</v>
      </c>
      <c r="G1391" s="19">
        <v>244847800385</v>
      </c>
      <c r="H1391" s="18" t="s">
        <v>4736</v>
      </c>
      <c r="I1391" s="18" t="s">
        <v>4737</v>
      </c>
      <c r="J1391" s="17" t="s">
        <v>535</v>
      </c>
      <c r="K1391" s="17">
        <v>1</v>
      </c>
      <c r="L1391" s="24">
        <v>145130</v>
      </c>
      <c r="M1391" s="20">
        <f t="shared" si="42"/>
        <v>27575</v>
      </c>
      <c r="N1391" s="24">
        <v>747143</v>
      </c>
      <c r="O1391" s="21">
        <f t="shared" si="43"/>
        <v>919848</v>
      </c>
    </row>
    <row r="1392" spans="1:15" s="16" customFormat="1" ht="29" x14ac:dyDescent="0.35">
      <c r="A1392" s="17" t="s">
        <v>298</v>
      </c>
      <c r="B1392" s="17" t="s">
        <v>4214</v>
      </c>
      <c r="C1392" s="17">
        <v>41551</v>
      </c>
      <c r="D1392" s="17" t="s">
        <v>4289</v>
      </c>
      <c r="E1392" s="19">
        <v>441551001012</v>
      </c>
      <c r="F1392" s="19" t="s">
        <v>4290</v>
      </c>
      <c r="G1392" s="19">
        <v>241551001617</v>
      </c>
      <c r="H1392" s="18" t="s">
        <v>4740</v>
      </c>
      <c r="I1392" s="18" t="s">
        <v>4741</v>
      </c>
      <c r="J1392" s="17" t="s">
        <v>535</v>
      </c>
      <c r="K1392" s="17">
        <v>1</v>
      </c>
      <c r="L1392" s="24">
        <v>145130</v>
      </c>
      <c r="M1392" s="20">
        <f t="shared" si="42"/>
        <v>27575</v>
      </c>
      <c r="N1392" s="24">
        <v>747143</v>
      </c>
      <c r="O1392" s="21">
        <f t="shared" si="43"/>
        <v>919848</v>
      </c>
    </row>
    <row r="1393" spans="1:15" s="16" customFormat="1" ht="29" x14ac:dyDescent="0.35">
      <c r="A1393" s="17" t="s">
        <v>298</v>
      </c>
      <c r="B1393" s="17" t="s">
        <v>4241</v>
      </c>
      <c r="C1393" s="17">
        <v>86865</v>
      </c>
      <c r="D1393" s="17" t="s">
        <v>4744</v>
      </c>
      <c r="E1393" s="19">
        <v>286865003936</v>
      </c>
      <c r="F1393" s="19" t="s">
        <v>4745</v>
      </c>
      <c r="G1393" s="19">
        <v>286865003464</v>
      </c>
      <c r="H1393" s="18" t="s">
        <v>4746</v>
      </c>
      <c r="I1393" s="18" t="s">
        <v>4747</v>
      </c>
      <c r="J1393" s="17" t="s">
        <v>535</v>
      </c>
      <c r="K1393" s="17">
        <v>1</v>
      </c>
      <c r="L1393" s="24">
        <v>145130</v>
      </c>
      <c r="M1393" s="20">
        <f t="shared" si="42"/>
        <v>27575</v>
      </c>
      <c r="N1393" s="24">
        <v>747143</v>
      </c>
      <c r="O1393" s="21">
        <f t="shared" si="43"/>
        <v>919848</v>
      </c>
    </row>
    <row r="1394" spans="1:15" s="16" customFormat="1" ht="29" x14ac:dyDescent="0.35">
      <c r="A1394" s="17" t="s">
        <v>298</v>
      </c>
      <c r="B1394" s="17" t="s">
        <v>9179</v>
      </c>
      <c r="C1394" s="17">
        <v>44279</v>
      </c>
      <c r="D1394" s="17" t="s">
        <v>4748</v>
      </c>
      <c r="E1394" s="19">
        <v>244279000222</v>
      </c>
      <c r="F1394" s="19" t="s">
        <v>4749</v>
      </c>
      <c r="G1394" s="19">
        <v>244279001041</v>
      </c>
      <c r="H1394" s="18" t="s">
        <v>4750</v>
      </c>
      <c r="I1394" s="18" t="s">
        <v>4751</v>
      </c>
      <c r="J1394" s="17" t="s">
        <v>535</v>
      </c>
      <c r="K1394" s="17">
        <v>1</v>
      </c>
      <c r="L1394" s="24">
        <v>145130</v>
      </c>
      <c r="M1394" s="20">
        <f t="shared" si="42"/>
        <v>27575</v>
      </c>
      <c r="N1394" s="24">
        <v>747143</v>
      </c>
      <c r="O1394" s="21">
        <f t="shared" si="43"/>
        <v>919848</v>
      </c>
    </row>
    <row r="1395" spans="1:15" s="16" customFormat="1" ht="29" x14ac:dyDescent="0.35">
      <c r="A1395" s="17" t="s">
        <v>298</v>
      </c>
      <c r="B1395" s="17" t="s">
        <v>9179</v>
      </c>
      <c r="C1395" s="17">
        <v>44650</v>
      </c>
      <c r="D1395" s="17" t="s">
        <v>4614</v>
      </c>
      <c r="E1395" s="19">
        <v>144650000066</v>
      </c>
      <c r="F1395" s="19" t="s">
        <v>4752</v>
      </c>
      <c r="G1395" s="19">
        <v>144650000481</v>
      </c>
      <c r="H1395" s="18" t="s">
        <v>4753</v>
      </c>
      <c r="I1395" s="18" t="s">
        <v>4754</v>
      </c>
      <c r="J1395" s="17" t="s">
        <v>523</v>
      </c>
      <c r="K1395" s="17">
        <v>1</v>
      </c>
      <c r="L1395" s="24">
        <v>145130</v>
      </c>
      <c r="M1395" s="20">
        <f t="shared" si="42"/>
        <v>27575</v>
      </c>
      <c r="N1395" s="24">
        <v>747143</v>
      </c>
      <c r="O1395" s="21">
        <f t="shared" si="43"/>
        <v>919848</v>
      </c>
    </row>
    <row r="1396" spans="1:15" s="16" customFormat="1" ht="29" x14ac:dyDescent="0.35">
      <c r="A1396" s="17" t="s">
        <v>298</v>
      </c>
      <c r="B1396" s="17" t="s">
        <v>4411</v>
      </c>
      <c r="C1396" s="17">
        <v>68406</v>
      </c>
      <c r="D1396" s="17" t="s">
        <v>4755</v>
      </c>
      <c r="E1396" s="19">
        <v>268406000594</v>
      </c>
      <c r="F1396" s="19" t="s">
        <v>4756</v>
      </c>
      <c r="G1396" s="19">
        <v>268406000322</v>
      </c>
      <c r="H1396" s="18" t="s">
        <v>4757</v>
      </c>
      <c r="I1396" s="18" t="s">
        <v>4758</v>
      </c>
      <c r="J1396" s="17" t="s">
        <v>535</v>
      </c>
      <c r="K1396" s="17">
        <v>1</v>
      </c>
      <c r="L1396" s="24">
        <v>145130</v>
      </c>
      <c r="M1396" s="20">
        <f t="shared" si="42"/>
        <v>27575</v>
      </c>
      <c r="N1396" s="24">
        <v>661224</v>
      </c>
      <c r="O1396" s="21">
        <f t="shared" si="43"/>
        <v>833929</v>
      </c>
    </row>
    <row r="1397" spans="1:15" s="16" customFormat="1" ht="29" x14ac:dyDescent="0.35">
      <c r="A1397" s="17" t="s">
        <v>298</v>
      </c>
      <c r="B1397" s="17" t="s">
        <v>4411</v>
      </c>
      <c r="C1397" s="17">
        <v>68745</v>
      </c>
      <c r="D1397" s="17" t="s">
        <v>4759</v>
      </c>
      <c r="E1397" s="19">
        <v>268745000129</v>
      </c>
      <c r="F1397" s="19" t="s">
        <v>4760</v>
      </c>
      <c r="G1397" s="19">
        <v>268745000501</v>
      </c>
      <c r="H1397" s="18" t="s">
        <v>4761</v>
      </c>
      <c r="I1397" s="18" t="s">
        <v>4762</v>
      </c>
      <c r="J1397" s="17" t="s">
        <v>535</v>
      </c>
      <c r="K1397" s="17">
        <v>1</v>
      </c>
      <c r="L1397" s="24">
        <v>145130</v>
      </c>
      <c r="M1397" s="20">
        <f t="shared" si="42"/>
        <v>27575</v>
      </c>
      <c r="N1397" s="24">
        <v>780000</v>
      </c>
      <c r="O1397" s="21">
        <f t="shared" si="43"/>
        <v>952705</v>
      </c>
    </row>
    <row r="1398" spans="1:15" s="16" customFormat="1" ht="29" x14ac:dyDescent="0.35">
      <c r="A1398" s="17" t="s">
        <v>298</v>
      </c>
      <c r="B1398" s="17" t="s">
        <v>737</v>
      </c>
      <c r="C1398" s="17">
        <v>23417</v>
      </c>
      <c r="D1398" s="17" t="s">
        <v>4360</v>
      </c>
      <c r="E1398" s="19">
        <v>223417000061</v>
      </c>
      <c r="F1398" s="19" t="s">
        <v>4763</v>
      </c>
      <c r="G1398" s="19">
        <v>223417002137</v>
      </c>
      <c r="H1398" s="18" t="s">
        <v>4764</v>
      </c>
      <c r="I1398" s="18" t="s">
        <v>4765</v>
      </c>
      <c r="J1398" s="17" t="s">
        <v>535</v>
      </c>
      <c r="K1398" s="17">
        <v>1</v>
      </c>
      <c r="L1398" s="24">
        <v>145130</v>
      </c>
      <c r="M1398" s="20">
        <f t="shared" si="42"/>
        <v>27575</v>
      </c>
      <c r="N1398" s="24">
        <v>780000</v>
      </c>
      <c r="O1398" s="21">
        <f t="shared" si="43"/>
        <v>952705</v>
      </c>
    </row>
    <row r="1399" spans="1:15" s="16" customFormat="1" ht="29" x14ac:dyDescent="0.35">
      <c r="A1399" s="17" t="s">
        <v>298</v>
      </c>
      <c r="B1399" s="17" t="s">
        <v>737</v>
      </c>
      <c r="C1399" s="17">
        <v>23417</v>
      </c>
      <c r="D1399" s="17" t="s">
        <v>4360</v>
      </c>
      <c r="E1399" s="19">
        <v>223417001581</v>
      </c>
      <c r="F1399" s="19" t="s">
        <v>4766</v>
      </c>
      <c r="G1399" s="19">
        <v>223417001378</v>
      </c>
      <c r="H1399" s="18" t="s">
        <v>4767</v>
      </c>
      <c r="I1399" s="18" t="s">
        <v>4768</v>
      </c>
      <c r="J1399" s="17" t="s">
        <v>535</v>
      </c>
      <c r="K1399" s="17">
        <v>1</v>
      </c>
      <c r="L1399" s="24">
        <v>145130</v>
      </c>
      <c r="M1399" s="20">
        <f t="shared" si="42"/>
        <v>27575</v>
      </c>
      <c r="N1399" s="24">
        <v>780000</v>
      </c>
      <c r="O1399" s="21">
        <f t="shared" si="43"/>
        <v>952705</v>
      </c>
    </row>
    <row r="1400" spans="1:15" s="16" customFormat="1" ht="29" x14ac:dyDescent="0.35">
      <c r="A1400" s="17" t="s">
        <v>298</v>
      </c>
      <c r="B1400" s="17" t="s">
        <v>4448</v>
      </c>
      <c r="C1400" s="17">
        <v>20621</v>
      </c>
      <c r="D1400" s="17" t="s">
        <v>4689</v>
      </c>
      <c r="E1400" s="19">
        <v>220621001108</v>
      </c>
      <c r="F1400" s="19" t="s">
        <v>4690</v>
      </c>
      <c r="G1400" s="19">
        <v>220621001299</v>
      </c>
      <c r="H1400" s="18" t="s">
        <v>4775</v>
      </c>
      <c r="I1400" s="18" t="s">
        <v>4776</v>
      </c>
      <c r="J1400" s="17" t="s">
        <v>535</v>
      </c>
      <c r="K1400" s="17">
        <v>1</v>
      </c>
      <c r="L1400" s="24">
        <v>145130</v>
      </c>
      <c r="M1400" s="20">
        <f t="shared" si="42"/>
        <v>27575</v>
      </c>
      <c r="N1400" s="24">
        <v>747143</v>
      </c>
      <c r="O1400" s="21">
        <f t="shared" si="43"/>
        <v>919848</v>
      </c>
    </row>
    <row r="1401" spans="1:15" s="16" customFormat="1" ht="29" x14ac:dyDescent="0.35">
      <c r="A1401" s="17" t="s">
        <v>298</v>
      </c>
      <c r="B1401" s="17" t="s">
        <v>4558</v>
      </c>
      <c r="C1401" s="17">
        <v>66170</v>
      </c>
      <c r="D1401" s="17" t="s">
        <v>4559</v>
      </c>
      <c r="E1401" s="19">
        <v>266170000846</v>
      </c>
      <c r="F1401" s="19" t="s">
        <v>4777</v>
      </c>
      <c r="G1401" s="19">
        <v>266170000862</v>
      </c>
      <c r="H1401" s="18" t="s">
        <v>4778</v>
      </c>
      <c r="I1401" s="18" t="s">
        <v>4779</v>
      </c>
      <c r="J1401" s="17" t="s">
        <v>535</v>
      </c>
      <c r="K1401" s="17">
        <v>1</v>
      </c>
      <c r="L1401" s="24">
        <v>145130</v>
      </c>
      <c r="M1401" s="20">
        <f t="shared" si="42"/>
        <v>27575</v>
      </c>
      <c r="N1401" s="24">
        <v>747143</v>
      </c>
      <c r="O1401" s="21">
        <f t="shared" si="43"/>
        <v>919848</v>
      </c>
    </row>
    <row r="1402" spans="1:15" s="16" customFormat="1" ht="43.5" x14ac:dyDescent="0.35">
      <c r="A1402" s="17" t="s">
        <v>298</v>
      </c>
      <c r="B1402" s="17" t="s">
        <v>4338</v>
      </c>
      <c r="C1402" s="17">
        <v>76834</v>
      </c>
      <c r="D1402" s="17" t="s">
        <v>4400</v>
      </c>
      <c r="E1402" s="19">
        <v>276834002626</v>
      </c>
      <c r="F1402" s="19" t="s">
        <v>4795</v>
      </c>
      <c r="G1402" s="19">
        <v>276834000861</v>
      </c>
      <c r="H1402" s="18" t="s">
        <v>4796</v>
      </c>
      <c r="I1402" s="18" t="s">
        <v>4797</v>
      </c>
      <c r="J1402" s="17" t="s">
        <v>535</v>
      </c>
      <c r="K1402" s="17">
        <v>1</v>
      </c>
      <c r="L1402" s="24">
        <v>145130</v>
      </c>
      <c r="M1402" s="20">
        <f t="shared" si="42"/>
        <v>27575</v>
      </c>
      <c r="N1402" s="24">
        <v>709618</v>
      </c>
      <c r="O1402" s="21">
        <f t="shared" si="43"/>
        <v>882323</v>
      </c>
    </row>
    <row r="1403" spans="1:15" s="16" customFormat="1" ht="29" x14ac:dyDescent="0.35">
      <c r="A1403" s="17" t="s">
        <v>298</v>
      </c>
      <c r="B1403" s="17" t="s">
        <v>832</v>
      </c>
      <c r="C1403" s="17">
        <v>52621</v>
      </c>
      <c r="D1403" s="17" t="s">
        <v>4428</v>
      </c>
      <c r="E1403" s="19">
        <v>252621000224</v>
      </c>
      <c r="F1403" s="19" t="s">
        <v>4429</v>
      </c>
      <c r="G1403" s="19">
        <v>252621000097</v>
      </c>
      <c r="H1403" s="18" t="s">
        <v>4802</v>
      </c>
      <c r="I1403" s="18" t="s">
        <v>4803</v>
      </c>
      <c r="J1403" s="17" t="s">
        <v>535</v>
      </c>
      <c r="K1403" s="17">
        <v>1</v>
      </c>
      <c r="L1403" s="24">
        <v>145130</v>
      </c>
      <c r="M1403" s="20">
        <f t="shared" si="42"/>
        <v>27575</v>
      </c>
      <c r="N1403" s="24">
        <v>709618</v>
      </c>
      <c r="O1403" s="21">
        <f t="shared" si="43"/>
        <v>882323</v>
      </c>
    </row>
    <row r="1404" spans="1:15" s="16" customFormat="1" ht="29" x14ac:dyDescent="0.35">
      <c r="A1404" s="17" t="s">
        <v>298</v>
      </c>
      <c r="B1404" s="17" t="s">
        <v>4214</v>
      </c>
      <c r="C1404" s="17">
        <v>41551</v>
      </c>
      <c r="D1404" s="17" t="s">
        <v>4289</v>
      </c>
      <c r="E1404" s="19">
        <v>441551001012</v>
      </c>
      <c r="F1404" s="19" t="s">
        <v>4290</v>
      </c>
      <c r="G1404" s="19">
        <v>241551000424</v>
      </c>
      <c r="H1404" s="18" t="s">
        <v>758</v>
      </c>
      <c r="I1404" s="18" t="s">
        <v>4804</v>
      </c>
      <c r="J1404" s="17" t="s">
        <v>535</v>
      </c>
      <c r="K1404" s="17">
        <v>1</v>
      </c>
      <c r="L1404" s="24">
        <v>145130</v>
      </c>
      <c r="M1404" s="20">
        <f t="shared" si="42"/>
        <v>27575</v>
      </c>
      <c r="N1404" s="24">
        <v>709618</v>
      </c>
      <c r="O1404" s="21">
        <f t="shared" si="43"/>
        <v>882323</v>
      </c>
    </row>
    <row r="1405" spans="1:15" s="16" customFormat="1" ht="29" x14ac:dyDescent="0.35">
      <c r="A1405" s="17" t="s">
        <v>298</v>
      </c>
      <c r="B1405" s="17" t="s">
        <v>4214</v>
      </c>
      <c r="C1405" s="17">
        <v>41799</v>
      </c>
      <c r="D1405" s="17" t="s">
        <v>4805</v>
      </c>
      <c r="E1405" s="19">
        <v>441799000543</v>
      </c>
      <c r="F1405" s="19" t="s">
        <v>4806</v>
      </c>
      <c r="G1405" s="19">
        <v>241799000145</v>
      </c>
      <c r="H1405" s="18" t="s">
        <v>4807</v>
      </c>
      <c r="I1405" s="18" t="s">
        <v>4808</v>
      </c>
      <c r="J1405" s="17" t="s">
        <v>535</v>
      </c>
      <c r="K1405" s="17">
        <v>1</v>
      </c>
      <c r="L1405" s="24">
        <v>145130</v>
      </c>
      <c r="M1405" s="20">
        <f t="shared" si="42"/>
        <v>27575</v>
      </c>
      <c r="N1405" s="24">
        <v>806087</v>
      </c>
      <c r="O1405" s="21">
        <f t="shared" si="43"/>
        <v>978792</v>
      </c>
    </row>
    <row r="1406" spans="1:15" s="16" customFormat="1" ht="29" x14ac:dyDescent="0.35">
      <c r="A1406" s="17" t="s">
        <v>298</v>
      </c>
      <c r="B1406" s="17" t="s">
        <v>832</v>
      </c>
      <c r="C1406" s="17">
        <v>52356</v>
      </c>
      <c r="D1406" s="17" t="s">
        <v>4219</v>
      </c>
      <c r="E1406" s="19">
        <v>252356000420</v>
      </c>
      <c r="F1406" s="19" t="s">
        <v>4814</v>
      </c>
      <c r="G1406" s="19">
        <v>252356000420</v>
      </c>
      <c r="H1406" s="18" t="s">
        <v>4814</v>
      </c>
      <c r="I1406" s="18" t="s">
        <v>4815</v>
      </c>
      <c r="J1406" s="17" t="s">
        <v>535</v>
      </c>
      <c r="K1406" s="17">
        <v>1</v>
      </c>
      <c r="L1406" s="24">
        <v>145130</v>
      </c>
      <c r="M1406" s="20">
        <f t="shared" si="42"/>
        <v>27575</v>
      </c>
      <c r="N1406" s="24">
        <v>806087</v>
      </c>
      <c r="O1406" s="21">
        <f t="shared" si="43"/>
        <v>978792</v>
      </c>
    </row>
    <row r="1407" spans="1:15" s="16" customFormat="1" ht="29" x14ac:dyDescent="0.35">
      <c r="A1407" s="17" t="s">
        <v>298</v>
      </c>
      <c r="B1407" s="17" t="s">
        <v>9180</v>
      </c>
      <c r="C1407" s="17">
        <v>19532</v>
      </c>
      <c r="D1407" s="17" t="s">
        <v>4816</v>
      </c>
      <c r="E1407" s="19">
        <v>219532001376</v>
      </c>
      <c r="F1407" s="19" t="s">
        <v>4817</v>
      </c>
      <c r="G1407" s="19">
        <v>219532001201</v>
      </c>
      <c r="H1407" s="18" t="s">
        <v>4818</v>
      </c>
      <c r="I1407" s="18" t="s">
        <v>4819</v>
      </c>
      <c r="J1407" s="17" t="s">
        <v>535</v>
      </c>
      <c r="K1407" s="17">
        <v>1</v>
      </c>
      <c r="L1407" s="24">
        <v>145130</v>
      </c>
      <c r="M1407" s="20">
        <f t="shared" si="42"/>
        <v>27575</v>
      </c>
      <c r="N1407" s="24">
        <v>806087</v>
      </c>
      <c r="O1407" s="21">
        <f t="shared" si="43"/>
        <v>978792</v>
      </c>
    </row>
    <row r="1408" spans="1:15" s="16" customFormat="1" ht="29" x14ac:dyDescent="0.35">
      <c r="A1408" s="17" t="s">
        <v>298</v>
      </c>
      <c r="B1408" s="17" t="s">
        <v>4338</v>
      </c>
      <c r="C1408" s="17">
        <v>76834</v>
      </c>
      <c r="D1408" s="17" t="s">
        <v>4400</v>
      </c>
      <c r="E1408" s="19">
        <v>276834001239</v>
      </c>
      <c r="F1408" s="19" t="s">
        <v>4820</v>
      </c>
      <c r="G1408" s="19">
        <v>276834001727</v>
      </c>
      <c r="H1408" s="18" t="s">
        <v>4821</v>
      </c>
      <c r="I1408" s="18" t="s">
        <v>4822</v>
      </c>
      <c r="J1408" s="17" t="s">
        <v>535</v>
      </c>
      <c r="K1408" s="17">
        <v>1</v>
      </c>
      <c r="L1408" s="24">
        <v>145130</v>
      </c>
      <c r="M1408" s="20">
        <f t="shared" si="42"/>
        <v>27575</v>
      </c>
      <c r="N1408" s="24">
        <v>806087</v>
      </c>
      <c r="O1408" s="21">
        <f t="shared" si="43"/>
        <v>978792</v>
      </c>
    </row>
    <row r="1409" spans="1:15" s="16" customFormat="1" ht="29" x14ac:dyDescent="0.35">
      <c r="A1409" s="17" t="s">
        <v>298</v>
      </c>
      <c r="B1409" s="17" t="s">
        <v>520</v>
      </c>
      <c r="C1409" s="17">
        <v>5887</v>
      </c>
      <c r="D1409" s="17" t="s">
        <v>4823</v>
      </c>
      <c r="E1409" s="19">
        <v>305887000650</v>
      </c>
      <c r="F1409" s="19" t="s">
        <v>4824</v>
      </c>
      <c r="G1409" s="19">
        <v>205887000736</v>
      </c>
      <c r="H1409" s="18" t="s">
        <v>4825</v>
      </c>
      <c r="I1409" s="18" t="s">
        <v>4826</v>
      </c>
      <c r="J1409" s="17" t="s">
        <v>535</v>
      </c>
      <c r="K1409" s="17">
        <v>1</v>
      </c>
      <c r="L1409" s="24">
        <v>145130</v>
      </c>
      <c r="M1409" s="20">
        <f t="shared" si="42"/>
        <v>27575</v>
      </c>
      <c r="N1409" s="24">
        <v>709618</v>
      </c>
      <c r="O1409" s="21">
        <f t="shared" si="43"/>
        <v>882323</v>
      </c>
    </row>
    <row r="1410" spans="1:15" s="16" customFormat="1" ht="29" x14ac:dyDescent="0.35">
      <c r="A1410" s="17" t="s">
        <v>298</v>
      </c>
      <c r="B1410" s="17" t="s">
        <v>4364</v>
      </c>
      <c r="C1410" s="17">
        <v>15664</v>
      </c>
      <c r="D1410" s="17" t="s">
        <v>4692</v>
      </c>
      <c r="E1410" s="19">
        <v>215664000055</v>
      </c>
      <c r="F1410" s="19" t="s">
        <v>4693</v>
      </c>
      <c r="G1410" s="19">
        <v>215664000047</v>
      </c>
      <c r="H1410" s="18" t="s">
        <v>4827</v>
      </c>
      <c r="I1410" s="18" t="s">
        <v>1187</v>
      </c>
      <c r="J1410" s="17" t="s">
        <v>535</v>
      </c>
      <c r="K1410" s="17">
        <v>1</v>
      </c>
      <c r="L1410" s="24">
        <v>145130</v>
      </c>
      <c r="M1410" s="20">
        <f t="shared" si="42"/>
        <v>27575</v>
      </c>
      <c r="N1410" s="24">
        <v>709618</v>
      </c>
      <c r="O1410" s="21">
        <f t="shared" si="43"/>
        <v>882323</v>
      </c>
    </row>
    <row r="1411" spans="1:15" s="16" customFormat="1" ht="29" x14ac:dyDescent="0.35">
      <c r="A1411" s="17" t="s">
        <v>298</v>
      </c>
      <c r="B1411" s="17" t="s">
        <v>4251</v>
      </c>
      <c r="C1411" s="17">
        <v>85230</v>
      </c>
      <c r="D1411" s="17" t="s">
        <v>4550</v>
      </c>
      <c r="E1411" s="19">
        <v>285230000101</v>
      </c>
      <c r="F1411" s="19" t="s">
        <v>4828</v>
      </c>
      <c r="G1411" s="19">
        <v>285230000250</v>
      </c>
      <c r="H1411" s="18" t="s">
        <v>4829</v>
      </c>
      <c r="I1411" s="18" t="s">
        <v>4830</v>
      </c>
      <c r="J1411" s="17" t="s">
        <v>535</v>
      </c>
      <c r="K1411" s="17">
        <v>1</v>
      </c>
      <c r="L1411" s="24">
        <v>145130</v>
      </c>
      <c r="M1411" s="20">
        <f t="shared" si="42"/>
        <v>27575</v>
      </c>
      <c r="N1411" s="24">
        <v>709618</v>
      </c>
      <c r="O1411" s="21">
        <f t="shared" si="43"/>
        <v>882323</v>
      </c>
    </row>
    <row r="1412" spans="1:15" s="16" customFormat="1" ht="43.5" x14ac:dyDescent="0.35">
      <c r="A1412" s="17" t="s">
        <v>298</v>
      </c>
      <c r="B1412" s="17" t="s">
        <v>4831</v>
      </c>
      <c r="C1412" s="17">
        <v>47001</v>
      </c>
      <c r="D1412" s="17" t="s">
        <v>4832</v>
      </c>
      <c r="E1412" s="19">
        <v>247001001472</v>
      </c>
      <c r="F1412" s="19" t="s">
        <v>4833</v>
      </c>
      <c r="G1412" s="19">
        <v>247001001367</v>
      </c>
      <c r="H1412" s="18" t="s">
        <v>4834</v>
      </c>
      <c r="I1412" s="18" t="s">
        <v>4835</v>
      </c>
      <c r="J1412" s="17" t="s">
        <v>535</v>
      </c>
      <c r="K1412" s="17">
        <v>1</v>
      </c>
      <c r="L1412" s="24">
        <v>145130</v>
      </c>
      <c r="M1412" s="20">
        <f t="shared" si="42"/>
        <v>27575</v>
      </c>
      <c r="N1412" s="24">
        <v>709618</v>
      </c>
      <c r="O1412" s="21">
        <f t="shared" si="43"/>
        <v>882323</v>
      </c>
    </row>
    <row r="1413" spans="1:15" s="16" customFormat="1" ht="29" x14ac:dyDescent="0.35">
      <c r="A1413" s="17" t="s">
        <v>298</v>
      </c>
      <c r="B1413" s="17" t="s">
        <v>4269</v>
      </c>
      <c r="C1413" s="17">
        <v>81065</v>
      </c>
      <c r="D1413" s="17" t="s">
        <v>4270</v>
      </c>
      <c r="E1413" s="19">
        <v>281065001755</v>
      </c>
      <c r="F1413" s="19" t="s">
        <v>4271</v>
      </c>
      <c r="G1413" s="19">
        <v>281065002701</v>
      </c>
      <c r="H1413" s="18" t="s">
        <v>1708</v>
      </c>
      <c r="I1413" s="18" t="s">
        <v>4851</v>
      </c>
      <c r="J1413" s="17" t="s">
        <v>535</v>
      </c>
      <c r="K1413" s="17">
        <v>1</v>
      </c>
      <c r="L1413" s="24">
        <v>145130</v>
      </c>
      <c r="M1413" s="20">
        <f t="shared" si="42"/>
        <v>27575</v>
      </c>
      <c r="N1413" s="24">
        <v>642026</v>
      </c>
      <c r="O1413" s="21">
        <f t="shared" si="43"/>
        <v>814731</v>
      </c>
    </row>
    <row r="1414" spans="1:15" s="16" customFormat="1" ht="29" x14ac:dyDescent="0.35">
      <c r="A1414" s="17" t="s">
        <v>298</v>
      </c>
      <c r="B1414" s="17" t="s">
        <v>737</v>
      </c>
      <c r="C1414" s="17">
        <v>23417</v>
      </c>
      <c r="D1414" s="17" t="s">
        <v>4360</v>
      </c>
      <c r="E1414" s="19">
        <v>223417001998</v>
      </c>
      <c r="F1414" s="19" t="s">
        <v>4852</v>
      </c>
      <c r="G1414" s="19">
        <v>223417003010</v>
      </c>
      <c r="H1414" s="18" t="s">
        <v>4853</v>
      </c>
      <c r="I1414" s="18" t="s">
        <v>4854</v>
      </c>
      <c r="J1414" s="17" t="s">
        <v>535</v>
      </c>
      <c r="K1414" s="17">
        <v>1</v>
      </c>
      <c r="L1414" s="24">
        <v>145130</v>
      </c>
      <c r="M1414" s="20">
        <f t="shared" si="42"/>
        <v>27575</v>
      </c>
      <c r="N1414" s="24">
        <v>709618</v>
      </c>
      <c r="O1414" s="21">
        <f t="shared" si="43"/>
        <v>882323</v>
      </c>
    </row>
    <row r="1415" spans="1:15" s="16" customFormat="1" ht="29" x14ac:dyDescent="0.35">
      <c r="A1415" s="17" t="s">
        <v>298</v>
      </c>
      <c r="B1415" s="17" t="s">
        <v>4241</v>
      </c>
      <c r="C1415" s="17">
        <v>86571</v>
      </c>
      <c r="D1415" s="17" t="s">
        <v>4855</v>
      </c>
      <c r="E1415" s="19">
        <v>286001000161</v>
      </c>
      <c r="F1415" s="19" t="s">
        <v>3939</v>
      </c>
      <c r="G1415" s="19">
        <v>286001000498</v>
      </c>
      <c r="H1415" s="18" t="s">
        <v>4856</v>
      </c>
      <c r="I1415" s="18" t="s">
        <v>4857</v>
      </c>
      <c r="J1415" s="17" t="s">
        <v>535</v>
      </c>
      <c r="K1415" s="17">
        <v>1</v>
      </c>
      <c r="L1415" s="24">
        <v>145130</v>
      </c>
      <c r="M1415" s="20">
        <f t="shared" ref="M1415:M1478" si="44">ROUND(L1415*0.19,0)</f>
        <v>27575</v>
      </c>
      <c r="N1415" s="24">
        <v>848652</v>
      </c>
      <c r="O1415" s="21">
        <f t="shared" ref="O1415:O1478" si="45">+L1415+M1415+N1415</f>
        <v>1021357</v>
      </c>
    </row>
    <row r="1416" spans="1:15" s="16" customFormat="1" ht="29" x14ac:dyDescent="0.35">
      <c r="A1416" s="17" t="s">
        <v>298</v>
      </c>
      <c r="B1416" s="17" t="s">
        <v>832</v>
      </c>
      <c r="C1416" s="17">
        <v>52621</v>
      </c>
      <c r="D1416" s="17" t="s">
        <v>4428</v>
      </c>
      <c r="E1416" s="19">
        <v>252621000224</v>
      </c>
      <c r="F1416" s="19" t="s">
        <v>4429</v>
      </c>
      <c r="G1416" s="19">
        <v>252621000640</v>
      </c>
      <c r="H1416" s="18" t="s">
        <v>4860</v>
      </c>
      <c r="I1416" s="18" t="s">
        <v>4861</v>
      </c>
      <c r="J1416" s="17" t="s">
        <v>535</v>
      </c>
      <c r="K1416" s="17">
        <v>1</v>
      </c>
      <c r="L1416" s="24">
        <v>145130</v>
      </c>
      <c r="M1416" s="20">
        <f t="shared" si="44"/>
        <v>27575</v>
      </c>
      <c r="N1416" s="24">
        <v>848652</v>
      </c>
      <c r="O1416" s="21">
        <f t="shared" si="45"/>
        <v>1021357</v>
      </c>
    </row>
    <row r="1417" spans="1:15" s="16" customFormat="1" ht="29" x14ac:dyDescent="0.35">
      <c r="A1417" s="17" t="s">
        <v>298</v>
      </c>
      <c r="B1417" s="17" t="s">
        <v>9180</v>
      </c>
      <c r="C1417" s="17">
        <v>19698</v>
      </c>
      <c r="D1417" s="17" t="s">
        <v>4274</v>
      </c>
      <c r="E1417" s="19">
        <v>219698000661</v>
      </c>
      <c r="F1417" s="19" t="s">
        <v>4275</v>
      </c>
      <c r="G1417" s="19">
        <v>219698002681</v>
      </c>
      <c r="H1417" s="18" t="s">
        <v>4862</v>
      </c>
      <c r="I1417" s="18" t="s">
        <v>4863</v>
      </c>
      <c r="J1417" s="17" t="s">
        <v>535</v>
      </c>
      <c r="K1417" s="17">
        <v>1</v>
      </c>
      <c r="L1417" s="24">
        <v>145130</v>
      </c>
      <c r="M1417" s="20">
        <f t="shared" si="44"/>
        <v>27575</v>
      </c>
      <c r="N1417" s="24">
        <v>848652</v>
      </c>
      <c r="O1417" s="21">
        <f t="shared" si="45"/>
        <v>1021357</v>
      </c>
    </row>
    <row r="1418" spans="1:15" s="16" customFormat="1" ht="29" x14ac:dyDescent="0.35">
      <c r="A1418" s="17" t="s">
        <v>298</v>
      </c>
      <c r="B1418" s="17" t="s">
        <v>4338</v>
      </c>
      <c r="C1418" s="17">
        <v>76497</v>
      </c>
      <c r="D1418" s="17" t="s">
        <v>4864</v>
      </c>
      <c r="E1418" s="19">
        <v>276497000047</v>
      </c>
      <c r="F1418" s="19" t="s">
        <v>4865</v>
      </c>
      <c r="G1418" s="19">
        <v>276497000616</v>
      </c>
      <c r="H1418" s="18" t="s">
        <v>3798</v>
      </c>
      <c r="I1418" s="18" t="s">
        <v>4866</v>
      </c>
      <c r="J1418" s="17" t="s">
        <v>535</v>
      </c>
      <c r="K1418" s="17">
        <v>1</v>
      </c>
      <c r="L1418" s="24">
        <v>145130</v>
      </c>
      <c r="M1418" s="20">
        <f t="shared" si="44"/>
        <v>27575</v>
      </c>
      <c r="N1418" s="24">
        <v>848652</v>
      </c>
      <c r="O1418" s="21">
        <f t="shared" si="45"/>
        <v>1021357</v>
      </c>
    </row>
    <row r="1419" spans="1:15" s="16" customFormat="1" ht="29" x14ac:dyDescent="0.35">
      <c r="A1419" s="17" t="s">
        <v>298</v>
      </c>
      <c r="B1419" s="17" t="s">
        <v>9180</v>
      </c>
      <c r="C1419" s="17">
        <v>19548</v>
      </c>
      <c r="D1419" s="17" t="s">
        <v>4314</v>
      </c>
      <c r="E1419" s="19">
        <v>219548000809</v>
      </c>
      <c r="F1419" s="19" t="s">
        <v>4315</v>
      </c>
      <c r="G1419" s="19">
        <v>219548000566</v>
      </c>
      <c r="H1419" s="18" t="s">
        <v>4867</v>
      </c>
      <c r="I1419" s="18" t="s">
        <v>4868</v>
      </c>
      <c r="J1419" s="17" t="s">
        <v>535</v>
      </c>
      <c r="K1419" s="17">
        <v>1</v>
      </c>
      <c r="L1419" s="24">
        <v>145130</v>
      </c>
      <c r="M1419" s="20">
        <f t="shared" si="44"/>
        <v>27575</v>
      </c>
      <c r="N1419" s="24">
        <v>848652</v>
      </c>
      <c r="O1419" s="21">
        <f t="shared" si="45"/>
        <v>1021357</v>
      </c>
    </row>
    <row r="1420" spans="1:15" s="16" customFormat="1" ht="29" x14ac:dyDescent="0.35">
      <c r="A1420" s="17" t="s">
        <v>298</v>
      </c>
      <c r="B1420" s="17" t="s">
        <v>9179</v>
      </c>
      <c r="C1420" s="17">
        <v>44650</v>
      </c>
      <c r="D1420" s="17" t="s">
        <v>4614</v>
      </c>
      <c r="E1420" s="19">
        <v>244650000818</v>
      </c>
      <c r="F1420" s="19" t="s">
        <v>4869</v>
      </c>
      <c r="G1420" s="19">
        <v>244650000150</v>
      </c>
      <c r="H1420" s="18" t="s">
        <v>4870</v>
      </c>
      <c r="I1420" s="18" t="s">
        <v>4871</v>
      </c>
      <c r="J1420" s="17" t="s">
        <v>535</v>
      </c>
      <c r="K1420" s="17">
        <v>1</v>
      </c>
      <c r="L1420" s="24">
        <v>145130</v>
      </c>
      <c r="M1420" s="20">
        <f t="shared" si="44"/>
        <v>27575</v>
      </c>
      <c r="N1420" s="24">
        <v>848652</v>
      </c>
      <c r="O1420" s="21">
        <f t="shared" si="45"/>
        <v>1021357</v>
      </c>
    </row>
    <row r="1421" spans="1:15" s="16" customFormat="1" ht="29" x14ac:dyDescent="0.35">
      <c r="A1421" s="17" t="s">
        <v>298</v>
      </c>
      <c r="B1421" s="17" t="s">
        <v>4338</v>
      </c>
      <c r="C1421" s="17">
        <v>76520</v>
      </c>
      <c r="D1421" s="17" t="s">
        <v>4352</v>
      </c>
      <c r="E1421" s="19">
        <v>276520006635</v>
      </c>
      <c r="F1421" s="19" t="s">
        <v>4872</v>
      </c>
      <c r="G1421" s="19">
        <v>276520001668</v>
      </c>
      <c r="H1421" s="18" t="s">
        <v>992</v>
      </c>
      <c r="I1421" s="18" t="s">
        <v>4873</v>
      </c>
      <c r="J1421" s="17" t="s">
        <v>535</v>
      </c>
      <c r="K1421" s="17">
        <v>1</v>
      </c>
      <c r="L1421" s="24">
        <v>145130</v>
      </c>
      <c r="M1421" s="20">
        <f t="shared" si="44"/>
        <v>27575</v>
      </c>
      <c r="N1421" s="24">
        <v>848652</v>
      </c>
      <c r="O1421" s="21">
        <f t="shared" si="45"/>
        <v>1021357</v>
      </c>
    </row>
    <row r="1422" spans="1:15" s="16" customFormat="1" ht="29" x14ac:dyDescent="0.35">
      <c r="A1422" s="17" t="s">
        <v>298</v>
      </c>
      <c r="B1422" s="17" t="s">
        <v>520</v>
      </c>
      <c r="C1422" s="17">
        <v>5088</v>
      </c>
      <c r="D1422" s="17" t="s">
        <v>4874</v>
      </c>
      <c r="E1422" s="19">
        <v>205088000430</v>
      </c>
      <c r="F1422" s="19" t="s">
        <v>4875</v>
      </c>
      <c r="G1422" s="19">
        <v>205088000308</v>
      </c>
      <c r="H1422" s="18" t="s">
        <v>4876</v>
      </c>
      <c r="I1422" s="18" t="s">
        <v>4877</v>
      </c>
      <c r="J1422" s="17" t="s">
        <v>535</v>
      </c>
      <c r="K1422" s="17">
        <v>1</v>
      </c>
      <c r="L1422" s="24">
        <v>145130</v>
      </c>
      <c r="M1422" s="20">
        <f t="shared" si="44"/>
        <v>27575</v>
      </c>
      <c r="N1422" s="24">
        <v>848652</v>
      </c>
      <c r="O1422" s="21">
        <f t="shared" si="45"/>
        <v>1021357</v>
      </c>
    </row>
    <row r="1423" spans="1:15" s="16" customFormat="1" ht="29" x14ac:dyDescent="0.35">
      <c r="A1423" s="17" t="s">
        <v>298</v>
      </c>
      <c r="B1423" s="17" t="s">
        <v>737</v>
      </c>
      <c r="C1423" s="17">
        <v>23807</v>
      </c>
      <c r="D1423" s="17" t="s">
        <v>4657</v>
      </c>
      <c r="E1423" s="19">
        <v>223807004092</v>
      </c>
      <c r="F1423" s="19" t="s">
        <v>4658</v>
      </c>
      <c r="G1423" s="19">
        <v>223807003266</v>
      </c>
      <c r="H1423" s="18" t="s">
        <v>992</v>
      </c>
      <c r="I1423" s="18" t="s">
        <v>4878</v>
      </c>
      <c r="J1423" s="17" t="s">
        <v>535</v>
      </c>
      <c r="K1423" s="17">
        <v>1</v>
      </c>
      <c r="L1423" s="24">
        <v>145130</v>
      </c>
      <c r="M1423" s="20">
        <f t="shared" si="44"/>
        <v>27575</v>
      </c>
      <c r="N1423" s="24">
        <v>848652</v>
      </c>
      <c r="O1423" s="21">
        <f t="shared" si="45"/>
        <v>1021357</v>
      </c>
    </row>
    <row r="1424" spans="1:15" s="16" customFormat="1" ht="29" x14ac:dyDescent="0.35">
      <c r="A1424" s="17" t="s">
        <v>298</v>
      </c>
      <c r="B1424" s="17" t="s">
        <v>4214</v>
      </c>
      <c r="C1424" s="17">
        <v>41020</v>
      </c>
      <c r="D1424" s="17" t="s">
        <v>4332</v>
      </c>
      <c r="E1424" s="19">
        <v>241020000021</v>
      </c>
      <c r="F1424" s="19" t="s">
        <v>4333</v>
      </c>
      <c r="G1424" s="19">
        <v>241020000241</v>
      </c>
      <c r="H1424" s="18" t="s">
        <v>4879</v>
      </c>
      <c r="I1424" s="18" t="s">
        <v>3492</v>
      </c>
      <c r="J1424" s="17" t="s">
        <v>535</v>
      </c>
      <c r="K1424" s="17">
        <v>1</v>
      </c>
      <c r="L1424" s="24">
        <v>145130</v>
      </c>
      <c r="M1424" s="20">
        <f t="shared" si="44"/>
        <v>27575</v>
      </c>
      <c r="N1424" s="24">
        <v>848652</v>
      </c>
      <c r="O1424" s="21">
        <f t="shared" si="45"/>
        <v>1021357</v>
      </c>
    </row>
    <row r="1425" spans="1:15" s="16" customFormat="1" ht="29" x14ac:dyDescent="0.35">
      <c r="A1425" s="17" t="s">
        <v>298</v>
      </c>
      <c r="B1425" s="17" t="s">
        <v>9179</v>
      </c>
      <c r="C1425" s="17">
        <v>44279</v>
      </c>
      <c r="D1425" s="17" t="s">
        <v>4748</v>
      </c>
      <c r="E1425" s="19">
        <v>244279000222</v>
      </c>
      <c r="F1425" s="19" t="s">
        <v>4749</v>
      </c>
      <c r="G1425" s="19">
        <v>144279001194</v>
      </c>
      <c r="H1425" s="18" t="s">
        <v>4880</v>
      </c>
      <c r="I1425" s="18" t="s">
        <v>4881</v>
      </c>
      <c r="J1425" s="17" t="s">
        <v>535</v>
      </c>
      <c r="K1425" s="17">
        <v>1</v>
      </c>
      <c r="L1425" s="24">
        <v>145130</v>
      </c>
      <c r="M1425" s="20">
        <f t="shared" si="44"/>
        <v>27575</v>
      </c>
      <c r="N1425" s="24">
        <v>940000</v>
      </c>
      <c r="O1425" s="21">
        <f t="shared" si="45"/>
        <v>1112705</v>
      </c>
    </row>
    <row r="1426" spans="1:15" s="16" customFormat="1" ht="29" x14ac:dyDescent="0.35">
      <c r="A1426" s="17" t="s">
        <v>298</v>
      </c>
      <c r="B1426" s="17" t="s">
        <v>4448</v>
      </c>
      <c r="C1426" s="17">
        <v>20621</v>
      </c>
      <c r="D1426" s="17" t="s">
        <v>4689</v>
      </c>
      <c r="E1426" s="19">
        <v>220621001108</v>
      </c>
      <c r="F1426" s="19" t="s">
        <v>4690</v>
      </c>
      <c r="G1426" s="19">
        <v>420621000089</v>
      </c>
      <c r="H1426" s="18" t="s">
        <v>4882</v>
      </c>
      <c r="I1426" s="18" t="s">
        <v>4883</v>
      </c>
      <c r="J1426" s="17" t="s">
        <v>535</v>
      </c>
      <c r="K1426" s="17">
        <v>1</v>
      </c>
      <c r="L1426" s="24">
        <v>145130</v>
      </c>
      <c r="M1426" s="20">
        <f t="shared" si="44"/>
        <v>27575</v>
      </c>
      <c r="N1426" s="24">
        <v>709618</v>
      </c>
      <c r="O1426" s="21">
        <f t="shared" si="45"/>
        <v>882323</v>
      </c>
    </row>
    <row r="1427" spans="1:15" s="16" customFormat="1" ht="29" x14ac:dyDescent="0.35">
      <c r="A1427" s="17" t="s">
        <v>298</v>
      </c>
      <c r="B1427" s="17" t="s">
        <v>4251</v>
      </c>
      <c r="C1427" s="17">
        <v>85325</v>
      </c>
      <c r="D1427" s="17" t="s">
        <v>4884</v>
      </c>
      <c r="E1427" s="19">
        <v>185325000597</v>
      </c>
      <c r="F1427" s="19" t="s">
        <v>4885</v>
      </c>
      <c r="G1427" s="19">
        <v>285325000273</v>
      </c>
      <c r="H1427" s="18" t="s">
        <v>4886</v>
      </c>
      <c r="I1427" s="18" t="s">
        <v>4887</v>
      </c>
      <c r="J1427" s="17" t="s">
        <v>535</v>
      </c>
      <c r="K1427" s="17">
        <v>1</v>
      </c>
      <c r="L1427" s="24">
        <v>145130</v>
      </c>
      <c r="M1427" s="20">
        <f t="shared" si="44"/>
        <v>27575</v>
      </c>
      <c r="N1427" s="24">
        <v>940000</v>
      </c>
      <c r="O1427" s="21">
        <f t="shared" si="45"/>
        <v>1112705</v>
      </c>
    </row>
    <row r="1428" spans="1:15" s="16" customFormat="1" ht="58" x14ac:dyDescent="0.35">
      <c r="A1428" s="17" t="s">
        <v>298</v>
      </c>
      <c r="B1428" s="17" t="s">
        <v>4377</v>
      </c>
      <c r="C1428" s="17">
        <v>17614</v>
      </c>
      <c r="D1428" s="17" t="s">
        <v>4328</v>
      </c>
      <c r="E1428" s="19">
        <v>217614001126</v>
      </c>
      <c r="F1428" s="19" t="s">
        <v>4476</v>
      </c>
      <c r="G1428" s="19">
        <v>217614001126</v>
      </c>
      <c r="H1428" s="18" t="s">
        <v>4888</v>
      </c>
      <c r="I1428" s="18" t="s">
        <v>4889</v>
      </c>
      <c r="J1428" s="17" t="s">
        <v>535</v>
      </c>
      <c r="K1428" s="17">
        <v>1</v>
      </c>
      <c r="L1428" s="24">
        <v>145130</v>
      </c>
      <c r="M1428" s="20">
        <f t="shared" si="44"/>
        <v>27575</v>
      </c>
      <c r="N1428" s="24">
        <v>940000</v>
      </c>
      <c r="O1428" s="21">
        <f t="shared" si="45"/>
        <v>1112705</v>
      </c>
    </row>
    <row r="1429" spans="1:15" s="16" customFormat="1" ht="29" x14ac:dyDescent="0.35">
      <c r="A1429" s="17" t="s">
        <v>298</v>
      </c>
      <c r="B1429" s="17" t="s">
        <v>4448</v>
      </c>
      <c r="C1429" s="17">
        <v>20621</v>
      </c>
      <c r="D1429" s="17" t="s">
        <v>4689</v>
      </c>
      <c r="E1429" s="19">
        <v>220621013394</v>
      </c>
      <c r="F1429" s="19" t="s">
        <v>4904</v>
      </c>
      <c r="G1429" s="19">
        <v>220621013360</v>
      </c>
      <c r="H1429" s="18" t="s">
        <v>4905</v>
      </c>
      <c r="I1429" s="18" t="s">
        <v>4906</v>
      </c>
      <c r="J1429" s="17" t="s">
        <v>535</v>
      </c>
      <c r="K1429" s="17">
        <v>1</v>
      </c>
      <c r="L1429" s="24">
        <v>145130</v>
      </c>
      <c r="M1429" s="20">
        <f t="shared" si="44"/>
        <v>27575</v>
      </c>
      <c r="N1429" s="24">
        <v>940000</v>
      </c>
      <c r="O1429" s="21">
        <f t="shared" si="45"/>
        <v>1112705</v>
      </c>
    </row>
    <row r="1430" spans="1:15" s="16" customFormat="1" ht="29" x14ac:dyDescent="0.35">
      <c r="A1430" s="17" t="s">
        <v>298</v>
      </c>
      <c r="B1430" s="17" t="s">
        <v>852</v>
      </c>
      <c r="C1430" s="17">
        <v>54001</v>
      </c>
      <c r="D1430" s="17" t="s">
        <v>9183</v>
      </c>
      <c r="E1430" s="19">
        <v>254001004087</v>
      </c>
      <c r="F1430" s="19" t="s">
        <v>4892</v>
      </c>
      <c r="G1430" s="19">
        <v>254001004401</v>
      </c>
      <c r="H1430" s="18" t="s">
        <v>4907</v>
      </c>
      <c r="I1430" s="18" t="s">
        <v>4908</v>
      </c>
      <c r="J1430" s="17" t="s">
        <v>535</v>
      </c>
      <c r="K1430" s="17">
        <v>1</v>
      </c>
      <c r="L1430" s="24">
        <v>145130</v>
      </c>
      <c r="M1430" s="20">
        <f t="shared" si="44"/>
        <v>27575</v>
      </c>
      <c r="N1430" s="24">
        <v>940000</v>
      </c>
      <c r="O1430" s="21">
        <f t="shared" si="45"/>
        <v>1112705</v>
      </c>
    </row>
    <row r="1431" spans="1:15" s="16" customFormat="1" ht="29" x14ac:dyDescent="0.35">
      <c r="A1431" s="17" t="s">
        <v>298</v>
      </c>
      <c r="B1431" s="17" t="s">
        <v>4640</v>
      </c>
      <c r="C1431" s="17">
        <v>27001</v>
      </c>
      <c r="D1431" s="17" t="s">
        <v>4641</v>
      </c>
      <c r="E1431" s="19">
        <v>227001000009</v>
      </c>
      <c r="F1431" s="19" t="s">
        <v>4909</v>
      </c>
      <c r="G1431" s="19">
        <v>227001001102</v>
      </c>
      <c r="H1431" s="18" t="s">
        <v>4910</v>
      </c>
      <c r="I1431" s="18" t="s">
        <v>4911</v>
      </c>
      <c r="J1431" s="17" t="s">
        <v>535</v>
      </c>
      <c r="K1431" s="17">
        <v>1</v>
      </c>
      <c r="L1431" s="24">
        <v>145130</v>
      </c>
      <c r="M1431" s="20">
        <f t="shared" si="44"/>
        <v>27575</v>
      </c>
      <c r="N1431" s="24">
        <v>940000</v>
      </c>
      <c r="O1431" s="21">
        <f t="shared" si="45"/>
        <v>1112705</v>
      </c>
    </row>
    <row r="1432" spans="1:15" s="16" customFormat="1" ht="29" x14ac:dyDescent="0.35">
      <c r="A1432" s="17" t="s">
        <v>298</v>
      </c>
      <c r="B1432" s="17" t="s">
        <v>4364</v>
      </c>
      <c r="C1432" s="17">
        <v>15600</v>
      </c>
      <c r="D1432" s="17" t="s">
        <v>4389</v>
      </c>
      <c r="E1432" s="19">
        <v>215600000311</v>
      </c>
      <c r="F1432" s="19" t="s">
        <v>4390</v>
      </c>
      <c r="G1432" s="19">
        <v>215600000132</v>
      </c>
      <c r="H1432" s="18" t="s">
        <v>4927</v>
      </c>
      <c r="I1432" s="18" t="s">
        <v>4928</v>
      </c>
      <c r="J1432" s="17" t="s">
        <v>535</v>
      </c>
      <c r="K1432" s="17">
        <v>1</v>
      </c>
      <c r="L1432" s="24">
        <v>145130</v>
      </c>
      <c r="M1432" s="20">
        <f t="shared" si="44"/>
        <v>27575</v>
      </c>
      <c r="N1432" s="24">
        <v>940000</v>
      </c>
      <c r="O1432" s="21">
        <f t="shared" si="45"/>
        <v>1112705</v>
      </c>
    </row>
    <row r="1433" spans="1:15" s="16" customFormat="1" ht="29" x14ac:dyDescent="0.35">
      <c r="A1433" s="17" t="s">
        <v>298</v>
      </c>
      <c r="B1433" s="17" t="s">
        <v>4448</v>
      </c>
      <c r="C1433" s="17">
        <v>20621</v>
      </c>
      <c r="D1433" s="17" t="s">
        <v>4689</v>
      </c>
      <c r="E1433" s="19">
        <v>220621013394</v>
      </c>
      <c r="F1433" s="19" t="s">
        <v>4904</v>
      </c>
      <c r="G1433" s="19">
        <v>220621013394</v>
      </c>
      <c r="H1433" s="18" t="s">
        <v>4904</v>
      </c>
      <c r="I1433" s="18" t="s">
        <v>4929</v>
      </c>
      <c r="J1433" s="17" t="s">
        <v>535</v>
      </c>
      <c r="K1433" s="17">
        <v>1</v>
      </c>
      <c r="L1433" s="24">
        <v>145130</v>
      </c>
      <c r="M1433" s="20">
        <f t="shared" si="44"/>
        <v>27575</v>
      </c>
      <c r="N1433" s="24">
        <v>709618</v>
      </c>
      <c r="O1433" s="21">
        <f t="shared" si="45"/>
        <v>882323</v>
      </c>
    </row>
    <row r="1434" spans="1:15" s="16" customFormat="1" ht="29" x14ac:dyDescent="0.35">
      <c r="A1434" s="17" t="s">
        <v>298</v>
      </c>
      <c r="B1434" s="17" t="s">
        <v>737</v>
      </c>
      <c r="C1434" s="17">
        <v>23807</v>
      </c>
      <c r="D1434" s="17" t="s">
        <v>4657</v>
      </c>
      <c r="E1434" s="19">
        <v>223807001981</v>
      </c>
      <c r="F1434" s="19" t="s">
        <v>4704</v>
      </c>
      <c r="G1434" s="19">
        <v>223807002758</v>
      </c>
      <c r="H1434" s="18" t="s">
        <v>4930</v>
      </c>
      <c r="I1434" s="18" t="s">
        <v>4931</v>
      </c>
      <c r="J1434" s="17" t="s">
        <v>535</v>
      </c>
      <c r="K1434" s="17">
        <v>1</v>
      </c>
      <c r="L1434" s="24">
        <v>145130</v>
      </c>
      <c r="M1434" s="20">
        <f t="shared" si="44"/>
        <v>27575</v>
      </c>
      <c r="N1434" s="24">
        <v>940000</v>
      </c>
      <c r="O1434" s="21">
        <f t="shared" si="45"/>
        <v>1112705</v>
      </c>
    </row>
    <row r="1435" spans="1:15" s="16" customFormat="1" ht="29" x14ac:dyDescent="0.35">
      <c r="A1435" s="17" t="s">
        <v>298</v>
      </c>
      <c r="B1435" s="17" t="s">
        <v>4251</v>
      </c>
      <c r="C1435" s="17">
        <v>85010</v>
      </c>
      <c r="D1435" s="17" t="s">
        <v>4543</v>
      </c>
      <c r="E1435" s="19">
        <v>285010000038</v>
      </c>
      <c r="F1435" s="19" t="s">
        <v>4563</v>
      </c>
      <c r="G1435" s="19">
        <v>285010000518</v>
      </c>
      <c r="H1435" s="18" t="s">
        <v>4932</v>
      </c>
      <c r="I1435" s="18" t="s">
        <v>4933</v>
      </c>
      <c r="J1435" s="17" t="s">
        <v>535</v>
      </c>
      <c r="K1435" s="17">
        <v>1</v>
      </c>
      <c r="L1435" s="24">
        <v>145130</v>
      </c>
      <c r="M1435" s="20">
        <f t="shared" si="44"/>
        <v>27575</v>
      </c>
      <c r="N1435" s="24">
        <v>642026</v>
      </c>
      <c r="O1435" s="21">
        <f t="shared" si="45"/>
        <v>814731</v>
      </c>
    </row>
    <row r="1436" spans="1:15" s="16" customFormat="1" ht="29" x14ac:dyDescent="0.35">
      <c r="A1436" s="17" t="s">
        <v>298</v>
      </c>
      <c r="B1436" s="17" t="s">
        <v>4364</v>
      </c>
      <c r="C1436" s="17">
        <v>15189</v>
      </c>
      <c r="D1436" s="17" t="s">
        <v>4365</v>
      </c>
      <c r="E1436" s="19">
        <v>215189000061</v>
      </c>
      <c r="F1436" s="19" t="s">
        <v>4366</v>
      </c>
      <c r="G1436" s="19">
        <v>215189000070</v>
      </c>
      <c r="H1436" s="18" t="s">
        <v>4949</v>
      </c>
      <c r="I1436" s="18" t="s">
        <v>4950</v>
      </c>
      <c r="J1436" s="17" t="s">
        <v>535</v>
      </c>
      <c r="K1436" s="17">
        <v>1</v>
      </c>
      <c r="L1436" s="24">
        <v>145130</v>
      </c>
      <c r="M1436" s="20">
        <f t="shared" si="44"/>
        <v>27575</v>
      </c>
      <c r="N1436" s="24">
        <v>642026</v>
      </c>
      <c r="O1436" s="21">
        <f t="shared" si="45"/>
        <v>814731</v>
      </c>
    </row>
    <row r="1437" spans="1:15" s="16" customFormat="1" ht="29" x14ac:dyDescent="0.35">
      <c r="A1437" s="17" t="s">
        <v>298</v>
      </c>
      <c r="B1437" s="17" t="s">
        <v>4831</v>
      </c>
      <c r="C1437" s="17">
        <v>47001</v>
      </c>
      <c r="D1437" s="17" t="s">
        <v>4832</v>
      </c>
      <c r="E1437" s="19">
        <v>147001003373</v>
      </c>
      <c r="F1437" s="19" t="s">
        <v>4981</v>
      </c>
      <c r="G1437" s="19">
        <v>147001006275</v>
      </c>
      <c r="H1437" s="18" t="s">
        <v>4982</v>
      </c>
      <c r="I1437" s="18" t="s">
        <v>4983</v>
      </c>
      <c r="J1437" s="17" t="s">
        <v>523</v>
      </c>
      <c r="K1437" s="17">
        <v>1</v>
      </c>
      <c r="L1437" s="24">
        <v>145130</v>
      </c>
      <c r="M1437" s="20">
        <f t="shared" si="44"/>
        <v>27575</v>
      </c>
      <c r="N1437" s="24">
        <v>642026</v>
      </c>
      <c r="O1437" s="21">
        <f t="shared" si="45"/>
        <v>814731</v>
      </c>
    </row>
    <row r="1438" spans="1:15" s="16" customFormat="1" ht="29" x14ac:dyDescent="0.35">
      <c r="A1438" s="17" t="s">
        <v>298</v>
      </c>
      <c r="B1438" s="17" t="s">
        <v>9185</v>
      </c>
      <c r="C1438" s="17">
        <v>18029</v>
      </c>
      <c r="D1438" s="17" t="s">
        <v>4512</v>
      </c>
      <c r="E1438" s="19">
        <v>218029000803</v>
      </c>
      <c r="F1438" s="19" t="s">
        <v>4513</v>
      </c>
      <c r="G1438" s="19">
        <v>283029000443</v>
      </c>
      <c r="H1438" s="18" t="s">
        <v>4987</v>
      </c>
      <c r="I1438" s="18" t="s">
        <v>4132</v>
      </c>
      <c r="J1438" s="17" t="s">
        <v>535</v>
      </c>
      <c r="K1438" s="17">
        <v>1</v>
      </c>
      <c r="L1438" s="24">
        <v>145130</v>
      </c>
      <c r="M1438" s="20">
        <f t="shared" si="44"/>
        <v>27575</v>
      </c>
      <c r="N1438" s="24">
        <v>661224</v>
      </c>
      <c r="O1438" s="21">
        <f t="shared" si="45"/>
        <v>833929</v>
      </c>
    </row>
    <row r="1439" spans="1:15" s="16" customFormat="1" ht="43.5" x14ac:dyDescent="0.35">
      <c r="A1439" s="17" t="s">
        <v>298</v>
      </c>
      <c r="B1439" s="17" t="s">
        <v>9179</v>
      </c>
      <c r="C1439" s="17">
        <v>44279</v>
      </c>
      <c r="D1439" s="17" t="s">
        <v>4748</v>
      </c>
      <c r="E1439" s="19">
        <v>244279001300</v>
      </c>
      <c r="F1439" s="19" t="s">
        <v>5015</v>
      </c>
      <c r="G1439" s="19">
        <v>244279000354</v>
      </c>
      <c r="H1439" s="18" t="s">
        <v>5016</v>
      </c>
      <c r="I1439" s="18" t="s">
        <v>5017</v>
      </c>
      <c r="J1439" s="17" t="s">
        <v>535</v>
      </c>
      <c r="K1439" s="17">
        <v>1</v>
      </c>
      <c r="L1439" s="24">
        <v>145130</v>
      </c>
      <c r="M1439" s="20">
        <f t="shared" si="44"/>
        <v>27575</v>
      </c>
      <c r="N1439" s="24">
        <v>661224</v>
      </c>
      <c r="O1439" s="21">
        <f t="shared" si="45"/>
        <v>833929</v>
      </c>
    </row>
    <row r="1440" spans="1:15" s="16" customFormat="1" ht="29" x14ac:dyDescent="0.35">
      <c r="A1440" s="17" t="s">
        <v>298</v>
      </c>
      <c r="B1440" s="17" t="s">
        <v>832</v>
      </c>
      <c r="C1440" s="17">
        <v>52621</v>
      </c>
      <c r="D1440" s="17" t="s">
        <v>4428</v>
      </c>
      <c r="E1440" s="19">
        <v>252621000224</v>
      </c>
      <c r="F1440" s="19" t="s">
        <v>4429</v>
      </c>
      <c r="G1440" s="19">
        <v>252621000763</v>
      </c>
      <c r="H1440" s="18" t="s">
        <v>5021</v>
      </c>
      <c r="I1440" s="18" t="s">
        <v>5022</v>
      </c>
      <c r="J1440" s="17" t="s">
        <v>535</v>
      </c>
      <c r="K1440" s="17">
        <v>1</v>
      </c>
      <c r="L1440" s="24">
        <v>145130</v>
      </c>
      <c r="M1440" s="20">
        <f t="shared" si="44"/>
        <v>27575</v>
      </c>
      <c r="N1440" s="24">
        <v>661224</v>
      </c>
      <c r="O1440" s="21">
        <f t="shared" si="45"/>
        <v>833929</v>
      </c>
    </row>
    <row r="1441" spans="1:15" s="16" customFormat="1" ht="29" x14ac:dyDescent="0.35">
      <c r="A1441" s="17" t="s">
        <v>298</v>
      </c>
      <c r="B1441" s="17" t="s">
        <v>4338</v>
      </c>
      <c r="C1441" s="17">
        <v>76834</v>
      </c>
      <c r="D1441" s="17" t="s">
        <v>4400</v>
      </c>
      <c r="E1441" s="19">
        <v>276834002243</v>
      </c>
      <c r="F1441" s="19" t="s">
        <v>5027</v>
      </c>
      <c r="G1441" s="19">
        <v>276834002448</v>
      </c>
      <c r="H1441" s="18" t="s">
        <v>5028</v>
      </c>
      <c r="I1441" s="18" t="s">
        <v>5029</v>
      </c>
      <c r="J1441" s="17" t="s">
        <v>535</v>
      </c>
      <c r="K1441" s="17">
        <v>1</v>
      </c>
      <c r="L1441" s="24">
        <v>145130</v>
      </c>
      <c r="M1441" s="20">
        <f t="shared" si="44"/>
        <v>27575</v>
      </c>
      <c r="N1441" s="24">
        <v>661224</v>
      </c>
      <c r="O1441" s="21">
        <f t="shared" si="45"/>
        <v>833929</v>
      </c>
    </row>
    <row r="1442" spans="1:15" s="16" customFormat="1" ht="29" x14ac:dyDescent="0.35">
      <c r="A1442" s="17" t="s">
        <v>298</v>
      </c>
      <c r="B1442" s="17" t="s">
        <v>4364</v>
      </c>
      <c r="C1442" s="17">
        <v>15897</v>
      </c>
      <c r="D1442" s="17" t="s">
        <v>5030</v>
      </c>
      <c r="E1442" s="19">
        <v>115897000018</v>
      </c>
      <c r="F1442" s="19" t="s">
        <v>5031</v>
      </c>
      <c r="G1442" s="19">
        <v>215897000071</v>
      </c>
      <c r="H1442" s="18" t="s">
        <v>5032</v>
      </c>
      <c r="I1442" s="18" t="s">
        <v>1243</v>
      </c>
      <c r="J1442" s="17" t="s">
        <v>535</v>
      </c>
      <c r="K1442" s="17">
        <v>1</v>
      </c>
      <c r="L1442" s="24">
        <v>145130</v>
      </c>
      <c r="M1442" s="20">
        <f t="shared" si="44"/>
        <v>27575</v>
      </c>
      <c r="N1442" s="24">
        <v>661224</v>
      </c>
      <c r="O1442" s="21">
        <f t="shared" si="45"/>
        <v>833929</v>
      </c>
    </row>
    <row r="1443" spans="1:15" s="16" customFormat="1" ht="29" x14ac:dyDescent="0.35">
      <c r="A1443" s="17" t="s">
        <v>298</v>
      </c>
      <c r="B1443" s="17" t="s">
        <v>4251</v>
      </c>
      <c r="C1443" s="17">
        <v>85225</v>
      </c>
      <c r="D1443" s="17" t="s">
        <v>4554</v>
      </c>
      <c r="E1443" s="19">
        <v>285225000462</v>
      </c>
      <c r="F1443" s="19" t="s">
        <v>3553</v>
      </c>
      <c r="G1443" s="19">
        <v>285225000403</v>
      </c>
      <c r="H1443" s="18" t="s">
        <v>4254</v>
      </c>
      <c r="I1443" s="18" t="s">
        <v>5033</v>
      </c>
      <c r="J1443" s="17" t="s">
        <v>535</v>
      </c>
      <c r="K1443" s="17">
        <v>1</v>
      </c>
      <c r="L1443" s="24">
        <v>145130</v>
      </c>
      <c r="M1443" s="20">
        <f t="shared" si="44"/>
        <v>27575</v>
      </c>
      <c r="N1443" s="24">
        <v>661224</v>
      </c>
      <c r="O1443" s="21">
        <f t="shared" si="45"/>
        <v>833929</v>
      </c>
    </row>
    <row r="1444" spans="1:15" s="16" customFormat="1" ht="29" x14ac:dyDescent="0.35">
      <c r="A1444" s="17" t="s">
        <v>298</v>
      </c>
      <c r="B1444" s="17" t="s">
        <v>832</v>
      </c>
      <c r="C1444" s="17">
        <v>52621</v>
      </c>
      <c r="D1444" s="17" t="s">
        <v>4428</v>
      </c>
      <c r="E1444" s="19">
        <v>252621000224</v>
      </c>
      <c r="F1444" s="19" t="s">
        <v>4429</v>
      </c>
      <c r="G1444" s="19">
        <v>252621000917</v>
      </c>
      <c r="H1444" s="18" t="s">
        <v>5037</v>
      </c>
      <c r="I1444" s="18" t="s">
        <v>5038</v>
      </c>
      <c r="J1444" s="17" t="s">
        <v>535</v>
      </c>
      <c r="K1444" s="17">
        <v>1</v>
      </c>
      <c r="L1444" s="24">
        <v>145130</v>
      </c>
      <c r="M1444" s="20">
        <f t="shared" si="44"/>
        <v>27575</v>
      </c>
      <c r="N1444" s="24">
        <v>661224</v>
      </c>
      <c r="O1444" s="21">
        <f t="shared" si="45"/>
        <v>833929</v>
      </c>
    </row>
    <row r="1445" spans="1:15" s="16" customFormat="1" ht="29" x14ac:dyDescent="0.35">
      <c r="A1445" s="17" t="s">
        <v>298</v>
      </c>
      <c r="B1445" s="17" t="s">
        <v>4364</v>
      </c>
      <c r="C1445" s="17">
        <v>15676</v>
      </c>
      <c r="D1445" s="17" t="s">
        <v>4610</v>
      </c>
      <c r="E1445" s="19">
        <v>115676000013</v>
      </c>
      <c r="F1445" s="19" t="s">
        <v>5039</v>
      </c>
      <c r="G1445" s="19">
        <v>215676000093</v>
      </c>
      <c r="H1445" s="18" t="s">
        <v>5040</v>
      </c>
      <c r="I1445" s="18" t="s">
        <v>5041</v>
      </c>
      <c r="J1445" s="17" t="s">
        <v>535</v>
      </c>
      <c r="K1445" s="17">
        <v>1</v>
      </c>
      <c r="L1445" s="24">
        <v>145130</v>
      </c>
      <c r="M1445" s="20">
        <f t="shared" si="44"/>
        <v>27575</v>
      </c>
      <c r="N1445" s="24">
        <v>661224</v>
      </c>
      <c r="O1445" s="21">
        <f t="shared" si="45"/>
        <v>833929</v>
      </c>
    </row>
    <row r="1446" spans="1:15" s="16" customFormat="1" ht="29" x14ac:dyDescent="0.35">
      <c r="A1446" s="17" t="s">
        <v>298</v>
      </c>
      <c r="B1446" s="17" t="s">
        <v>9180</v>
      </c>
      <c r="C1446" s="17">
        <v>19397</v>
      </c>
      <c r="D1446" s="17" t="s">
        <v>4628</v>
      </c>
      <c r="E1446" s="19">
        <v>219397000399</v>
      </c>
      <c r="F1446" s="19" t="s">
        <v>4629</v>
      </c>
      <c r="G1446" s="19">
        <v>219397000224</v>
      </c>
      <c r="H1446" s="18" t="s">
        <v>4183</v>
      </c>
      <c r="I1446" s="18" t="s">
        <v>5042</v>
      </c>
      <c r="J1446" s="17" t="s">
        <v>535</v>
      </c>
      <c r="K1446" s="17">
        <v>1</v>
      </c>
      <c r="L1446" s="24">
        <v>145130</v>
      </c>
      <c r="M1446" s="20">
        <f t="shared" si="44"/>
        <v>27575</v>
      </c>
      <c r="N1446" s="24">
        <v>661224</v>
      </c>
      <c r="O1446" s="21">
        <f t="shared" si="45"/>
        <v>833929</v>
      </c>
    </row>
    <row r="1447" spans="1:15" s="16" customFormat="1" ht="29" x14ac:dyDescent="0.35">
      <c r="A1447" s="17" t="s">
        <v>298</v>
      </c>
      <c r="B1447" s="17" t="s">
        <v>832</v>
      </c>
      <c r="C1447" s="17">
        <v>52621</v>
      </c>
      <c r="D1447" s="17" t="s">
        <v>4428</v>
      </c>
      <c r="E1447" s="19">
        <v>252621000224</v>
      </c>
      <c r="F1447" s="19" t="s">
        <v>4429</v>
      </c>
      <c r="G1447" s="19">
        <v>252621000747</v>
      </c>
      <c r="H1447" s="18" t="s">
        <v>5047</v>
      </c>
      <c r="I1447" s="18" t="s">
        <v>1219</v>
      </c>
      <c r="J1447" s="17" t="s">
        <v>535</v>
      </c>
      <c r="K1447" s="17">
        <v>1</v>
      </c>
      <c r="L1447" s="24">
        <v>145130</v>
      </c>
      <c r="M1447" s="20">
        <f t="shared" si="44"/>
        <v>27575</v>
      </c>
      <c r="N1447" s="24">
        <v>661224</v>
      </c>
      <c r="O1447" s="21">
        <f t="shared" si="45"/>
        <v>833929</v>
      </c>
    </row>
    <row r="1448" spans="1:15" s="16" customFormat="1" ht="29" x14ac:dyDescent="0.35">
      <c r="A1448" s="17" t="s">
        <v>298</v>
      </c>
      <c r="B1448" s="17" t="s">
        <v>4338</v>
      </c>
      <c r="C1448" s="17">
        <v>76364</v>
      </c>
      <c r="D1448" s="17" t="s">
        <v>4520</v>
      </c>
      <c r="E1448" s="19">
        <v>276364001458</v>
      </c>
      <c r="F1448" s="19" t="s">
        <v>5063</v>
      </c>
      <c r="G1448" s="19">
        <v>276364002403</v>
      </c>
      <c r="H1448" s="18" t="s">
        <v>5064</v>
      </c>
      <c r="I1448" s="18" t="s">
        <v>5065</v>
      </c>
      <c r="J1448" s="17" t="s">
        <v>535</v>
      </c>
      <c r="K1448" s="17">
        <v>1</v>
      </c>
      <c r="L1448" s="24">
        <v>145130</v>
      </c>
      <c r="M1448" s="20">
        <f t="shared" si="44"/>
        <v>27575</v>
      </c>
      <c r="N1448" s="24">
        <v>661224</v>
      </c>
      <c r="O1448" s="21">
        <f t="shared" si="45"/>
        <v>833929</v>
      </c>
    </row>
    <row r="1449" spans="1:15" s="16" customFormat="1" ht="29" x14ac:dyDescent="0.35">
      <c r="A1449" s="17" t="s">
        <v>298</v>
      </c>
      <c r="B1449" s="17" t="s">
        <v>4241</v>
      </c>
      <c r="C1449" s="17">
        <v>86865</v>
      </c>
      <c r="D1449" s="17" t="s">
        <v>4744</v>
      </c>
      <c r="E1449" s="19">
        <v>286865003936</v>
      </c>
      <c r="F1449" s="19" t="s">
        <v>4745</v>
      </c>
      <c r="G1449" s="19">
        <v>286865004177</v>
      </c>
      <c r="H1449" s="18" t="s">
        <v>5066</v>
      </c>
      <c r="I1449" s="18" t="s">
        <v>5067</v>
      </c>
      <c r="J1449" s="17" t="s">
        <v>535</v>
      </c>
      <c r="K1449" s="17">
        <v>1</v>
      </c>
      <c r="L1449" s="24">
        <v>145130</v>
      </c>
      <c r="M1449" s="20">
        <f t="shared" si="44"/>
        <v>27575</v>
      </c>
      <c r="N1449" s="24">
        <v>848652</v>
      </c>
      <c r="O1449" s="21">
        <f t="shared" si="45"/>
        <v>1021357</v>
      </c>
    </row>
    <row r="1450" spans="1:15" s="16" customFormat="1" ht="29" x14ac:dyDescent="0.35">
      <c r="A1450" s="17" t="s">
        <v>298</v>
      </c>
      <c r="B1450" s="17" t="s">
        <v>4364</v>
      </c>
      <c r="C1450" s="17">
        <v>15837</v>
      </c>
      <c r="D1450" s="17" t="s">
        <v>4435</v>
      </c>
      <c r="E1450" s="19">
        <v>215837000102</v>
      </c>
      <c r="F1450" s="19" t="s">
        <v>4436</v>
      </c>
      <c r="G1450" s="19">
        <v>215837000315</v>
      </c>
      <c r="H1450" s="18" t="s">
        <v>5082</v>
      </c>
      <c r="I1450" s="18" t="s">
        <v>5083</v>
      </c>
      <c r="J1450" s="17" t="s">
        <v>535</v>
      </c>
      <c r="K1450" s="17">
        <v>1</v>
      </c>
      <c r="L1450" s="24">
        <v>145130</v>
      </c>
      <c r="M1450" s="20">
        <f t="shared" si="44"/>
        <v>27575</v>
      </c>
      <c r="N1450" s="24">
        <v>848652</v>
      </c>
      <c r="O1450" s="21">
        <f t="shared" si="45"/>
        <v>1021357</v>
      </c>
    </row>
    <row r="1451" spans="1:15" s="16" customFormat="1" ht="29" x14ac:dyDescent="0.35">
      <c r="A1451" s="17" t="s">
        <v>298</v>
      </c>
      <c r="B1451" s="17" t="s">
        <v>4251</v>
      </c>
      <c r="C1451" s="17">
        <v>85139</v>
      </c>
      <c r="D1451" s="17" t="s">
        <v>4696</v>
      </c>
      <c r="E1451" s="19">
        <v>285139000107</v>
      </c>
      <c r="F1451" s="19" t="s">
        <v>5090</v>
      </c>
      <c r="G1451" s="19">
        <v>285139000191</v>
      </c>
      <c r="H1451" s="18" t="s">
        <v>5091</v>
      </c>
      <c r="I1451" s="18" t="s">
        <v>5092</v>
      </c>
      <c r="J1451" s="17" t="s">
        <v>535</v>
      </c>
      <c r="K1451" s="17">
        <v>1</v>
      </c>
      <c r="L1451" s="24">
        <v>145130</v>
      </c>
      <c r="M1451" s="20">
        <f t="shared" si="44"/>
        <v>27575</v>
      </c>
      <c r="N1451" s="24">
        <v>848652</v>
      </c>
      <c r="O1451" s="21">
        <f t="shared" si="45"/>
        <v>1021357</v>
      </c>
    </row>
    <row r="1452" spans="1:15" s="16" customFormat="1" ht="29" x14ac:dyDescent="0.35">
      <c r="A1452" s="17" t="s">
        <v>298</v>
      </c>
      <c r="B1452" s="17" t="s">
        <v>4338</v>
      </c>
      <c r="C1452" s="17">
        <v>76111</v>
      </c>
      <c r="D1452" s="17" t="s">
        <v>4339</v>
      </c>
      <c r="E1452" s="19">
        <v>276111000102</v>
      </c>
      <c r="F1452" s="19" t="s">
        <v>5108</v>
      </c>
      <c r="G1452" s="19">
        <v>276111000102</v>
      </c>
      <c r="H1452" s="18" t="s">
        <v>5109</v>
      </c>
      <c r="I1452" s="18" t="s">
        <v>5110</v>
      </c>
      <c r="J1452" s="17" t="s">
        <v>535</v>
      </c>
      <c r="K1452" s="17">
        <v>1</v>
      </c>
      <c r="L1452" s="24">
        <v>145130</v>
      </c>
      <c r="M1452" s="20">
        <f t="shared" si="44"/>
        <v>27575</v>
      </c>
      <c r="N1452" s="24">
        <v>848652</v>
      </c>
      <c r="O1452" s="21">
        <f t="shared" si="45"/>
        <v>1021357</v>
      </c>
    </row>
    <row r="1453" spans="1:15" s="16" customFormat="1" ht="29" x14ac:dyDescent="0.35">
      <c r="A1453" s="17" t="s">
        <v>298</v>
      </c>
      <c r="B1453" s="17" t="s">
        <v>4558</v>
      </c>
      <c r="C1453" s="17">
        <v>66170</v>
      </c>
      <c r="D1453" s="17" t="s">
        <v>4559</v>
      </c>
      <c r="E1453" s="19">
        <v>266170000854</v>
      </c>
      <c r="F1453" s="19" t="s">
        <v>5111</v>
      </c>
      <c r="G1453" s="19">
        <v>266170000692</v>
      </c>
      <c r="H1453" s="18" t="s">
        <v>3904</v>
      </c>
      <c r="I1453" s="18" t="s">
        <v>5112</v>
      </c>
      <c r="J1453" s="17" t="s">
        <v>535</v>
      </c>
      <c r="K1453" s="17">
        <v>1</v>
      </c>
      <c r="L1453" s="24">
        <v>145130</v>
      </c>
      <c r="M1453" s="20">
        <f t="shared" si="44"/>
        <v>27575</v>
      </c>
      <c r="N1453" s="24">
        <v>848652</v>
      </c>
      <c r="O1453" s="21">
        <f t="shared" si="45"/>
        <v>1021357</v>
      </c>
    </row>
    <row r="1454" spans="1:15" s="16" customFormat="1" ht="43.5" x14ac:dyDescent="0.35">
      <c r="A1454" s="17" t="s">
        <v>298</v>
      </c>
      <c r="B1454" s="17" t="s">
        <v>4831</v>
      </c>
      <c r="C1454" s="17">
        <v>47053</v>
      </c>
      <c r="D1454" s="17" t="s">
        <v>5125</v>
      </c>
      <c r="E1454" s="19">
        <v>247053002213</v>
      </c>
      <c r="F1454" s="19" t="s">
        <v>5126</v>
      </c>
      <c r="G1454" s="19">
        <v>247053002264</v>
      </c>
      <c r="H1454" s="18" t="s">
        <v>5127</v>
      </c>
      <c r="I1454" s="18" t="s">
        <v>5128</v>
      </c>
      <c r="J1454" s="17" t="s">
        <v>535</v>
      </c>
      <c r="K1454" s="17">
        <v>1</v>
      </c>
      <c r="L1454" s="24">
        <v>145130</v>
      </c>
      <c r="M1454" s="20">
        <f t="shared" si="44"/>
        <v>27575</v>
      </c>
      <c r="N1454" s="24">
        <v>848652</v>
      </c>
      <c r="O1454" s="21">
        <f t="shared" si="45"/>
        <v>1021357</v>
      </c>
    </row>
    <row r="1455" spans="1:15" s="16" customFormat="1" ht="29" x14ac:dyDescent="0.35">
      <c r="A1455" s="17" t="s">
        <v>298</v>
      </c>
      <c r="B1455" s="17" t="s">
        <v>832</v>
      </c>
      <c r="C1455" s="17">
        <v>52621</v>
      </c>
      <c r="D1455" s="17" t="s">
        <v>4428</v>
      </c>
      <c r="E1455" s="19">
        <v>252621000224</v>
      </c>
      <c r="F1455" s="19" t="s">
        <v>4429</v>
      </c>
      <c r="G1455" s="19">
        <v>252621000283</v>
      </c>
      <c r="H1455" s="18" t="s">
        <v>5129</v>
      </c>
      <c r="I1455" s="18" t="s">
        <v>5130</v>
      </c>
      <c r="J1455" s="17" t="s">
        <v>535</v>
      </c>
      <c r="K1455" s="17">
        <v>1</v>
      </c>
      <c r="L1455" s="24">
        <v>145130</v>
      </c>
      <c r="M1455" s="20">
        <f t="shared" si="44"/>
        <v>27575</v>
      </c>
      <c r="N1455" s="24">
        <v>642026</v>
      </c>
      <c r="O1455" s="21">
        <f t="shared" si="45"/>
        <v>814731</v>
      </c>
    </row>
    <row r="1456" spans="1:15" s="16" customFormat="1" ht="29" x14ac:dyDescent="0.35">
      <c r="A1456" s="17" t="s">
        <v>298</v>
      </c>
      <c r="B1456" s="17" t="s">
        <v>4269</v>
      </c>
      <c r="C1456" s="17">
        <v>81065</v>
      </c>
      <c r="D1456" s="17" t="s">
        <v>4270</v>
      </c>
      <c r="E1456" s="19">
        <v>281065001755</v>
      </c>
      <c r="F1456" s="19" t="s">
        <v>4271</v>
      </c>
      <c r="G1456" s="19">
        <v>281065001861</v>
      </c>
      <c r="H1456" s="18" t="s">
        <v>964</v>
      </c>
      <c r="I1456" s="18" t="s">
        <v>5131</v>
      </c>
      <c r="J1456" s="17" t="s">
        <v>535</v>
      </c>
      <c r="K1456" s="17">
        <v>1</v>
      </c>
      <c r="L1456" s="24">
        <v>145130</v>
      </c>
      <c r="M1456" s="20">
        <f t="shared" si="44"/>
        <v>27575</v>
      </c>
      <c r="N1456" s="24">
        <v>661224</v>
      </c>
      <c r="O1456" s="21">
        <f t="shared" si="45"/>
        <v>833929</v>
      </c>
    </row>
    <row r="1457" spans="1:15" s="16" customFormat="1" ht="29" x14ac:dyDescent="0.35">
      <c r="A1457" s="17" t="s">
        <v>298</v>
      </c>
      <c r="B1457" s="17" t="s">
        <v>832</v>
      </c>
      <c r="C1457" s="17">
        <v>52621</v>
      </c>
      <c r="D1457" s="17" t="s">
        <v>4428</v>
      </c>
      <c r="E1457" s="19">
        <v>252621000224</v>
      </c>
      <c r="F1457" s="19" t="s">
        <v>4429</v>
      </c>
      <c r="G1457" s="19">
        <v>252621000607</v>
      </c>
      <c r="H1457" s="18" t="s">
        <v>5132</v>
      </c>
      <c r="I1457" s="18" t="s">
        <v>5133</v>
      </c>
      <c r="J1457" s="17" t="s">
        <v>535</v>
      </c>
      <c r="K1457" s="17">
        <v>1</v>
      </c>
      <c r="L1457" s="24">
        <v>145130</v>
      </c>
      <c r="M1457" s="20">
        <f t="shared" si="44"/>
        <v>27575</v>
      </c>
      <c r="N1457" s="24">
        <v>642026</v>
      </c>
      <c r="O1457" s="21">
        <f t="shared" si="45"/>
        <v>814731</v>
      </c>
    </row>
    <row r="1458" spans="1:15" s="16" customFormat="1" ht="29" x14ac:dyDescent="0.35">
      <c r="A1458" s="17" t="s">
        <v>298</v>
      </c>
      <c r="B1458" s="17" t="s">
        <v>4241</v>
      </c>
      <c r="C1458" s="17">
        <v>86865</v>
      </c>
      <c r="D1458" s="17" t="s">
        <v>4744</v>
      </c>
      <c r="E1458" s="19">
        <v>286865003936</v>
      </c>
      <c r="F1458" s="19" t="s">
        <v>4745</v>
      </c>
      <c r="G1458" s="19">
        <v>286865004169</v>
      </c>
      <c r="H1458" s="18" t="s">
        <v>5163</v>
      </c>
      <c r="I1458" s="18" t="s">
        <v>5164</v>
      </c>
      <c r="J1458" s="17" t="s">
        <v>535</v>
      </c>
      <c r="K1458" s="17">
        <v>1</v>
      </c>
      <c r="L1458" s="24">
        <v>145130</v>
      </c>
      <c r="M1458" s="20">
        <f t="shared" si="44"/>
        <v>27575</v>
      </c>
      <c r="N1458" s="24">
        <v>642026</v>
      </c>
      <c r="O1458" s="21">
        <f t="shared" si="45"/>
        <v>814731</v>
      </c>
    </row>
    <row r="1459" spans="1:15" s="16" customFormat="1" ht="29" x14ac:dyDescent="0.35">
      <c r="A1459" s="17" t="s">
        <v>298</v>
      </c>
      <c r="B1459" s="17" t="s">
        <v>4251</v>
      </c>
      <c r="C1459" s="17">
        <v>85001</v>
      </c>
      <c r="D1459" s="17" t="s">
        <v>4252</v>
      </c>
      <c r="E1459" s="19">
        <v>285001000521</v>
      </c>
      <c r="F1459" s="19" t="s">
        <v>5176</v>
      </c>
      <c r="G1459" s="19">
        <v>285001001463</v>
      </c>
      <c r="H1459" s="18" t="s">
        <v>5177</v>
      </c>
      <c r="I1459" s="18" t="s">
        <v>5178</v>
      </c>
      <c r="J1459" s="17" t="s">
        <v>535</v>
      </c>
      <c r="K1459" s="17">
        <v>1</v>
      </c>
      <c r="L1459" s="24">
        <v>145130</v>
      </c>
      <c r="M1459" s="20">
        <f t="shared" si="44"/>
        <v>27575</v>
      </c>
      <c r="N1459" s="24">
        <v>642026</v>
      </c>
      <c r="O1459" s="21">
        <f t="shared" si="45"/>
        <v>814731</v>
      </c>
    </row>
    <row r="1460" spans="1:15" s="16" customFormat="1" ht="29" x14ac:dyDescent="0.35">
      <c r="A1460" s="17" t="s">
        <v>298</v>
      </c>
      <c r="B1460" s="17" t="s">
        <v>4251</v>
      </c>
      <c r="C1460" s="17">
        <v>85001</v>
      </c>
      <c r="D1460" s="17" t="s">
        <v>4252</v>
      </c>
      <c r="E1460" s="19">
        <v>285001000505</v>
      </c>
      <c r="F1460" s="19" t="s">
        <v>5186</v>
      </c>
      <c r="G1460" s="19">
        <v>285001002940</v>
      </c>
      <c r="H1460" s="18" t="s">
        <v>5187</v>
      </c>
      <c r="I1460" s="18" t="s">
        <v>5188</v>
      </c>
      <c r="J1460" s="17" t="s">
        <v>535</v>
      </c>
      <c r="K1460" s="17">
        <v>1</v>
      </c>
      <c r="L1460" s="24">
        <v>145130</v>
      </c>
      <c r="M1460" s="20">
        <f t="shared" si="44"/>
        <v>27575</v>
      </c>
      <c r="N1460" s="24">
        <v>709618</v>
      </c>
      <c r="O1460" s="21">
        <f t="shared" si="45"/>
        <v>882323</v>
      </c>
    </row>
    <row r="1461" spans="1:15" s="16" customFormat="1" ht="29" x14ac:dyDescent="0.35">
      <c r="A1461" s="17" t="s">
        <v>298</v>
      </c>
      <c r="B1461" s="17" t="s">
        <v>9179</v>
      </c>
      <c r="C1461" s="17">
        <v>44847</v>
      </c>
      <c r="D1461" s="17" t="s">
        <v>4424</v>
      </c>
      <c r="E1461" s="19">
        <v>244847800312</v>
      </c>
      <c r="F1461" s="19" t="s">
        <v>5189</v>
      </c>
      <c r="G1461" s="19">
        <v>244847800312</v>
      </c>
      <c r="H1461" s="18" t="s">
        <v>5190</v>
      </c>
      <c r="I1461" s="18" t="s">
        <v>5191</v>
      </c>
      <c r="J1461" s="17" t="s">
        <v>535</v>
      </c>
      <c r="K1461" s="17">
        <v>1</v>
      </c>
      <c r="L1461" s="24">
        <v>145130</v>
      </c>
      <c r="M1461" s="20">
        <f t="shared" si="44"/>
        <v>27575</v>
      </c>
      <c r="N1461" s="24">
        <v>709618</v>
      </c>
      <c r="O1461" s="21">
        <f t="shared" si="45"/>
        <v>882323</v>
      </c>
    </row>
    <row r="1462" spans="1:15" s="16" customFormat="1" ht="29" x14ac:dyDescent="0.35">
      <c r="A1462" s="17" t="s">
        <v>298</v>
      </c>
      <c r="B1462" s="17" t="s">
        <v>4075</v>
      </c>
      <c r="C1462" s="17">
        <v>95001</v>
      </c>
      <c r="D1462" s="17" t="s">
        <v>5008</v>
      </c>
      <c r="E1462" s="19">
        <v>295001003470</v>
      </c>
      <c r="F1462" s="19" t="s">
        <v>5201</v>
      </c>
      <c r="G1462" s="19">
        <v>295001004247</v>
      </c>
      <c r="H1462" s="18" t="s">
        <v>5202</v>
      </c>
      <c r="I1462" s="18" t="s">
        <v>5203</v>
      </c>
      <c r="J1462" s="17" t="s">
        <v>535</v>
      </c>
      <c r="K1462" s="17">
        <v>1</v>
      </c>
      <c r="L1462" s="24">
        <v>145130</v>
      </c>
      <c r="M1462" s="20">
        <f t="shared" si="44"/>
        <v>27575</v>
      </c>
      <c r="N1462" s="24">
        <v>709618</v>
      </c>
      <c r="O1462" s="21">
        <f t="shared" si="45"/>
        <v>882323</v>
      </c>
    </row>
    <row r="1463" spans="1:15" s="16" customFormat="1" ht="29" x14ac:dyDescent="0.35">
      <c r="A1463" s="17" t="s">
        <v>298</v>
      </c>
      <c r="B1463" s="17" t="s">
        <v>832</v>
      </c>
      <c r="C1463" s="17">
        <v>52490</v>
      </c>
      <c r="D1463" s="17" t="s">
        <v>4493</v>
      </c>
      <c r="E1463" s="19">
        <v>252490001190</v>
      </c>
      <c r="F1463" s="19" t="s">
        <v>4494</v>
      </c>
      <c r="G1463" s="19">
        <v>252490001149</v>
      </c>
      <c r="H1463" s="18" t="s">
        <v>5217</v>
      </c>
      <c r="I1463" s="18" t="s">
        <v>5218</v>
      </c>
      <c r="J1463" s="17" t="s">
        <v>535</v>
      </c>
      <c r="K1463" s="17">
        <v>1</v>
      </c>
      <c r="L1463" s="24">
        <v>145130</v>
      </c>
      <c r="M1463" s="20">
        <f t="shared" si="44"/>
        <v>27575</v>
      </c>
      <c r="N1463" s="24">
        <v>709618</v>
      </c>
      <c r="O1463" s="21">
        <f t="shared" si="45"/>
        <v>882323</v>
      </c>
    </row>
    <row r="1464" spans="1:15" s="16" customFormat="1" ht="29" x14ac:dyDescent="0.35">
      <c r="A1464" s="17" t="s">
        <v>298</v>
      </c>
      <c r="B1464" s="17" t="s">
        <v>832</v>
      </c>
      <c r="C1464" s="17">
        <v>52352</v>
      </c>
      <c r="D1464" s="17" t="s">
        <v>5219</v>
      </c>
      <c r="E1464" s="19">
        <v>252352000263</v>
      </c>
      <c r="F1464" s="19" t="s">
        <v>5220</v>
      </c>
      <c r="G1464" s="19">
        <v>252352000107</v>
      </c>
      <c r="H1464" s="18" t="s">
        <v>5221</v>
      </c>
      <c r="I1464" s="18" t="s">
        <v>5222</v>
      </c>
      <c r="J1464" s="17" t="s">
        <v>535</v>
      </c>
      <c r="K1464" s="17">
        <v>1</v>
      </c>
      <c r="L1464" s="24">
        <v>145130</v>
      </c>
      <c r="M1464" s="20">
        <f t="shared" si="44"/>
        <v>27575</v>
      </c>
      <c r="N1464" s="24">
        <v>709618</v>
      </c>
      <c r="O1464" s="21">
        <f t="shared" si="45"/>
        <v>882323</v>
      </c>
    </row>
    <row r="1465" spans="1:15" s="16" customFormat="1" ht="29" x14ac:dyDescent="0.35">
      <c r="A1465" s="17" t="s">
        <v>298</v>
      </c>
      <c r="B1465" s="17" t="s">
        <v>4075</v>
      </c>
      <c r="C1465" s="17">
        <v>95001</v>
      </c>
      <c r="D1465" s="17" t="s">
        <v>5008</v>
      </c>
      <c r="E1465" s="19">
        <v>295001004191</v>
      </c>
      <c r="F1465" s="19" t="s">
        <v>5223</v>
      </c>
      <c r="G1465" s="19">
        <v>295001004051</v>
      </c>
      <c r="H1465" s="18" t="s">
        <v>5224</v>
      </c>
      <c r="I1465" s="18" t="s">
        <v>5225</v>
      </c>
      <c r="J1465" s="17" t="s">
        <v>535</v>
      </c>
      <c r="K1465" s="17">
        <v>1</v>
      </c>
      <c r="L1465" s="24">
        <v>145130</v>
      </c>
      <c r="M1465" s="20">
        <f t="shared" si="44"/>
        <v>27575</v>
      </c>
      <c r="N1465" s="24">
        <v>709618</v>
      </c>
      <c r="O1465" s="21">
        <f t="shared" si="45"/>
        <v>882323</v>
      </c>
    </row>
    <row r="1466" spans="1:15" s="16" customFormat="1" ht="29" x14ac:dyDescent="0.35">
      <c r="A1466" s="17" t="s">
        <v>298</v>
      </c>
      <c r="B1466" s="17" t="s">
        <v>832</v>
      </c>
      <c r="C1466" s="17">
        <v>52621</v>
      </c>
      <c r="D1466" s="17" t="s">
        <v>4428</v>
      </c>
      <c r="E1466" s="19">
        <v>252621000224</v>
      </c>
      <c r="F1466" s="19" t="s">
        <v>4429</v>
      </c>
      <c r="G1466" s="19">
        <v>252621000895</v>
      </c>
      <c r="H1466" s="18" t="s">
        <v>5226</v>
      </c>
      <c r="I1466" s="18" t="s">
        <v>5227</v>
      </c>
      <c r="J1466" s="17" t="s">
        <v>535</v>
      </c>
      <c r="K1466" s="17">
        <v>1</v>
      </c>
      <c r="L1466" s="24">
        <v>145130</v>
      </c>
      <c r="M1466" s="20">
        <f t="shared" si="44"/>
        <v>27575</v>
      </c>
      <c r="N1466" s="24">
        <v>709618</v>
      </c>
      <c r="O1466" s="21">
        <f t="shared" si="45"/>
        <v>882323</v>
      </c>
    </row>
    <row r="1467" spans="1:15" s="16" customFormat="1" ht="29" x14ac:dyDescent="0.35">
      <c r="A1467" s="17" t="s">
        <v>298</v>
      </c>
      <c r="B1467" s="17" t="s">
        <v>832</v>
      </c>
      <c r="C1467" s="17">
        <v>52621</v>
      </c>
      <c r="D1467" s="17" t="s">
        <v>4428</v>
      </c>
      <c r="E1467" s="19">
        <v>252621000224</v>
      </c>
      <c r="F1467" s="19" t="s">
        <v>4429</v>
      </c>
      <c r="G1467" s="19">
        <v>252621000526</v>
      </c>
      <c r="H1467" s="18" t="s">
        <v>5235</v>
      </c>
      <c r="I1467" s="18" t="s">
        <v>5236</v>
      </c>
      <c r="J1467" s="17" t="s">
        <v>535</v>
      </c>
      <c r="K1467" s="17">
        <v>1</v>
      </c>
      <c r="L1467" s="24">
        <v>145130</v>
      </c>
      <c r="M1467" s="20">
        <f t="shared" si="44"/>
        <v>27575</v>
      </c>
      <c r="N1467" s="24">
        <v>709618</v>
      </c>
      <c r="O1467" s="21">
        <f t="shared" si="45"/>
        <v>882323</v>
      </c>
    </row>
    <row r="1468" spans="1:15" s="16" customFormat="1" ht="29" x14ac:dyDescent="0.35">
      <c r="A1468" s="17" t="s">
        <v>298</v>
      </c>
      <c r="B1468" s="17" t="s">
        <v>9180</v>
      </c>
      <c r="C1468" s="17">
        <v>19698</v>
      </c>
      <c r="D1468" s="17" t="s">
        <v>4274</v>
      </c>
      <c r="E1468" s="19">
        <v>219698000661</v>
      </c>
      <c r="F1468" s="19" t="s">
        <v>4275</v>
      </c>
      <c r="G1468" s="19">
        <v>219698002061</v>
      </c>
      <c r="H1468" s="18" t="s">
        <v>5237</v>
      </c>
      <c r="I1468" s="18" t="s">
        <v>5238</v>
      </c>
      <c r="J1468" s="17" t="s">
        <v>535</v>
      </c>
      <c r="K1468" s="17">
        <v>1</v>
      </c>
      <c r="L1468" s="24">
        <v>145130</v>
      </c>
      <c r="M1468" s="20">
        <f t="shared" si="44"/>
        <v>27575</v>
      </c>
      <c r="N1468" s="24">
        <v>848652</v>
      </c>
      <c r="O1468" s="21">
        <f t="shared" si="45"/>
        <v>1021357</v>
      </c>
    </row>
    <row r="1469" spans="1:15" s="16" customFormat="1" ht="29" x14ac:dyDescent="0.35">
      <c r="A1469" s="17" t="s">
        <v>298</v>
      </c>
      <c r="B1469" s="17" t="s">
        <v>4448</v>
      </c>
      <c r="C1469" s="17">
        <v>20621</v>
      </c>
      <c r="D1469" s="17" t="s">
        <v>4689</v>
      </c>
      <c r="E1469" s="19">
        <v>220621013394</v>
      </c>
      <c r="F1469" s="19" t="s">
        <v>4904</v>
      </c>
      <c r="G1469" s="19">
        <v>220621001248</v>
      </c>
      <c r="H1469" s="18" t="s">
        <v>3434</v>
      </c>
      <c r="I1469" s="18" t="s">
        <v>5239</v>
      </c>
      <c r="J1469" s="17" t="s">
        <v>535</v>
      </c>
      <c r="K1469" s="17">
        <v>1</v>
      </c>
      <c r="L1469" s="24">
        <v>145130</v>
      </c>
      <c r="M1469" s="20">
        <f t="shared" si="44"/>
        <v>27575</v>
      </c>
      <c r="N1469" s="24">
        <v>444517</v>
      </c>
      <c r="O1469" s="21">
        <f t="shared" si="45"/>
        <v>617222</v>
      </c>
    </row>
    <row r="1470" spans="1:15" s="16" customFormat="1" ht="29" x14ac:dyDescent="0.35">
      <c r="A1470" s="17" t="s">
        <v>298</v>
      </c>
      <c r="B1470" s="17" t="s">
        <v>4364</v>
      </c>
      <c r="C1470" s="17">
        <v>15522</v>
      </c>
      <c r="D1470" s="17" t="s">
        <v>5240</v>
      </c>
      <c r="E1470" s="19">
        <v>115522000126</v>
      </c>
      <c r="F1470" s="19" t="s">
        <v>5241</v>
      </c>
      <c r="G1470" s="19">
        <v>215522000058</v>
      </c>
      <c r="H1470" s="18" t="s">
        <v>5242</v>
      </c>
      <c r="I1470" s="18" t="s">
        <v>5243</v>
      </c>
      <c r="J1470" s="17" t="s">
        <v>535</v>
      </c>
      <c r="K1470" s="17">
        <v>1</v>
      </c>
      <c r="L1470" s="24">
        <v>145130</v>
      </c>
      <c r="M1470" s="20">
        <f t="shared" si="44"/>
        <v>27575</v>
      </c>
      <c r="N1470" s="24">
        <v>814286</v>
      </c>
      <c r="O1470" s="21">
        <f t="shared" si="45"/>
        <v>986991</v>
      </c>
    </row>
    <row r="1471" spans="1:15" s="16" customFormat="1" ht="29" x14ac:dyDescent="0.35">
      <c r="A1471" s="17" t="s">
        <v>298</v>
      </c>
      <c r="B1471" s="17" t="s">
        <v>4448</v>
      </c>
      <c r="C1471" s="17">
        <v>20621</v>
      </c>
      <c r="D1471" s="17" t="s">
        <v>4689</v>
      </c>
      <c r="E1471" s="19">
        <v>220621000683</v>
      </c>
      <c r="F1471" s="19" t="s">
        <v>5244</v>
      </c>
      <c r="G1471" s="19">
        <v>220621000047</v>
      </c>
      <c r="H1471" s="18" t="s">
        <v>5245</v>
      </c>
      <c r="I1471" s="18" t="s">
        <v>5246</v>
      </c>
      <c r="J1471" s="17" t="s">
        <v>535</v>
      </c>
      <c r="K1471" s="17">
        <v>1</v>
      </c>
      <c r="L1471" s="24">
        <v>145130</v>
      </c>
      <c r="M1471" s="20">
        <f t="shared" si="44"/>
        <v>27575</v>
      </c>
      <c r="N1471" s="24">
        <v>642026</v>
      </c>
      <c r="O1471" s="21">
        <f t="shared" si="45"/>
        <v>814731</v>
      </c>
    </row>
    <row r="1472" spans="1:15" s="16" customFormat="1" ht="29" x14ac:dyDescent="0.35">
      <c r="A1472" s="17" t="s">
        <v>298</v>
      </c>
      <c r="B1472" s="17" t="s">
        <v>4640</v>
      </c>
      <c r="C1472" s="17">
        <v>27001</v>
      </c>
      <c r="D1472" s="17" t="s">
        <v>4641</v>
      </c>
      <c r="E1472" s="19">
        <v>127001018001</v>
      </c>
      <c r="F1472" s="19" t="s">
        <v>5247</v>
      </c>
      <c r="G1472" s="19">
        <v>227001000718</v>
      </c>
      <c r="H1472" s="18" t="s">
        <v>5248</v>
      </c>
      <c r="I1472" s="18" t="s">
        <v>5249</v>
      </c>
      <c r="J1472" s="17" t="s">
        <v>535</v>
      </c>
      <c r="K1472" s="17">
        <v>1</v>
      </c>
      <c r="L1472" s="24">
        <v>145130</v>
      </c>
      <c r="M1472" s="20">
        <f t="shared" si="44"/>
        <v>27575</v>
      </c>
      <c r="N1472" s="24">
        <v>735439</v>
      </c>
      <c r="O1472" s="21">
        <f t="shared" si="45"/>
        <v>908144</v>
      </c>
    </row>
    <row r="1473" spans="1:15" s="16" customFormat="1" ht="29" x14ac:dyDescent="0.35">
      <c r="A1473" s="17" t="s">
        <v>298</v>
      </c>
      <c r="B1473" s="17" t="s">
        <v>737</v>
      </c>
      <c r="C1473" s="17">
        <v>23807</v>
      </c>
      <c r="D1473" s="17" t="s">
        <v>4657</v>
      </c>
      <c r="E1473" s="19">
        <v>223807004092</v>
      </c>
      <c r="F1473" s="19" t="s">
        <v>4658</v>
      </c>
      <c r="G1473" s="19">
        <v>223807002821</v>
      </c>
      <c r="H1473" s="18" t="s">
        <v>5250</v>
      </c>
      <c r="I1473" s="18" t="s">
        <v>5251</v>
      </c>
      <c r="J1473" s="17" t="s">
        <v>535</v>
      </c>
      <c r="K1473" s="17">
        <v>1</v>
      </c>
      <c r="L1473" s="24">
        <v>145130</v>
      </c>
      <c r="M1473" s="20">
        <f t="shared" si="44"/>
        <v>27575</v>
      </c>
      <c r="N1473" s="24">
        <v>735439</v>
      </c>
      <c r="O1473" s="21">
        <f t="shared" si="45"/>
        <v>908144</v>
      </c>
    </row>
    <row r="1474" spans="1:15" s="16" customFormat="1" ht="29" x14ac:dyDescent="0.35">
      <c r="A1474" s="17" t="s">
        <v>298</v>
      </c>
      <c r="B1474" s="17" t="s">
        <v>4269</v>
      </c>
      <c r="C1474" s="17">
        <v>81065</v>
      </c>
      <c r="D1474" s="17" t="s">
        <v>4270</v>
      </c>
      <c r="E1474" s="19">
        <v>281065001755</v>
      </c>
      <c r="F1474" s="19" t="s">
        <v>4271</v>
      </c>
      <c r="G1474" s="19">
        <v>281065002557</v>
      </c>
      <c r="H1474" s="18" t="s">
        <v>5252</v>
      </c>
      <c r="I1474" s="18" t="s">
        <v>5253</v>
      </c>
      <c r="J1474" s="17" t="s">
        <v>535</v>
      </c>
      <c r="K1474" s="17">
        <v>1</v>
      </c>
      <c r="L1474" s="24">
        <v>145130</v>
      </c>
      <c r="M1474" s="20">
        <f t="shared" si="44"/>
        <v>27575</v>
      </c>
      <c r="N1474" s="24">
        <v>642026</v>
      </c>
      <c r="O1474" s="21">
        <f t="shared" si="45"/>
        <v>814731</v>
      </c>
    </row>
    <row r="1475" spans="1:15" s="16" customFormat="1" ht="29" x14ac:dyDescent="0.35">
      <c r="A1475" s="17" t="s">
        <v>298</v>
      </c>
      <c r="B1475" s="17" t="s">
        <v>4448</v>
      </c>
      <c r="C1475" s="17">
        <v>20621</v>
      </c>
      <c r="D1475" s="17" t="s">
        <v>4689</v>
      </c>
      <c r="E1475" s="19">
        <v>220621013394</v>
      </c>
      <c r="F1475" s="19" t="s">
        <v>4904</v>
      </c>
      <c r="G1475" s="19">
        <v>220621001311</v>
      </c>
      <c r="H1475" s="18" t="s">
        <v>5254</v>
      </c>
      <c r="I1475" s="18" t="s">
        <v>5255</v>
      </c>
      <c r="J1475" s="17" t="s">
        <v>535</v>
      </c>
      <c r="K1475" s="17">
        <v>1</v>
      </c>
      <c r="L1475" s="24">
        <v>145130</v>
      </c>
      <c r="M1475" s="20">
        <f t="shared" si="44"/>
        <v>27575</v>
      </c>
      <c r="N1475" s="24">
        <v>642026</v>
      </c>
      <c r="O1475" s="21">
        <f t="shared" si="45"/>
        <v>814731</v>
      </c>
    </row>
    <row r="1476" spans="1:15" s="16" customFormat="1" ht="29" x14ac:dyDescent="0.35">
      <c r="A1476" s="17" t="s">
        <v>298</v>
      </c>
      <c r="B1476" s="17" t="s">
        <v>832</v>
      </c>
      <c r="C1476" s="17">
        <v>52490</v>
      </c>
      <c r="D1476" s="17" t="s">
        <v>4493</v>
      </c>
      <c r="E1476" s="19">
        <v>252490001190</v>
      </c>
      <c r="F1476" s="19" t="s">
        <v>4494</v>
      </c>
      <c r="G1476" s="19">
        <v>252490000622</v>
      </c>
      <c r="H1476" s="18" t="s">
        <v>5256</v>
      </c>
      <c r="I1476" s="18" t="s">
        <v>5257</v>
      </c>
      <c r="J1476" s="17" t="s">
        <v>535</v>
      </c>
      <c r="K1476" s="17">
        <v>1</v>
      </c>
      <c r="L1476" s="24">
        <v>145130</v>
      </c>
      <c r="M1476" s="20">
        <f t="shared" si="44"/>
        <v>27575</v>
      </c>
      <c r="N1476" s="24">
        <v>642026</v>
      </c>
      <c r="O1476" s="21">
        <f t="shared" si="45"/>
        <v>814731</v>
      </c>
    </row>
    <row r="1477" spans="1:15" s="16" customFormat="1" ht="29" x14ac:dyDescent="0.35">
      <c r="A1477" s="17" t="s">
        <v>298</v>
      </c>
      <c r="B1477" s="17" t="s">
        <v>4448</v>
      </c>
      <c r="C1477" s="17">
        <v>20621</v>
      </c>
      <c r="D1477" s="17" t="s">
        <v>4689</v>
      </c>
      <c r="E1477" s="19">
        <v>220621013394</v>
      </c>
      <c r="F1477" s="19" t="s">
        <v>4904</v>
      </c>
      <c r="G1477" s="19">
        <v>220621001043</v>
      </c>
      <c r="H1477" s="18" t="s">
        <v>2978</v>
      </c>
      <c r="I1477" s="18" t="s">
        <v>5258</v>
      </c>
      <c r="J1477" s="17" t="s">
        <v>535</v>
      </c>
      <c r="K1477" s="17">
        <v>1</v>
      </c>
      <c r="L1477" s="24">
        <v>145130</v>
      </c>
      <c r="M1477" s="20">
        <f t="shared" si="44"/>
        <v>27575</v>
      </c>
      <c r="N1477" s="24">
        <v>642026</v>
      </c>
      <c r="O1477" s="21">
        <f t="shared" si="45"/>
        <v>814731</v>
      </c>
    </row>
    <row r="1478" spans="1:15" s="16" customFormat="1" ht="29" x14ac:dyDescent="0.35">
      <c r="A1478" s="17" t="s">
        <v>298</v>
      </c>
      <c r="B1478" s="17" t="s">
        <v>832</v>
      </c>
      <c r="C1478" s="17">
        <v>52621</v>
      </c>
      <c r="D1478" s="17" t="s">
        <v>4428</v>
      </c>
      <c r="E1478" s="19">
        <v>252621000224</v>
      </c>
      <c r="F1478" s="19" t="s">
        <v>4429</v>
      </c>
      <c r="G1478" s="19">
        <v>252621001165</v>
      </c>
      <c r="H1478" s="18" t="s">
        <v>5259</v>
      </c>
      <c r="I1478" s="18" t="s">
        <v>4648</v>
      </c>
      <c r="J1478" s="17" t="s">
        <v>535</v>
      </c>
      <c r="K1478" s="17">
        <v>1</v>
      </c>
      <c r="L1478" s="24">
        <v>145130</v>
      </c>
      <c r="M1478" s="20">
        <f t="shared" si="44"/>
        <v>27575</v>
      </c>
      <c r="N1478" s="24">
        <v>840784</v>
      </c>
      <c r="O1478" s="21">
        <f t="shared" si="45"/>
        <v>1013489</v>
      </c>
    </row>
    <row r="1479" spans="1:15" s="16" customFormat="1" ht="29" x14ac:dyDescent="0.35">
      <c r="A1479" s="17" t="s">
        <v>298</v>
      </c>
      <c r="B1479" s="17" t="s">
        <v>832</v>
      </c>
      <c r="C1479" s="17">
        <v>52621</v>
      </c>
      <c r="D1479" s="17" t="s">
        <v>4428</v>
      </c>
      <c r="E1479" s="19">
        <v>252621000224</v>
      </c>
      <c r="F1479" s="19" t="s">
        <v>4429</v>
      </c>
      <c r="G1479" s="19">
        <v>252621001239</v>
      </c>
      <c r="H1479" s="18" t="s">
        <v>5260</v>
      </c>
      <c r="I1479" s="18" t="s">
        <v>5261</v>
      </c>
      <c r="J1479" s="17" t="s">
        <v>535</v>
      </c>
      <c r="K1479" s="17">
        <v>1</v>
      </c>
      <c r="L1479" s="24">
        <v>145130</v>
      </c>
      <c r="M1479" s="20">
        <f t="shared" ref="M1479:M1542" si="46">ROUND(L1479*0.19,0)</f>
        <v>27575</v>
      </c>
      <c r="N1479" s="24">
        <v>840784</v>
      </c>
      <c r="O1479" s="21">
        <f t="shared" ref="O1479:O1542" si="47">+L1479+M1479+N1479</f>
        <v>1013489</v>
      </c>
    </row>
    <row r="1480" spans="1:15" s="16" customFormat="1" ht="29" x14ac:dyDescent="0.35">
      <c r="A1480" s="17" t="s">
        <v>298</v>
      </c>
      <c r="B1480" s="17" t="s">
        <v>4448</v>
      </c>
      <c r="C1480" s="17">
        <v>20621</v>
      </c>
      <c r="D1480" s="17" t="s">
        <v>4689</v>
      </c>
      <c r="E1480" s="19">
        <v>220621013394</v>
      </c>
      <c r="F1480" s="19" t="s">
        <v>4904</v>
      </c>
      <c r="G1480" s="19">
        <v>220621013301</v>
      </c>
      <c r="H1480" s="18" t="s">
        <v>5292</v>
      </c>
      <c r="I1480" s="18" t="s">
        <v>5293</v>
      </c>
      <c r="J1480" s="17" t="s">
        <v>535</v>
      </c>
      <c r="K1480" s="17">
        <v>1</v>
      </c>
      <c r="L1480" s="24">
        <v>145130</v>
      </c>
      <c r="M1480" s="20">
        <f t="shared" si="46"/>
        <v>27575</v>
      </c>
      <c r="N1480" s="24">
        <v>720935</v>
      </c>
      <c r="O1480" s="21">
        <f t="shared" si="47"/>
        <v>893640</v>
      </c>
    </row>
    <row r="1481" spans="1:15" s="16" customFormat="1" ht="29" x14ac:dyDescent="0.35">
      <c r="A1481" s="17" t="s">
        <v>298</v>
      </c>
      <c r="B1481" s="17" t="s">
        <v>4269</v>
      </c>
      <c r="C1481" s="17">
        <v>81065</v>
      </c>
      <c r="D1481" s="17" t="s">
        <v>4270</v>
      </c>
      <c r="E1481" s="19">
        <v>281065001755</v>
      </c>
      <c r="F1481" s="19" t="s">
        <v>4271</v>
      </c>
      <c r="G1481" s="19">
        <v>281065001089</v>
      </c>
      <c r="H1481" s="18" t="s">
        <v>4354</v>
      </c>
      <c r="I1481" s="18" t="s">
        <v>5297</v>
      </c>
      <c r="J1481" s="17" t="s">
        <v>535</v>
      </c>
      <c r="K1481" s="17">
        <v>1</v>
      </c>
      <c r="L1481" s="24">
        <v>145130</v>
      </c>
      <c r="M1481" s="20">
        <f t="shared" si="46"/>
        <v>27575</v>
      </c>
      <c r="N1481" s="24">
        <v>709618</v>
      </c>
      <c r="O1481" s="21">
        <f t="shared" si="47"/>
        <v>882323</v>
      </c>
    </row>
    <row r="1482" spans="1:15" s="16" customFormat="1" ht="29" x14ac:dyDescent="0.35">
      <c r="A1482" s="17" t="s">
        <v>298</v>
      </c>
      <c r="B1482" s="17" t="s">
        <v>520</v>
      </c>
      <c r="C1482" s="17">
        <v>5088</v>
      </c>
      <c r="D1482" s="17" t="s">
        <v>4874</v>
      </c>
      <c r="E1482" s="19">
        <v>205088001487</v>
      </c>
      <c r="F1482" s="19" t="s">
        <v>5323</v>
      </c>
      <c r="G1482" s="19">
        <v>205088003099</v>
      </c>
      <c r="H1482" s="18" t="s">
        <v>5324</v>
      </c>
      <c r="I1482" s="18" t="s">
        <v>5325</v>
      </c>
      <c r="J1482" s="17" t="s">
        <v>535</v>
      </c>
      <c r="K1482" s="17">
        <v>1</v>
      </c>
      <c r="L1482" s="24">
        <v>145130</v>
      </c>
      <c r="M1482" s="20">
        <f t="shared" si="46"/>
        <v>27575</v>
      </c>
      <c r="N1482" s="24">
        <v>709618</v>
      </c>
      <c r="O1482" s="21">
        <f t="shared" si="47"/>
        <v>882323</v>
      </c>
    </row>
    <row r="1483" spans="1:15" s="16" customFormat="1" ht="29" x14ac:dyDescent="0.35">
      <c r="A1483" s="17" t="s">
        <v>298</v>
      </c>
      <c r="B1483" s="17" t="s">
        <v>4448</v>
      </c>
      <c r="C1483" s="17">
        <v>20621</v>
      </c>
      <c r="D1483" s="17" t="s">
        <v>4689</v>
      </c>
      <c r="E1483" s="19">
        <v>220621013394</v>
      </c>
      <c r="F1483" s="19" t="s">
        <v>4904</v>
      </c>
      <c r="G1483" s="19">
        <v>220621013441</v>
      </c>
      <c r="H1483" s="18" t="s">
        <v>5336</v>
      </c>
      <c r="I1483" s="18" t="s">
        <v>5337</v>
      </c>
      <c r="J1483" s="17" t="s">
        <v>535</v>
      </c>
      <c r="K1483" s="17">
        <v>1</v>
      </c>
      <c r="L1483" s="24">
        <v>145130</v>
      </c>
      <c r="M1483" s="20">
        <f t="shared" si="46"/>
        <v>27575</v>
      </c>
      <c r="N1483" s="24">
        <v>806087</v>
      </c>
      <c r="O1483" s="21">
        <f t="shared" si="47"/>
        <v>978792</v>
      </c>
    </row>
    <row r="1484" spans="1:15" s="16" customFormat="1" ht="29" x14ac:dyDescent="0.35">
      <c r="A1484" s="17" t="s">
        <v>298</v>
      </c>
      <c r="B1484" s="17" t="s">
        <v>9185</v>
      </c>
      <c r="C1484" s="17">
        <v>18410</v>
      </c>
      <c r="D1484" s="17" t="s">
        <v>5348</v>
      </c>
      <c r="E1484" s="19">
        <v>218410000101</v>
      </c>
      <c r="F1484" s="19" t="s">
        <v>5349</v>
      </c>
      <c r="G1484" s="19">
        <v>218410000232</v>
      </c>
      <c r="H1484" s="18" t="s">
        <v>5350</v>
      </c>
      <c r="I1484" s="18" t="s">
        <v>5351</v>
      </c>
      <c r="J1484" s="17" t="s">
        <v>535</v>
      </c>
      <c r="K1484" s="17">
        <v>1</v>
      </c>
      <c r="L1484" s="24">
        <v>145130</v>
      </c>
      <c r="M1484" s="20">
        <f t="shared" si="46"/>
        <v>27575</v>
      </c>
      <c r="N1484" s="24">
        <v>806087</v>
      </c>
      <c r="O1484" s="21">
        <f t="shared" si="47"/>
        <v>978792</v>
      </c>
    </row>
    <row r="1485" spans="1:15" s="16" customFormat="1" ht="29" x14ac:dyDescent="0.35">
      <c r="A1485" s="17" t="s">
        <v>298</v>
      </c>
      <c r="B1485" s="17" t="s">
        <v>832</v>
      </c>
      <c r="C1485" s="17">
        <v>52490</v>
      </c>
      <c r="D1485" s="17" t="s">
        <v>4493</v>
      </c>
      <c r="E1485" s="19">
        <v>252490001190</v>
      </c>
      <c r="F1485" s="19" t="s">
        <v>4494</v>
      </c>
      <c r="G1485" s="19">
        <v>152490000687</v>
      </c>
      <c r="H1485" s="18" t="s">
        <v>5352</v>
      </c>
      <c r="I1485" s="18" t="s">
        <v>5353</v>
      </c>
      <c r="J1485" s="17" t="s">
        <v>535</v>
      </c>
      <c r="K1485" s="17">
        <v>1</v>
      </c>
      <c r="L1485" s="24">
        <v>145130</v>
      </c>
      <c r="M1485" s="20">
        <f t="shared" si="46"/>
        <v>27575</v>
      </c>
      <c r="N1485" s="24">
        <v>1035000</v>
      </c>
      <c r="O1485" s="21">
        <f t="shared" si="47"/>
        <v>1207705</v>
      </c>
    </row>
    <row r="1486" spans="1:15" s="16" customFormat="1" ht="29" x14ac:dyDescent="0.35">
      <c r="A1486" s="17" t="s">
        <v>298</v>
      </c>
      <c r="B1486" s="17" t="s">
        <v>4296</v>
      </c>
      <c r="C1486" s="17">
        <v>73001</v>
      </c>
      <c r="D1486" s="17" t="s">
        <v>4297</v>
      </c>
      <c r="E1486" s="19">
        <v>173001011474</v>
      </c>
      <c r="F1486" s="19" t="s">
        <v>5360</v>
      </c>
      <c r="G1486" s="19">
        <v>273001006033</v>
      </c>
      <c r="H1486" s="18" t="s">
        <v>5361</v>
      </c>
      <c r="I1486" s="18" t="s">
        <v>5362</v>
      </c>
      <c r="J1486" s="17" t="s">
        <v>535</v>
      </c>
      <c r="K1486" s="17">
        <v>1</v>
      </c>
      <c r="L1486" s="24">
        <v>145130</v>
      </c>
      <c r="M1486" s="20">
        <f t="shared" si="46"/>
        <v>27575</v>
      </c>
      <c r="N1486" s="24">
        <v>1013333</v>
      </c>
      <c r="O1486" s="21">
        <f t="shared" si="47"/>
        <v>1186038</v>
      </c>
    </row>
    <row r="1487" spans="1:15" s="16" customFormat="1" ht="29" x14ac:dyDescent="0.35">
      <c r="A1487" s="17" t="s">
        <v>298</v>
      </c>
      <c r="B1487" s="17" t="s">
        <v>737</v>
      </c>
      <c r="C1487" s="17">
        <v>23580</v>
      </c>
      <c r="D1487" s="17" t="s">
        <v>4491</v>
      </c>
      <c r="E1487" s="19">
        <v>223580000249</v>
      </c>
      <c r="F1487" s="19" t="s">
        <v>5380</v>
      </c>
      <c r="G1487" s="19">
        <v>223580001741</v>
      </c>
      <c r="H1487" s="18" t="s">
        <v>5381</v>
      </c>
      <c r="I1487" s="18" t="s">
        <v>5382</v>
      </c>
      <c r="J1487" s="17" t="s">
        <v>535</v>
      </c>
      <c r="K1487" s="17">
        <v>1</v>
      </c>
      <c r="L1487" s="24">
        <v>145130</v>
      </c>
      <c r="M1487" s="20">
        <f t="shared" si="46"/>
        <v>27575</v>
      </c>
      <c r="N1487" s="24">
        <v>747143</v>
      </c>
      <c r="O1487" s="21">
        <f t="shared" si="47"/>
        <v>919848</v>
      </c>
    </row>
    <row r="1488" spans="1:15" s="16" customFormat="1" ht="29" x14ac:dyDescent="0.35">
      <c r="A1488" s="17" t="s">
        <v>298</v>
      </c>
      <c r="B1488" s="17" t="s">
        <v>4448</v>
      </c>
      <c r="C1488" s="17">
        <v>20621</v>
      </c>
      <c r="D1488" s="17" t="s">
        <v>4689</v>
      </c>
      <c r="E1488" s="19">
        <v>220621013394</v>
      </c>
      <c r="F1488" s="19" t="s">
        <v>4904</v>
      </c>
      <c r="G1488" s="19">
        <v>220621013416</v>
      </c>
      <c r="H1488" s="18" t="s">
        <v>5386</v>
      </c>
      <c r="I1488" s="18" t="s">
        <v>5387</v>
      </c>
      <c r="J1488" s="17" t="s">
        <v>535</v>
      </c>
      <c r="K1488" s="17">
        <v>1</v>
      </c>
      <c r="L1488" s="24">
        <v>145130</v>
      </c>
      <c r="M1488" s="20">
        <f t="shared" si="46"/>
        <v>27575</v>
      </c>
      <c r="N1488" s="24">
        <v>661224</v>
      </c>
      <c r="O1488" s="21">
        <f t="shared" si="47"/>
        <v>833929</v>
      </c>
    </row>
    <row r="1489" spans="1:15" s="16" customFormat="1" ht="29" x14ac:dyDescent="0.35">
      <c r="A1489" s="17" t="s">
        <v>298</v>
      </c>
      <c r="B1489" s="17" t="s">
        <v>832</v>
      </c>
      <c r="C1489" s="17">
        <v>52490</v>
      </c>
      <c r="D1489" s="17" t="s">
        <v>4493</v>
      </c>
      <c r="E1489" s="19">
        <v>252490001190</v>
      </c>
      <c r="F1489" s="19" t="s">
        <v>4494</v>
      </c>
      <c r="G1489" s="19">
        <v>252490000371</v>
      </c>
      <c r="H1489" s="18" t="s">
        <v>5388</v>
      </c>
      <c r="I1489" s="18" t="s">
        <v>4762</v>
      </c>
      <c r="J1489" s="17" t="s">
        <v>535</v>
      </c>
      <c r="K1489" s="17">
        <v>1</v>
      </c>
      <c r="L1489" s="24">
        <v>145130</v>
      </c>
      <c r="M1489" s="20">
        <f t="shared" si="46"/>
        <v>27575</v>
      </c>
      <c r="N1489" s="24">
        <v>814286</v>
      </c>
      <c r="O1489" s="21">
        <f t="shared" si="47"/>
        <v>986991</v>
      </c>
    </row>
    <row r="1490" spans="1:15" s="16" customFormat="1" ht="29" x14ac:dyDescent="0.35">
      <c r="A1490" s="17" t="s">
        <v>298</v>
      </c>
      <c r="B1490" s="17" t="s">
        <v>832</v>
      </c>
      <c r="C1490" s="17">
        <v>52490</v>
      </c>
      <c r="D1490" s="17" t="s">
        <v>4493</v>
      </c>
      <c r="E1490" s="19">
        <v>252490001190</v>
      </c>
      <c r="F1490" s="19" t="s">
        <v>4494</v>
      </c>
      <c r="G1490" s="19">
        <v>252490000631</v>
      </c>
      <c r="H1490" s="18" t="s">
        <v>5389</v>
      </c>
      <c r="I1490" s="18" t="s">
        <v>5390</v>
      </c>
      <c r="J1490" s="17" t="s">
        <v>535</v>
      </c>
      <c r="K1490" s="17">
        <v>1</v>
      </c>
      <c r="L1490" s="24">
        <v>145130</v>
      </c>
      <c r="M1490" s="20">
        <f t="shared" si="46"/>
        <v>27575</v>
      </c>
      <c r="N1490" s="24">
        <v>642026</v>
      </c>
      <c r="O1490" s="21">
        <f t="shared" si="47"/>
        <v>814731</v>
      </c>
    </row>
    <row r="1491" spans="1:15" s="16" customFormat="1" ht="29" x14ac:dyDescent="0.35">
      <c r="A1491" s="17" t="s">
        <v>298</v>
      </c>
      <c r="B1491" s="17" t="s">
        <v>4296</v>
      </c>
      <c r="C1491" s="17">
        <v>73616</v>
      </c>
      <c r="D1491" s="17" t="s">
        <v>5391</v>
      </c>
      <c r="E1491" s="19">
        <v>273616000302</v>
      </c>
      <c r="F1491" s="19" t="s">
        <v>3726</v>
      </c>
      <c r="G1491" s="19">
        <v>273616001520</v>
      </c>
      <c r="H1491" s="18" t="s">
        <v>5392</v>
      </c>
      <c r="I1491" s="18" t="s">
        <v>5393</v>
      </c>
      <c r="J1491" s="17" t="s">
        <v>535</v>
      </c>
      <c r="K1491" s="17">
        <v>1</v>
      </c>
      <c r="L1491" s="24">
        <v>145130</v>
      </c>
      <c r="M1491" s="20">
        <f t="shared" si="46"/>
        <v>27575</v>
      </c>
      <c r="N1491" s="24">
        <v>747143</v>
      </c>
      <c r="O1491" s="21">
        <f t="shared" si="47"/>
        <v>919848</v>
      </c>
    </row>
    <row r="1492" spans="1:15" s="16" customFormat="1" ht="29" x14ac:dyDescent="0.35">
      <c r="A1492" s="17" t="s">
        <v>298</v>
      </c>
      <c r="B1492" s="17" t="s">
        <v>4269</v>
      </c>
      <c r="C1492" s="17">
        <v>81065</v>
      </c>
      <c r="D1492" s="17" t="s">
        <v>4270</v>
      </c>
      <c r="E1492" s="19">
        <v>281065001755</v>
      </c>
      <c r="F1492" s="19" t="s">
        <v>4271</v>
      </c>
      <c r="G1492" s="19">
        <v>281065000694</v>
      </c>
      <c r="H1492" s="18" t="s">
        <v>5394</v>
      </c>
      <c r="I1492" s="18" t="s">
        <v>5395</v>
      </c>
      <c r="J1492" s="17" t="s">
        <v>535</v>
      </c>
      <c r="K1492" s="17">
        <v>1</v>
      </c>
      <c r="L1492" s="24">
        <v>145130</v>
      </c>
      <c r="M1492" s="20">
        <f t="shared" si="46"/>
        <v>27575</v>
      </c>
      <c r="N1492" s="24">
        <v>747143</v>
      </c>
      <c r="O1492" s="21">
        <f t="shared" si="47"/>
        <v>919848</v>
      </c>
    </row>
    <row r="1493" spans="1:15" s="16" customFormat="1" ht="29" x14ac:dyDescent="0.35">
      <c r="A1493" s="17" t="s">
        <v>298</v>
      </c>
      <c r="B1493" s="17" t="s">
        <v>4241</v>
      </c>
      <c r="C1493" s="17">
        <v>86865</v>
      </c>
      <c r="D1493" s="17" t="s">
        <v>4744</v>
      </c>
      <c r="E1493" s="19">
        <v>286865003936</v>
      </c>
      <c r="F1493" s="19" t="s">
        <v>4745</v>
      </c>
      <c r="G1493" s="19">
        <v>286865003774</v>
      </c>
      <c r="H1493" s="18" t="s">
        <v>5396</v>
      </c>
      <c r="I1493" s="18" t="s">
        <v>5397</v>
      </c>
      <c r="J1493" s="17" t="s">
        <v>535</v>
      </c>
      <c r="K1493" s="17">
        <v>1</v>
      </c>
      <c r="L1493" s="24">
        <v>145130</v>
      </c>
      <c r="M1493" s="20">
        <f t="shared" si="46"/>
        <v>27575</v>
      </c>
      <c r="N1493" s="24">
        <v>848652</v>
      </c>
      <c r="O1493" s="21">
        <f t="shared" si="47"/>
        <v>1021357</v>
      </c>
    </row>
    <row r="1494" spans="1:15" s="16" customFormat="1" ht="29" x14ac:dyDescent="0.35">
      <c r="A1494" s="17" t="s">
        <v>298</v>
      </c>
      <c r="B1494" s="17" t="s">
        <v>9180</v>
      </c>
      <c r="C1494" s="17">
        <v>19698</v>
      </c>
      <c r="D1494" s="17" t="s">
        <v>4274</v>
      </c>
      <c r="E1494" s="19">
        <v>219698000661</v>
      </c>
      <c r="F1494" s="19" t="s">
        <v>4275</v>
      </c>
      <c r="G1494" s="19">
        <v>219698002133</v>
      </c>
      <c r="H1494" s="18" t="s">
        <v>1623</v>
      </c>
      <c r="I1494" s="18" t="s">
        <v>5398</v>
      </c>
      <c r="J1494" s="17" t="s">
        <v>535</v>
      </c>
      <c r="K1494" s="17">
        <v>1</v>
      </c>
      <c r="L1494" s="24">
        <v>145130</v>
      </c>
      <c r="M1494" s="20">
        <f t="shared" si="46"/>
        <v>27575</v>
      </c>
      <c r="N1494" s="24">
        <v>631613</v>
      </c>
      <c r="O1494" s="21">
        <f t="shared" si="47"/>
        <v>804318</v>
      </c>
    </row>
    <row r="1495" spans="1:15" s="16" customFormat="1" ht="29" x14ac:dyDescent="0.35">
      <c r="A1495" s="17" t="s">
        <v>298</v>
      </c>
      <c r="B1495" s="17" t="s">
        <v>520</v>
      </c>
      <c r="C1495" s="17">
        <v>5045</v>
      </c>
      <c r="D1495" s="17" t="s">
        <v>1261</v>
      </c>
      <c r="E1495" s="19">
        <v>205045000193</v>
      </c>
      <c r="F1495" s="19" t="s">
        <v>5399</v>
      </c>
      <c r="G1495" s="19">
        <v>205045001149</v>
      </c>
      <c r="H1495" s="18" t="s">
        <v>5400</v>
      </c>
      <c r="I1495" s="18" t="s">
        <v>5401</v>
      </c>
      <c r="J1495" s="17" t="s">
        <v>535</v>
      </c>
      <c r="K1495" s="17">
        <v>1</v>
      </c>
      <c r="L1495" s="24">
        <v>145130</v>
      </c>
      <c r="M1495" s="20">
        <f t="shared" si="46"/>
        <v>27575</v>
      </c>
      <c r="N1495" s="24">
        <v>848652</v>
      </c>
      <c r="O1495" s="21">
        <f t="shared" si="47"/>
        <v>1021357</v>
      </c>
    </row>
    <row r="1496" spans="1:15" s="16" customFormat="1" ht="29" x14ac:dyDescent="0.35">
      <c r="A1496" s="17" t="s">
        <v>298</v>
      </c>
      <c r="B1496" s="17" t="s">
        <v>832</v>
      </c>
      <c r="C1496" s="17">
        <v>52621</v>
      </c>
      <c r="D1496" s="17" t="s">
        <v>4428</v>
      </c>
      <c r="E1496" s="19">
        <v>252621000224</v>
      </c>
      <c r="F1496" s="19" t="s">
        <v>4429</v>
      </c>
      <c r="G1496" s="19">
        <v>252621000534</v>
      </c>
      <c r="H1496" s="18" t="s">
        <v>5409</v>
      </c>
      <c r="I1496" s="18" t="s">
        <v>5410</v>
      </c>
      <c r="J1496" s="17" t="s">
        <v>535</v>
      </c>
      <c r="K1496" s="17">
        <v>1</v>
      </c>
      <c r="L1496" s="24">
        <v>145130</v>
      </c>
      <c r="M1496" s="20">
        <f t="shared" si="46"/>
        <v>27575</v>
      </c>
      <c r="N1496" s="24">
        <v>720935</v>
      </c>
      <c r="O1496" s="21">
        <f t="shared" si="47"/>
        <v>893640</v>
      </c>
    </row>
    <row r="1497" spans="1:15" s="16" customFormat="1" ht="29" x14ac:dyDescent="0.35">
      <c r="A1497" s="17" t="s">
        <v>298</v>
      </c>
      <c r="B1497" s="17" t="s">
        <v>9185</v>
      </c>
      <c r="C1497" s="17">
        <v>18029</v>
      </c>
      <c r="D1497" s="17" t="s">
        <v>4512</v>
      </c>
      <c r="E1497" s="19">
        <v>218029000803</v>
      </c>
      <c r="F1497" s="19" t="s">
        <v>4513</v>
      </c>
      <c r="G1497" s="19">
        <v>218610000211</v>
      </c>
      <c r="H1497" s="18" t="s">
        <v>5411</v>
      </c>
      <c r="I1497" s="18" t="s">
        <v>5412</v>
      </c>
      <c r="J1497" s="17" t="s">
        <v>535</v>
      </c>
      <c r="K1497" s="17">
        <v>1</v>
      </c>
      <c r="L1497" s="24">
        <v>145130</v>
      </c>
      <c r="M1497" s="20">
        <f t="shared" si="46"/>
        <v>27575</v>
      </c>
      <c r="N1497" s="24">
        <v>747143</v>
      </c>
      <c r="O1497" s="21">
        <f t="shared" si="47"/>
        <v>919848</v>
      </c>
    </row>
    <row r="1498" spans="1:15" s="16" customFormat="1" ht="29" x14ac:dyDescent="0.35">
      <c r="A1498" s="17" t="s">
        <v>298</v>
      </c>
      <c r="B1498" s="17" t="s">
        <v>4241</v>
      </c>
      <c r="C1498" s="17">
        <v>86571</v>
      </c>
      <c r="D1498" s="17" t="s">
        <v>4855</v>
      </c>
      <c r="E1498" s="19">
        <v>286001000161</v>
      </c>
      <c r="F1498" s="19" t="s">
        <v>3939</v>
      </c>
      <c r="G1498" s="19">
        <v>286001001818</v>
      </c>
      <c r="H1498" s="18" t="s">
        <v>5413</v>
      </c>
      <c r="I1498" s="18" t="s">
        <v>5414</v>
      </c>
      <c r="J1498" s="17" t="s">
        <v>535</v>
      </c>
      <c r="K1498" s="17">
        <v>1</v>
      </c>
      <c r="L1498" s="24">
        <v>145130</v>
      </c>
      <c r="M1498" s="20">
        <f t="shared" si="46"/>
        <v>27575</v>
      </c>
      <c r="N1498" s="24">
        <v>747143</v>
      </c>
      <c r="O1498" s="21">
        <f t="shared" si="47"/>
        <v>919848</v>
      </c>
    </row>
    <row r="1499" spans="1:15" s="16" customFormat="1" ht="29" x14ac:dyDescent="0.35">
      <c r="A1499" s="17" t="s">
        <v>298</v>
      </c>
      <c r="B1499" s="17" t="s">
        <v>4241</v>
      </c>
      <c r="C1499" s="17">
        <v>86571</v>
      </c>
      <c r="D1499" s="17" t="s">
        <v>4855</v>
      </c>
      <c r="E1499" s="19">
        <v>286571000599</v>
      </c>
      <c r="F1499" s="19" t="s">
        <v>5415</v>
      </c>
      <c r="G1499" s="19">
        <v>286571000572</v>
      </c>
      <c r="H1499" s="18" t="s">
        <v>5416</v>
      </c>
      <c r="I1499" s="18" t="s">
        <v>5417</v>
      </c>
      <c r="J1499" s="17" t="s">
        <v>535</v>
      </c>
      <c r="K1499" s="17">
        <v>1</v>
      </c>
      <c r="L1499" s="24">
        <v>145130</v>
      </c>
      <c r="M1499" s="20">
        <f t="shared" si="46"/>
        <v>27575</v>
      </c>
      <c r="N1499" s="24">
        <v>848652</v>
      </c>
      <c r="O1499" s="21">
        <f t="shared" si="47"/>
        <v>1021357</v>
      </c>
    </row>
    <row r="1500" spans="1:15" s="16" customFormat="1" ht="29" x14ac:dyDescent="0.35">
      <c r="A1500" s="17" t="s">
        <v>298</v>
      </c>
      <c r="B1500" s="17" t="s">
        <v>9185</v>
      </c>
      <c r="C1500" s="17">
        <v>18029</v>
      </c>
      <c r="D1500" s="17" t="s">
        <v>4512</v>
      </c>
      <c r="E1500" s="19">
        <v>218029000803</v>
      </c>
      <c r="F1500" s="19" t="s">
        <v>4513</v>
      </c>
      <c r="G1500" s="19">
        <v>218029000072</v>
      </c>
      <c r="H1500" s="18" t="s">
        <v>3904</v>
      </c>
      <c r="I1500" s="18" t="s">
        <v>3905</v>
      </c>
      <c r="J1500" s="17" t="s">
        <v>535</v>
      </c>
      <c r="K1500" s="17">
        <v>1</v>
      </c>
      <c r="L1500" s="24">
        <v>145130</v>
      </c>
      <c r="M1500" s="20">
        <f t="shared" si="46"/>
        <v>27575</v>
      </c>
      <c r="N1500" s="24">
        <v>720935</v>
      </c>
      <c r="O1500" s="21">
        <f t="shared" si="47"/>
        <v>893640</v>
      </c>
    </row>
    <row r="1501" spans="1:15" s="16" customFormat="1" ht="29" x14ac:dyDescent="0.35">
      <c r="A1501" s="17" t="s">
        <v>298</v>
      </c>
      <c r="B1501" s="17" t="s">
        <v>4241</v>
      </c>
      <c r="C1501" s="17">
        <v>86568</v>
      </c>
      <c r="D1501" s="17" t="s">
        <v>4566</v>
      </c>
      <c r="E1501" s="19">
        <v>286568002700</v>
      </c>
      <c r="F1501" s="19" t="s">
        <v>5483</v>
      </c>
      <c r="G1501" s="19">
        <v>286568004311</v>
      </c>
      <c r="H1501" s="18" t="s">
        <v>5484</v>
      </c>
      <c r="I1501" s="18" t="s">
        <v>5485</v>
      </c>
      <c r="J1501" s="17" t="s">
        <v>535</v>
      </c>
      <c r="K1501" s="17">
        <v>1</v>
      </c>
      <c r="L1501" s="24">
        <v>145130</v>
      </c>
      <c r="M1501" s="20">
        <f t="shared" si="46"/>
        <v>27575</v>
      </c>
      <c r="N1501" s="24">
        <v>747143</v>
      </c>
      <c r="O1501" s="21">
        <f t="shared" si="47"/>
        <v>919848</v>
      </c>
    </row>
    <row r="1502" spans="1:15" s="16" customFormat="1" ht="29" x14ac:dyDescent="0.35">
      <c r="A1502" s="17" t="s">
        <v>298</v>
      </c>
      <c r="B1502" s="17" t="s">
        <v>4241</v>
      </c>
      <c r="C1502" s="17">
        <v>86568</v>
      </c>
      <c r="D1502" s="17" t="s">
        <v>4566</v>
      </c>
      <c r="E1502" s="19">
        <v>286568002700</v>
      </c>
      <c r="F1502" s="19" t="s">
        <v>5483</v>
      </c>
      <c r="G1502" s="19">
        <v>486568005881</v>
      </c>
      <c r="H1502" s="18" t="s">
        <v>5491</v>
      </c>
      <c r="I1502" s="18" t="s">
        <v>5492</v>
      </c>
      <c r="J1502" s="17" t="s">
        <v>535</v>
      </c>
      <c r="K1502" s="17">
        <v>1</v>
      </c>
      <c r="L1502" s="24">
        <v>145130</v>
      </c>
      <c r="M1502" s="20">
        <f t="shared" si="46"/>
        <v>27575</v>
      </c>
      <c r="N1502" s="24">
        <v>1006667</v>
      </c>
      <c r="O1502" s="21">
        <f t="shared" si="47"/>
        <v>1179372</v>
      </c>
    </row>
    <row r="1503" spans="1:15" s="16" customFormat="1" ht="29" x14ac:dyDescent="0.35">
      <c r="A1503" s="17" t="s">
        <v>298</v>
      </c>
      <c r="B1503" s="17" t="s">
        <v>4640</v>
      </c>
      <c r="C1503" s="17">
        <v>27615</v>
      </c>
      <c r="D1503" s="17" t="s">
        <v>4328</v>
      </c>
      <c r="E1503" s="19">
        <v>127615000035</v>
      </c>
      <c r="F1503" s="19" t="s">
        <v>4329</v>
      </c>
      <c r="G1503" s="19">
        <v>227615060601</v>
      </c>
      <c r="H1503" s="18" t="s">
        <v>5520</v>
      </c>
      <c r="I1503" s="18" t="s">
        <v>5521</v>
      </c>
      <c r="J1503" s="17" t="s">
        <v>535</v>
      </c>
      <c r="K1503" s="17">
        <v>1</v>
      </c>
      <c r="L1503" s="24">
        <v>145130</v>
      </c>
      <c r="M1503" s="20">
        <f t="shared" si="46"/>
        <v>27575</v>
      </c>
      <c r="N1503" s="24">
        <v>1006667</v>
      </c>
      <c r="O1503" s="21">
        <f t="shared" si="47"/>
        <v>1179372</v>
      </c>
    </row>
    <row r="1504" spans="1:15" s="16" customFormat="1" ht="29" x14ac:dyDescent="0.35">
      <c r="A1504" s="17" t="s">
        <v>298</v>
      </c>
      <c r="B1504" s="17" t="s">
        <v>832</v>
      </c>
      <c r="C1504" s="17">
        <v>52490</v>
      </c>
      <c r="D1504" s="17" t="s">
        <v>4493</v>
      </c>
      <c r="E1504" s="19">
        <v>252490001190</v>
      </c>
      <c r="F1504" s="19" t="s">
        <v>4494</v>
      </c>
      <c r="G1504" s="19">
        <v>252490000088</v>
      </c>
      <c r="H1504" s="18" t="s">
        <v>5547</v>
      </c>
      <c r="I1504" s="18" t="s">
        <v>5548</v>
      </c>
      <c r="J1504" s="17" t="s">
        <v>535</v>
      </c>
      <c r="K1504" s="17">
        <v>1</v>
      </c>
      <c r="L1504" s="24">
        <v>145130</v>
      </c>
      <c r="M1504" s="20">
        <f t="shared" si="46"/>
        <v>27575</v>
      </c>
      <c r="N1504" s="24">
        <v>661224</v>
      </c>
      <c r="O1504" s="21">
        <f t="shared" si="47"/>
        <v>833929</v>
      </c>
    </row>
    <row r="1505" spans="1:15" s="16" customFormat="1" ht="29" x14ac:dyDescent="0.35">
      <c r="A1505" s="17" t="s">
        <v>298</v>
      </c>
      <c r="B1505" s="17" t="s">
        <v>4241</v>
      </c>
      <c r="C1505" s="17">
        <v>86571</v>
      </c>
      <c r="D1505" s="17" t="s">
        <v>4855</v>
      </c>
      <c r="E1505" s="19">
        <v>286001002636</v>
      </c>
      <c r="F1505" s="19" t="s">
        <v>5549</v>
      </c>
      <c r="G1505" s="19">
        <v>286001001907</v>
      </c>
      <c r="H1505" s="18" t="s">
        <v>5550</v>
      </c>
      <c r="I1505" s="18" t="s">
        <v>2176</v>
      </c>
      <c r="J1505" s="17" t="s">
        <v>535</v>
      </c>
      <c r="K1505" s="17">
        <v>1</v>
      </c>
      <c r="L1505" s="24">
        <v>145130</v>
      </c>
      <c r="M1505" s="20">
        <f t="shared" si="46"/>
        <v>27575</v>
      </c>
      <c r="N1505" s="24">
        <v>720935</v>
      </c>
      <c r="O1505" s="21">
        <f t="shared" si="47"/>
        <v>893640</v>
      </c>
    </row>
    <row r="1506" spans="1:15" s="16" customFormat="1" ht="29" x14ac:dyDescent="0.35">
      <c r="A1506" s="17" t="s">
        <v>298</v>
      </c>
      <c r="B1506" s="17" t="s">
        <v>4241</v>
      </c>
      <c r="C1506" s="17">
        <v>86571</v>
      </c>
      <c r="D1506" s="17" t="s">
        <v>4855</v>
      </c>
      <c r="E1506" s="19">
        <v>286001000161</v>
      </c>
      <c r="F1506" s="19" t="s">
        <v>3939</v>
      </c>
      <c r="G1506" s="19">
        <v>286001001761</v>
      </c>
      <c r="H1506" s="18" t="s">
        <v>5575</v>
      </c>
      <c r="I1506" s="18" t="s">
        <v>5576</v>
      </c>
      <c r="J1506" s="17" t="s">
        <v>535</v>
      </c>
      <c r="K1506" s="17">
        <v>1</v>
      </c>
      <c r="L1506" s="24">
        <v>145130</v>
      </c>
      <c r="M1506" s="20">
        <f t="shared" si="46"/>
        <v>27575</v>
      </c>
      <c r="N1506" s="24">
        <v>747143</v>
      </c>
      <c r="O1506" s="21">
        <f t="shared" si="47"/>
        <v>919848</v>
      </c>
    </row>
    <row r="1507" spans="1:15" s="16" customFormat="1" ht="29" x14ac:dyDescent="0.35">
      <c r="A1507" s="17" t="s">
        <v>298</v>
      </c>
      <c r="B1507" s="17" t="s">
        <v>4241</v>
      </c>
      <c r="C1507" s="17">
        <v>86320</v>
      </c>
      <c r="D1507" s="17" t="s">
        <v>5368</v>
      </c>
      <c r="E1507" s="19">
        <v>286320000883</v>
      </c>
      <c r="F1507" s="19" t="s">
        <v>5589</v>
      </c>
      <c r="G1507" s="19">
        <v>286320002142</v>
      </c>
      <c r="H1507" s="18" t="s">
        <v>5590</v>
      </c>
      <c r="I1507" s="18" t="s">
        <v>5591</v>
      </c>
      <c r="J1507" s="17" t="s">
        <v>535</v>
      </c>
      <c r="K1507" s="17">
        <v>1</v>
      </c>
      <c r="L1507" s="24">
        <v>145130</v>
      </c>
      <c r="M1507" s="20">
        <f t="shared" si="46"/>
        <v>27575</v>
      </c>
      <c r="N1507" s="24">
        <v>747143</v>
      </c>
      <c r="O1507" s="21">
        <f t="shared" si="47"/>
        <v>919848</v>
      </c>
    </row>
    <row r="1508" spans="1:15" s="16" customFormat="1" ht="43.5" x14ac:dyDescent="0.35">
      <c r="A1508" s="17" t="s">
        <v>298</v>
      </c>
      <c r="B1508" s="17" t="s">
        <v>4296</v>
      </c>
      <c r="C1508" s="17">
        <v>73616</v>
      </c>
      <c r="D1508" s="17" t="s">
        <v>5391</v>
      </c>
      <c r="E1508" s="19">
        <v>173616000022</v>
      </c>
      <c r="F1508" s="19" t="s">
        <v>5627</v>
      </c>
      <c r="G1508" s="19">
        <v>173616000022</v>
      </c>
      <c r="H1508" s="18" t="s">
        <v>5628</v>
      </c>
      <c r="I1508" s="18" t="s">
        <v>5629</v>
      </c>
      <c r="J1508" s="17" t="s">
        <v>523</v>
      </c>
      <c r="K1508" s="17">
        <v>1</v>
      </c>
      <c r="L1508" s="24">
        <v>145130</v>
      </c>
      <c r="M1508" s="20">
        <f t="shared" si="46"/>
        <v>27575</v>
      </c>
      <c r="N1508" s="24">
        <v>735439</v>
      </c>
      <c r="O1508" s="21">
        <f t="shared" si="47"/>
        <v>908144</v>
      </c>
    </row>
    <row r="1509" spans="1:15" s="16" customFormat="1" ht="58" x14ac:dyDescent="0.35">
      <c r="A1509" s="17" t="s">
        <v>298</v>
      </c>
      <c r="B1509" s="17" t="s">
        <v>852</v>
      </c>
      <c r="C1509" s="17">
        <v>54206</v>
      </c>
      <c r="D1509" s="17" t="s">
        <v>5630</v>
      </c>
      <c r="E1509" s="19">
        <v>254206001196</v>
      </c>
      <c r="F1509" s="19" t="s">
        <v>5631</v>
      </c>
      <c r="G1509" s="19">
        <v>254206001196</v>
      </c>
      <c r="H1509" s="18" t="s">
        <v>5632</v>
      </c>
      <c r="I1509" s="18" t="s">
        <v>5633</v>
      </c>
      <c r="J1509" s="17" t="s">
        <v>535</v>
      </c>
      <c r="K1509" s="17">
        <v>1</v>
      </c>
      <c r="L1509" s="24">
        <v>145130</v>
      </c>
      <c r="M1509" s="20">
        <f t="shared" si="46"/>
        <v>27575</v>
      </c>
      <c r="N1509" s="24">
        <v>661224</v>
      </c>
      <c r="O1509" s="21">
        <f t="shared" si="47"/>
        <v>833929</v>
      </c>
    </row>
    <row r="1510" spans="1:15" s="16" customFormat="1" ht="58" x14ac:dyDescent="0.35">
      <c r="A1510" s="17" t="s">
        <v>298</v>
      </c>
      <c r="B1510" s="17" t="s">
        <v>4448</v>
      </c>
      <c r="C1510" s="17">
        <v>20570</v>
      </c>
      <c r="D1510" s="17" t="s">
        <v>5634</v>
      </c>
      <c r="E1510" s="19">
        <v>220001000543</v>
      </c>
      <c r="F1510" s="19" t="s">
        <v>5635</v>
      </c>
      <c r="G1510" s="19">
        <v>220001000543</v>
      </c>
      <c r="H1510" s="18" t="s">
        <v>5635</v>
      </c>
      <c r="I1510" s="18" t="s">
        <v>5636</v>
      </c>
      <c r="J1510" s="17" t="s">
        <v>523</v>
      </c>
      <c r="K1510" s="17">
        <v>1</v>
      </c>
      <c r="L1510" s="24">
        <v>145130</v>
      </c>
      <c r="M1510" s="20">
        <f t="shared" si="46"/>
        <v>27575</v>
      </c>
      <c r="N1510" s="24">
        <v>661224</v>
      </c>
      <c r="O1510" s="21">
        <f t="shared" si="47"/>
        <v>833929</v>
      </c>
    </row>
    <row r="1511" spans="1:15" s="16" customFormat="1" ht="29" x14ac:dyDescent="0.35">
      <c r="A1511" s="17" t="s">
        <v>298</v>
      </c>
      <c r="B1511" s="17" t="s">
        <v>9180</v>
      </c>
      <c r="C1511" s="17">
        <v>19110</v>
      </c>
      <c r="D1511" s="17" t="s">
        <v>5640</v>
      </c>
      <c r="E1511" s="19">
        <v>219110001748</v>
      </c>
      <c r="F1511" s="19" t="s">
        <v>5641</v>
      </c>
      <c r="G1511" s="19">
        <v>219110001748</v>
      </c>
      <c r="H1511" s="18" t="s">
        <v>5642</v>
      </c>
      <c r="I1511" s="18" t="s">
        <v>5643</v>
      </c>
      <c r="J1511" s="17" t="s">
        <v>535</v>
      </c>
      <c r="K1511" s="17">
        <v>1</v>
      </c>
      <c r="L1511" s="24">
        <v>145130</v>
      </c>
      <c r="M1511" s="20">
        <f t="shared" si="46"/>
        <v>27575</v>
      </c>
      <c r="N1511" s="24">
        <v>661224</v>
      </c>
      <c r="O1511" s="21">
        <f t="shared" si="47"/>
        <v>833929</v>
      </c>
    </row>
    <row r="1512" spans="1:15" s="16" customFormat="1" ht="29" x14ac:dyDescent="0.35">
      <c r="A1512" s="17" t="s">
        <v>298</v>
      </c>
      <c r="B1512" s="17" t="s">
        <v>4448</v>
      </c>
      <c r="C1512" s="17">
        <v>20570</v>
      </c>
      <c r="D1512" s="17" t="s">
        <v>5634</v>
      </c>
      <c r="E1512" s="19">
        <v>220001000543</v>
      </c>
      <c r="F1512" s="19" t="s">
        <v>5635</v>
      </c>
      <c r="G1512" s="19">
        <v>220001067851</v>
      </c>
      <c r="H1512" s="18" t="s">
        <v>5644</v>
      </c>
      <c r="I1512" s="18" t="s">
        <v>5645</v>
      </c>
      <c r="J1512" s="17" t="s">
        <v>523</v>
      </c>
      <c r="K1512" s="17">
        <v>1</v>
      </c>
      <c r="L1512" s="24">
        <v>145130</v>
      </c>
      <c r="M1512" s="20">
        <f t="shared" si="46"/>
        <v>27575</v>
      </c>
      <c r="N1512" s="24">
        <v>709618</v>
      </c>
      <c r="O1512" s="21">
        <f t="shared" si="47"/>
        <v>882323</v>
      </c>
    </row>
    <row r="1513" spans="1:15" s="16" customFormat="1" ht="29" x14ac:dyDescent="0.35">
      <c r="A1513" s="17" t="s">
        <v>298</v>
      </c>
      <c r="B1513" s="17" t="s">
        <v>852</v>
      </c>
      <c r="C1513" s="17">
        <v>54800</v>
      </c>
      <c r="D1513" s="17" t="s">
        <v>5312</v>
      </c>
      <c r="E1513" s="19">
        <v>254800000582</v>
      </c>
      <c r="F1513" s="19" t="s">
        <v>5646</v>
      </c>
      <c r="G1513" s="19">
        <v>254800000582</v>
      </c>
      <c r="H1513" s="18" t="s">
        <v>5647</v>
      </c>
      <c r="I1513" s="18" t="s">
        <v>5648</v>
      </c>
      <c r="J1513" s="17" t="s">
        <v>535</v>
      </c>
      <c r="K1513" s="17">
        <v>1</v>
      </c>
      <c r="L1513" s="24">
        <v>145130</v>
      </c>
      <c r="M1513" s="20">
        <f t="shared" si="46"/>
        <v>27575</v>
      </c>
      <c r="N1513" s="24">
        <v>840784</v>
      </c>
      <c r="O1513" s="21">
        <f t="shared" si="47"/>
        <v>1013489</v>
      </c>
    </row>
    <row r="1514" spans="1:15" s="16" customFormat="1" ht="29" x14ac:dyDescent="0.35">
      <c r="A1514" s="17" t="s">
        <v>298</v>
      </c>
      <c r="B1514" s="17" t="s">
        <v>9180</v>
      </c>
      <c r="C1514" s="17">
        <v>19137</v>
      </c>
      <c r="D1514" s="17" t="s">
        <v>5656</v>
      </c>
      <c r="E1514" s="19">
        <v>119137000315</v>
      </c>
      <c r="F1514" s="19" t="s">
        <v>5657</v>
      </c>
      <c r="G1514" s="19">
        <v>119137000315</v>
      </c>
      <c r="H1514" s="18" t="s">
        <v>5658</v>
      </c>
      <c r="I1514" s="18" t="s">
        <v>5659</v>
      </c>
      <c r="J1514" s="17" t="s">
        <v>523</v>
      </c>
      <c r="K1514" s="17">
        <v>1</v>
      </c>
      <c r="L1514" s="24">
        <v>145130</v>
      </c>
      <c r="M1514" s="20">
        <f t="shared" si="46"/>
        <v>27575</v>
      </c>
      <c r="N1514" s="24">
        <v>747143</v>
      </c>
      <c r="O1514" s="21">
        <f t="shared" si="47"/>
        <v>919848</v>
      </c>
    </row>
    <row r="1515" spans="1:15" s="16" customFormat="1" ht="43.5" x14ac:dyDescent="0.35">
      <c r="A1515" s="17" t="s">
        <v>298</v>
      </c>
      <c r="B1515" s="17" t="s">
        <v>9180</v>
      </c>
      <c r="C1515" s="17">
        <v>19130</v>
      </c>
      <c r="D1515" s="17" t="s">
        <v>4606</v>
      </c>
      <c r="E1515" s="19">
        <v>419130001166</v>
      </c>
      <c r="F1515" s="19" t="s">
        <v>5660</v>
      </c>
      <c r="G1515" s="19">
        <v>419130001166</v>
      </c>
      <c r="H1515" s="18" t="s">
        <v>5661</v>
      </c>
      <c r="I1515" s="18" t="s">
        <v>5662</v>
      </c>
      <c r="J1515" s="17" t="s">
        <v>535</v>
      </c>
      <c r="K1515" s="17">
        <v>1</v>
      </c>
      <c r="L1515" s="24">
        <v>145130</v>
      </c>
      <c r="M1515" s="20">
        <f t="shared" si="46"/>
        <v>27575</v>
      </c>
      <c r="N1515" s="24">
        <v>1013333</v>
      </c>
      <c r="O1515" s="21">
        <f t="shared" si="47"/>
        <v>1186038</v>
      </c>
    </row>
    <row r="1516" spans="1:15" s="16" customFormat="1" ht="29" x14ac:dyDescent="0.35">
      <c r="A1516" s="17" t="s">
        <v>298</v>
      </c>
      <c r="B1516" s="17" t="s">
        <v>4448</v>
      </c>
      <c r="C1516" s="17">
        <v>20013</v>
      </c>
      <c r="D1516" s="17" t="s">
        <v>4668</v>
      </c>
      <c r="E1516" s="19">
        <v>120013021959</v>
      </c>
      <c r="F1516" s="19" t="s">
        <v>4669</v>
      </c>
      <c r="G1516" s="19">
        <v>120013022009</v>
      </c>
      <c r="H1516" s="18" t="s">
        <v>5663</v>
      </c>
      <c r="I1516" s="18" t="s">
        <v>5664</v>
      </c>
      <c r="J1516" s="17" t="s">
        <v>523</v>
      </c>
      <c r="K1516" s="17">
        <v>1</v>
      </c>
      <c r="L1516" s="24">
        <v>145130</v>
      </c>
      <c r="M1516" s="20">
        <f t="shared" si="46"/>
        <v>27575</v>
      </c>
      <c r="N1516" s="24">
        <v>444517</v>
      </c>
      <c r="O1516" s="21">
        <f t="shared" si="47"/>
        <v>617222</v>
      </c>
    </row>
    <row r="1517" spans="1:15" s="16" customFormat="1" ht="29" x14ac:dyDescent="0.35">
      <c r="A1517" s="17" t="s">
        <v>298</v>
      </c>
      <c r="B1517" s="17" t="s">
        <v>9179</v>
      </c>
      <c r="C1517" s="17">
        <v>44090</v>
      </c>
      <c r="D1517" s="17" t="s">
        <v>5691</v>
      </c>
      <c r="E1517" s="19">
        <v>244090800007</v>
      </c>
      <c r="F1517" s="19" t="s">
        <v>5692</v>
      </c>
      <c r="G1517" s="19">
        <v>244090003158</v>
      </c>
      <c r="H1517" s="18" t="s">
        <v>5693</v>
      </c>
      <c r="I1517" s="18" t="s">
        <v>5694</v>
      </c>
      <c r="J1517" s="17" t="s">
        <v>535</v>
      </c>
      <c r="K1517" s="17">
        <v>1</v>
      </c>
      <c r="L1517" s="24">
        <v>145130</v>
      </c>
      <c r="M1517" s="20">
        <f t="shared" si="46"/>
        <v>27575</v>
      </c>
      <c r="N1517" s="24">
        <v>848652</v>
      </c>
      <c r="O1517" s="21">
        <f t="shared" si="47"/>
        <v>1021357</v>
      </c>
    </row>
    <row r="1518" spans="1:15" s="16" customFormat="1" ht="29" x14ac:dyDescent="0.35">
      <c r="A1518" s="17" t="s">
        <v>298</v>
      </c>
      <c r="B1518" s="17" t="s">
        <v>9180</v>
      </c>
      <c r="C1518" s="17">
        <v>19698</v>
      </c>
      <c r="D1518" s="17" t="s">
        <v>4274</v>
      </c>
      <c r="E1518" s="19">
        <v>219698000327</v>
      </c>
      <c r="F1518" s="19" t="s">
        <v>5703</v>
      </c>
      <c r="G1518" s="19">
        <v>219698000327</v>
      </c>
      <c r="H1518" s="18" t="s">
        <v>5704</v>
      </c>
      <c r="I1518" s="18" t="s">
        <v>5705</v>
      </c>
      <c r="J1518" s="17" t="s">
        <v>535</v>
      </c>
      <c r="K1518" s="17">
        <v>1</v>
      </c>
      <c r="L1518" s="24">
        <v>145130</v>
      </c>
      <c r="M1518" s="20">
        <f t="shared" si="46"/>
        <v>27575</v>
      </c>
      <c r="N1518" s="24">
        <v>848652</v>
      </c>
      <c r="O1518" s="21">
        <f t="shared" si="47"/>
        <v>1021357</v>
      </c>
    </row>
    <row r="1519" spans="1:15" s="16" customFormat="1" ht="29" x14ac:dyDescent="0.35">
      <c r="A1519" s="17" t="s">
        <v>298</v>
      </c>
      <c r="B1519" s="17" t="s">
        <v>9180</v>
      </c>
      <c r="C1519" s="17">
        <v>19622</v>
      </c>
      <c r="D1519" s="17" t="s">
        <v>5708</v>
      </c>
      <c r="E1519" s="19">
        <v>219622000042</v>
      </c>
      <c r="F1519" s="19" t="s">
        <v>5709</v>
      </c>
      <c r="G1519" s="19">
        <v>219622000042</v>
      </c>
      <c r="H1519" s="18" t="s">
        <v>5710</v>
      </c>
      <c r="I1519" s="18" t="s">
        <v>5711</v>
      </c>
      <c r="J1519" s="17" t="s">
        <v>535</v>
      </c>
      <c r="K1519" s="17">
        <v>1</v>
      </c>
      <c r="L1519" s="24">
        <v>145130</v>
      </c>
      <c r="M1519" s="20">
        <f t="shared" si="46"/>
        <v>27575</v>
      </c>
      <c r="N1519" s="24">
        <v>848652</v>
      </c>
      <c r="O1519" s="21">
        <f t="shared" si="47"/>
        <v>1021357</v>
      </c>
    </row>
    <row r="1520" spans="1:15" s="16" customFormat="1" ht="58" x14ac:dyDescent="0.35">
      <c r="A1520" s="17" t="s">
        <v>298</v>
      </c>
      <c r="B1520" s="17" t="s">
        <v>5686</v>
      </c>
      <c r="C1520" s="17">
        <v>99524</v>
      </c>
      <c r="D1520" s="17" t="s">
        <v>5718</v>
      </c>
      <c r="E1520" s="19">
        <v>299524000046</v>
      </c>
      <c r="F1520" s="19" t="s">
        <v>5719</v>
      </c>
      <c r="G1520" s="19">
        <v>299524000046</v>
      </c>
      <c r="H1520" s="18" t="s">
        <v>5720</v>
      </c>
      <c r="I1520" s="18" t="s">
        <v>5721</v>
      </c>
      <c r="J1520" s="17" t="s">
        <v>535</v>
      </c>
      <c r="K1520" s="17">
        <v>1</v>
      </c>
      <c r="L1520" s="24">
        <v>145130</v>
      </c>
      <c r="M1520" s="20">
        <f t="shared" si="46"/>
        <v>27575</v>
      </c>
      <c r="N1520" s="24">
        <v>848652</v>
      </c>
      <c r="O1520" s="21">
        <f t="shared" si="47"/>
        <v>1021357</v>
      </c>
    </row>
    <row r="1521" spans="1:15" s="16" customFormat="1" ht="43.5" x14ac:dyDescent="0.35">
      <c r="A1521" s="17" t="s">
        <v>298</v>
      </c>
      <c r="B1521" s="17" t="s">
        <v>4241</v>
      </c>
      <c r="C1521" s="17">
        <v>86568</v>
      </c>
      <c r="D1521" s="17" t="s">
        <v>4566</v>
      </c>
      <c r="E1521" s="19">
        <v>286568003072</v>
      </c>
      <c r="F1521" s="19" t="s">
        <v>5722</v>
      </c>
      <c r="G1521" s="19">
        <v>286568004885</v>
      </c>
      <c r="H1521" s="18" t="s">
        <v>5723</v>
      </c>
      <c r="I1521" s="18" t="s">
        <v>5724</v>
      </c>
      <c r="J1521" s="17" t="s">
        <v>535</v>
      </c>
      <c r="K1521" s="17">
        <v>1</v>
      </c>
      <c r="L1521" s="24">
        <v>145130</v>
      </c>
      <c r="M1521" s="20">
        <f t="shared" si="46"/>
        <v>27575</v>
      </c>
      <c r="N1521" s="24">
        <v>848652</v>
      </c>
      <c r="O1521" s="21">
        <f t="shared" si="47"/>
        <v>1021357</v>
      </c>
    </row>
    <row r="1522" spans="1:15" s="16" customFormat="1" ht="29" x14ac:dyDescent="0.35">
      <c r="A1522" s="17" t="s">
        <v>317</v>
      </c>
      <c r="B1522" s="17" t="s">
        <v>520</v>
      </c>
      <c r="C1522" s="17">
        <v>5837</v>
      </c>
      <c r="D1522" s="17" t="s">
        <v>582</v>
      </c>
      <c r="E1522" s="19">
        <v>205837005524</v>
      </c>
      <c r="F1522" s="19" t="s">
        <v>2188</v>
      </c>
      <c r="G1522" s="19">
        <v>205837002827</v>
      </c>
      <c r="H1522" s="18" t="s">
        <v>2269</v>
      </c>
      <c r="I1522" s="18" t="s">
        <v>2270</v>
      </c>
      <c r="J1522" s="17" t="s">
        <v>535</v>
      </c>
      <c r="K1522" s="17">
        <v>1</v>
      </c>
      <c r="L1522" s="24">
        <v>145130</v>
      </c>
      <c r="M1522" s="20">
        <f t="shared" si="46"/>
        <v>27575</v>
      </c>
      <c r="N1522" s="24">
        <v>1120000</v>
      </c>
      <c r="O1522" s="21">
        <f t="shared" si="47"/>
        <v>1292705</v>
      </c>
    </row>
    <row r="1523" spans="1:15" s="16" customFormat="1" ht="29" x14ac:dyDescent="0.35">
      <c r="A1523" s="17" t="s">
        <v>317</v>
      </c>
      <c r="B1523" s="17" t="s">
        <v>520</v>
      </c>
      <c r="C1523" s="17">
        <v>5837</v>
      </c>
      <c r="D1523" s="17" t="s">
        <v>582</v>
      </c>
      <c r="E1523" s="19">
        <v>205837003483</v>
      </c>
      <c r="F1523" s="19" t="s">
        <v>2286</v>
      </c>
      <c r="G1523" s="19">
        <v>205837003483</v>
      </c>
      <c r="H1523" s="18" t="s">
        <v>2286</v>
      </c>
      <c r="I1523" s="18" t="s">
        <v>2287</v>
      </c>
      <c r="J1523" s="17" t="s">
        <v>535</v>
      </c>
      <c r="K1523" s="17">
        <v>1</v>
      </c>
      <c r="L1523" s="24">
        <v>145130</v>
      </c>
      <c r="M1523" s="20">
        <f t="shared" si="46"/>
        <v>27575</v>
      </c>
      <c r="N1523" s="24">
        <v>848652</v>
      </c>
      <c r="O1523" s="21">
        <f t="shared" si="47"/>
        <v>1021357</v>
      </c>
    </row>
    <row r="1524" spans="1:15" s="16" customFormat="1" ht="29" x14ac:dyDescent="0.35">
      <c r="A1524" s="17" t="s">
        <v>317</v>
      </c>
      <c r="B1524" s="17" t="s">
        <v>727</v>
      </c>
      <c r="C1524" s="17">
        <v>20621</v>
      </c>
      <c r="D1524" s="17" t="s">
        <v>3006</v>
      </c>
      <c r="E1524" s="19">
        <v>220621000683</v>
      </c>
      <c r="F1524" s="19" t="s">
        <v>3007</v>
      </c>
      <c r="G1524" s="19">
        <v>220621000683</v>
      </c>
      <c r="H1524" s="18" t="s">
        <v>3007</v>
      </c>
      <c r="I1524" s="18" t="s">
        <v>3016</v>
      </c>
      <c r="J1524" s="17" t="s">
        <v>535</v>
      </c>
      <c r="K1524" s="17">
        <v>1</v>
      </c>
      <c r="L1524" s="24">
        <v>145130</v>
      </c>
      <c r="M1524" s="20">
        <f t="shared" si="46"/>
        <v>27575</v>
      </c>
      <c r="N1524" s="24">
        <v>780000</v>
      </c>
      <c r="O1524" s="21">
        <f t="shared" si="47"/>
        <v>952705</v>
      </c>
    </row>
    <row r="1525" spans="1:15" s="16" customFormat="1" ht="29" x14ac:dyDescent="0.35">
      <c r="A1525" s="17" t="s">
        <v>317</v>
      </c>
      <c r="B1525" s="17" t="s">
        <v>4214</v>
      </c>
      <c r="C1525" s="17">
        <v>41770</v>
      </c>
      <c r="D1525" s="17" t="s">
        <v>4215</v>
      </c>
      <c r="E1525" s="19">
        <v>241770000251</v>
      </c>
      <c r="F1525" s="19" t="s">
        <v>4216</v>
      </c>
      <c r="G1525" s="19">
        <v>241770000251</v>
      </c>
      <c r="H1525" s="18" t="s">
        <v>4217</v>
      </c>
      <c r="I1525" s="18" t="s">
        <v>4218</v>
      </c>
      <c r="J1525" s="17" t="s">
        <v>535</v>
      </c>
      <c r="K1525" s="17">
        <v>1</v>
      </c>
      <c r="L1525" s="24">
        <v>145130</v>
      </c>
      <c r="M1525" s="20">
        <f t="shared" si="46"/>
        <v>27575</v>
      </c>
      <c r="N1525" s="24">
        <v>631613</v>
      </c>
      <c r="O1525" s="21">
        <f t="shared" si="47"/>
        <v>804318</v>
      </c>
    </row>
    <row r="1526" spans="1:15" s="16" customFormat="1" ht="29" x14ac:dyDescent="0.35">
      <c r="A1526" s="17" t="s">
        <v>317</v>
      </c>
      <c r="B1526" s="17" t="s">
        <v>832</v>
      </c>
      <c r="C1526" s="17">
        <v>52356</v>
      </c>
      <c r="D1526" s="17" t="s">
        <v>4219</v>
      </c>
      <c r="E1526" s="19">
        <v>252356800116</v>
      </c>
      <c r="F1526" s="19" t="s">
        <v>4220</v>
      </c>
      <c r="G1526" s="19">
        <v>252356800116</v>
      </c>
      <c r="H1526" s="18" t="s">
        <v>4221</v>
      </c>
      <c r="I1526" s="18" t="s">
        <v>4222</v>
      </c>
      <c r="J1526" s="17" t="s">
        <v>535</v>
      </c>
      <c r="K1526" s="17">
        <v>1</v>
      </c>
      <c r="L1526" s="24">
        <v>145130</v>
      </c>
      <c r="M1526" s="20">
        <f t="shared" si="46"/>
        <v>27575</v>
      </c>
      <c r="N1526" s="24">
        <v>780000</v>
      </c>
      <c r="O1526" s="21">
        <f t="shared" si="47"/>
        <v>952705</v>
      </c>
    </row>
    <row r="1527" spans="1:15" s="16" customFormat="1" ht="29" x14ac:dyDescent="0.35">
      <c r="A1527" s="17" t="s">
        <v>317</v>
      </c>
      <c r="B1527" s="17" t="s">
        <v>4214</v>
      </c>
      <c r="C1527" s="17">
        <v>41791</v>
      </c>
      <c r="D1527" s="17" t="s">
        <v>4223</v>
      </c>
      <c r="E1527" s="19">
        <v>241791000332</v>
      </c>
      <c r="F1527" s="19" t="s">
        <v>4224</v>
      </c>
      <c r="G1527" s="19">
        <v>241791000332</v>
      </c>
      <c r="H1527" s="18" t="s">
        <v>4225</v>
      </c>
      <c r="I1527" s="18" t="s">
        <v>4226</v>
      </c>
      <c r="J1527" s="17" t="s">
        <v>535</v>
      </c>
      <c r="K1527" s="17">
        <v>1</v>
      </c>
      <c r="L1527" s="24">
        <v>145130</v>
      </c>
      <c r="M1527" s="20">
        <f t="shared" si="46"/>
        <v>27575</v>
      </c>
      <c r="N1527" s="24">
        <v>780000</v>
      </c>
      <c r="O1527" s="21">
        <f t="shared" si="47"/>
        <v>952705</v>
      </c>
    </row>
    <row r="1528" spans="1:15" s="16" customFormat="1" ht="29" x14ac:dyDescent="0.35">
      <c r="A1528" s="17" t="s">
        <v>317</v>
      </c>
      <c r="B1528" s="17" t="s">
        <v>4227</v>
      </c>
      <c r="C1528" s="17">
        <v>25290</v>
      </c>
      <c r="D1528" s="17" t="s">
        <v>4228</v>
      </c>
      <c r="E1528" s="19">
        <v>225290000311</v>
      </c>
      <c r="F1528" s="19" t="s">
        <v>4229</v>
      </c>
      <c r="G1528" s="19">
        <v>225290000370</v>
      </c>
      <c r="H1528" s="18" t="s">
        <v>4230</v>
      </c>
      <c r="I1528" s="18" t="s">
        <v>1982</v>
      </c>
      <c r="J1528" s="17" t="s">
        <v>535</v>
      </c>
      <c r="K1528" s="17">
        <v>1</v>
      </c>
      <c r="L1528" s="24">
        <v>145130</v>
      </c>
      <c r="M1528" s="20">
        <f t="shared" si="46"/>
        <v>27575</v>
      </c>
      <c r="N1528" s="24">
        <v>444517</v>
      </c>
      <c r="O1528" s="21">
        <f t="shared" si="47"/>
        <v>617222</v>
      </c>
    </row>
    <row r="1529" spans="1:15" s="16" customFormat="1" ht="29" x14ac:dyDescent="0.35">
      <c r="A1529" s="17" t="s">
        <v>317</v>
      </c>
      <c r="B1529" s="17" t="s">
        <v>9179</v>
      </c>
      <c r="C1529" s="17">
        <v>44560</v>
      </c>
      <c r="D1529" s="17" t="s">
        <v>4231</v>
      </c>
      <c r="E1529" s="19">
        <v>244560002633</v>
      </c>
      <c r="F1529" s="19" t="s">
        <v>3354</v>
      </c>
      <c r="G1529" s="19">
        <v>244560003061</v>
      </c>
      <c r="H1529" s="18" t="s">
        <v>4232</v>
      </c>
      <c r="I1529" s="18" t="s">
        <v>3356</v>
      </c>
      <c r="J1529" s="17" t="s">
        <v>535</v>
      </c>
      <c r="K1529" s="17">
        <v>1</v>
      </c>
      <c r="L1529" s="24">
        <v>145130</v>
      </c>
      <c r="M1529" s="20">
        <f t="shared" si="46"/>
        <v>27575</v>
      </c>
      <c r="N1529" s="24">
        <v>848652</v>
      </c>
      <c r="O1529" s="21">
        <f t="shared" si="47"/>
        <v>1021357</v>
      </c>
    </row>
    <row r="1530" spans="1:15" s="16" customFormat="1" ht="43.5" x14ac:dyDescent="0.35">
      <c r="A1530" s="17" t="s">
        <v>317</v>
      </c>
      <c r="B1530" s="17" t="s">
        <v>9179</v>
      </c>
      <c r="C1530" s="17">
        <v>44560</v>
      </c>
      <c r="D1530" s="17" t="s">
        <v>4231</v>
      </c>
      <c r="E1530" s="19">
        <v>244560004253</v>
      </c>
      <c r="F1530" s="19" t="s">
        <v>4233</v>
      </c>
      <c r="G1530" s="19">
        <v>244560003249</v>
      </c>
      <c r="H1530" s="18" t="s">
        <v>4234</v>
      </c>
      <c r="I1530" s="18" t="s">
        <v>4235</v>
      </c>
      <c r="J1530" s="17" t="s">
        <v>535</v>
      </c>
      <c r="K1530" s="17">
        <v>1</v>
      </c>
      <c r="L1530" s="24">
        <v>145130</v>
      </c>
      <c r="M1530" s="20">
        <f t="shared" si="46"/>
        <v>27575</v>
      </c>
      <c r="N1530" s="24">
        <v>848652</v>
      </c>
      <c r="O1530" s="21">
        <f t="shared" si="47"/>
        <v>1021357</v>
      </c>
    </row>
    <row r="1531" spans="1:15" s="16" customFormat="1" ht="29" x14ac:dyDescent="0.35">
      <c r="A1531" s="17" t="s">
        <v>317</v>
      </c>
      <c r="B1531" s="17" t="s">
        <v>4236</v>
      </c>
      <c r="C1531" s="17">
        <v>13430</v>
      </c>
      <c r="D1531" s="17" t="s">
        <v>4237</v>
      </c>
      <c r="E1531" s="19">
        <v>213430002493</v>
      </c>
      <c r="F1531" s="19" t="s">
        <v>4238</v>
      </c>
      <c r="G1531" s="19">
        <v>213430000334</v>
      </c>
      <c r="H1531" s="18" t="s">
        <v>4239</v>
      </c>
      <c r="I1531" s="18" t="s">
        <v>4240</v>
      </c>
      <c r="J1531" s="17" t="s">
        <v>535</v>
      </c>
      <c r="K1531" s="17">
        <v>1</v>
      </c>
      <c r="L1531" s="24">
        <v>145130</v>
      </c>
      <c r="M1531" s="20">
        <f t="shared" si="46"/>
        <v>27575</v>
      </c>
      <c r="N1531" s="24">
        <v>747143</v>
      </c>
      <c r="O1531" s="21">
        <f t="shared" si="47"/>
        <v>919848</v>
      </c>
    </row>
    <row r="1532" spans="1:15" s="16" customFormat="1" ht="29" x14ac:dyDescent="0.35">
      <c r="A1532" s="17" t="s">
        <v>317</v>
      </c>
      <c r="B1532" s="17" t="s">
        <v>4241</v>
      </c>
      <c r="C1532" s="17">
        <v>86001</v>
      </c>
      <c r="D1532" s="17" t="s">
        <v>4242</v>
      </c>
      <c r="E1532" s="19">
        <v>286001003951</v>
      </c>
      <c r="F1532" s="19" t="s">
        <v>4243</v>
      </c>
      <c r="G1532" s="19">
        <v>286001003951</v>
      </c>
      <c r="H1532" s="18" t="s">
        <v>4244</v>
      </c>
      <c r="I1532" s="18" t="s">
        <v>4245</v>
      </c>
      <c r="J1532" s="17" t="s">
        <v>535</v>
      </c>
      <c r="K1532" s="17">
        <v>1</v>
      </c>
      <c r="L1532" s="24">
        <v>145130</v>
      </c>
      <c r="M1532" s="20">
        <f t="shared" si="46"/>
        <v>27575</v>
      </c>
      <c r="N1532" s="24">
        <v>747143</v>
      </c>
      <c r="O1532" s="21">
        <f t="shared" si="47"/>
        <v>919848</v>
      </c>
    </row>
    <row r="1533" spans="1:15" s="16" customFormat="1" ht="29" x14ac:dyDescent="0.35">
      <c r="A1533" s="17" t="s">
        <v>317</v>
      </c>
      <c r="B1533" s="17" t="s">
        <v>4236</v>
      </c>
      <c r="C1533" s="17">
        <v>13430</v>
      </c>
      <c r="D1533" s="17" t="s">
        <v>4237</v>
      </c>
      <c r="E1533" s="19">
        <v>213430002949</v>
      </c>
      <c r="F1533" s="19" t="s">
        <v>4246</v>
      </c>
      <c r="G1533" s="19">
        <v>213430000270</v>
      </c>
      <c r="H1533" s="18" t="s">
        <v>2863</v>
      </c>
      <c r="I1533" s="18" t="s">
        <v>4247</v>
      </c>
      <c r="J1533" s="17" t="s">
        <v>535</v>
      </c>
      <c r="K1533" s="17">
        <v>1</v>
      </c>
      <c r="L1533" s="24">
        <v>145130</v>
      </c>
      <c r="M1533" s="20">
        <f t="shared" si="46"/>
        <v>27575</v>
      </c>
      <c r="N1533" s="24">
        <v>848652</v>
      </c>
      <c r="O1533" s="21">
        <f t="shared" si="47"/>
        <v>1021357</v>
      </c>
    </row>
    <row r="1534" spans="1:15" s="16" customFormat="1" ht="43.5" x14ac:dyDescent="0.35">
      <c r="A1534" s="17" t="s">
        <v>317</v>
      </c>
      <c r="B1534" s="17" t="s">
        <v>9179</v>
      </c>
      <c r="C1534" s="17">
        <v>44560</v>
      </c>
      <c r="D1534" s="17" t="s">
        <v>4231</v>
      </c>
      <c r="E1534" s="19">
        <v>244560001572</v>
      </c>
      <c r="F1534" s="19" t="s">
        <v>4248</v>
      </c>
      <c r="G1534" s="19">
        <v>244560004164</v>
      </c>
      <c r="H1534" s="18" t="s">
        <v>4249</v>
      </c>
      <c r="I1534" s="18" t="s">
        <v>4250</v>
      </c>
      <c r="J1534" s="17" t="s">
        <v>535</v>
      </c>
      <c r="K1534" s="17">
        <v>1</v>
      </c>
      <c r="L1534" s="24">
        <v>145130</v>
      </c>
      <c r="M1534" s="20">
        <f t="shared" si="46"/>
        <v>27575</v>
      </c>
      <c r="N1534" s="24">
        <v>780000</v>
      </c>
      <c r="O1534" s="21">
        <f t="shared" si="47"/>
        <v>952705</v>
      </c>
    </row>
    <row r="1535" spans="1:15" s="16" customFormat="1" ht="29" x14ac:dyDescent="0.35">
      <c r="A1535" s="17" t="s">
        <v>317</v>
      </c>
      <c r="B1535" s="17" t="s">
        <v>4251</v>
      </c>
      <c r="C1535" s="17">
        <v>85001</v>
      </c>
      <c r="D1535" s="17" t="s">
        <v>4252</v>
      </c>
      <c r="E1535" s="19">
        <v>185001001183</v>
      </c>
      <c r="F1535" s="19" t="s">
        <v>4253</v>
      </c>
      <c r="G1535" s="19">
        <v>285001000181</v>
      </c>
      <c r="H1535" s="18" t="s">
        <v>4254</v>
      </c>
      <c r="I1535" s="18" t="s">
        <v>4255</v>
      </c>
      <c r="J1535" s="17" t="s">
        <v>535</v>
      </c>
      <c r="K1535" s="17">
        <v>1</v>
      </c>
      <c r="L1535" s="24">
        <v>145130</v>
      </c>
      <c r="M1535" s="20">
        <f t="shared" si="46"/>
        <v>27575</v>
      </c>
      <c r="N1535" s="24">
        <v>780000</v>
      </c>
      <c r="O1535" s="21">
        <f t="shared" si="47"/>
        <v>952705</v>
      </c>
    </row>
    <row r="1536" spans="1:15" s="16" customFormat="1" ht="29" x14ac:dyDescent="0.35">
      <c r="A1536" s="17" t="s">
        <v>317</v>
      </c>
      <c r="B1536" s="17" t="s">
        <v>737</v>
      </c>
      <c r="C1536" s="17">
        <v>23660</v>
      </c>
      <c r="D1536" s="17" t="s">
        <v>4259</v>
      </c>
      <c r="E1536" s="19">
        <v>223660001092</v>
      </c>
      <c r="F1536" s="19" t="s">
        <v>4260</v>
      </c>
      <c r="G1536" s="19">
        <v>123660002086</v>
      </c>
      <c r="H1536" s="18" t="s">
        <v>4261</v>
      </c>
      <c r="I1536" s="18" t="s">
        <v>4262</v>
      </c>
      <c r="J1536" s="17" t="s">
        <v>535</v>
      </c>
      <c r="K1536" s="17">
        <v>1</v>
      </c>
      <c r="L1536" s="24">
        <v>145130</v>
      </c>
      <c r="M1536" s="20">
        <f t="shared" si="46"/>
        <v>27575</v>
      </c>
      <c r="N1536" s="24">
        <v>780000</v>
      </c>
      <c r="O1536" s="21">
        <f t="shared" si="47"/>
        <v>952705</v>
      </c>
    </row>
    <row r="1537" spans="1:15" s="16" customFormat="1" ht="29" x14ac:dyDescent="0.35">
      <c r="A1537" s="17" t="s">
        <v>317</v>
      </c>
      <c r="B1537" s="17" t="s">
        <v>4227</v>
      </c>
      <c r="C1537" s="17">
        <v>25290</v>
      </c>
      <c r="D1537" s="17" t="s">
        <v>4228</v>
      </c>
      <c r="E1537" s="19">
        <v>225290001198</v>
      </c>
      <c r="F1537" s="19" t="s">
        <v>4263</v>
      </c>
      <c r="G1537" s="19">
        <v>225290001198</v>
      </c>
      <c r="H1537" s="18" t="s">
        <v>4264</v>
      </c>
      <c r="I1537" s="18" t="s">
        <v>4265</v>
      </c>
      <c r="J1537" s="17" t="s">
        <v>535</v>
      </c>
      <c r="K1537" s="17">
        <v>1</v>
      </c>
      <c r="L1537" s="24">
        <v>145130</v>
      </c>
      <c r="M1537" s="20">
        <f t="shared" si="46"/>
        <v>27575</v>
      </c>
      <c r="N1537" s="24">
        <v>780000</v>
      </c>
      <c r="O1537" s="21">
        <f t="shared" si="47"/>
        <v>952705</v>
      </c>
    </row>
    <row r="1538" spans="1:15" s="16" customFormat="1" ht="29" x14ac:dyDescent="0.35">
      <c r="A1538" s="17" t="s">
        <v>317</v>
      </c>
      <c r="B1538" s="17" t="s">
        <v>4227</v>
      </c>
      <c r="C1538" s="17">
        <v>25290</v>
      </c>
      <c r="D1538" s="17" t="s">
        <v>4228</v>
      </c>
      <c r="E1538" s="19">
        <v>125290000049</v>
      </c>
      <c r="F1538" s="19" t="s">
        <v>4266</v>
      </c>
      <c r="G1538" s="19">
        <v>225290000299</v>
      </c>
      <c r="H1538" s="18" t="s">
        <v>4267</v>
      </c>
      <c r="I1538" s="18" t="s">
        <v>4268</v>
      </c>
      <c r="J1538" s="17" t="s">
        <v>535</v>
      </c>
      <c r="K1538" s="17">
        <v>1</v>
      </c>
      <c r="L1538" s="24">
        <v>145130</v>
      </c>
      <c r="M1538" s="20">
        <f t="shared" si="46"/>
        <v>27575</v>
      </c>
      <c r="N1538" s="24">
        <v>720935</v>
      </c>
      <c r="O1538" s="21">
        <f t="shared" si="47"/>
        <v>893640</v>
      </c>
    </row>
    <row r="1539" spans="1:15" s="16" customFormat="1" ht="29" x14ac:dyDescent="0.35">
      <c r="A1539" s="17" t="s">
        <v>317</v>
      </c>
      <c r="B1539" s="17" t="s">
        <v>4269</v>
      </c>
      <c r="C1539" s="17">
        <v>81065</v>
      </c>
      <c r="D1539" s="17" t="s">
        <v>4270</v>
      </c>
      <c r="E1539" s="19">
        <v>281065001755</v>
      </c>
      <c r="F1539" s="19" t="s">
        <v>4271</v>
      </c>
      <c r="G1539" s="19">
        <v>281065000546</v>
      </c>
      <c r="H1539" s="18" t="s">
        <v>4272</v>
      </c>
      <c r="I1539" s="18" t="s">
        <v>4273</v>
      </c>
      <c r="J1539" s="17" t="s">
        <v>535</v>
      </c>
      <c r="K1539" s="17">
        <v>1</v>
      </c>
      <c r="L1539" s="24">
        <v>145130</v>
      </c>
      <c r="M1539" s="20">
        <f t="shared" si="46"/>
        <v>27575</v>
      </c>
      <c r="N1539" s="24">
        <v>848652</v>
      </c>
      <c r="O1539" s="21">
        <f t="shared" si="47"/>
        <v>1021357</v>
      </c>
    </row>
    <row r="1540" spans="1:15" s="16" customFormat="1" ht="29" x14ac:dyDescent="0.35">
      <c r="A1540" s="17" t="s">
        <v>317</v>
      </c>
      <c r="B1540" s="17" t="s">
        <v>9180</v>
      </c>
      <c r="C1540" s="17">
        <v>19698</v>
      </c>
      <c r="D1540" s="17" t="s">
        <v>4274</v>
      </c>
      <c r="E1540" s="19">
        <v>219698000661</v>
      </c>
      <c r="F1540" s="19" t="s">
        <v>4275</v>
      </c>
      <c r="G1540" s="19">
        <v>219698002362</v>
      </c>
      <c r="H1540" s="18" t="s">
        <v>1663</v>
      </c>
      <c r="I1540" s="18" t="s">
        <v>4276</v>
      </c>
      <c r="J1540" s="17" t="s">
        <v>535</v>
      </c>
      <c r="K1540" s="17">
        <v>1</v>
      </c>
      <c r="L1540" s="24">
        <v>145130</v>
      </c>
      <c r="M1540" s="20">
        <f t="shared" si="46"/>
        <v>27575</v>
      </c>
      <c r="N1540" s="24">
        <v>848652</v>
      </c>
      <c r="O1540" s="21">
        <f t="shared" si="47"/>
        <v>1021357</v>
      </c>
    </row>
    <row r="1541" spans="1:15" s="16" customFormat="1" ht="29" x14ac:dyDescent="0.35">
      <c r="A1541" s="17" t="s">
        <v>317</v>
      </c>
      <c r="B1541" s="17" t="s">
        <v>737</v>
      </c>
      <c r="C1541" s="17">
        <v>23660</v>
      </c>
      <c r="D1541" s="17" t="s">
        <v>4259</v>
      </c>
      <c r="E1541" s="19">
        <v>223660000231</v>
      </c>
      <c r="F1541" s="19" t="s">
        <v>4286</v>
      </c>
      <c r="G1541" s="19">
        <v>223660001017</v>
      </c>
      <c r="H1541" s="18" t="s">
        <v>4287</v>
      </c>
      <c r="I1541" s="18" t="s">
        <v>4288</v>
      </c>
      <c r="J1541" s="17" t="s">
        <v>535</v>
      </c>
      <c r="K1541" s="17">
        <v>1</v>
      </c>
      <c r="L1541" s="24">
        <v>145130</v>
      </c>
      <c r="M1541" s="20">
        <f t="shared" si="46"/>
        <v>27575</v>
      </c>
      <c r="N1541" s="24">
        <v>848652</v>
      </c>
      <c r="O1541" s="21">
        <f t="shared" si="47"/>
        <v>1021357</v>
      </c>
    </row>
    <row r="1542" spans="1:15" s="16" customFormat="1" ht="29" x14ac:dyDescent="0.35">
      <c r="A1542" s="17" t="s">
        <v>317</v>
      </c>
      <c r="B1542" s="17" t="s">
        <v>4296</v>
      </c>
      <c r="C1542" s="17">
        <v>73001</v>
      </c>
      <c r="D1542" s="17" t="s">
        <v>4297</v>
      </c>
      <c r="E1542" s="19">
        <v>273001011509</v>
      </c>
      <c r="F1542" s="19" t="s">
        <v>4298</v>
      </c>
      <c r="G1542" s="19">
        <v>273001002852</v>
      </c>
      <c r="H1542" s="18" t="s">
        <v>4299</v>
      </c>
      <c r="I1542" s="18" t="s">
        <v>4300</v>
      </c>
      <c r="J1542" s="17" t="s">
        <v>535</v>
      </c>
      <c r="K1542" s="17">
        <v>1</v>
      </c>
      <c r="L1542" s="24">
        <v>145130</v>
      </c>
      <c r="M1542" s="20">
        <f t="shared" si="46"/>
        <v>27575</v>
      </c>
      <c r="N1542" s="24">
        <v>848652</v>
      </c>
      <c r="O1542" s="21">
        <f t="shared" si="47"/>
        <v>1021357</v>
      </c>
    </row>
    <row r="1543" spans="1:15" s="16" customFormat="1" ht="29" x14ac:dyDescent="0.35">
      <c r="A1543" s="17" t="s">
        <v>317</v>
      </c>
      <c r="B1543" s="17" t="s">
        <v>9180</v>
      </c>
      <c r="C1543" s="17">
        <v>19548</v>
      </c>
      <c r="D1543" s="17" t="s">
        <v>4314</v>
      </c>
      <c r="E1543" s="19">
        <v>219548000809</v>
      </c>
      <c r="F1543" s="19" t="s">
        <v>4315</v>
      </c>
      <c r="G1543" s="19">
        <v>219548000353</v>
      </c>
      <c r="H1543" s="18" t="s">
        <v>3558</v>
      </c>
      <c r="I1543" s="18" t="s">
        <v>4316</v>
      </c>
      <c r="J1543" s="17" t="s">
        <v>535</v>
      </c>
      <c r="K1543" s="17">
        <v>1</v>
      </c>
      <c r="L1543" s="24">
        <v>145130</v>
      </c>
      <c r="M1543" s="20">
        <f t="shared" ref="M1543:M1606" si="48">ROUND(L1543*0.19,0)</f>
        <v>27575</v>
      </c>
      <c r="N1543" s="24">
        <v>848652</v>
      </c>
      <c r="O1543" s="21">
        <f t="shared" ref="O1543:O1606" si="49">+L1543+M1543+N1543</f>
        <v>1021357</v>
      </c>
    </row>
    <row r="1544" spans="1:15" s="16" customFormat="1" ht="43.5" x14ac:dyDescent="0.35">
      <c r="A1544" s="17" t="s">
        <v>317</v>
      </c>
      <c r="B1544" s="17" t="s">
        <v>9180</v>
      </c>
      <c r="C1544" s="17">
        <v>19517</v>
      </c>
      <c r="D1544" s="17" t="s">
        <v>4325</v>
      </c>
      <c r="E1544" s="19">
        <v>119517000016</v>
      </c>
      <c r="F1544" s="19" t="s">
        <v>724</v>
      </c>
      <c r="G1544" s="19">
        <v>219517001602</v>
      </c>
      <c r="H1544" s="18" t="s">
        <v>4326</v>
      </c>
      <c r="I1544" s="18" t="s">
        <v>4327</v>
      </c>
      <c r="J1544" s="17" t="s">
        <v>535</v>
      </c>
      <c r="K1544" s="17">
        <v>1</v>
      </c>
      <c r="L1544" s="24">
        <v>145130</v>
      </c>
      <c r="M1544" s="20">
        <f t="shared" si="48"/>
        <v>27575</v>
      </c>
      <c r="N1544" s="24">
        <v>848652</v>
      </c>
      <c r="O1544" s="21">
        <f t="shared" si="49"/>
        <v>1021357</v>
      </c>
    </row>
    <row r="1545" spans="1:15" s="16" customFormat="1" ht="43.5" x14ac:dyDescent="0.35">
      <c r="A1545" s="17" t="s">
        <v>317</v>
      </c>
      <c r="B1545" s="17" t="s">
        <v>9179</v>
      </c>
      <c r="C1545" s="17">
        <v>44847</v>
      </c>
      <c r="D1545" s="17" t="s">
        <v>4424</v>
      </c>
      <c r="E1545" s="19">
        <v>244847001441</v>
      </c>
      <c r="F1545" s="19" t="s">
        <v>4425</v>
      </c>
      <c r="G1545" s="19">
        <v>244847001441</v>
      </c>
      <c r="H1545" s="18" t="s">
        <v>4426</v>
      </c>
      <c r="I1545" s="18" t="s">
        <v>4427</v>
      </c>
      <c r="J1545" s="17" t="s">
        <v>535</v>
      </c>
      <c r="K1545" s="17">
        <v>1</v>
      </c>
      <c r="L1545" s="24">
        <v>145130</v>
      </c>
      <c r="M1545" s="20">
        <f t="shared" si="48"/>
        <v>27575</v>
      </c>
      <c r="N1545" s="24">
        <v>848652</v>
      </c>
      <c r="O1545" s="21">
        <f t="shared" si="49"/>
        <v>1021357</v>
      </c>
    </row>
    <row r="1546" spans="1:15" s="16" customFormat="1" ht="29" x14ac:dyDescent="0.35">
      <c r="A1546" s="17" t="s">
        <v>317</v>
      </c>
      <c r="B1546" s="17" t="s">
        <v>832</v>
      </c>
      <c r="C1546" s="17">
        <v>52621</v>
      </c>
      <c r="D1546" s="17" t="s">
        <v>4428</v>
      </c>
      <c r="E1546" s="19">
        <v>252621000224</v>
      </c>
      <c r="F1546" s="19" t="s">
        <v>4429</v>
      </c>
      <c r="G1546" s="19">
        <v>252621000861</v>
      </c>
      <c r="H1546" s="18" t="s">
        <v>4430</v>
      </c>
      <c r="I1546" s="18" t="s">
        <v>4431</v>
      </c>
      <c r="J1546" s="17" t="s">
        <v>535</v>
      </c>
      <c r="K1546" s="17">
        <v>1</v>
      </c>
      <c r="L1546" s="24">
        <v>145130</v>
      </c>
      <c r="M1546" s="20">
        <f t="shared" si="48"/>
        <v>27575</v>
      </c>
      <c r="N1546" s="24">
        <v>631613</v>
      </c>
      <c r="O1546" s="21">
        <f t="shared" si="49"/>
        <v>804318</v>
      </c>
    </row>
    <row r="1547" spans="1:15" s="16" customFormat="1" ht="43.5" x14ac:dyDescent="0.35">
      <c r="A1547" s="17" t="s">
        <v>317</v>
      </c>
      <c r="B1547" s="17" t="s">
        <v>9179</v>
      </c>
      <c r="C1547" s="17">
        <v>44847</v>
      </c>
      <c r="D1547" s="17" t="s">
        <v>4424</v>
      </c>
      <c r="E1547" s="19">
        <v>244847003291</v>
      </c>
      <c r="F1547" s="19" t="s">
        <v>4733</v>
      </c>
      <c r="G1547" s="19">
        <v>244847003291</v>
      </c>
      <c r="H1547" s="18" t="s">
        <v>4426</v>
      </c>
      <c r="I1547" s="18" t="s">
        <v>4734</v>
      </c>
      <c r="J1547" s="17" t="s">
        <v>535</v>
      </c>
      <c r="K1547" s="17">
        <v>1</v>
      </c>
      <c r="L1547" s="24">
        <v>145130</v>
      </c>
      <c r="M1547" s="20">
        <f t="shared" si="48"/>
        <v>27575</v>
      </c>
      <c r="N1547" s="24">
        <v>1013333</v>
      </c>
      <c r="O1547" s="21">
        <f t="shared" si="49"/>
        <v>1186038</v>
      </c>
    </row>
    <row r="1548" spans="1:15" s="16" customFormat="1" ht="29" x14ac:dyDescent="0.35">
      <c r="A1548" s="17" t="s">
        <v>317</v>
      </c>
      <c r="B1548" s="17" t="s">
        <v>4296</v>
      </c>
      <c r="C1548" s="17">
        <v>73067</v>
      </c>
      <c r="D1548" s="17" t="s">
        <v>4738</v>
      </c>
      <c r="E1548" s="19">
        <v>173067000104</v>
      </c>
      <c r="F1548" s="19" t="s">
        <v>4739</v>
      </c>
      <c r="G1548" s="19">
        <v>273067000338</v>
      </c>
      <c r="H1548" s="18" t="s">
        <v>3682</v>
      </c>
      <c r="I1548" s="18" t="s">
        <v>3683</v>
      </c>
      <c r="J1548" s="17" t="s">
        <v>535</v>
      </c>
      <c r="K1548" s="17">
        <v>1</v>
      </c>
      <c r="L1548" s="24">
        <v>145130</v>
      </c>
      <c r="M1548" s="20">
        <f t="shared" si="48"/>
        <v>27575</v>
      </c>
      <c r="N1548" s="24">
        <v>720935</v>
      </c>
      <c r="O1548" s="21">
        <f t="shared" si="49"/>
        <v>893640</v>
      </c>
    </row>
    <row r="1549" spans="1:15" s="16" customFormat="1" ht="29" x14ac:dyDescent="0.35">
      <c r="A1549" s="17" t="s">
        <v>317</v>
      </c>
      <c r="B1549" s="17" t="s">
        <v>9185</v>
      </c>
      <c r="C1549" s="17">
        <v>18256</v>
      </c>
      <c r="D1549" s="17" t="s">
        <v>4517</v>
      </c>
      <c r="E1549" s="19">
        <v>283256000221</v>
      </c>
      <c r="F1549" s="19" t="s">
        <v>4742</v>
      </c>
      <c r="G1549" s="19">
        <v>218256000411</v>
      </c>
      <c r="H1549" s="18" t="s">
        <v>4743</v>
      </c>
      <c r="I1549" s="18" t="s">
        <v>1993</v>
      </c>
      <c r="J1549" s="17" t="s">
        <v>535</v>
      </c>
      <c r="K1549" s="17">
        <v>1</v>
      </c>
      <c r="L1549" s="24">
        <v>145130</v>
      </c>
      <c r="M1549" s="20">
        <f t="shared" si="48"/>
        <v>27575</v>
      </c>
      <c r="N1549" s="24">
        <v>720935</v>
      </c>
      <c r="O1549" s="21">
        <f t="shared" si="49"/>
        <v>893640</v>
      </c>
    </row>
    <row r="1550" spans="1:15" s="16" customFormat="1" ht="29" x14ac:dyDescent="0.35">
      <c r="A1550" s="17" t="s">
        <v>317</v>
      </c>
      <c r="B1550" s="17" t="s">
        <v>4296</v>
      </c>
      <c r="C1550" s="17">
        <v>73067</v>
      </c>
      <c r="D1550" s="17" t="s">
        <v>4738</v>
      </c>
      <c r="E1550" s="19">
        <v>173067000104</v>
      </c>
      <c r="F1550" s="19" t="s">
        <v>4739</v>
      </c>
      <c r="G1550" s="19">
        <v>273067000796</v>
      </c>
      <c r="H1550" s="18" t="s">
        <v>4890</v>
      </c>
      <c r="I1550" s="18" t="s">
        <v>4891</v>
      </c>
      <c r="J1550" s="17" t="s">
        <v>535</v>
      </c>
      <c r="K1550" s="17">
        <v>1</v>
      </c>
      <c r="L1550" s="24">
        <v>145130</v>
      </c>
      <c r="M1550" s="20">
        <f t="shared" si="48"/>
        <v>27575</v>
      </c>
      <c r="N1550" s="24">
        <v>735439</v>
      </c>
      <c r="O1550" s="21">
        <f t="shared" si="49"/>
        <v>908144</v>
      </c>
    </row>
    <row r="1551" spans="1:15" s="16" customFormat="1" ht="43.5" x14ac:dyDescent="0.35">
      <c r="A1551" s="17" t="s">
        <v>317</v>
      </c>
      <c r="B1551" s="17" t="s">
        <v>9179</v>
      </c>
      <c r="C1551" s="17">
        <v>44847</v>
      </c>
      <c r="D1551" s="17" t="s">
        <v>4424</v>
      </c>
      <c r="E1551" s="19">
        <v>244847001450</v>
      </c>
      <c r="F1551" s="19" t="s">
        <v>5345</v>
      </c>
      <c r="G1551" s="19">
        <v>244847001450</v>
      </c>
      <c r="H1551" s="18" t="s">
        <v>5346</v>
      </c>
      <c r="I1551" s="18" t="s">
        <v>5347</v>
      </c>
      <c r="J1551" s="17" t="s">
        <v>535</v>
      </c>
      <c r="K1551" s="17">
        <v>1</v>
      </c>
      <c r="L1551" s="24">
        <v>145130</v>
      </c>
      <c r="M1551" s="20">
        <f t="shared" si="48"/>
        <v>27575</v>
      </c>
      <c r="N1551" s="24">
        <v>840784</v>
      </c>
      <c r="O1551" s="21">
        <f t="shared" si="49"/>
        <v>1013489</v>
      </c>
    </row>
    <row r="1552" spans="1:15" s="16" customFormat="1" ht="87" x14ac:dyDescent="0.35">
      <c r="A1552" s="17" t="s">
        <v>317</v>
      </c>
      <c r="B1552" s="17" t="s">
        <v>9179</v>
      </c>
      <c r="C1552" s="17">
        <v>44847</v>
      </c>
      <c r="D1552" s="17" t="s">
        <v>4424</v>
      </c>
      <c r="E1552" s="19">
        <v>244847003984</v>
      </c>
      <c r="F1552" s="19" t="s">
        <v>5476</v>
      </c>
      <c r="G1552" s="19">
        <v>244847003984</v>
      </c>
      <c r="H1552" s="18" t="s">
        <v>5477</v>
      </c>
      <c r="I1552" s="18" t="s">
        <v>5478</v>
      </c>
      <c r="J1552" s="17" t="s">
        <v>535</v>
      </c>
      <c r="K1552" s="17">
        <v>1</v>
      </c>
      <c r="L1552" s="24">
        <v>145130</v>
      </c>
      <c r="M1552" s="20">
        <f t="shared" si="48"/>
        <v>27575</v>
      </c>
      <c r="N1552" s="24">
        <v>780000</v>
      </c>
      <c r="O1552" s="21">
        <f t="shared" si="49"/>
        <v>952705</v>
      </c>
    </row>
    <row r="1553" spans="1:15" s="16" customFormat="1" ht="29" x14ac:dyDescent="0.35">
      <c r="A1553" s="17" t="s">
        <v>317</v>
      </c>
      <c r="B1553" s="17" t="s">
        <v>4338</v>
      </c>
      <c r="C1553" s="17">
        <v>76520</v>
      </c>
      <c r="D1553" s="17" t="s">
        <v>4352</v>
      </c>
      <c r="E1553" s="19">
        <v>276520001447</v>
      </c>
      <c r="F1553" s="19" t="s">
        <v>5592</v>
      </c>
      <c r="G1553" s="19">
        <v>276520001447</v>
      </c>
      <c r="H1553" s="18" t="s">
        <v>5593</v>
      </c>
      <c r="I1553" s="18" t="s">
        <v>5594</v>
      </c>
      <c r="J1553" s="17" t="s">
        <v>535</v>
      </c>
      <c r="K1553" s="17">
        <v>1</v>
      </c>
      <c r="L1553" s="24">
        <v>145130</v>
      </c>
      <c r="M1553" s="20">
        <f t="shared" si="48"/>
        <v>27575</v>
      </c>
      <c r="N1553" s="24">
        <v>661224</v>
      </c>
      <c r="O1553" s="21">
        <f t="shared" si="49"/>
        <v>833929</v>
      </c>
    </row>
    <row r="1554" spans="1:15" s="16" customFormat="1" ht="29" x14ac:dyDescent="0.35">
      <c r="A1554" s="17" t="s">
        <v>317</v>
      </c>
      <c r="B1554" s="17" t="s">
        <v>852</v>
      </c>
      <c r="C1554" s="17">
        <v>54245</v>
      </c>
      <c r="D1554" s="17" t="s">
        <v>5622</v>
      </c>
      <c r="E1554" s="19">
        <v>154245000607</v>
      </c>
      <c r="F1554" s="19" t="s">
        <v>5623</v>
      </c>
      <c r="G1554" s="19">
        <v>154245000607</v>
      </c>
      <c r="H1554" s="18" t="s">
        <v>5623</v>
      </c>
      <c r="I1554" s="18" t="s">
        <v>5624</v>
      </c>
      <c r="J1554" s="17" t="s">
        <v>523</v>
      </c>
      <c r="K1554" s="17">
        <v>1</v>
      </c>
      <c r="L1554" s="24">
        <v>145130</v>
      </c>
      <c r="M1554" s="20">
        <f t="shared" si="48"/>
        <v>27575</v>
      </c>
      <c r="N1554" s="24">
        <v>848652</v>
      </c>
      <c r="O1554" s="21">
        <f t="shared" si="49"/>
        <v>1021357</v>
      </c>
    </row>
    <row r="1555" spans="1:15" s="16" customFormat="1" ht="29" x14ac:dyDescent="0.35">
      <c r="A1555" s="17" t="s">
        <v>317</v>
      </c>
      <c r="B1555" s="17" t="s">
        <v>4448</v>
      </c>
      <c r="C1555" s="17">
        <v>20013</v>
      </c>
      <c r="D1555" s="17" t="s">
        <v>4668</v>
      </c>
      <c r="E1555" s="19">
        <v>120013021959</v>
      </c>
      <c r="F1555" s="19" t="s">
        <v>4669</v>
      </c>
      <c r="G1555" s="19">
        <v>120013000561</v>
      </c>
      <c r="H1555" s="18" t="s">
        <v>5625</v>
      </c>
      <c r="I1555" s="18" t="s">
        <v>5626</v>
      </c>
      <c r="J1555" s="17" t="s">
        <v>523</v>
      </c>
      <c r="K1555" s="17">
        <v>1</v>
      </c>
      <c r="L1555" s="24">
        <v>145130</v>
      </c>
      <c r="M1555" s="20">
        <f t="shared" si="48"/>
        <v>27575</v>
      </c>
      <c r="N1555" s="24">
        <v>720935</v>
      </c>
      <c r="O1555" s="21">
        <f t="shared" si="49"/>
        <v>893640</v>
      </c>
    </row>
    <row r="1556" spans="1:15" s="16" customFormat="1" ht="29" x14ac:dyDescent="0.35">
      <c r="A1556" s="17" t="s">
        <v>317</v>
      </c>
      <c r="B1556" s="17" t="s">
        <v>4251</v>
      </c>
      <c r="C1556" s="17">
        <v>85001</v>
      </c>
      <c r="D1556" s="17" t="s">
        <v>4252</v>
      </c>
      <c r="E1556" s="19">
        <v>285001000521</v>
      </c>
      <c r="F1556" s="19" t="s">
        <v>5176</v>
      </c>
      <c r="G1556" s="19">
        <v>285139000662</v>
      </c>
      <c r="H1556" s="18" t="s">
        <v>5706</v>
      </c>
      <c r="I1556" s="18" t="s">
        <v>5707</v>
      </c>
      <c r="J1556" s="17" t="s">
        <v>535</v>
      </c>
      <c r="K1556" s="17">
        <v>1</v>
      </c>
      <c r="L1556" s="24">
        <v>145130</v>
      </c>
      <c r="M1556" s="20">
        <f t="shared" si="48"/>
        <v>27575</v>
      </c>
      <c r="N1556" s="24">
        <v>720935</v>
      </c>
      <c r="O1556" s="21">
        <f t="shared" si="49"/>
        <v>893640</v>
      </c>
    </row>
    <row r="1557" spans="1:15" s="16" customFormat="1" ht="43.5" x14ac:dyDescent="0.35">
      <c r="A1557" s="17" t="s">
        <v>319</v>
      </c>
      <c r="B1557" s="17" t="s">
        <v>804</v>
      </c>
      <c r="C1557" s="17">
        <v>44560</v>
      </c>
      <c r="D1557" s="17" t="s">
        <v>728</v>
      </c>
      <c r="E1557" s="19">
        <v>244560000240</v>
      </c>
      <c r="F1557" s="19" t="s">
        <v>3345</v>
      </c>
      <c r="G1557" s="19">
        <v>244560002188</v>
      </c>
      <c r="H1557" s="18" t="s">
        <v>3352</v>
      </c>
      <c r="I1557" s="18" t="s">
        <v>3353</v>
      </c>
      <c r="J1557" s="17" t="s">
        <v>535</v>
      </c>
      <c r="K1557" s="17">
        <v>1</v>
      </c>
      <c r="L1557" s="24">
        <v>145130</v>
      </c>
      <c r="M1557" s="20">
        <f t="shared" si="48"/>
        <v>27575</v>
      </c>
      <c r="N1557" s="24">
        <v>720935</v>
      </c>
      <c r="O1557" s="21">
        <f t="shared" si="49"/>
        <v>893640</v>
      </c>
    </row>
    <row r="1558" spans="1:15" s="16" customFormat="1" ht="29" x14ac:dyDescent="0.35">
      <c r="A1558" s="17" t="s">
        <v>319</v>
      </c>
      <c r="B1558" s="17" t="s">
        <v>9184</v>
      </c>
      <c r="C1558" s="17">
        <v>95001</v>
      </c>
      <c r="D1558" s="17" t="s">
        <v>4076</v>
      </c>
      <c r="E1558" s="19">
        <v>295001004191</v>
      </c>
      <c r="F1558" s="19" t="s">
        <v>4084</v>
      </c>
      <c r="G1558" s="19">
        <v>295001004191</v>
      </c>
      <c r="H1558" s="18" t="s">
        <v>4085</v>
      </c>
      <c r="I1558" s="18" t="s">
        <v>4086</v>
      </c>
      <c r="J1558" s="17" t="s">
        <v>535</v>
      </c>
      <c r="K1558" s="17">
        <v>1</v>
      </c>
      <c r="L1558" s="24">
        <v>145130</v>
      </c>
      <c r="M1558" s="20">
        <f t="shared" si="48"/>
        <v>27575</v>
      </c>
      <c r="N1558" s="24">
        <v>720935</v>
      </c>
      <c r="O1558" s="21">
        <f t="shared" si="49"/>
        <v>893640</v>
      </c>
    </row>
    <row r="1559" spans="1:15" s="16" customFormat="1" ht="29" x14ac:dyDescent="0.35">
      <c r="A1559" s="17" t="s">
        <v>319</v>
      </c>
      <c r="B1559" s="17" t="s">
        <v>4364</v>
      </c>
      <c r="C1559" s="17">
        <v>15189</v>
      </c>
      <c r="D1559" s="17" t="s">
        <v>4365</v>
      </c>
      <c r="E1559" s="19">
        <v>215189000061</v>
      </c>
      <c r="F1559" s="19" t="s">
        <v>4366</v>
      </c>
      <c r="G1559" s="19">
        <v>215189000061</v>
      </c>
      <c r="H1559" s="18" t="s">
        <v>4367</v>
      </c>
      <c r="I1559" s="18" t="s">
        <v>4368</v>
      </c>
      <c r="J1559" s="17" t="s">
        <v>535</v>
      </c>
      <c r="K1559" s="17">
        <v>1</v>
      </c>
      <c r="L1559" s="24">
        <v>145130</v>
      </c>
      <c r="M1559" s="20">
        <f t="shared" si="48"/>
        <v>27575</v>
      </c>
      <c r="N1559" s="24">
        <v>661224</v>
      </c>
      <c r="O1559" s="21">
        <f t="shared" si="49"/>
        <v>833929</v>
      </c>
    </row>
    <row r="1560" spans="1:15" s="16" customFormat="1" ht="43.5" x14ac:dyDescent="0.35">
      <c r="A1560" s="17" t="s">
        <v>319</v>
      </c>
      <c r="B1560" s="17" t="s">
        <v>4377</v>
      </c>
      <c r="C1560" s="17">
        <v>17042</v>
      </c>
      <c r="D1560" s="17" t="s">
        <v>4378</v>
      </c>
      <c r="E1560" s="19">
        <v>217042000107</v>
      </c>
      <c r="F1560" s="19" t="s">
        <v>4379</v>
      </c>
      <c r="G1560" s="19">
        <v>217042000107</v>
      </c>
      <c r="H1560" s="18" t="s">
        <v>4452</v>
      </c>
      <c r="I1560" s="18" t="s">
        <v>4453</v>
      </c>
      <c r="J1560" s="17" t="s">
        <v>535</v>
      </c>
      <c r="K1560" s="17">
        <v>1</v>
      </c>
      <c r="L1560" s="24">
        <v>145130</v>
      </c>
      <c r="M1560" s="20">
        <f t="shared" si="48"/>
        <v>27575</v>
      </c>
      <c r="N1560" s="24">
        <v>720935</v>
      </c>
      <c r="O1560" s="21">
        <f t="shared" si="49"/>
        <v>893640</v>
      </c>
    </row>
    <row r="1561" spans="1:15" s="16" customFormat="1" ht="58" x14ac:dyDescent="0.35">
      <c r="A1561" s="17" t="s">
        <v>319</v>
      </c>
      <c r="B1561" s="17" t="s">
        <v>4377</v>
      </c>
      <c r="C1561" s="17">
        <v>17513</v>
      </c>
      <c r="D1561" s="17" t="s">
        <v>4462</v>
      </c>
      <c r="E1561" s="19">
        <v>217513000676</v>
      </c>
      <c r="F1561" s="19" t="s">
        <v>4463</v>
      </c>
      <c r="G1561" s="19">
        <v>217513000676</v>
      </c>
      <c r="H1561" s="18" t="s">
        <v>4464</v>
      </c>
      <c r="I1561" s="18" t="s">
        <v>4465</v>
      </c>
      <c r="J1561" s="17" t="s">
        <v>535</v>
      </c>
      <c r="K1561" s="17">
        <v>1</v>
      </c>
      <c r="L1561" s="24">
        <v>145130</v>
      </c>
      <c r="M1561" s="20">
        <f t="shared" si="48"/>
        <v>27575</v>
      </c>
      <c r="N1561" s="24">
        <v>1013333</v>
      </c>
      <c r="O1561" s="21">
        <f t="shared" si="49"/>
        <v>1186038</v>
      </c>
    </row>
    <row r="1562" spans="1:15" s="16" customFormat="1" ht="29" x14ac:dyDescent="0.35">
      <c r="A1562" s="17" t="s">
        <v>319</v>
      </c>
      <c r="B1562" s="17" t="s">
        <v>4377</v>
      </c>
      <c r="C1562" s="17">
        <v>17614</v>
      </c>
      <c r="D1562" s="17" t="s">
        <v>4328</v>
      </c>
      <c r="E1562" s="19">
        <v>217614001126</v>
      </c>
      <c r="F1562" s="19" t="s">
        <v>4476</v>
      </c>
      <c r="G1562" s="19">
        <v>217614000219</v>
      </c>
      <c r="H1562" s="18" t="s">
        <v>4477</v>
      </c>
      <c r="I1562" s="18" t="s">
        <v>4478</v>
      </c>
      <c r="J1562" s="17" t="s">
        <v>535</v>
      </c>
      <c r="K1562" s="17">
        <v>1</v>
      </c>
      <c r="L1562" s="24">
        <v>145130</v>
      </c>
      <c r="M1562" s="20">
        <f t="shared" si="48"/>
        <v>27575</v>
      </c>
      <c r="N1562" s="24">
        <v>1013333</v>
      </c>
      <c r="O1562" s="21">
        <f t="shared" si="49"/>
        <v>1186038</v>
      </c>
    </row>
    <row r="1563" spans="1:15" s="16" customFormat="1" ht="43.5" x14ac:dyDescent="0.35">
      <c r="A1563" s="17" t="s">
        <v>319</v>
      </c>
      <c r="B1563" s="17" t="s">
        <v>4377</v>
      </c>
      <c r="C1563" s="17">
        <v>17614</v>
      </c>
      <c r="D1563" s="17" t="s">
        <v>4328</v>
      </c>
      <c r="E1563" s="19">
        <v>217614000880</v>
      </c>
      <c r="F1563" s="19" t="s">
        <v>4482</v>
      </c>
      <c r="G1563" s="19">
        <v>217614000880</v>
      </c>
      <c r="H1563" s="18" t="s">
        <v>4483</v>
      </c>
      <c r="I1563" s="18" t="s">
        <v>4484</v>
      </c>
      <c r="J1563" s="17" t="s">
        <v>535</v>
      </c>
      <c r="K1563" s="17">
        <v>1</v>
      </c>
      <c r="L1563" s="24">
        <v>145130</v>
      </c>
      <c r="M1563" s="20">
        <f t="shared" si="48"/>
        <v>27575</v>
      </c>
      <c r="N1563" s="24">
        <v>1013333</v>
      </c>
      <c r="O1563" s="21">
        <f t="shared" si="49"/>
        <v>1186038</v>
      </c>
    </row>
    <row r="1564" spans="1:15" s="16" customFormat="1" ht="58" x14ac:dyDescent="0.35">
      <c r="A1564" s="17" t="s">
        <v>319</v>
      </c>
      <c r="B1564" s="17" t="s">
        <v>4377</v>
      </c>
      <c r="C1564" s="17">
        <v>17614</v>
      </c>
      <c r="D1564" s="17" t="s">
        <v>4328</v>
      </c>
      <c r="E1564" s="19">
        <v>217614000588</v>
      </c>
      <c r="F1564" s="19" t="s">
        <v>4439</v>
      </c>
      <c r="G1564" s="19">
        <v>217614000588</v>
      </c>
      <c r="H1564" s="18" t="s">
        <v>4485</v>
      </c>
      <c r="I1564" s="18" t="s">
        <v>4486</v>
      </c>
      <c r="J1564" s="17" t="s">
        <v>535</v>
      </c>
      <c r="K1564" s="17">
        <v>1</v>
      </c>
      <c r="L1564" s="24">
        <v>145130</v>
      </c>
      <c r="M1564" s="20">
        <f t="shared" si="48"/>
        <v>27575</v>
      </c>
      <c r="N1564" s="24">
        <v>1013333</v>
      </c>
      <c r="O1564" s="21">
        <f t="shared" si="49"/>
        <v>1186038</v>
      </c>
    </row>
    <row r="1565" spans="1:15" s="16" customFormat="1" ht="58" x14ac:dyDescent="0.35">
      <c r="A1565" s="17" t="s">
        <v>319</v>
      </c>
      <c r="B1565" s="17" t="s">
        <v>4377</v>
      </c>
      <c r="C1565" s="17">
        <v>17665</v>
      </c>
      <c r="D1565" s="17" t="s">
        <v>4487</v>
      </c>
      <c r="E1565" s="19">
        <v>217616000399</v>
      </c>
      <c r="F1565" s="19" t="s">
        <v>4488</v>
      </c>
      <c r="G1565" s="19">
        <v>217616000399</v>
      </c>
      <c r="H1565" s="18" t="s">
        <v>4489</v>
      </c>
      <c r="I1565" s="18" t="s">
        <v>4490</v>
      </c>
      <c r="J1565" s="17" t="s">
        <v>535</v>
      </c>
      <c r="K1565" s="17">
        <v>1</v>
      </c>
      <c r="L1565" s="24">
        <v>145130</v>
      </c>
      <c r="M1565" s="20">
        <f t="shared" si="48"/>
        <v>27575</v>
      </c>
      <c r="N1565" s="24">
        <v>1013333</v>
      </c>
      <c r="O1565" s="21">
        <f t="shared" si="49"/>
        <v>1186038</v>
      </c>
    </row>
    <row r="1566" spans="1:15" s="16" customFormat="1" ht="29" x14ac:dyDescent="0.35">
      <c r="A1566" s="17" t="s">
        <v>319</v>
      </c>
      <c r="B1566" s="17" t="s">
        <v>9185</v>
      </c>
      <c r="C1566" s="17">
        <v>18094</v>
      </c>
      <c r="D1566" s="17" t="s">
        <v>4510</v>
      </c>
      <c r="E1566" s="19">
        <v>283094001937</v>
      </c>
      <c r="F1566" s="19" t="s">
        <v>4511</v>
      </c>
      <c r="G1566" s="19">
        <v>283094001937</v>
      </c>
      <c r="H1566" s="18" t="s">
        <v>2720</v>
      </c>
      <c r="I1566" s="18" t="s">
        <v>3677</v>
      </c>
      <c r="J1566" s="17" t="s">
        <v>535</v>
      </c>
      <c r="K1566" s="17">
        <v>1</v>
      </c>
      <c r="L1566" s="24">
        <v>145130</v>
      </c>
      <c r="M1566" s="20">
        <f t="shared" si="48"/>
        <v>27575</v>
      </c>
      <c r="N1566" s="24">
        <v>1013333</v>
      </c>
      <c r="O1566" s="21">
        <f t="shared" si="49"/>
        <v>1186038</v>
      </c>
    </row>
    <row r="1567" spans="1:15" s="16" customFormat="1" ht="29" x14ac:dyDescent="0.35">
      <c r="A1567" s="17" t="s">
        <v>319</v>
      </c>
      <c r="B1567" s="17" t="s">
        <v>9185</v>
      </c>
      <c r="C1567" s="17">
        <v>18029</v>
      </c>
      <c r="D1567" s="17" t="s">
        <v>4512</v>
      </c>
      <c r="E1567" s="19">
        <v>218029000803</v>
      </c>
      <c r="F1567" s="19" t="s">
        <v>4513</v>
      </c>
      <c r="G1567" s="19">
        <v>218029000803</v>
      </c>
      <c r="H1567" s="18" t="s">
        <v>2662</v>
      </c>
      <c r="I1567" s="18" t="s">
        <v>4514</v>
      </c>
      <c r="J1567" s="17" t="s">
        <v>535</v>
      </c>
      <c r="K1567" s="17">
        <v>1</v>
      </c>
      <c r="L1567" s="24">
        <v>145130</v>
      </c>
      <c r="M1567" s="20">
        <f t="shared" si="48"/>
        <v>27575</v>
      </c>
      <c r="N1567" s="24">
        <v>1013333</v>
      </c>
      <c r="O1567" s="21">
        <f t="shared" si="49"/>
        <v>1186038</v>
      </c>
    </row>
    <row r="1568" spans="1:15" s="16" customFormat="1" ht="29" x14ac:dyDescent="0.35">
      <c r="A1568" s="17" t="s">
        <v>319</v>
      </c>
      <c r="B1568" s="17" t="s">
        <v>9185</v>
      </c>
      <c r="C1568" s="17">
        <v>18256</v>
      </c>
      <c r="D1568" s="17" t="s">
        <v>4517</v>
      </c>
      <c r="E1568" s="19">
        <v>183256000633</v>
      </c>
      <c r="F1568" s="19" t="s">
        <v>4518</v>
      </c>
      <c r="G1568" s="19">
        <v>183256000633</v>
      </c>
      <c r="H1568" s="18" t="s">
        <v>1008</v>
      </c>
      <c r="I1568" s="18" t="s">
        <v>4519</v>
      </c>
      <c r="J1568" s="17" t="s">
        <v>523</v>
      </c>
      <c r="K1568" s="17">
        <v>1</v>
      </c>
      <c r="L1568" s="24">
        <v>145130</v>
      </c>
      <c r="M1568" s="20">
        <f t="shared" si="48"/>
        <v>27575</v>
      </c>
      <c r="N1568" s="24">
        <v>642026</v>
      </c>
      <c r="O1568" s="21">
        <f t="shared" si="49"/>
        <v>814731</v>
      </c>
    </row>
    <row r="1569" spans="1:15" s="16" customFormat="1" ht="29" x14ac:dyDescent="0.35">
      <c r="A1569" s="17" t="s">
        <v>319</v>
      </c>
      <c r="B1569" s="17" t="s">
        <v>9185</v>
      </c>
      <c r="C1569" s="17">
        <v>18460</v>
      </c>
      <c r="D1569" s="17" t="s">
        <v>4524</v>
      </c>
      <c r="E1569" s="19">
        <v>283765000671</v>
      </c>
      <c r="F1569" s="19" t="s">
        <v>4525</v>
      </c>
      <c r="G1569" s="19">
        <v>283765000671</v>
      </c>
      <c r="H1569" s="18" t="s">
        <v>4526</v>
      </c>
      <c r="I1569" s="18" t="s">
        <v>4527</v>
      </c>
      <c r="J1569" s="17" t="s">
        <v>535</v>
      </c>
      <c r="K1569" s="17">
        <v>1</v>
      </c>
      <c r="L1569" s="24">
        <v>145130</v>
      </c>
      <c r="M1569" s="20">
        <f t="shared" si="48"/>
        <v>27575</v>
      </c>
      <c r="N1569" s="24">
        <v>720935</v>
      </c>
      <c r="O1569" s="21">
        <f t="shared" si="49"/>
        <v>893640</v>
      </c>
    </row>
    <row r="1570" spans="1:15" s="16" customFormat="1" ht="29" x14ac:dyDescent="0.35">
      <c r="A1570" s="17" t="s">
        <v>319</v>
      </c>
      <c r="B1570" s="17" t="s">
        <v>4251</v>
      </c>
      <c r="C1570" s="17">
        <v>85010</v>
      </c>
      <c r="D1570" s="17" t="s">
        <v>4543</v>
      </c>
      <c r="E1570" s="19">
        <v>285010000038</v>
      </c>
      <c r="F1570" s="19" t="s">
        <v>4563</v>
      </c>
      <c r="G1570" s="19">
        <v>285010000038</v>
      </c>
      <c r="H1570" s="18" t="s">
        <v>4564</v>
      </c>
      <c r="I1570" s="18" t="s">
        <v>4565</v>
      </c>
      <c r="J1570" s="17" t="s">
        <v>535</v>
      </c>
      <c r="K1570" s="17">
        <v>1</v>
      </c>
      <c r="L1570" s="24">
        <v>145130</v>
      </c>
      <c r="M1570" s="20">
        <f t="shared" si="48"/>
        <v>27575</v>
      </c>
      <c r="N1570" s="24">
        <v>1035000</v>
      </c>
      <c r="O1570" s="21">
        <f t="shared" si="49"/>
        <v>1207705</v>
      </c>
    </row>
    <row r="1571" spans="1:15" s="16" customFormat="1" ht="29" x14ac:dyDescent="0.35">
      <c r="A1571" s="17" t="s">
        <v>319</v>
      </c>
      <c r="B1571" s="17" t="s">
        <v>9180</v>
      </c>
      <c r="C1571" s="17">
        <v>19050</v>
      </c>
      <c r="D1571" s="17" t="s">
        <v>4595</v>
      </c>
      <c r="E1571" s="19">
        <v>119050000637</v>
      </c>
      <c r="F1571" s="19" t="s">
        <v>4596</v>
      </c>
      <c r="G1571" s="19">
        <v>119050000637</v>
      </c>
      <c r="H1571" s="18" t="s">
        <v>4597</v>
      </c>
      <c r="I1571" s="18" t="s">
        <v>4598</v>
      </c>
      <c r="J1571" s="17" t="s">
        <v>523</v>
      </c>
      <c r="K1571" s="17">
        <v>1</v>
      </c>
      <c r="L1571" s="24">
        <v>145130</v>
      </c>
      <c r="M1571" s="20">
        <f t="shared" si="48"/>
        <v>27575</v>
      </c>
      <c r="N1571" s="24">
        <v>642026</v>
      </c>
      <c r="O1571" s="21">
        <f t="shared" si="49"/>
        <v>814731</v>
      </c>
    </row>
    <row r="1572" spans="1:15" s="16" customFormat="1" ht="29" x14ac:dyDescent="0.35">
      <c r="A1572" s="17" t="s">
        <v>319</v>
      </c>
      <c r="B1572" s="17" t="s">
        <v>9180</v>
      </c>
      <c r="C1572" s="17">
        <v>19130</v>
      </c>
      <c r="D1572" s="17" t="s">
        <v>4606</v>
      </c>
      <c r="E1572" s="19">
        <v>219130000438</v>
      </c>
      <c r="F1572" s="19" t="s">
        <v>4607</v>
      </c>
      <c r="G1572" s="19">
        <v>219130000438</v>
      </c>
      <c r="H1572" s="18" t="s">
        <v>4608</v>
      </c>
      <c r="I1572" s="18" t="s">
        <v>4609</v>
      </c>
      <c r="J1572" s="17" t="s">
        <v>535</v>
      </c>
      <c r="K1572" s="17">
        <v>1</v>
      </c>
      <c r="L1572" s="24">
        <v>145130</v>
      </c>
      <c r="M1572" s="20">
        <f t="shared" si="48"/>
        <v>27575</v>
      </c>
      <c r="N1572" s="24">
        <v>720935</v>
      </c>
      <c r="O1572" s="21">
        <f t="shared" si="49"/>
        <v>893640</v>
      </c>
    </row>
    <row r="1573" spans="1:15" s="16" customFormat="1" ht="43.5" x14ac:dyDescent="0.35">
      <c r="A1573" s="17" t="s">
        <v>319</v>
      </c>
      <c r="B1573" s="17" t="s">
        <v>9180</v>
      </c>
      <c r="C1573" s="17">
        <v>19256</v>
      </c>
      <c r="D1573" s="17" t="s">
        <v>4618</v>
      </c>
      <c r="E1573" s="19">
        <v>119256000285</v>
      </c>
      <c r="F1573" s="19" t="s">
        <v>4619</v>
      </c>
      <c r="G1573" s="19">
        <v>119256000285</v>
      </c>
      <c r="H1573" s="18" t="s">
        <v>4620</v>
      </c>
      <c r="I1573" s="18" t="s">
        <v>4621</v>
      </c>
      <c r="J1573" s="17" t="s">
        <v>523</v>
      </c>
      <c r="K1573" s="17">
        <v>1</v>
      </c>
      <c r="L1573" s="24">
        <v>145130</v>
      </c>
      <c r="M1573" s="20">
        <f t="shared" si="48"/>
        <v>27575</v>
      </c>
      <c r="N1573" s="24">
        <v>720935</v>
      </c>
      <c r="O1573" s="21">
        <f t="shared" si="49"/>
        <v>893640</v>
      </c>
    </row>
    <row r="1574" spans="1:15" s="16" customFormat="1" ht="58" x14ac:dyDescent="0.35">
      <c r="A1574" s="17" t="s">
        <v>319</v>
      </c>
      <c r="B1574" s="17" t="s">
        <v>9180</v>
      </c>
      <c r="C1574" s="17">
        <v>19397</v>
      </c>
      <c r="D1574" s="17" t="s">
        <v>4628</v>
      </c>
      <c r="E1574" s="19">
        <v>219397000399</v>
      </c>
      <c r="F1574" s="19" t="s">
        <v>4629</v>
      </c>
      <c r="G1574" s="19">
        <v>219397000399</v>
      </c>
      <c r="H1574" s="18" t="s">
        <v>4630</v>
      </c>
      <c r="I1574" s="18" t="s">
        <v>4631</v>
      </c>
      <c r="J1574" s="17" t="s">
        <v>535</v>
      </c>
      <c r="K1574" s="17">
        <v>1</v>
      </c>
      <c r="L1574" s="24">
        <v>145130</v>
      </c>
      <c r="M1574" s="20">
        <f t="shared" si="48"/>
        <v>27575</v>
      </c>
      <c r="N1574" s="24">
        <v>848652</v>
      </c>
      <c r="O1574" s="21">
        <f t="shared" si="49"/>
        <v>1021357</v>
      </c>
    </row>
    <row r="1575" spans="1:15" s="16" customFormat="1" ht="29" x14ac:dyDescent="0.35">
      <c r="A1575" s="17" t="s">
        <v>319</v>
      </c>
      <c r="B1575" s="17" t="s">
        <v>9180</v>
      </c>
      <c r="C1575" s="17">
        <v>19455</v>
      </c>
      <c r="D1575" s="17" t="s">
        <v>4632</v>
      </c>
      <c r="E1575" s="19">
        <v>119455000189</v>
      </c>
      <c r="F1575" s="19" t="s">
        <v>4633</v>
      </c>
      <c r="G1575" s="19">
        <v>119455000553</v>
      </c>
      <c r="H1575" s="18" t="s">
        <v>4634</v>
      </c>
      <c r="I1575" s="18" t="s">
        <v>4635</v>
      </c>
      <c r="J1575" s="17" t="s">
        <v>523</v>
      </c>
      <c r="K1575" s="17">
        <v>1</v>
      </c>
      <c r="L1575" s="24">
        <v>145130</v>
      </c>
      <c r="M1575" s="20">
        <f t="shared" si="48"/>
        <v>27575</v>
      </c>
      <c r="N1575" s="24">
        <v>848652</v>
      </c>
      <c r="O1575" s="21">
        <f t="shared" si="49"/>
        <v>1021357</v>
      </c>
    </row>
    <row r="1576" spans="1:15" s="16" customFormat="1" ht="29" x14ac:dyDescent="0.35">
      <c r="A1576" s="17" t="s">
        <v>319</v>
      </c>
      <c r="B1576" s="17" t="s">
        <v>4448</v>
      </c>
      <c r="C1576" s="17">
        <v>20013</v>
      </c>
      <c r="D1576" s="17" t="s">
        <v>4668</v>
      </c>
      <c r="E1576" s="19">
        <v>120013021959</v>
      </c>
      <c r="F1576" s="19" t="s">
        <v>4669</v>
      </c>
      <c r="G1576" s="19">
        <v>120013000889</v>
      </c>
      <c r="H1576" s="18" t="s">
        <v>4670</v>
      </c>
      <c r="I1576" s="18" t="s">
        <v>4671</v>
      </c>
      <c r="J1576" s="17" t="s">
        <v>523</v>
      </c>
      <c r="K1576" s="17">
        <v>1</v>
      </c>
      <c r="L1576" s="24">
        <v>145130</v>
      </c>
      <c r="M1576" s="20">
        <f t="shared" si="48"/>
        <v>27575</v>
      </c>
      <c r="N1576" s="24">
        <v>848652</v>
      </c>
      <c r="O1576" s="21">
        <f t="shared" si="49"/>
        <v>1021357</v>
      </c>
    </row>
    <row r="1577" spans="1:15" s="16" customFormat="1" ht="29" x14ac:dyDescent="0.35">
      <c r="A1577" s="17" t="s">
        <v>319</v>
      </c>
      <c r="B1577" s="17" t="s">
        <v>4448</v>
      </c>
      <c r="C1577" s="17">
        <v>20013</v>
      </c>
      <c r="D1577" s="17" t="s">
        <v>4668</v>
      </c>
      <c r="E1577" s="19">
        <v>120013021959</v>
      </c>
      <c r="F1577" s="19" t="s">
        <v>4669</v>
      </c>
      <c r="G1577" s="19">
        <v>120013001206</v>
      </c>
      <c r="H1577" s="18" t="s">
        <v>4677</v>
      </c>
      <c r="I1577" s="18" t="s">
        <v>4678</v>
      </c>
      <c r="J1577" s="17" t="s">
        <v>523</v>
      </c>
      <c r="K1577" s="17">
        <v>1</v>
      </c>
      <c r="L1577" s="24">
        <v>145130</v>
      </c>
      <c r="M1577" s="20">
        <f t="shared" si="48"/>
        <v>27575</v>
      </c>
      <c r="N1577" s="24">
        <v>848652</v>
      </c>
      <c r="O1577" s="21">
        <f t="shared" si="49"/>
        <v>1021357</v>
      </c>
    </row>
    <row r="1578" spans="1:15" s="16" customFormat="1" ht="29" x14ac:dyDescent="0.35">
      <c r="A1578" s="17" t="s">
        <v>319</v>
      </c>
      <c r="B1578" s="17" t="s">
        <v>4448</v>
      </c>
      <c r="C1578" s="17">
        <v>20013</v>
      </c>
      <c r="D1578" s="17" t="s">
        <v>4668</v>
      </c>
      <c r="E1578" s="19">
        <v>120013021959</v>
      </c>
      <c r="F1578" s="19" t="s">
        <v>4669</v>
      </c>
      <c r="G1578" s="19">
        <v>120013000498</v>
      </c>
      <c r="H1578" s="18" t="s">
        <v>4679</v>
      </c>
      <c r="I1578" s="18" t="s">
        <v>4680</v>
      </c>
      <c r="J1578" s="17" t="s">
        <v>523</v>
      </c>
      <c r="K1578" s="17">
        <v>1</v>
      </c>
      <c r="L1578" s="24">
        <v>145130</v>
      </c>
      <c r="M1578" s="20">
        <f t="shared" si="48"/>
        <v>27575</v>
      </c>
      <c r="N1578" s="24">
        <v>848652</v>
      </c>
      <c r="O1578" s="21">
        <f t="shared" si="49"/>
        <v>1021357</v>
      </c>
    </row>
    <row r="1579" spans="1:15" s="16" customFormat="1" ht="43.5" x14ac:dyDescent="0.35">
      <c r="A1579" s="17" t="s">
        <v>319</v>
      </c>
      <c r="B1579" s="17" t="s">
        <v>4448</v>
      </c>
      <c r="C1579" s="17">
        <v>20045</v>
      </c>
      <c r="D1579" s="17" t="s">
        <v>4686</v>
      </c>
      <c r="E1579" s="19">
        <v>220045000095</v>
      </c>
      <c r="F1579" s="19" t="s">
        <v>4687</v>
      </c>
      <c r="G1579" s="19">
        <v>220045000095</v>
      </c>
      <c r="H1579" s="18" t="s">
        <v>4687</v>
      </c>
      <c r="I1579" s="18" t="s">
        <v>4688</v>
      </c>
      <c r="J1579" s="17" t="s">
        <v>535</v>
      </c>
      <c r="K1579" s="17">
        <v>1</v>
      </c>
      <c r="L1579" s="24">
        <v>145130</v>
      </c>
      <c r="M1579" s="20">
        <f t="shared" si="48"/>
        <v>27575</v>
      </c>
      <c r="N1579" s="24">
        <v>848652</v>
      </c>
      <c r="O1579" s="21">
        <f t="shared" si="49"/>
        <v>1021357</v>
      </c>
    </row>
    <row r="1580" spans="1:15" s="16" customFormat="1" ht="29" x14ac:dyDescent="0.35">
      <c r="A1580" s="17" t="s">
        <v>319</v>
      </c>
      <c r="B1580" s="17" t="s">
        <v>4448</v>
      </c>
      <c r="C1580" s="17">
        <v>20621</v>
      </c>
      <c r="D1580" s="17" t="s">
        <v>4689</v>
      </c>
      <c r="E1580" s="19">
        <v>220621001108</v>
      </c>
      <c r="F1580" s="19" t="s">
        <v>4690</v>
      </c>
      <c r="G1580" s="19">
        <v>220621001108</v>
      </c>
      <c r="H1580" s="18" t="s">
        <v>4690</v>
      </c>
      <c r="I1580" s="18" t="s">
        <v>4691</v>
      </c>
      <c r="J1580" s="17" t="s">
        <v>535</v>
      </c>
      <c r="K1580" s="17">
        <v>1</v>
      </c>
      <c r="L1580" s="24">
        <v>145130</v>
      </c>
      <c r="M1580" s="20">
        <f t="shared" si="48"/>
        <v>27575</v>
      </c>
      <c r="N1580" s="24">
        <v>848652</v>
      </c>
      <c r="O1580" s="21">
        <f t="shared" si="49"/>
        <v>1021357</v>
      </c>
    </row>
    <row r="1581" spans="1:15" s="16" customFormat="1" ht="29" x14ac:dyDescent="0.35">
      <c r="A1581" s="17" t="s">
        <v>319</v>
      </c>
      <c r="B1581" s="17" t="s">
        <v>4214</v>
      </c>
      <c r="C1581" s="17">
        <v>41615</v>
      </c>
      <c r="D1581" s="17" t="s">
        <v>4840</v>
      </c>
      <c r="E1581" s="19">
        <v>241615000016</v>
      </c>
      <c r="F1581" s="19" t="s">
        <v>4841</v>
      </c>
      <c r="G1581" s="19">
        <v>241615000024</v>
      </c>
      <c r="H1581" s="18" t="s">
        <v>4842</v>
      </c>
      <c r="I1581" s="18" t="s">
        <v>4843</v>
      </c>
      <c r="J1581" s="17" t="s">
        <v>535</v>
      </c>
      <c r="K1581" s="17">
        <v>1</v>
      </c>
      <c r="L1581" s="24">
        <v>145130</v>
      </c>
      <c r="M1581" s="20">
        <f t="shared" si="48"/>
        <v>27575</v>
      </c>
      <c r="N1581" s="24">
        <v>848652</v>
      </c>
      <c r="O1581" s="21">
        <f t="shared" si="49"/>
        <v>1021357</v>
      </c>
    </row>
    <row r="1582" spans="1:15" s="16" customFormat="1" ht="29" x14ac:dyDescent="0.35">
      <c r="A1582" s="17" t="s">
        <v>319</v>
      </c>
      <c r="B1582" s="17" t="s">
        <v>9179</v>
      </c>
      <c r="C1582" s="17">
        <v>44560</v>
      </c>
      <c r="D1582" s="17" t="s">
        <v>4231</v>
      </c>
      <c r="E1582" s="19">
        <v>244560002633</v>
      </c>
      <c r="F1582" s="19" t="s">
        <v>3354</v>
      </c>
      <c r="G1582" s="19">
        <v>244560003966</v>
      </c>
      <c r="H1582" s="18" t="s">
        <v>4896</v>
      </c>
      <c r="I1582" s="18" t="s">
        <v>3356</v>
      </c>
      <c r="J1582" s="17" t="s">
        <v>535</v>
      </c>
      <c r="K1582" s="17">
        <v>1</v>
      </c>
      <c r="L1582" s="24">
        <v>145130</v>
      </c>
      <c r="M1582" s="20">
        <f t="shared" si="48"/>
        <v>27575</v>
      </c>
      <c r="N1582" s="24">
        <v>848652</v>
      </c>
      <c r="O1582" s="21">
        <f t="shared" si="49"/>
        <v>1021357</v>
      </c>
    </row>
    <row r="1583" spans="1:15" s="16" customFormat="1" ht="29" x14ac:dyDescent="0.35">
      <c r="A1583" s="17" t="s">
        <v>319</v>
      </c>
      <c r="B1583" s="17" t="s">
        <v>737</v>
      </c>
      <c r="C1583" s="17">
        <v>23417</v>
      </c>
      <c r="D1583" s="17" t="s">
        <v>4360</v>
      </c>
      <c r="E1583" s="19">
        <v>223417001386</v>
      </c>
      <c r="F1583" s="19" t="s">
        <v>4934</v>
      </c>
      <c r="G1583" s="19">
        <v>223417001386</v>
      </c>
      <c r="H1583" s="18" t="s">
        <v>4935</v>
      </c>
      <c r="I1583" s="18" t="s">
        <v>4936</v>
      </c>
      <c r="J1583" s="17" t="s">
        <v>535</v>
      </c>
      <c r="K1583" s="17">
        <v>1</v>
      </c>
      <c r="L1583" s="24">
        <v>145130</v>
      </c>
      <c r="M1583" s="20">
        <f t="shared" si="48"/>
        <v>27575</v>
      </c>
      <c r="N1583" s="24">
        <v>848652</v>
      </c>
      <c r="O1583" s="21">
        <f t="shared" si="49"/>
        <v>1021357</v>
      </c>
    </row>
    <row r="1584" spans="1:15" s="16" customFormat="1" ht="29" x14ac:dyDescent="0.35">
      <c r="A1584" s="17" t="s">
        <v>319</v>
      </c>
      <c r="B1584" s="17" t="s">
        <v>737</v>
      </c>
      <c r="C1584" s="17">
        <v>23417</v>
      </c>
      <c r="D1584" s="17" t="s">
        <v>4360</v>
      </c>
      <c r="E1584" s="19">
        <v>223417002072</v>
      </c>
      <c r="F1584" s="19" t="s">
        <v>4937</v>
      </c>
      <c r="G1584" s="19">
        <v>223417002072</v>
      </c>
      <c r="H1584" s="18" t="s">
        <v>4938</v>
      </c>
      <c r="I1584" s="18" t="s">
        <v>4939</v>
      </c>
      <c r="J1584" s="17" t="s">
        <v>535</v>
      </c>
      <c r="K1584" s="17">
        <v>1</v>
      </c>
      <c r="L1584" s="24">
        <v>145130</v>
      </c>
      <c r="M1584" s="20">
        <f t="shared" si="48"/>
        <v>27575</v>
      </c>
      <c r="N1584" s="24">
        <v>848652</v>
      </c>
      <c r="O1584" s="21">
        <f t="shared" si="49"/>
        <v>1021357</v>
      </c>
    </row>
    <row r="1585" spans="1:15" s="16" customFormat="1" ht="29" x14ac:dyDescent="0.35">
      <c r="A1585" s="17" t="s">
        <v>319</v>
      </c>
      <c r="B1585" s="17" t="s">
        <v>737</v>
      </c>
      <c r="C1585" s="17">
        <v>23417</v>
      </c>
      <c r="D1585" s="17" t="s">
        <v>4360</v>
      </c>
      <c r="E1585" s="19">
        <v>223417003028</v>
      </c>
      <c r="F1585" s="19" t="s">
        <v>4940</v>
      </c>
      <c r="G1585" s="19">
        <v>223417003028</v>
      </c>
      <c r="H1585" s="18" t="s">
        <v>4941</v>
      </c>
      <c r="I1585" s="18" t="s">
        <v>4942</v>
      </c>
      <c r="J1585" s="17" t="s">
        <v>535</v>
      </c>
      <c r="K1585" s="17">
        <v>1</v>
      </c>
      <c r="L1585" s="24">
        <v>145130</v>
      </c>
      <c r="M1585" s="20">
        <f t="shared" si="48"/>
        <v>27575</v>
      </c>
      <c r="N1585" s="24">
        <v>848652</v>
      </c>
      <c r="O1585" s="21">
        <f t="shared" si="49"/>
        <v>1021357</v>
      </c>
    </row>
    <row r="1586" spans="1:15" s="16" customFormat="1" ht="29" x14ac:dyDescent="0.35">
      <c r="A1586" s="17" t="s">
        <v>319</v>
      </c>
      <c r="B1586" s="17" t="s">
        <v>816</v>
      </c>
      <c r="C1586" s="17">
        <v>50150</v>
      </c>
      <c r="D1586" s="17" t="s">
        <v>4955</v>
      </c>
      <c r="E1586" s="19">
        <v>250150000072</v>
      </c>
      <c r="F1586" s="19" t="s">
        <v>4956</v>
      </c>
      <c r="G1586" s="19">
        <v>250150000072</v>
      </c>
      <c r="H1586" s="18" t="s">
        <v>4957</v>
      </c>
      <c r="I1586" s="18" t="s">
        <v>4958</v>
      </c>
      <c r="J1586" s="17" t="s">
        <v>535</v>
      </c>
      <c r="K1586" s="17">
        <v>1</v>
      </c>
      <c r="L1586" s="24">
        <v>145130</v>
      </c>
      <c r="M1586" s="20">
        <f t="shared" si="48"/>
        <v>27575</v>
      </c>
      <c r="N1586" s="24">
        <v>848652</v>
      </c>
      <c r="O1586" s="21">
        <f t="shared" si="49"/>
        <v>1021357</v>
      </c>
    </row>
    <row r="1587" spans="1:15" s="16" customFormat="1" ht="29" x14ac:dyDescent="0.35">
      <c r="A1587" s="17" t="s">
        <v>319</v>
      </c>
      <c r="B1587" s="17" t="s">
        <v>9185</v>
      </c>
      <c r="C1587" s="17">
        <v>18001</v>
      </c>
      <c r="D1587" s="17" t="s">
        <v>4959</v>
      </c>
      <c r="E1587" s="19">
        <v>183001000931</v>
      </c>
      <c r="F1587" s="19" t="s">
        <v>4968</v>
      </c>
      <c r="G1587" s="19">
        <v>183001000834</v>
      </c>
      <c r="H1587" s="18" t="s">
        <v>2875</v>
      </c>
      <c r="I1587" s="18" t="s">
        <v>4969</v>
      </c>
      <c r="J1587" s="17" t="s">
        <v>523</v>
      </c>
      <c r="K1587" s="17">
        <v>1</v>
      </c>
      <c r="L1587" s="24">
        <v>145130</v>
      </c>
      <c r="M1587" s="20">
        <f t="shared" si="48"/>
        <v>27575</v>
      </c>
      <c r="N1587" s="24">
        <v>848652</v>
      </c>
      <c r="O1587" s="21">
        <f t="shared" si="49"/>
        <v>1021357</v>
      </c>
    </row>
    <row r="1588" spans="1:15" s="16" customFormat="1" ht="29" x14ac:dyDescent="0.35">
      <c r="A1588" s="17" t="s">
        <v>319</v>
      </c>
      <c r="B1588" s="17" t="s">
        <v>9185</v>
      </c>
      <c r="C1588" s="17">
        <v>18001</v>
      </c>
      <c r="D1588" s="17" t="s">
        <v>4959</v>
      </c>
      <c r="E1588" s="19">
        <v>118001003152</v>
      </c>
      <c r="F1588" s="19" t="s">
        <v>4970</v>
      </c>
      <c r="G1588" s="19">
        <v>118001003152</v>
      </c>
      <c r="H1588" s="18" t="s">
        <v>4971</v>
      </c>
      <c r="I1588" s="18" t="s">
        <v>4972</v>
      </c>
      <c r="J1588" s="17" t="s">
        <v>523</v>
      </c>
      <c r="K1588" s="17">
        <v>1</v>
      </c>
      <c r="L1588" s="24">
        <v>145130</v>
      </c>
      <c r="M1588" s="20">
        <f t="shared" si="48"/>
        <v>27575</v>
      </c>
      <c r="N1588" s="24">
        <v>848652</v>
      </c>
      <c r="O1588" s="21">
        <f t="shared" si="49"/>
        <v>1021357</v>
      </c>
    </row>
    <row r="1589" spans="1:15" s="16" customFormat="1" ht="29" x14ac:dyDescent="0.35">
      <c r="A1589" s="17" t="s">
        <v>319</v>
      </c>
      <c r="B1589" s="17" t="s">
        <v>852</v>
      </c>
      <c r="C1589" s="17">
        <v>54172</v>
      </c>
      <c r="D1589" s="17" t="s">
        <v>4988</v>
      </c>
      <c r="E1589" s="19">
        <v>254172000233</v>
      </c>
      <c r="F1589" s="19" t="s">
        <v>4989</v>
      </c>
      <c r="G1589" s="19">
        <v>254172000233</v>
      </c>
      <c r="H1589" s="18" t="s">
        <v>4990</v>
      </c>
      <c r="I1589" s="18" t="s">
        <v>4991</v>
      </c>
      <c r="J1589" s="17" t="s">
        <v>535</v>
      </c>
      <c r="K1589" s="17">
        <v>1</v>
      </c>
      <c r="L1589" s="24">
        <v>145130</v>
      </c>
      <c r="M1589" s="20">
        <f t="shared" si="48"/>
        <v>27575</v>
      </c>
      <c r="N1589" s="24">
        <v>848652</v>
      </c>
      <c r="O1589" s="21">
        <f t="shared" si="49"/>
        <v>1021357</v>
      </c>
    </row>
    <row r="1590" spans="1:15" s="16" customFormat="1" ht="29" x14ac:dyDescent="0.35">
      <c r="A1590" s="17" t="s">
        <v>319</v>
      </c>
      <c r="B1590" s="17" t="s">
        <v>4075</v>
      </c>
      <c r="C1590" s="17">
        <v>95001</v>
      </c>
      <c r="D1590" s="17" t="s">
        <v>5008</v>
      </c>
      <c r="E1590" s="19">
        <v>295001001451</v>
      </c>
      <c r="F1590" s="19" t="s">
        <v>5012</v>
      </c>
      <c r="G1590" s="19">
        <v>295001000098</v>
      </c>
      <c r="H1590" s="18" t="s">
        <v>5013</v>
      </c>
      <c r="I1590" s="18" t="s">
        <v>5014</v>
      </c>
      <c r="J1590" s="17" t="s">
        <v>535</v>
      </c>
      <c r="K1590" s="17">
        <v>1</v>
      </c>
      <c r="L1590" s="24">
        <v>145130</v>
      </c>
      <c r="M1590" s="20">
        <f t="shared" si="48"/>
        <v>27575</v>
      </c>
      <c r="N1590" s="24">
        <v>848652</v>
      </c>
      <c r="O1590" s="21">
        <f t="shared" si="49"/>
        <v>1021357</v>
      </c>
    </row>
    <row r="1591" spans="1:15" s="16" customFormat="1" ht="43.5" x14ac:dyDescent="0.35">
      <c r="A1591" s="17" t="s">
        <v>319</v>
      </c>
      <c r="B1591" s="17" t="s">
        <v>5000</v>
      </c>
      <c r="C1591" s="17">
        <v>94001</v>
      </c>
      <c r="D1591" s="17" t="s">
        <v>5023</v>
      </c>
      <c r="E1591" s="19">
        <v>194001000496</v>
      </c>
      <c r="F1591" s="19" t="s">
        <v>5024</v>
      </c>
      <c r="G1591" s="19">
        <v>194001000496</v>
      </c>
      <c r="H1591" s="18" t="s">
        <v>5025</v>
      </c>
      <c r="I1591" s="18" t="s">
        <v>5026</v>
      </c>
      <c r="J1591" s="17" t="s">
        <v>523</v>
      </c>
      <c r="K1591" s="17">
        <v>1</v>
      </c>
      <c r="L1591" s="24">
        <v>145130</v>
      </c>
      <c r="M1591" s="20">
        <f t="shared" si="48"/>
        <v>27575</v>
      </c>
      <c r="N1591" s="24">
        <v>848652</v>
      </c>
      <c r="O1591" s="21">
        <f t="shared" si="49"/>
        <v>1021357</v>
      </c>
    </row>
    <row r="1592" spans="1:15" s="16" customFormat="1" ht="43.5" x14ac:dyDescent="0.35">
      <c r="A1592" s="17" t="s">
        <v>319</v>
      </c>
      <c r="B1592" s="17" t="s">
        <v>4075</v>
      </c>
      <c r="C1592" s="17">
        <v>95001</v>
      </c>
      <c r="D1592" s="17" t="s">
        <v>5008</v>
      </c>
      <c r="E1592" s="19">
        <v>195001002011</v>
      </c>
      <c r="F1592" s="19" t="s">
        <v>5034</v>
      </c>
      <c r="G1592" s="19">
        <v>195001002011</v>
      </c>
      <c r="H1592" s="18" t="s">
        <v>5035</v>
      </c>
      <c r="I1592" s="18" t="s">
        <v>5036</v>
      </c>
      <c r="J1592" s="17" t="s">
        <v>523</v>
      </c>
      <c r="K1592" s="17">
        <v>1</v>
      </c>
      <c r="L1592" s="24">
        <v>145130</v>
      </c>
      <c r="M1592" s="20">
        <f t="shared" si="48"/>
        <v>27575</v>
      </c>
      <c r="N1592" s="24">
        <v>848652</v>
      </c>
      <c r="O1592" s="21">
        <f t="shared" si="49"/>
        <v>1021357</v>
      </c>
    </row>
    <row r="1593" spans="1:15" s="16" customFormat="1" ht="58" x14ac:dyDescent="0.35">
      <c r="A1593" s="17" t="s">
        <v>319</v>
      </c>
      <c r="B1593" s="17" t="s">
        <v>9180</v>
      </c>
      <c r="C1593" s="17">
        <v>19001</v>
      </c>
      <c r="D1593" s="17" t="s">
        <v>5043</v>
      </c>
      <c r="E1593" s="19">
        <v>219001800215</v>
      </c>
      <c r="F1593" s="19" t="s">
        <v>5044</v>
      </c>
      <c r="G1593" s="19">
        <v>219001800215</v>
      </c>
      <c r="H1593" s="18" t="s">
        <v>5045</v>
      </c>
      <c r="I1593" s="18" t="s">
        <v>5046</v>
      </c>
      <c r="J1593" s="17" t="s">
        <v>535</v>
      </c>
      <c r="K1593" s="17">
        <v>1</v>
      </c>
      <c r="L1593" s="24">
        <v>145130</v>
      </c>
      <c r="M1593" s="20">
        <f t="shared" si="48"/>
        <v>27575</v>
      </c>
      <c r="N1593" s="24">
        <v>848652</v>
      </c>
      <c r="O1593" s="21">
        <f t="shared" si="49"/>
        <v>1021357</v>
      </c>
    </row>
    <row r="1594" spans="1:15" s="16" customFormat="1" ht="43.5" x14ac:dyDescent="0.35">
      <c r="A1594" s="17" t="s">
        <v>319</v>
      </c>
      <c r="B1594" s="17" t="s">
        <v>737</v>
      </c>
      <c r="C1594" s="17">
        <v>23660</v>
      </c>
      <c r="D1594" s="17" t="s">
        <v>4259</v>
      </c>
      <c r="E1594" s="19">
        <v>223660001611</v>
      </c>
      <c r="F1594" s="19" t="s">
        <v>5079</v>
      </c>
      <c r="G1594" s="19">
        <v>223660001611</v>
      </c>
      <c r="H1594" s="18" t="s">
        <v>5080</v>
      </c>
      <c r="I1594" s="18" t="s">
        <v>5081</v>
      </c>
      <c r="J1594" s="17" t="s">
        <v>535</v>
      </c>
      <c r="K1594" s="17">
        <v>1</v>
      </c>
      <c r="L1594" s="24">
        <v>145130</v>
      </c>
      <c r="M1594" s="20">
        <f t="shared" si="48"/>
        <v>27575</v>
      </c>
      <c r="N1594" s="24">
        <v>848652</v>
      </c>
      <c r="O1594" s="21">
        <f t="shared" si="49"/>
        <v>1021357</v>
      </c>
    </row>
    <row r="1595" spans="1:15" s="16" customFormat="1" ht="58" x14ac:dyDescent="0.35">
      <c r="A1595" s="17" t="s">
        <v>319</v>
      </c>
      <c r="B1595" s="17" t="s">
        <v>5094</v>
      </c>
      <c r="C1595" s="17">
        <v>88001</v>
      </c>
      <c r="D1595" s="17" t="s">
        <v>5096</v>
      </c>
      <c r="E1595" s="19">
        <v>288001000431</v>
      </c>
      <c r="F1595" s="19" t="s">
        <v>5097</v>
      </c>
      <c r="G1595" s="19">
        <v>288001000431</v>
      </c>
      <c r="H1595" s="18" t="s">
        <v>5097</v>
      </c>
      <c r="I1595" s="18" t="s">
        <v>5098</v>
      </c>
      <c r="J1595" s="17" t="s">
        <v>535</v>
      </c>
      <c r="K1595" s="17">
        <v>1</v>
      </c>
      <c r="L1595" s="24">
        <v>145130</v>
      </c>
      <c r="M1595" s="20">
        <f t="shared" si="48"/>
        <v>27575</v>
      </c>
      <c r="N1595" s="24">
        <v>848652</v>
      </c>
      <c r="O1595" s="21">
        <f t="shared" si="49"/>
        <v>1021357</v>
      </c>
    </row>
    <row r="1596" spans="1:15" s="16" customFormat="1" ht="43.5" x14ac:dyDescent="0.35">
      <c r="A1596" s="17" t="s">
        <v>319</v>
      </c>
      <c r="B1596" s="17" t="s">
        <v>9179</v>
      </c>
      <c r="C1596" s="17">
        <v>44279</v>
      </c>
      <c r="D1596" s="17" t="s">
        <v>4748</v>
      </c>
      <c r="E1596" s="19">
        <v>144279000392</v>
      </c>
      <c r="F1596" s="19" t="s">
        <v>5099</v>
      </c>
      <c r="G1596" s="19">
        <v>144279000392</v>
      </c>
      <c r="H1596" s="18" t="s">
        <v>5100</v>
      </c>
      <c r="I1596" s="18" t="s">
        <v>5101</v>
      </c>
      <c r="J1596" s="17" t="s">
        <v>523</v>
      </c>
      <c r="K1596" s="17">
        <v>1</v>
      </c>
      <c r="L1596" s="24">
        <v>145130</v>
      </c>
      <c r="M1596" s="20">
        <f t="shared" si="48"/>
        <v>27575</v>
      </c>
      <c r="N1596" s="24">
        <v>848652</v>
      </c>
      <c r="O1596" s="21">
        <f t="shared" si="49"/>
        <v>1021357</v>
      </c>
    </row>
    <row r="1597" spans="1:15" s="16" customFormat="1" ht="58" x14ac:dyDescent="0.35">
      <c r="A1597" s="17" t="s">
        <v>319</v>
      </c>
      <c r="B1597" s="17" t="s">
        <v>9179</v>
      </c>
      <c r="C1597" s="17">
        <v>44279</v>
      </c>
      <c r="D1597" s="17" t="s">
        <v>4748</v>
      </c>
      <c r="E1597" s="19">
        <v>144279000635</v>
      </c>
      <c r="F1597" s="19" t="s">
        <v>5102</v>
      </c>
      <c r="G1597" s="19">
        <v>144279000635</v>
      </c>
      <c r="H1597" s="18" t="s">
        <v>5103</v>
      </c>
      <c r="I1597" s="18" t="s">
        <v>5104</v>
      </c>
      <c r="J1597" s="17" t="s">
        <v>523</v>
      </c>
      <c r="K1597" s="17">
        <v>1</v>
      </c>
      <c r="L1597" s="24">
        <v>145130</v>
      </c>
      <c r="M1597" s="20">
        <f t="shared" si="48"/>
        <v>27575</v>
      </c>
      <c r="N1597" s="24">
        <v>848652</v>
      </c>
      <c r="O1597" s="21">
        <f t="shared" si="49"/>
        <v>1021357</v>
      </c>
    </row>
    <row r="1598" spans="1:15" s="16" customFormat="1" ht="43.5" x14ac:dyDescent="0.35">
      <c r="A1598" s="17" t="s">
        <v>319</v>
      </c>
      <c r="B1598" s="17" t="s">
        <v>9179</v>
      </c>
      <c r="C1598" s="17">
        <v>44279</v>
      </c>
      <c r="D1598" s="17" t="s">
        <v>4748</v>
      </c>
      <c r="E1598" s="19">
        <v>144279000287</v>
      </c>
      <c r="F1598" s="19" t="s">
        <v>5105</v>
      </c>
      <c r="G1598" s="19">
        <v>144279000287</v>
      </c>
      <c r="H1598" s="18" t="s">
        <v>5106</v>
      </c>
      <c r="I1598" s="18" t="s">
        <v>5107</v>
      </c>
      <c r="J1598" s="17" t="s">
        <v>523</v>
      </c>
      <c r="K1598" s="17">
        <v>1</v>
      </c>
      <c r="L1598" s="24">
        <v>145130</v>
      </c>
      <c r="M1598" s="20">
        <f t="shared" si="48"/>
        <v>27575</v>
      </c>
      <c r="N1598" s="24">
        <v>848652</v>
      </c>
      <c r="O1598" s="21">
        <f t="shared" si="49"/>
        <v>1021357</v>
      </c>
    </row>
    <row r="1599" spans="1:15" s="16" customFormat="1" ht="29" x14ac:dyDescent="0.35">
      <c r="A1599" s="17" t="s">
        <v>319</v>
      </c>
      <c r="B1599" s="17" t="s">
        <v>9179</v>
      </c>
      <c r="C1599" s="17">
        <v>44650</v>
      </c>
      <c r="D1599" s="17" t="s">
        <v>4614</v>
      </c>
      <c r="E1599" s="19">
        <v>244650000516</v>
      </c>
      <c r="F1599" s="19" t="s">
        <v>5122</v>
      </c>
      <c r="G1599" s="19">
        <v>244650000516</v>
      </c>
      <c r="H1599" s="18" t="s">
        <v>5123</v>
      </c>
      <c r="I1599" s="18" t="s">
        <v>5124</v>
      </c>
      <c r="J1599" s="17" t="s">
        <v>535</v>
      </c>
      <c r="K1599" s="17">
        <v>1</v>
      </c>
      <c r="L1599" s="24">
        <v>145130</v>
      </c>
      <c r="M1599" s="20">
        <f t="shared" si="48"/>
        <v>27575</v>
      </c>
      <c r="N1599" s="24">
        <v>848652</v>
      </c>
      <c r="O1599" s="21">
        <f t="shared" si="49"/>
        <v>1021357</v>
      </c>
    </row>
    <row r="1600" spans="1:15" s="16" customFormat="1" ht="29" x14ac:dyDescent="0.35">
      <c r="A1600" s="17" t="s">
        <v>319</v>
      </c>
      <c r="B1600" s="17" t="s">
        <v>4831</v>
      </c>
      <c r="C1600" s="17">
        <v>47288</v>
      </c>
      <c r="D1600" s="17" t="s">
        <v>5165</v>
      </c>
      <c r="E1600" s="19">
        <v>147288000094</v>
      </c>
      <c r="F1600" s="19" t="s">
        <v>5169</v>
      </c>
      <c r="G1600" s="19">
        <v>147288000094</v>
      </c>
      <c r="H1600" s="18" t="s">
        <v>5170</v>
      </c>
      <c r="I1600" s="18" t="s">
        <v>5171</v>
      </c>
      <c r="J1600" s="17" t="s">
        <v>523</v>
      </c>
      <c r="K1600" s="17">
        <v>1</v>
      </c>
      <c r="L1600" s="24">
        <v>145130</v>
      </c>
      <c r="M1600" s="20">
        <f t="shared" si="48"/>
        <v>27575</v>
      </c>
      <c r="N1600" s="24">
        <v>848652</v>
      </c>
      <c r="O1600" s="21">
        <f t="shared" si="49"/>
        <v>1021357</v>
      </c>
    </row>
    <row r="1601" spans="1:15" s="16" customFormat="1" ht="29" x14ac:dyDescent="0.35">
      <c r="A1601" s="17" t="s">
        <v>319</v>
      </c>
      <c r="B1601" s="17" t="s">
        <v>4411</v>
      </c>
      <c r="C1601" s="17">
        <v>68500</v>
      </c>
      <c r="D1601" s="17" t="s">
        <v>5204</v>
      </c>
      <c r="E1601" s="19">
        <v>268500000255</v>
      </c>
      <c r="F1601" s="19" t="s">
        <v>5205</v>
      </c>
      <c r="G1601" s="19">
        <v>268500000255</v>
      </c>
      <c r="H1601" s="18" t="s">
        <v>5205</v>
      </c>
      <c r="I1601" s="18" t="s">
        <v>5206</v>
      </c>
      <c r="J1601" s="17" t="s">
        <v>535</v>
      </c>
      <c r="K1601" s="17">
        <v>1</v>
      </c>
      <c r="L1601" s="24">
        <v>145130</v>
      </c>
      <c r="M1601" s="20">
        <f t="shared" si="48"/>
        <v>27575</v>
      </c>
      <c r="N1601" s="24">
        <v>848652</v>
      </c>
      <c r="O1601" s="21">
        <f t="shared" si="49"/>
        <v>1021357</v>
      </c>
    </row>
    <row r="1602" spans="1:15" s="16" customFormat="1" ht="43.5" x14ac:dyDescent="0.35">
      <c r="A1602" s="17" t="s">
        <v>319</v>
      </c>
      <c r="B1602" s="17" t="s">
        <v>832</v>
      </c>
      <c r="C1602" s="17">
        <v>52621</v>
      </c>
      <c r="D1602" s="17" t="s">
        <v>4428</v>
      </c>
      <c r="E1602" s="19">
        <v>252621000224</v>
      </c>
      <c r="F1602" s="19" t="s">
        <v>4429</v>
      </c>
      <c r="G1602" s="19">
        <v>252621000224</v>
      </c>
      <c r="H1602" s="18" t="s">
        <v>5230</v>
      </c>
      <c r="I1602" s="18" t="s">
        <v>5231</v>
      </c>
      <c r="J1602" s="17" t="s">
        <v>535</v>
      </c>
      <c r="K1602" s="17">
        <v>1</v>
      </c>
      <c r="L1602" s="24">
        <v>145130</v>
      </c>
      <c r="M1602" s="20">
        <f t="shared" si="48"/>
        <v>27575</v>
      </c>
      <c r="N1602" s="24">
        <v>848652</v>
      </c>
      <c r="O1602" s="21">
        <f t="shared" si="49"/>
        <v>1021357</v>
      </c>
    </row>
    <row r="1603" spans="1:15" s="16" customFormat="1" ht="29" x14ac:dyDescent="0.35">
      <c r="A1603" s="17" t="s">
        <v>319</v>
      </c>
      <c r="B1603" s="17" t="s">
        <v>832</v>
      </c>
      <c r="C1603" s="17">
        <v>52621</v>
      </c>
      <c r="D1603" s="17" t="s">
        <v>4428</v>
      </c>
      <c r="E1603" s="19">
        <v>252621000224</v>
      </c>
      <c r="F1603" s="19" t="s">
        <v>4429</v>
      </c>
      <c r="G1603" s="19">
        <v>252621000046</v>
      </c>
      <c r="H1603" s="18" t="s">
        <v>5232</v>
      </c>
      <c r="I1603" s="18" t="s">
        <v>5233</v>
      </c>
      <c r="J1603" s="17" t="s">
        <v>535</v>
      </c>
      <c r="K1603" s="17">
        <v>1</v>
      </c>
      <c r="L1603" s="24">
        <v>145130</v>
      </c>
      <c r="M1603" s="20">
        <f t="shared" si="48"/>
        <v>27575</v>
      </c>
      <c r="N1603" s="24">
        <v>848652</v>
      </c>
      <c r="O1603" s="21">
        <f t="shared" si="49"/>
        <v>1021357</v>
      </c>
    </row>
    <row r="1604" spans="1:15" s="16" customFormat="1" ht="58" x14ac:dyDescent="0.35">
      <c r="A1604" s="17" t="s">
        <v>319</v>
      </c>
      <c r="B1604" s="17" t="s">
        <v>832</v>
      </c>
      <c r="C1604" s="17">
        <v>52687</v>
      </c>
      <c r="D1604" s="17" t="s">
        <v>5262</v>
      </c>
      <c r="E1604" s="19">
        <v>252687000225</v>
      </c>
      <c r="F1604" s="19" t="s">
        <v>5263</v>
      </c>
      <c r="G1604" s="19">
        <v>252687000225</v>
      </c>
      <c r="H1604" s="18" t="s">
        <v>5264</v>
      </c>
      <c r="I1604" s="18" t="s">
        <v>5265</v>
      </c>
      <c r="J1604" s="17" t="s">
        <v>535</v>
      </c>
      <c r="K1604" s="17">
        <v>1</v>
      </c>
      <c r="L1604" s="24">
        <v>145130</v>
      </c>
      <c r="M1604" s="20">
        <f t="shared" si="48"/>
        <v>27575</v>
      </c>
      <c r="N1604" s="24">
        <v>848652</v>
      </c>
      <c r="O1604" s="21">
        <f t="shared" si="49"/>
        <v>1021357</v>
      </c>
    </row>
    <row r="1605" spans="1:15" s="16" customFormat="1" ht="29" x14ac:dyDescent="0.35">
      <c r="A1605" s="17" t="s">
        <v>319</v>
      </c>
      <c r="B1605" s="17" t="s">
        <v>4296</v>
      </c>
      <c r="C1605" s="17">
        <v>73870</v>
      </c>
      <c r="D1605" s="17" t="s">
        <v>5266</v>
      </c>
      <c r="E1605" s="19">
        <v>273870000371</v>
      </c>
      <c r="F1605" s="19" t="s">
        <v>5267</v>
      </c>
      <c r="G1605" s="19">
        <v>273870000371</v>
      </c>
      <c r="H1605" s="18" t="s">
        <v>5268</v>
      </c>
      <c r="I1605" s="18" t="s">
        <v>1109</v>
      </c>
      <c r="J1605" s="17" t="s">
        <v>535</v>
      </c>
      <c r="K1605" s="17">
        <v>1</v>
      </c>
      <c r="L1605" s="24">
        <v>145130</v>
      </c>
      <c r="M1605" s="20">
        <f t="shared" si="48"/>
        <v>27575</v>
      </c>
      <c r="N1605" s="24">
        <v>848652</v>
      </c>
      <c r="O1605" s="21">
        <f t="shared" si="49"/>
        <v>1021357</v>
      </c>
    </row>
    <row r="1606" spans="1:15" s="16" customFormat="1" ht="43.5" x14ac:dyDescent="0.35">
      <c r="A1606" s="17" t="s">
        <v>319</v>
      </c>
      <c r="B1606" s="17" t="s">
        <v>832</v>
      </c>
      <c r="C1606" s="17">
        <v>52427</v>
      </c>
      <c r="D1606" s="17" t="s">
        <v>5273</v>
      </c>
      <c r="E1606" s="19">
        <v>152427000626</v>
      </c>
      <c r="F1606" s="19" t="s">
        <v>5274</v>
      </c>
      <c r="G1606" s="19">
        <v>152427000626</v>
      </c>
      <c r="H1606" s="18" t="s">
        <v>5275</v>
      </c>
      <c r="I1606" s="18" t="s">
        <v>5276</v>
      </c>
      <c r="J1606" s="17" t="s">
        <v>523</v>
      </c>
      <c r="K1606" s="17">
        <v>1</v>
      </c>
      <c r="L1606" s="24">
        <v>145130</v>
      </c>
      <c r="M1606" s="20">
        <f t="shared" si="48"/>
        <v>27575</v>
      </c>
      <c r="N1606" s="24">
        <v>848652</v>
      </c>
      <c r="O1606" s="21">
        <f t="shared" si="49"/>
        <v>1021357</v>
      </c>
    </row>
    <row r="1607" spans="1:15" s="16" customFormat="1" ht="43.5" x14ac:dyDescent="0.35">
      <c r="A1607" s="17" t="s">
        <v>319</v>
      </c>
      <c r="B1607" s="17" t="s">
        <v>4296</v>
      </c>
      <c r="C1607" s="17">
        <v>73483</v>
      </c>
      <c r="D1607" s="17" t="s">
        <v>5277</v>
      </c>
      <c r="E1607" s="19">
        <v>273483000142</v>
      </c>
      <c r="F1607" s="19" t="s">
        <v>4865</v>
      </c>
      <c r="G1607" s="19">
        <v>273483000142</v>
      </c>
      <c r="H1607" s="18" t="s">
        <v>5278</v>
      </c>
      <c r="I1607" s="18" t="s">
        <v>3698</v>
      </c>
      <c r="J1607" s="17" t="s">
        <v>535</v>
      </c>
      <c r="K1607" s="17">
        <v>1</v>
      </c>
      <c r="L1607" s="24">
        <v>145130</v>
      </c>
      <c r="M1607" s="20">
        <f t="shared" ref="M1607:M1670" si="50">ROUND(L1607*0.19,0)</f>
        <v>27575</v>
      </c>
      <c r="N1607" s="24">
        <v>848652</v>
      </c>
      <c r="O1607" s="21">
        <f t="shared" ref="O1607:O1670" si="51">+L1607+M1607+N1607</f>
        <v>1021357</v>
      </c>
    </row>
    <row r="1608" spans="1:15" s="16" customFormat="1" ht="29" x14ac:dyDescent="0.35">
      <c r="A1608" s="17" t="s">
        <v>319</v>
      </c>
      <c r="B1608" s="17" t="s">
        <v>852</v>
      </c>
      <c r="C1608" s="17">
        <v>54344</v>
      </c>
      <c r="D1608" s="17" t="s">
        <v>5302</v>
      </c>
      <c r="E1608" s="19">
        <v>154344000465</v>
      </c>
      <c r="F1608" s="19" t="s">
        <v>5303</v>
      </c>
      <c r="G1608" s="19">
        <v>154344000465</v>
      </c>
      <c r="H1608" s="18" t="s">
        <v>5304</v>
      </c>
      <c r="I1608" s="18" t="s">
        <v>5305</v>
      </c>
      <c r="J1608" s="17" t="s">
        <v>523</v>
      </c>
      <c r="K1608" s="17">
        <v>1</v>
      </c>
      <c r="L1608" s="24">
        <v>145130</v>
      </c>
      <c r="M1608" s="20">
        <f t="shared" si="50"/>
        <v>27575</v>
      </c>
      <c r="N1608" s="24">
        <v>848652</v>
      </c>
      <c r="O1608" s="21">
        <f t="shared" si="51"/>
        <v>1021357</v>
      </c>
    </row>
    <row r="1609" spans="1:15" s="16" customFormat="1" ht="29" x14ac:dyDescent="0.35">
      <c r="A1609" s="17" t="s">
        <v>319</v>
      </c>
      <c r="B1609" s="17" t="s">
        <v>852</v>
      </c>
      <c r="C1609" s="17">
        <v>54670</v>
      </c>
      <c r="D1609" s="17" t="s">
        <v>5306</v>
      </c>
      <c r="E1609" s="19">
        <v>154670000025</v>
      </c>
      <c r="F1609" s="19" t="s">
        <v>5307</v>
      </c>
      <c r="G1609" s="19">
        <v>154670000025</v>
      </c>
      <c r="H1609" s="18" t="s">
        <v>5307</v>
      </c>
      <c r="I1609" s="18" t="s">
        <v>5308</v>
      </c>
      <c r="J1609" s="17" t="s">
        <v>523</v>
      </c>
      <c r="K1609" s="17">
        <v>1</v>
      </c>
      <c r="L1609" s="24">
        <v>145130</v>
      </c>
      <c r="M1609" s="20">
        <f t="shared" si="50"/>
        <v>27575</v>
      </c>
      <c r="N1609" s="24">
        <v>848652</v>
      </c>
      <c r="O1609" s="21">
        <f t="shared" si="51"/>
        <v>1021357</v>
      </c>
    </row>
    <row r="1610" spans="1:15" s="16" customFormat="1" ht="29" x14ac:dyDescent="0.35">
      <c r="A1610" s="17" t="s">
        <v>319</v>
      </c>
      <c r="B1610" s="17" t="s">
        <v>852</v>
      </c>
      <c r="C1610" s="17">
        <v>54720</v>
      </c>
      <c r="D1610" s="17" t="s">
        <v>5309</v>
      </c>
      <c r="E1610" s="19">
        <v>154720000315</v>
      </c>
      <c r="F1610" s="19" t="s">
        <v>5310</v>
      </c>
      <c r="G1610" s="19">
        <v>154720000315</v>
      </c>
      <c r="H1610" s="18" t="s">
        <v>5310</v>
      </c>
      <c r="I1610" s="18" t="s">
        <v>5311</v>
      </c>
      <c r="J1610" s="17" t="s">
        <v>523</v>
      </c>
      <c r="K1610" s="17">
        <v>1</v>
      </c>
      <c r="L1610" s="24">
        <v>145130</v>
      </c>
      <c r="M1610" s="20">
        <f t="shared" si="50"/>
        <v>27575</v>
      </c>
      <c r="N1610" s="24">
        <v>848652</v>
      </c>
      <c r="O1610" s="21">
        <f t="shared" si="51"/>
        <v>1021357</v>
      </c>
    </row>
    <row r="1611" spans="1:15" s="16" customFormat="1" ht="29" x14ac:dyDescent="0.35">
      <c r="A1611" s="17" t="s">
        <v>319</v>
      </c>
      <c r="B1611" s="17" t="s">
        <v>852</v>
      </c>
      <c r="C1611" s="17">
        <v>54800</v>
      </c>
      <c r="D1611" s="17" t="s">
        <v>5312</v>
      </c>
      <c r="E1611" s="19">
        <v>154800001142</v>
      </c>
      <c r="F1611" s="19" t="s">
        <v>5313</v>
      </c>
      <c r="G1611" s="19">
        <v>154800001142</v>
      </c>
      <c r="H1611" s="18" t="s">
        <v>5313</v>
      </c>
      <c r="I1611" s="18" t="s">
        <v>5314</v>
      </c>
      <c r="J1611" s="17" t="s">
        <v>523</v>
      </c>
      <c r="K1611" s="17">
        <v>1</v>
      </c>
      <c r="L1611" s="24">
        <v>145130</v>
      </c>
      <c r="M1611" s="20">
        <f t="shared" si="50"/>
        <v>27575</v>
      </c>
      <c r="N1611" s="24">
        <v>848652</v>
      </c>
      <c r="O1611" s="21">
        <f t="shared" si="51"/>
        <v>1021357</v>
      </c>
    </row>
    <row r="1612" spans="1:15" s="16" customFormat="1" ht="29" x14ac:dyDescent="0.35">
      <c r="A1612" s="17" t="s">
        <v>319</v>
      </c>
      <c r="B1612" s="17" t="s">
        <v>852</v>
      </c>
      <c r="C1612" s="17">
        <v>54810</v>
      </c>
      <c r="D1612" s="17" t="s">
        <v>5315</v>
      </c>
      <c r="E1612" s="19">
        <v>254810001862</v>
      </c>
      <c r="F1612" s="19" t="s">
        <v>5318</v>
      </c>
      <c r="G1612" s="19">
        <v>254810001862</v>
      </c>
      <c r="H1612" s="18" t="s">
        <v>5319</v>
      </c>
      <c r="I1612" s="18" t="s">
        <v>5320</v>
      </c>
      <c r="J1612" s="17" t="s">
        <v>535</v>
      </c>
      <c r="K1612" s="17">
        <v>1</v>
      </c>
      <c r="L1612" s="24">
        <v>145130</v>
      </c>
      <c r="M1612" s="20">
        <f t="shared" si="50"/>
        <v>27575</v>
      </c>
      <c r="N1612" s="24">
        <v>848652</v>
      </c>
      <c r="O1612" s="21">
        <f t="shared" si="51"/>
        <v>1021357</v>
      </c>
    </row>
    <row r="1613" spans="1:15" s="16" customFormat="1" ht="29" x14ac:dyDescent="0.35">
      <c r="A1613" s="17" t="s">
        <v>319</v>
      </c>
      <c r="B1613" s="17" t="s">
        <v>852</v>
      </c>
      <c r="C1613" s="17">
        <v>54800</v>
      </c>
      <c r="D1613" s="17" t="s">
        <v>5312</v>
      </c>
      <c r="E1613" s="19">
        <v>254800001104</v>
      </c>
      <c r="F1613" s="19" t="s">
        <v>5321</v>
      </c>
      <c r="G1613" s="19">
        <v>254800001104</v>
      </c>
      <c r="H1613" s="18" t="s">
        <v>3514</v>
      </c>
      <c r="I1613" s="18" t="s">
        <v>5322</v>
      </c>
      <c r="J1613" s="17" t="s">
        <v>535</v>
      </c>
      <c r="K1613" s="17">
        <v>1</v>
      </c>
      <c r="L1613" s="24">
        <v>145130</v>
      </c>
      <c r="M1613" s="20">
        <f t="shared" si="50"/>
        <v>27575</v>
      </c>
      <c r="N1613" s="24">
        <v>848652</v>
      </c>
      <c r="O1613" s="21">
        <f t="shared" si="51"/>
        <v>1021357</v>
      </c>
    </row>
    <row r="1614" spans="1:15" s="16" customFormat="1" ht="43.5" x14ac:dyDescent="0.35">
      <c r="A1614" s="17" t="s">
        <v>319</v>
      </c>
      <c r="B1614" s="17" t="s">
        <v>4241</v>
      </c>
      <c r="C1614" s="17">
        <v>86001</v>
      </c>
      <c r="D1614" s="17" t="s">
        <v>4242</v>
      </c>
      <c r="E1614" s="19">
        <v>286001003543</v>
      </c>
      <c r="F1614" s="19" t="s">
        <v>5357</v>
      </c>
      <c r="G1614" s="19">
        <v>286001003543</v>
      </c>
      <c r="H1614" s="18" t="s">
        <v>5358</v>
      </c>
      <c r="I1614" s="18" t="s">
        <v>5359</v>
      </c>
      <c r="J1614" s="17" t="s">
        <v>535</v>
      </c>
      <c r="K1614" s="17">
        <v>1</v>
      </c>
      <c r="L1614" s="24">
        <v>145130</v>
      </c>
      <c r="M1614" s="20">
        <f t="shared" si="50"/>
        <v>27575</v>
      </c>
      <c r="N1614" s="24">
        <v>848652</v>
      </c>
      <c r="O1614" s="21">
        <f t="shared" si="51"/>
        <v>1021357</v>
      </c>
    </row>
    <row r="1615" spans="1:15" s="16" customFormat="1" ht="29" x14ac:dyDescent="0.35">
      <c r="A1615" s="17" t="s">
        <v>319</v>
      </c>
      <c r="B1615" s="17" t="s">
        <v>4241</v>
      </c>
      <c r="C1615" s="17">
        <v>86001</v>
      </c>
      <c r="D1615" s="17" t="s">
        <v>4242</v>
      </c>
      <c r="E1615" s="19">
        <v>186001000248</v>
      </c>
      <c r="F1615" s="19" t="s">
        <v>5363</v>
      </c>
      <c r="G1615" s="19">
        <v>186001003565</v>
      </c>
      <c r="H1615" s="18" t="s">
        <v>5364</v>
      </c>
      <c r="I1615" s="18" t="s">
        <v>5365</v>
      </c>
      <c r="J1615" s="17" t="s">
        <v>523</v>
      </c>
      <c r="K1615" s="17">
        <v>1</v>
      </c>
      <c r="L1615" s="24">
        <v>145130</v>
      </c>
      <c r="M1615" s="20">
        <f t="shared" si="50"/>
        <v>27575</v>
      </c>
      <c r="N1615" s="24">
        <v>848652</v>
      </c>
      <c r="O1615" s="21">
        <f t="shared" si="51"/>
        <v>1021357</v>
      </c>
    </row>
    <row r="1616" spans="1:15" s="16" customFormat="1" ht="29" x14ac:dyDescent="0.35">
      <c r="A1616" s="17" t="s">
        <v>319</v>
      </c>
      <c r="B1616" s="17" t="s">
        <v>4214</v>
      </c>
      <c r="C1616" s="17">
        <v>41551</v>
      </c>
      <c r="D1616" s="17" t="s">
        <v>4289</v>
      </c>
      <c r="E1616" s="19">
        <v>441551001012</v>
      </c>
      <c r="F1616" s="19" t="s">
        <v>4290</v>
      </c>
      <c r="G1616" s="19">
        <v>141551002791</v>
      </c>
      <c r="H1616" s="18" t="s">
        <v>5366</v>
      </c>
      <c r="I1616" s="18" t="s">
        <v>5367</v>
      </c>
      <c r="J1616" s="17" t="s">
        <v>535</v>
      </c>
      <c r="K1616" s="17">
        <v>1</v>
      </c>
      <c r="L1616" s="24">
        <v>145130</v>
      </c>
      <c r="M1616" s="20">
        <f t="shared" si="50"/>
        <v>27575</v>
      </c>
      <c r="N1616" s="24">
        <v>940000</v>
      </c>
      <c r="O1616" s="21">
        <f t="shared" si="51"/>
        <v>1112705</v>
      </c>
    </row>
    <row r="1617" spans="1:15" s="16" customFormat="1" ht="29" x14ac:dyDescent="0.35">
      <c r="A1617" s="17" t="s">
        <v>319</v>
      </c>
      <c r="B1617" s="17" t="s">
        <v>4241</v>
      </c>
      <c r="C1617" s="17">
        <v>86573</v>
      </c>
      <c r="D1617" s="17" t="s">
        <v>5402</v>
      </c>
      <c r="E1617" s="19">
        <v>186573000371</v>
      </c>
      <c r="F1617" s="19" t="s">
        <v>5403</v>
      </c>
      <c r="G1617" s="19">
        <v>186573004619</v>
      </c>
      <c r="H1617" s="18" t="s">
        <v>5404</v>
      </c>
      <c r="I1617" s="18" t="s">
        <v>5405</v>
      </c>
      <c r="J1617" s="17" t="s">
        <v>523</v>
      </c>
      <c r="K1617" s="17">
        <v>1</v>
      </c>
      <c r="L1617" s="24">
        <v>145130</v>
      </c>
      <c r="M1617" s="20">
        <f t="shared" si="50"/>
        <v>27575</v>
      </c>
      <c r="N1617" s="24">
        <v>940000</v>
      </c>
      <c r="O1617" s="21">
        <f t="shared" si="51"/>
        <v>1112705</v>
      </c>
    </row>
    <row r="1618" spans="1:15" s="16" customFormat="1" ht="43.5" x14ac:dyDescent="0.35">
      <c r="A1618" s="17" t="s">
        <v>319</v>
      </c>
      <c r="B1618" s="17" t="s">
        <v>4241</v>
      </c>
      <c r="C1618" s="17">
        <v>86568</v>
      </c>
      <c r="D1618" s="17" t="s">
        <v>4566</v>
      </c>
      <c r="E1618" s="19">
        <v>286568000472</v>
      </c>
      <c r="F1618" s="19" t="s">
        <v>5418</v>
      </c>
      <c r="G1618" s="19">
        <v>286568000472</v>
      </c>
      <c r="H1618" s="18" t="s">
        <v>5419</v>
      </c>
      <c r="I1618" s="18" t="s">
        <v>5420</v>
      </c>
      <c r="J1618" s="17" t="s">
        <v>535</v>
      </c>
      <c r="K1618" s="17">
        <v>1</v>
      </c>
      <c r="L1618" s="24">
        <v>145130</v>
      </c>
      <c r="M1618" s="20">
        <f t="shared" si="50"/>
        <v>27575</v>
      </c>
      <c r="N1618" s="24">
        <v>940000</v>
      </c>
      <c r="O1618" s="21">
        <f t="shared" si="51"/>
        <v>1112705</v>
      </c>
    </row>
    <row r="1619" spans="1:15" s="16" customFormat="1" ht="43.5" x14ac:dyDescent="0.35">
      <c r="A1619" s="17" t="s">
        <v>319</v>
      </c>
      <c r="B1619" s="17" t="s">
        <v>4241</v>
      </c>
      <c r="C1619" s="17">
        <v>86568</v>
      </c>
      <c r="D1619" s="17" t="s">
        <v>4566</v>
      </c>
      <c r="E1619" s="19">
        <v>186568005577</v>
      </c>
      <c r="F1619" s="19" t="s">
        <v>5421</v>
      </c>
      <c r="G1619" s="19">
        <v>186568005577</v>
      </c>
      <c r="H1619" s="18" t="s">
        <v>5422</v>
      </c>
      <c r="I1619" s="18" t="s">
        <v>5423</v>
      </c>
      <c r="J1619" s="17" t="s">
        <v>523</v>
      </c>
      <c r="K1619" s="17">
        <v>1</v>
      </c>
      <c r="L1619" s="24">
        <v>145130</v>
      </c>
      <c r="M1619" s="20">
        <f t="shared" si="50"/>
        <v>27575</v>
      </c>
      <c r="N1619" s="24">
        <v>840784</v>
      </c>
      <c r="O1619" s="21">
        <f t="shared" si="51"/>
        <v>1013489</v>
      </c>
    </row>
    <row r="1620" spans="1:15" s="16" customFormat="1" ht="43.5" x14ac:dyDescent="0.35">
      <c r="A1620" s="17" t="s">
        <v>319</v>
      </c>
      <c r="B1620" s="17" t="s">
        <v>4241</v>
      </c>
      <c r="C1620" s="17">
        <v>86757</v>
      </c>
      <c r="D1620" s="17" t="s">
        <v>5424</v>
      </c>
      <c r="E1620" s="19">
        <v>286865003677</v>
      </c>
      <c r="F1620" s="19" t="s">
        <v>5425</v>
      </c>
      <c r="G1620" s="19">
        <v>286865003677</v>
      </c>
      <c r="H1620" s="18" t="s">
        <v>5426</v>
      </c>
      <c r="I1620" s="18" t="s">
        <v>5427</v>
      </c>
      <c r="J1620" s="17" t="s">
        <v>523</v>
      </c>
      <c r="K1620" s="17">
        <v>1</v>
      </c>
      <c r="L1620" s="24">
        <v>145130</v>
      </c>
      <c r="M1620" s="20">
        <f t="shared" si="50"/>
        <v>27575</v>
      </c>
      <c r="N1620" s="24">
        <v>840784</v>
      </c>
      <c r="O1620" s="21">
        <f t="shared" si="51"/>
        <v>1013489</v>
      </c>
    </row>
    <row r="1621" spans="1:15" s="16" customFormat="1" ht="29" x14ac:dyDescent="0.35">
      <c r="A1621" s="17" t="s">
        <v>319</v>
      </c>
      <c r="B1621" s="17" t="s">
        <v>4831</v>
      </c>
      <c r="C1621" s="17">
        <v>47001</v>
      </c>
      <c r="D1621" s="17" t="s">
        <v>4832</v>
      </c>
      <c r="E1621" s="19">
        <v>247001000239</v>
      </c>
      <c r="F1621" s="19" t="s">
        <v>5479</v>
      </c>
      <c r="G1621" s="19">
        <v>247001001961</v>
      </c>
      <c r="H1621" s="18" t="s">
        <v>5480</v>
      </c>
      <c r="I1621" s="18" t="s">
        <v>5481</v>
      </c>
      <c r="J1621" s="17" t="s">
        <v>535</v>
      </c>
      <c r="K1621" s="17">
        <v>1</v>
      </c>
      <c r="L1621" s="24">
        <v>145130</v>
      </c>
      <c r="M1621" s="20">
        <f t="shared" si="50"/>
        <v>27575</v>
      </c>
      <c r="N1621" s="24">
        <v>840784</v>
      </c>
      <c r="O1621" s="21">
        <f t="shared" si="51"/>
        <v>1013489</v>
      </c>
    </row>
    <row r="1622" spans="1:15" s="16" customFormat="1" ht="43.5" x14ac:dyDescent="0.35">
      <c r="A1622" s="17" t="s">
        <v>319</v>
      </c>
      <c r="B1622" s="17" t="s">
        <v>5526</v>
      </c>
      <c r="C1622" s="17">
        <v>70418</v>
      </c>
      <c r="D1622" s="17" t="s">
        <v>5534</v>
      </c>
      <c r="E1622" s="19">
        <v>170418000441</v>
      </c>
      <c r="F1622" s="19" t="s">
        <v>5535</v>
      </c>
      <c r="G1622" s="19">
        <v>170418000441</v>
      </c>
      <c r="H1622" s="18" t="s">
        <v>5536</v>
      </c>
      <c r="I1622" s="18" t="s">
        <v>5537</v>
      </c>
      <c r="J1622" s="17" t="s">
        <v>535</v>
      </c>
      <c r="K1622" s="17">
        <v>1</v>
      </c>
      <c r="L1622" s="24">
        <v>145130</v>
      </c>
      <c r="M1622" s="20">
        <f t="shared" si="50"/>
        <v>27575</v>
      </c>
      <c r="N1622" s="24">
        <v>840784</v>
      </c>
      <c r="O1622" s="21">
        <f t="shared" si="51"/>
        <v>1013489</v>
      </c>
    </row>
    <row r="1623" spans="1:15" s="16" customFormat="1" ht="43.5" x14ac:dyDescent="0.35">
      <c r="A1623" s="17" t="s">
        <v>319</v>
      </c>
      <c r="B1623" s="17" t="s">
        <v>4296</v>
      </c>
      <c r="C1623" s="17">
        <v>73168</v>
      </c>
      <c r="D1623" s="17" t="s">
        <v>5555</v>
      </c>
      <c r="E1623" s="19">
        <v>173168000121</v>
      </c>
      <c r="F1623" s="19" t="s">
        <v>5556</v>
      </c>
      <c r="G1623" s="19">
        <v>173168000121</v>
      </c>
      <c r="H1623" s="18" t="s">
        <v>5557</v>
      </c>
      <c r="I1623" s="18" t="s">
        <v>5558</v>
      </c>
      <c r="J1623" s="17" t="s">
        <v>523</v>
      </c>
      <c r="K1623" s="17">
        <v>1</v>
      </c>
      <c r="L1623" s="24">
        <v>145130</v>
      </c>
      <c r="M1623" s="20">
        <f t="shared" si="50"/>
        <v>27575</v>
      </c>
      <c r="N1623" s="24">
        <v>840784</v>
      </c>
      <c r="O1623" s="21">
        <f t="shared" si="51"/>
        <v>1013489</v>
      </c>
    </row>
    <row r="1624" spans="1:15" s="16" customFormat="1" ht="43.5" x14ac:dyDescent="0.35">
      <c r="A1624" s="17" t="s">
        <v>319</v>
      </c>
      <c r="B1624" s="17" t="s">
        <v>4338</v>
      </c>
      <c r="C1624" s="17">
        <v>76736</v>
      </c>
      <c r="D1624" s="17" t="s">
        <v>5571</v>
      </c>
      <c r="E1624" s="19">
        <v>476736000258</v>
      </c>
      <c r="F1624" s="19" t="s">
        <v>5572</v>
      </c>
      <c r="G1624" s="19">
        <v>476736000258</v>
      </c>
      <c r="H1624" s="18" t="s">
        <v>5573</v>
      </c>
      <c r="I1624" s="18" t="s">
        <v>5574</v>
      </c>
      <c r="J1624" s="17" t="s">
        <v>535</v>
      </c>
      <c r="K1624" s="17">
        <v>1</v>
      </c>
      <c r="L1624" s="24">
        <v>145130</v>
      </c>
      <c r="M1624" s="20">
        <f t="shared" si="50"/>
        <v>27575</v>
      </c>
      <c r="N1624" s="24">
        <v>840784</v>
      </c>
      <c r="O1624" s="21">
        <f t="shared" si="51"/>
        <v>1013489</v>
      </c>
    </row>
    <row r="1625" spans="1:15" s="16" customFormat="1" ht="29" x14ac:dyDescent="0.35">
      <c r="A1625" s="17" t="s">
        <v>319</v>
      </c>
      <c r="B1625" s="17" t="s">
        <v>4296</v>
      </c>
      <c r="C1625" s="17">
        <v>73555</v>
      </c>
      <c r="D1625" s="17" t="s">
        <v>5583</v>
      </c>
      <c r="E1625" s="19">
        <v>173555000016</v>
      </c>
      <c r="F1625" s="19" t="s">
        <v>5584</v>
      </c>
      <c r="G1625" s="19">
        <v>173555000016</v>
      </c>
      <c r="H1625" s="18" t="s">
        <v>5585</v>
      </c>
      <c r="I1625" s="18" t="s">
        <v>5586</v>
      </c>
      <c r="J1625" s="17" t="s">
        <v>523</v>
      </c>
      <c r="K1625" s="17">
        <v>1</v>
      </c>
      <c r="L1625" s="24">
        <v>145130</v>
      </c>
      <c r="M1625" s="20">
        <f t="shared" si="50"/>
        <v>27575</v>
      </c>
      <c r="N1625" s="24">
        <v>840784</v>
      </c>
      <c r="O1625" s="21">
        <f t="shared" si="51"/>
        <v>1013489</v>
      </c>
    </row>
    <row r="1626" spans="1:15" s="16" customFormat="1" ht="43.5" x14ac:dyDescent="0.35">
      <c r="A1626" s="17" t="s">
        <v>319</v>
      </c>
      <c r="B1626" s="17" t="s">
        <v>4296</v>
      </c>
      <c r="C1626" s="17">
        <v>73616</v>
      </c>
      <c r="D1626" s="17" t="s">
        <v>5391</v>
      </c>
      <c r="E1626" s="19">
        <v>273616000141</v>
      </c>
      <c r="F1626" s="19" t="s">
        <v>3722</v>
      </c>
      <c r="G1626" s="19">
        <v>273616000141</v>
      </c>
      <c r="H1626" s="18" t="s">
        <v>5587</v>
      </c>
      <c r="I1626" s="18" t="s">
        <v>5588</v>
      </c>
      <c r="J1626" s="17" t="s">
        <v>535</v>
      </c>
      <c r="K1626" s="17">
        <v>1</v>
      </c>
      <c r="L1626" s="24">
        <v>145130</v>
      </c>
      <c r="M1626" s="20">
        <f t="shared" si="50"/>
        <v>27575</v>
      </c>
      <c r="N1626" s="24">
        <v>840784</v>
      </c>
      <c r="O1626" s="21">
        <f t="shared" si="51"/>
        <v>1013489</v>
      </c>
    </row>
    <row r="1627" spans="1:15" s="16" customFormat="1" ht="43.5" x14ac:dyDescent="0.35">
      <c r="A1627" s="17" t="s">
        <v>319</v>
      </c>
      <c r="B1627" s="17" t="s">
        <v>4296</v>
      </c>
      <c r="C1627" s="17">
        <v>73168</v>
      </c>
      <c r="D1627" s="17" t="s">
        <v>5555</v>
      </c>
      <c r="E1627" s="19">
        <v>173168000113</v>
      </c>
      <c r="F1627" s="19" t="s">
        <v>5599</v>
      </c>
      <c r="G1627" s="19">
        <v>173168000113</v>
      </c>
      <c r="H1627" s="18" t="s">
        <v>5600</v>
      </c>
      <c r="I1627" s="18" t="s">
        <v>5601</v>
      </c>
      <c r="J1627" s="17" t="s">
        <v>523</v>
      </c>
      <c r="K1627" s="17">
        <v>1</v>
      </c>
      <c r="L1627" s="24">
        <v>145130</v>
      </c>
      <c r="M1627" s="20">
        <f t="shared" si="50"/>
        <v>27575</v>
      </c>
      <c r="N1627" s="24">
        <v>840784</v>
      </c>
      <c r="O1627" s="21">
        <f t="shared" si="51"/>
        <v>1013489</v>
      </c>
    </row>
    <row r="1628" spans="1:15" s="16" customFormat="1" ht="29" x14ac:dyDescent="0.35">
      <c r="A1628" s="17" t="s">
        <v>319</v>
      </c>
      <c r="B1628" s="17" t="s">
        <v>5526</v>
      </c>
      <c r="C1628" s="17">
        <v>70678</v>
      </c>
      <c r="D1628" s="17" t="s">
        <v>5714</v>
      </c>
      <c r="E1628" s="19">
        <v>270678000229</v>
      </c>
      <c r="F1628" s="19" t="s">
        <v>5715</v>
      </c>
      <c r="G1628" s="19">
        <v>270678000229</v>
      </c>
      <c r="H1628" s="18" t="s">
        <v>5716</v>
      </c>
      <c r="I1628" s="18" t="s">
        <v>5717</v>
      </c>
      <c r="J1628" s="17" t="s">
        <v>535</v>
      </c>
      <c r="K1628" s="17">
        <v>1</v>
      </c>
      <c r="L1628" s="24">
        <v>145130</v>
      </c>
      <c r="M1628" s="20">
        <f t="shared" si="50"/>
        <v>27575</v>
      </c>
      <c r="N1628" s="24">
        <v>661224</v>
      </c>
      <c r="O1628" s="21">
        <f t="shared" si="51"/>
        <v>833929</v>
      </c>
    </row>
    <row r="1629" spans="1:15" s="16" customFormat="1" ht="29" x14ac:dyDescent="0.35">
      <c r="A1629" s="17" t="s">
        <v>319</v>
      </c>
      <c r="B1629" s="17" t="s">
        <v>9180</v>
      </c>
      <c r="C1629" s="17">
        <v>19100</v>
      </c>
      <c r="D1629" s="17" t="s">
        <v>4236</v>
      </c>
      <c r="E1629" s="19">
        <v>219100002584</v>
      </c>
      <c r="F1629" s="19" t="s">
        <v>5725</v>
      </c>
      <c r="G1629" s="19">
        <v>219100002584</v>
      </c>
      <c r="H1629" s="18" t="s">
        <v>5726</v>
      </c>
      <c r="I1629" s="18" t="s">
        <v>5727</v>
      </c>
      <c r="J1629" s="17" t="s">
        <v>535</v>
      </c>
      <c r="K1629" s="17">
        <v>1</v>
      </c>
      <c r="L1629" s="24">
        <v>145130</v>
      </c>
      <c r="M1629" s="20">
        <f t="shared" si="50"/>
        <v>27575</v>
      </c>
      <c r="N1629" s="24">
        <v>661224</v>
      </c>
      <c r="O1629" s="21">
        <f t="shared" si="51"/>
        <v>833929</v>
      </c>
    </row>
    <row r="1630" spans="1:15" s="16" customFormat="1" ht="29" x14ac:dyDescent="0.35">
      <c r="A1630" s="17" t="s">
        <v>325</v>
      </c>
      <c r="B1630" s="17" t="s">
        <v>1022</v>
      </c>
      <c r="C1630" s="17">
        <v>18001</v>
      </c>
      <c r="D1630" s="17" t="s">
        <v>1023</v>
      </c>
      <c r="E1630" s="19">
        <v>183001000940</v>
      </c>
      <c r="F1630" s="19" t="s">
        <v>858</v>
      </c>
      <c r="G1630" s="19">
        <v>183001000940</v>
      </c>
      <c r="H1630" s="18" t="s">
        <v>858</v>
      </c>
      <c r="I1630" s="18" t="s">
        <v>1024</v>
      </c>
      <c r="J1630" s="17" t="s">
        <v>523</v>
      </c>
      <c r="K1630" s="17">
        <v>1</v>
      </c>
      <c r="L1630" s="24">
        <v>145130</v>
      </c>
      <c r="M1630" s="20">
        <f t="shared" si="50"/>
        <v>27575</v>
      </c>
      <c r="N1630" s="24">
        <v>661224</v>
      </c>
      <c r="O1630" s="21">
        <f t="shared" si="51"/>
        <v>833929</v>
      </c>
    </row>
    <row r="1631" spans="1:15" s="16" customFormat="1" ht="43.5" x14ac:dyDescent="0.35">
      <c r="A1631" s="17" t="s">
        <v>325</v>
      </c>
      <c r="B1631" s="17" t="s">
        <v>1030</v>
      </c>
      <c r="C1631" s="17">
        <v>91001</v>
      </c>
      <c r="D1631" s="17" t="s">
        <v>4203</v>
      </c>
      <c r="E1631" s="19">
        <v>291001000629</v>
      </c>
      <c r="F1631" s="19" t="s">
        <v>3997</v>
      </c>
      <c r="G1631" s="19">
        <v>291001000629</v>
      </c>
      <c r="H1631" s="18" t="s">
        <v>4204</v>
      </c>
      <c r="I1631" s="18" t="s">
        <v>4205</v>
      </c>
      <c r="J1631" s="17" t="s">
        <v>535</v>
      </c>
      <c r="K1631" s="17">
        <v>1</v>
      </c>
      <c r="L1631" s="24">
        <v>145130</v>
      </c>
      <c r="M1631" s="20">
        <f t="shared" si="50"/>
        <v>27575</v>
      </c>
      <c r="N1631" s="24">
        <v>661224</v>
      </c>
      <c r="O1631" s="21">
        <f t="shared" si="51"/>
        <v>833929</v>
      </c>
    </row>
    <row r="1632" spans="1:15" s="16" customFormat="1" ht="29" x14ac:dyDescent="0.35">
      <c r="A1632" s="17" t="s">
        <v>325</v>
      </c>
      <c r="B1632" s="17" t="s">
        <v>520</v>
      </c>
      <c r="C1632" s="17">
        <v>5120</v>
      </c>
      <c r="D1632" s="17" t="s">
        <v>1396</v>
      </c>
      <c r="E1632" s="19">
        <v>105120000345</v>
      </c>
      <c r="F1632" s="19" t="s">
        <v>4206</v>
      </c>
      <c r="G1632" s="19">
        <v>105120001716</v>
      </c>
      <c r="H1632" s="18" t="s">
        <v>2529</v>
      </c>
      <c r="I1632" s="18" t="s">
        <v>4207</v>
      </c>
      <c r="J1632" s="17" t="s">
        <v>523</v>
      </c>
      <c r="K1632" s="17">
        <v>1</v>
      </c>
      <c r="L1632" s="24">
        <v>145130</v>
      </c>
      <c r="M1632" s="20">
        <f t="shared" si="50"/>
        <v>27575</v>
      </c>
      <c r="N1632" s="24">
        <v>661224</v>
      </c>
      <c r="O1632" s="21">
        <f t="shared" si="51"/>
        <v>833929</v>
      </c>
    </row>
    <row r="1633" spans="1:15" s="16" customFormat="1" ht="29" x14ac:dyDescent="0.35">
      <c r="A1633" s="17" t="s">
        <v>325</v>
      </c>
      <c r="B1633" s="17" t="s">
        <v>520</v>
      </c>
      <c r="C1633" s="17">
        <v>5120</v>
      </c>
      <c r="D1633" s="17" t="s">
        <v>1396</v>
      </c>
      <c r="E1633" s="19">
        <v>105120000345</v>
      </c>
      <c r="F1633" s="19" t="s">
        <v>4206</v>
      </c>
      <c r="G1633" s="19">
        <v>105120000531</v>
      </c>
      <c r="H1633" s="18" t="s">
        <v>4208</v>
      </c>
      <c r="I1633" s="18" t="s">
        <v>4209</v>
      </c>
      <c r="J1633" s="17" t="s">
        <v>523</v>
      </c>
      <c r="K1633" s="17">
        <v>1</v>
      </c>
      <c r="L1633" s="24">
        <v>145130</v>
      </c>
      <c r="M1633" s="20">
        <f t="shared" si="50"/>
        <v>27575</v>
      </c>
      <c r="N1633" s="24">
        <v>661224</v>
      </c>
      <c r="O1633" s="21">
        <f t="shared" si="51"/>
        <v>833929</v>
      </c>
    </row>
    <row r="1634" spans="1:15" s="16" customFormat="1" ht="29" x14ac:dyDescent="0.35">
      <c r="A1634" s="17" t="s">
        <v>325</v>
      </c>
      <c r="B1634" s="17" t="s">
        <v>4251</v>
      </c>
      <c r="C1634" s="17">
        <v>85001</v>
      </c>
      <c r="D1634" s="17" t="s">
        <v>4252</v>
      </c>
      <c r="E1634" s="19">
        <v>285001003580</v>
      </c>
      <c r="F1634" s="19" t="s">
        <v>4256</v>
      </c>
      <c r="G1634" s="19">
        <v>285001003580</v>
      </c>
      <c r="H1634" s="18" t="s">
        <v>4257</v>
      </c>
      <c r="I1634" s="18" t="s">
        <v>4258</v>
      </c>
      <c r="J1634" s="17" t="s">
        <v>535</v>
      </c>
      <c r="K1634" s="17">
        <v>1</v>
      </c>
      <c r="L1634" s="24">
        <v>145130</v>
      </c>
      <c r="M1634" s="20">
        <f t="shared" si="50"/>
        <v>27575</v>
      </c>
      <c r="N1634" s="24">
        <v>661224</v>
      </c>
      <c r="O1634" s="21">
        <f t="shared" si="51"/>
        <v>833929</v>
      </c>
    </row>
    <row r="1635" spans="1:15" s="16" customFormat="1" ht="29" x14ac:dyDescent="0.35">
      <c r="A1635" s="17" t="s">
        <v>325</v>
      </c>
      <c r="B1635" s="17" t="s">
        <v>4269</v>
      </c>
      <c r="C1635" s="17">
        <v>81736</v>
      </c>
      <c r="D1635" s="17" t="s">
        <v>4277</v>
      </c>
      <c r="E1635" s="19">
        <v>181736001491</v>
      </c>
      <c r="F1635" s="19" t="s">
        <v>4278</v>
      </c>
      <c r="G1635" s="19">
        <v>181736001491</v>
      </c>
      <c r="H1635" s="18" t="s">
        <v>4279</v>
      </c>
      <c r="I1635" s="18" t="s">
        <v>4280</v>
      </c>
      <c r="J1635" s="17" t="s">
        <v>523</v>
      </c>
      <c r="K1635" s="17">
        <v>1</v>
      </c>
      <c r="L1635" s="24">
        <v>145130</v>
      </c>
      <c r="M1635" s="20">
        <f t="shared" si="50"/>
        <v>27575</v>
      </c>
      <c r="N1635" s="24">
        <v>661224</v>
      </c>
      <c r="O1635" s="21">
        <f t="shared" si="51"/>
        <v>833929</v>
      </c>
    </row>
    <row r="1636" spans="1:15" s="16" customFormat="1" ht="29" x14ac:dyDescent="0.35">
      <c r="A1636" s="17" t="s">
        <v>325</v>
      </c>
      <c r="B1636" s="17" t="s">
        <v>4281</v>
      </c>
      <c r="C1636" s="17">
        <v>8421</v>
      </c>
      <c r="D1636" s="17" t="s">
        <v>4282</v>
      </c>
      <c r="E1636" s="19">
        <v>208421000051</v>
      </c>
      <c r="F1636" s="19" t="s">
        <v>4283</v>
      </c>
      <c r="G1636" s="19">
        <v>208421800031</v>
      </c>
      <c r="H1636" s="18" t="s">
        <v>4284</v>
      </c>
      <c r="I1636" s="18" t="s">
        <v>4285</v>
      </c>
      <c r="J1636" s="17" t="s">
        <v>535</v>
      </c>
      <c r="K1636" s="17">
        <v>1</v>
      </c>
      <c r="L1636" s="24">
        <v>145130</v>
      </c>
      <c r="M1636" s="20">
        <f t="shared" si="50"/>
        <v>27575</v>
      </c>
      <c r="N1636" s="24">
        <v>661224</v>
      </c>
      <c r="O1636" s="21">
        <f t="shared" si="51"/>
        <v>833929</v>
      </c>
    </row>
    <row r="1637" spans="1:15" s="16" customFormat="1" ht="58" x14ac:dyDescent="0.35">
      <c r="A1637" s="17" t="s">
        <v>325</v>
      </c>
      <c r="B1637" s="17" t="s">
        <v>4281</v>
      </c>
      <c r="C1637" s="17">
        <v>8078</v>
      </c>
      <c r="D1637" s="17" t="s">
        <v>4293</v>
      </c>
      <c r="E1637" s="19">
        <v>108078000029</v>
      </c>
      <c r="F1637" s="19" t="s">
        <v>4294</v>
      </c>
      <c r="G1637" s="19">
        <v>108078000029</v>
      </c>
      <c r="H1637" s="18" t="s">
        <v>4294</v>
      </c>
      <c r="I1637" s="18" t="s">
        <v>4295</v>
      </c>
      <c r="J1637" s="17" t="s">
        <v>523</v>
      </c>
      <c r="K1637" s="17">
        <v>1</v>
      </c>
      <c r="L1637" s="24">
        <v>145130</v>
      </c>
      <c r="M1637" s="20">
        <f t="shared" si="50"/>
        <v>27575</v>
      </c>
      <c r="N1637" s="24">
        <v>661224</v>
      </c>
      <c r="O1637" s="21">
        <f t="shared" si="51"/>
        <v>833929</v>
      </c>
    </row>
    <row r="1638" spans="1:15" s="16" customFormat="1" ht="58" x14ac:dyDescent="0.35">
      <c r="A1638" s="17" t="s">
        <v>325</v>
      </c>
      <c r="B1638" s="17" t="s">
        <v>4281</v>
      </c>
      <c r="C1638" s="17">
        <v>8549</v>
      </c>
      <c r="D1638" s="17" t="s">
        <v>4301</v>
      </c>
      <c r="E1638" s="19">
        <v>208549000045</v>
      </c>
      <c r="F1638" s="19" t="s">
        <v>4302</v>
      </c>
      <c r="G1638" s="19">
        <v>208549000045</v>
      </c>
      <c r="H1638" s="18" t="s">
        <v>4303</v>
      </c>
      <c r="I1638" s="18" t="s">
        <v>4304</v>
      </c>
      <c r="J1638" s="17" t="s">
        <v>535</v>
      </c>
      <c r="K1638" s="17">
        <v>1</v>
      </c>
      <c r="L1638" s="24">
        <v>145130</v>
      </c>
      <c r="M1638" s="20">
        <f t="shared" si="50"/>
        <v>27575</v>
      </c>
      <c r="N1638" s="24">
        <v>661224</v>
      </c>
      <c r="O1638" s="21">
        <f t="shared" si="51"/>
        <v>833929</v>
      </c>
    </row>
    <row r="1639" spans="1:15" s="16" customFormat="1" ht="43.5" x14ac:dyDescent="0.35">
      <c r="A1639" s="17" t="s">
        <v>325</v>
      </c>
      <c r="B1639" s="17" t="s">
        <v>4364</v>
      </c>
      <c r="C1639" s="17">
        <v>15600</v>
      </c>
      <c r="D1639" s="17" t="s">
        <v>4389</v>
      </c>
      <c r="E1639" s="19">
        <v>215600000311</v>
      </c>
      <c r="F1639" s="19" t="s">
        <v>4390</v>
      </c>
      <c r="G1639" s="19">
        <v>215600000311</v>
      </c>
      <c r="H1639" s="18" t="s">
        <v>4391</v>
      </c>
      <c r="I1639" s="18" t="s">
        <v>4392</v>
      </c>
      <c r="J1639" s="17" t="s">
        <v>535</v>
      </c>
      <c r="K1639" s="17">
        <v>1</v>
      </c>
      <c r="L1639" s="24">
        <v>145130</v>
      </c>
      <c r="M1639" s="20">
        <f t="shared" si="50"/>
        <v>27575</v>
      </c>
      <c r="N1639" s="24">
        <v>661224</v>
      </c>
      <c r="O1639" s="21">
        <f t="shared" si="51"/>
        <v>833929</v>
      </c>
    </row>
    <row r="1640" spans="1:15" s="16" customFormat="1" ht="29" x14ac:dyDescent="0.35">
      <c r="A1640" s="17" t="s">
        <v>325</v>
      </c>
      <c r="B1640" s="17" t="s">
        <v>4364</v>
      </c>
      <c r="C1640" s="17">
        <v>15837</v>
      </c>
      <c r="D1640" s="17" t="s">
        <v>4435</v>
      </c>
      <c r="E1640" s="19">
        <v>215837000102</v>
      </c>
      <c r="F1640" s="19" t="s">
        <v>4436</v>
      </c>
      <c r="G1640" s="19">
        <v>415837000225</v>
      </c>
      <c r="H1640" s="18" t="s">
        <v>4437</v>
      </c>
      <c r="I1640" s="18" t="s">
        <v>4438</v>
      </c>
      <c r="J1640" s="17" t="s">
        <v>535</v>
      </c>
      <c r="K1640" s="17">
        <v>1</v>
      </c>
      <c r="L1640" s="24">
        <v>145130</v>
      </c>
      <c r="M1640" s="20">
        <f t="shared" si="50"/>
        <v>27575</v>
      </c>
      <c r="N1640" s="24">
        <v>661224</v>
      </c>
      <c r="O1640" s="21">
        <f t="shared" si="51"/>
        <v>833929</v>
      </c>
    </row>
    <row r="1641" spans="1:15" s="16" customFormat="1" ht="29" x14ac:dyDescent="0.35">
      <c r="A1641" s="17" t="s">
        <v>325</v>
      </c>
      <c r="B1641" s="17" t="s">
        <v>4448</v>
      </c>
      <c r="C1641" s="17">
        <v>20383</v>
      </c>
      <c r="D1641" s="17" t="s">
        <v>4449</v>
      </c>
      <c r="E1641" s="19">
        <v>420383000342</v>
      </c>
      <c r="F1641" s="19" t="s">
        <v>4450</v>
      </c>
      <c r="G1641" s="19">
        <v>420383000342</v>
      </c>
      <c r="H1641" s="18" t="s">
        <v>4450</v>
      </c>
      <c r="I1641" s="18" t="s">
        <v>4451</v>
      </c>
      <c r="J1641" s="17" t="s">
        <v>535</v>
      </c>
      <c r="K1641" s="17">
        <v>1</v>
      </c>
      <c r="L1641" s="24">
        <v>145130</v>
      </c>
      <c r="M1641" s="20">
        <f t="shared" si="50"/>
        <v>27575</v>
      </c>
      <c r="N1641" s="24">
        <v>661224</v>
      </c>
      <c r="O1641" s="21">
        <f t="shared" si="51"/>
        <v>833929</v>
      </c>
    </row>
    <row r="1642" spans="1:15" s="16" customFormat="1" ht="58" x14ac:dyDescent="0.35">
      <c r="A1642" s="17" t="s">
        <v>325</v>
      </c>
      <c r="B1642" s="17" t="s">
        <v>4377</v>
      </c>
      <c r="C1642" s="17">
        <v>17174</v>
      </c>
      <c r="D1642" s="17" t="s">
        <v>4458</v>
      </c>
      <c r="E1642" s="19">
        <v>217174000131</v>
      </c>
      <c r="F1642" s="19" t="s">
        <v>4459</v>
      </c>
      <c r="G1642" s="19">
        <v>217174000131</v>
      </c>
      <c r="H1642" s="18" t="s">
        <v>4460</v>
      </c>
      <c r="I1642" s="18" t="s">
        <v>4461</v>
      </c>
      <c r="J1642" s="17" t="s">
        <v>535</v>
      </c>
      <c r="K1642" s="17">
        <v>1</v>
      </c>
      <c r="L1642" s="24">
        <v>145130</v>
      </c>
      <c r="M1642" s="20">
        <f t="shared" si="50"/>
        <v>27575</v>
      </c>
      <c r="N1642" s="24">
        <v>661224</v>
      </c>
      <c r="O1642" s="21">
        <f t="shared" si="51"/>
        <v>833929</v>
      </c>
    </row>
    <row r="1643" spans="1:15" s="16" customFormat="1" ht="29" x14ac:dyDescent="0.35">
      <c r="A1643" s="17" t="s">
        <v>325</v>
      </c>
      <c r="B1643" s="17" t="s">
        <v>737</v>
      </c>
      <c r="C1643" s="17">
        <v>23189</v>
      </c>
      <c r="D1643" s="17" t="s">
        <v>4466</v>
      </c>
      <c r="E1643" s="19">
        <v>223189000323</v>
      </c>
      <c r="F1643" s="19" t="s">
        <v>4467</v>
      </c>
      <c r="G1643" s="19">
        <v>223189000323</v>
      </c>
      <c r="H1643" s="18" t="s">
        <v>4468</v>
      </c>
      <c r="I1643" s="18" t="s">
        <v>4469</v>
      </c>
      <c r="J1643" s="17" t="s">
        <v>535</v>
      </c>
      <c r="K1643" s="17">
        <v>1</v>
      </c>
      <c r="L1643" s="24">
        <v>145130</v>
      </c>
      <c r="M1643" s="20">
        <f t="shared" si="50"/>
        <v>27575</v>
      </c>
      <c r="N1643" s="24">
        <v>661224</v>
      </c>
      <c r="O1643" s="21">
        <f t="shared" si="51"/>
        <v>833929</v>
      </c>
    </row>
    <row r="1644" spans="1:15" s="16" customFormat="1" ht="58" x14ac:dyDescent="0.35">
      <c r="A1644" s="17" t="s">
        <v>325</v>
      </c>
      <c r="B1644" s="17" t="s">
        <v>4227</v>
      </c>
      <c r="C1644" s="17">
        <v>25260</v>
      </c>
      <c r="D1644" s="17" t="s">
        <v>4497</v>
      </c>
      <c r="E1644" s="19">
        <v>225769000552</v>
      </c>
      <c r="F1644" s="19" t="s">
        <v>4498</v>
      </c>
      <c r="G1644" s="19">
        <v>225769000552</v>
      </c>
      <c r="H1644" s="18" t="s">
        <v>4499</v>
      </c>
      <c r="I1644" s="18" t="s">
        <v>4500</v>
      </c>
      <c r="J1644" s="17" t="s">
        <v>535</v>
      </c>
      <c r="K1644" s="17">
        <v>1</v>
      </c>
      <c r="L1644" s="24">
        <v>145130</v>
      </c>
      <c r="M1644" s="20">
        <f t="shared" si="50"/>
        <v>27575</v>
      </c>
      <c r="N1644" s="24">
        <v>661224</v>
      </c>
      <c r="O1644" s="21">
        <f t="shared" si="51"/>
        <v>833929</v>
      </c>
    </row>
    <row r="1645" spans="1:15" s="16" customFormat="1" ht="29" x14ac:dyDescent="0.35">
      <c r="A1645" s="17" t="s">
        <v>325</v>
      </c>
      <c r="B1645" s="17" t="s">
        <v>9185</v>
      </c>
      <c r="C1645" s="17">
        <v>18460</v>
      </c>
      <c r="D1645" s="17" t="s">
        <v>4524</v>
      </c>
      <c r="E1645" s="19">
        <v>218460000373</v>
      </c>
      <c r="F1645" s="19" t="s">
        <v>4528</v>
      </c>
      <c r="G1645" s="19">
        <v>218460000373</v>
      </c>
      <c r="H1645" s="18" t="s">
        <v>4529</v>
      </c>
      <c r="I1645" s="18" t="s">
        <v>4530</v>
      </c>
      <c r="J1645" s="17" t="s">
        <v>535</v>
      </c>
      <c r="K1645" s="17">
        <v>1</v>
      </c>
      <c r="L1645" s="24">
        <v>145130</v>
      </c>
      <c r="M1645" s="20">
        <f t="shared" si="50"/>
        <v>27575</v>
      </c>
      <c r="N1645" s="24">
        <v>661224</v>
      </c>
      <c r="O1645" s="21">
        <f t="shared" si="51"/>
        <v>833929</v>
      </c>
    </row>
    <row r="1646" spans="1:15" s="16" customFormat="1" ht="29" x14ac:dyDescent="0.35">
      <c r="A1646" s="17" t="s">
        <v>325</v>
      </c>
      <c r="B1646" s="17" t="s">
        <v>4227</v>
      </c>
      <c r="C1646" s="17">
        <v>25290</v>
      </c>
      <c r="D1646" s="17" t="s">
        <v>4228</v>
      </c>
      <c r="E1646" s="19">
        <v>225290001317</v>
      </c>
      <c r="F1646" s="19" t="s">
        <v>4579</v>
      </c>
      <c r="G1646" s="19">
        <v>225290001317</v>
      </c>
      <c r="H1646" s="18" t="s">
        <v>959</v>
      </c>
      <c r="I1646" s="18" t="s">
        <v>4580</v>
      </c>
      <c r="J1646" s="17" t="s">
        <v>535</v>
      </c>
      <c r="K1646" s="17">
        <v>1</v>
      </c>
      <c r="L1646" s="24">
        <v>145130</v>
      </c>
      <c r="M1646" s="20">
        <f t="shared" si="50"/>
        <v>27575</v>
      </c>
      <c r="N1646" s="24">
        <v>661224</v>
      </c>
      <c r="O1646" s="21">
        <f t="shared" si="51"/>
        <v>833929</v>
      </c>
    </row>
    <row r="1647" spans="1:15" s="16" customFormat="1" ht="29" x14ac:dyDescent="0.35">
      <c r="A1647" s="17" t="s">
        <v>325</v>
      </c>
      <c r="B1647" s="17" t="s">
        <v>9180</v>
      </c>
      <c r="C1647" s="17">
        <v>19318</v>
      </c>
      <c r="D1647" s="17" t="s">
        <v>4599</v>
      </c>
      <c r="E1647" s="19">
        <v>319318001355</v>
      </c>
      <c r="F1647" s="19" t="s">
        <v>4600</v>
      </c>
      <c r="G1647" s="19">
        <v>319318001355</v>
      </c>
      <c r="H1647" s="18" t="s">
        <v>4601</v>
      </c>
      <c r="I1647" s="18" t="s">
        <v>4602</v>
      </c>
      <c r="J1647" s="17" t="s">
        <v>523</v>
      </c>
      <c r="K1647" s="17">
        <v>1</v>
      </c>
      <c r="L1647" s="24">
        <v>145130</v>
      </c>
      <c r="M1647" s="20">
        <f t="shared" si="50"/>
        <v>27575</v>
      </c>
      <c r="N1647" s="24">
        <v>661224</v>
      </c>
      <c r="O1647" s="21">
        <f t="shared" si="51"/>
        <v>833929</v>
      </c>
    </row>
    <row r="1648" spans="1:15" s="16" customFormat="1" ht="29" x14ac:dyDescent="0.35">
      <c r="A1648" s="17" t="s">
        <v>325</v>
      </c>
      <c r="B1648" s="17" t="s">
        <v>9180</v>
      </c>
      <c r="C1648" s="17">
        <v>19318</v>
      </c>
      <c r="D1648" s="17" t="s">
        <v>4599</v>
      </c>
      <c r="E1648" s="19">
        <v>119318002115</v>
      </c>
      <c r="F1648" s="19" t="s">
        <v>4622</v>
      </c>
      <c r="G1648" s="19">
        <v>119318002115</v>
      </c>
      <c r="H1648" s="18" t="s">
        <v>4623</v>
      </c>
      <c r="I1648" s="18" t="s">
        <v>4624</v>
      </c>
      <c r="J1648" s="17" t="s">
        <v>523</v>
      </c>
      <c r="K1648" s="17">
        <v>1</v>
      </c>
      <c r="L1648" s="24">
        <v>145130</v>
      </c>
      <c r="M1648" s="20">
        <f t="shared" si="50"/>
        <v>27575</v>
      </c>
      <c r="N1648" s="24">
        <v>661224</v>
      </c>
      <c r="O1648" s="21">
        <f t="shared" si="51"/>
        <v>833929</v>
      </c>
    </row>
    <row r="1649" spans="1:15" s="16" customFormat="1" ht="29" x14ac:dyDescent="0.35">
      <c r="A1649" s="17" t="s">
        <v>325</v>
      </c>
      <c r="B1649" s="17" t="s">
        <v>9180</v>
      </c>
      <c r="C1649" s="17">
        <v>19780</v>
      </c>
      <c r="D1649" s="17" t="s">
        <v>4636</v>
      </c>
      <c r="E1649" s="19">
        <v>119780000969</v>
      </c>
      <c r="F1649" s="19" t="s">
        <v>4637</v>
      </c>
      <c r="G1649" s="19">
        <v>119780000969</v>
      </c>
      <c r="H1649" s="18" t="s">
        <v>4638</v>
      </c>
      <c r="I1649" s="18" t="s">
        <v>4639</v>
      </c>
      <c r="J1649" s="17" t="s">
        <v>523</v>
      </c>
      <c r="K1649" s="17">
        <v>1</v>
      </c>
      <c r="L1649" s="24">
        <v>145130</v>
      </c>
      <c r="M1649" s="20">
        <f t="shared" si="50"/>
        <v>27575</v>
      </c>
      <c r="N1649" s="24">
        <v>661224</v>
      </c>
      <c r="O1649" s="21">
        <f t="shared" si="51"/>
        <v>833929</v>
      </c>
    </row>
    <row r="1650" spans="1:15" s="16" customFormat="1" ht="29" x14ac:dyDescent="0.35">
      <c r="A1650" s="17" t="s">
        <v>325</v>
      </c>
      <c r="B1650" s="17" t="s">
        <v>9180</v>
      </c>
      <c r="C1650" s="17">
        <v>19548</v>
      </c>
      <c r="D1650" s="17" t="s">
        <v>4314</v>
      </c>
      <c r="E1650" s="19">
        <v>219548000809</v>
      </c>
      <c r="F1650" s="19" t="s">
        <v>4315</v>
      </c>
      <c r="G1650" s="19">
        <v>219548000809</v>
      </c>
      <c r="H1650" s="18" t="s">
        <v>4645</v>
      </c>
      <c r="I1650" s="18" t="s">
        <v>4646</v>
      </c>
      <c r="J1650" s="17" t="s">
        <v>535</v>
      </c>
      <c r="K1650" s="17">
        <v>1</v>
      </c>
      <c r="L1650" s="24">
        <v>145130</v>
      </c>
      <c r="M1650" s="20">
        <f t="shared" si="50"/>
        <v>27575</v>
      </c>
      <c r="N1650" s="24">
        <v>661224</v>
      </c>
      <c r="O1650" s="21">
        <f t="shared" si="51"/>
        <v>833929</v>
      </c>
    </row>
    <row r="1651" spans="1:15" s="16" customFormat="1" ht="29" x14ac:dyDescent="0.35">
      <c r="A1651" s="17" t="s">
        <v>325</v>
      </c>
      <c r="B1651" s="17" t="s">
        <v>9180</v>
      </c>
      <c r="C1651" s="17">
        <v>19698</v>
      </c>
      <c r="D1651" s="17" t="s">
        <v>4274</v>
      </c>
      <c r="E1651" s="19">
        <v>219698000661</v>
      </c>
      <c r="F1651" s="19" t="s">
        <v>4275</v>
      </c>
      <c r="G1651" s="19">
        <v>219698000661</v>
      </c>
      <c r="H1651" s="18" t="s">
        <v>4653</v>
      </c>
      <c r="I1651" s="18" t="s">
        <v>4654</v>
      </c>
      <c r="J1651" s="17" t="s">
        <v>535</v>
      </c>
      <c r="K1651" s="17">
        <v>1</v>
      </c>
      <c r="L1651" s="24">
        <v>145130</v>
      </c>
      <c r="M1651" s="20">
        <f t="shared" si="50"/>
        <v>27575</v>
      </c>
      <c r="N1651" s="24">
        <v>661224</v>
      </c>
      <c r="O1651" s="21">
        <f t="shared" si="51"/>
        <v>833929</v>
      </c>
    </row>
    <row r="1652" spans="1:15" s="16" customFormat="1" ht="58" x14ac:dyDescent="0.35">
      <c r="A1652" s="17" t="s">
        <v>325</v>
      </c>
      <c r="B1652" s="17" t="s">
        <v>4448</v>
      </c>
      <c r="C1652" s="17">
        <v>20013</v>
      </c>
      <c r="D1652" s="17" t="s">
        <v>4668</v>
      </c>
      <c r="E1652" s="19">
        <v>120013021959</v>
      </c>
      <c r="F1652" s="19" t="s">
        <v>4669</v>
      </c>
      <c r="G1652" s="19">
        <v>120013021959</v>
      </c>
      <c r="H1652" s="18" t="s">
        <v>4669</v>
      </c>
      <c r="I1652" s="18" t="s">
        <v>4676</v>
      </c>
      <c r="J1652" s="17" t="s">
        <v>523</v>
      </c>
      <c r="K1652" s="17">
        <v>1</v>
      </c>
      <c r="L1652" s="24">
        <v>145130</v>
      </c>
      <c r="M1652" s="20">
        <f t="shared" si="50"/>
        <v>27575</v>
      </c>
      <c r="N1652" s="24">
        <v>661224</v>
      </c>
      <c r="O1652" s="21">
        <f t="shared" si="51"/>
        <v>833929</v>
      </c>
    </row>
    <row r="1653" spans="1:15" s="16" customFormat="1" ht="29" x14ac:dyDescent="0.35">
      <c r="A1653" s="17" t="s">
        <v>325</v>
      </c>
      <c r="B1653" s="17" t="s">
        <v>4448</v>
      </c>
      <c r="C1653" s="17">
        <v>20013</v>
      </c>
      <c r="D1653" s="17" t="s">
        <v>4668</v>
      </c>
      <c r="E1653" s="19">
        <v>220013000956</v>
      </c>
      <c r="F1653" s="19" t="s">
        <v>4672</v>
      </c>
      <c r="G1653" s="19">
        <v>220013000310</v>
      </c>
      <c r="H1653" s="18" t="s">
        <v>4053</v>
      </c>
      <c r="I1653" s="18" t="s">
        <v>4685</v>
      </c>
      <c r="J1653" s="17" t="s">
        <v>535</v>
      </c>
      <c r="K1653" s="17">
        <v>1</v>
      </c>
      <c r="L1653" s="24">
        <v>145130</v>
      </c>
      <c r="M1653" s="20">
        <f t="shared" si="50"/>
        <v>27575</v>
      </c>
      <c r="N1653" s="24">
        <v>661224</v>
      </c>
      <c r="O1653" s="21">
        <f t="shared" si="51"/>
        <v>833929</v>
      </c>
    </row>
    <row r="1654" spans="1:15" s="16" customFormat="1" ht="29" x14ac:dyDescent="0.35">
      <c r="A1654" s="17" t="s">
        <v>325</v>
      </c>
      <c r="B1654" s="17" t="s">
        <v>4448</v>
      </c>
      <c r="C1654" s="17">
        <v>20443</v>
      </c>
      <c r="D1654" s="17" t="s">
        <v>4769</v>
      </c>
      <c r="E1654" s="19">
        <v>120443000068</v>
      </c>
      <c r="F1654" s="19" t="s">
        <v>4770</v>
      </c>
      <c r="G1654" s="19">
        <v>120443000106</v>
      </c>
      <c r="H1654" s="18" t="s">
        <v>3404</v>
      </c>
      <c r="I1654" s="18" t="s">
        <v>4771</v>
      </c>
      <c r="J1654" s="17" t="s">
        <v>523</v>
      </c>
      <c r="K1654" s="17">
        <v>1</v>
      </c>
      <c r="L1654" s="24">
        <v>145130</v>
      </c>
      <c r="M1654" s="20">
        <f t="shared" si="50"/>
        <v>27575</v>
      </c>
      <c r="N1654" s="24">
        <v>661224</v>
      </c>
      <c r="O1654" s="21">
        <f t="shared" si="51"/>
        <v>833929</v>
      </c>
    </row>
    <row r="1655" spans="1:15" s="16" customFormat="1" ht="29" x14ac:dyDescent="0.35">
      <c r="A1655" s="17" t="s">
        <v>325</v>
      </c>
      <c r="B1655" s="17" t="s">
        <v>4448</v>
      </c>
      <c r="C1655" s="17">
        <v>20750</v>
      </c>
      <c r="D1655" s="17" t="s">
        <v>4772</v>
      </c>
      <c r="E1655" s="19">
        <v>220750000428</v>
      </c>
      <c r="F1655" s="19" t="s">
        <v>4773</v>
      </c>
      <c r="G1655" s="19">
        <v>220750000428</v>
      </c>
      <c r="H1655" s="18" t="s">
        <v>3043</v>
      </c>
      <c r="I1655" s="18" t="s">
        <v>4774</v>
      </c>
      <c r="J1655" s="17" t="s">
        <v>535</v>
      </c>
      <c r="K1655" s="17">
        <v>1</v>
      </c>
      <c r="L1655" s="24">
        <v>145130</v>
      </c>
      <c r="M1655" s="20">
        <f t="shared" si="50"/>
        <v>27575</v>
      </c>
      <c r="N1655" s="24">
        <v>661224</v>
      </c>
      <c r="O1655" s="21">
        <f t="shared" si="51"/>
        <v>833929</v>
      </c>
    </row>
    <row r="1656" spans="1:15" s="16" customFormat="1" ht="43.5" x14ac:dyDescent="0.35">
      <c r="A1656" s="17" t="s">
        <v>325</v>
      </c>
      <c r="B1656" s="17" t="s">
        <v>4640</v>
      </c>
      <c r="C1656" s="17">
        <v>27361</v>
      </c>
      <c r="D1656" s="17" t="s">
        <v>4791</v>
      </c>
      <c r="E1656" s="19">
        <v>127361000137</v>
      </c>
      <c r="F1656" s="19" t="s">
        <v>4792</v>
      </c>
      <c r="G1656" s="19">
        <v>127361000137</v>
      </c>
      <c r="H1656" s="18" t="s">
        <v>4793</v>
      </c>
      <c r="I1656" s="18" t="s">
        <v>4794</v>
      </c>
      <c r="J1656" s="17" t="s">
        <v>523</v>
      </c>
      <c r="K1656" s="17">
        <v>1</v>
      </c>
      <c r="L1656" s="24">
        <v>145130</v>
      </c>
      <c r="M1656" s="20">
        <f t="shared" si="50"/>
        <v>27575</v>
      </c>
      <c r="N1656" s="24">
        <v>661224</v>
      </c>
      <c r="O1656" s="21">
        <f t="shared" si="51"/>
        <v>833929</v>
      </c>
    </row>
    <row r="1657" spans="1:15" s="16" customFormat="1" ht="43.5" x14ac:dyDescent="0.35">
      <c r="A1657" s="17" t="s">
        <v>325</v>
      </c>
      <c r="B1657" s="17" t="s">
        <v>4640</v>
      </c>
      <c r="C1657" s="17">
        <v>27450</v>
      </c>
      <c r="D1657" s="17" t="s">
        <v>4798</v>
      </c>
      <c r="E1657" s="19">
        <v>427361000068</v>
      </c>
      <c r="F1657" s="19" t="s">
        <v>4799</v>
      </c>
      <c r="G1657" s="19">
        <v>427361000068</v>
      </c>
      <c r="H1657" s="18" t="s">
        <v>4800</v>
      </c>
      <c r="I1657" s="18" t="s">
        <v>4801</v>
      </c>
      <c r="J1657" s="17" t="s">
        <v>523</v>
      </c>
      <c r="K1657" s="17">
        <v>1</v>
      </c>
      <c r="L1657" s="24">
        <v>145130</v>
      </c>
      <c r="M1657" s="20">
        <f t="shared" si="50"/>
        <v>27575</v>
      </c>
      <c r="N1657" s="24">
        <v>661224</v>
      </c>
      <c r="O1657" s="21">
        <f t="shared" si="51"/>
        <v>833929</v>
      </c>
    </row>
    <row r="1658" spans="1:15" s="16" customFormat="1" ht="29" x14ac:dyDescent="0.35">
      <c r="A1658" s="17" t="s">
        <v>325</v>
      </c>
      <c r="B1658" s="17" t="s">
        <v>4214</v>
      </c>
      <c r="C1658" s="17">
        <v>41306</v>
      </c>
      <c r="D1658" s="17" t="s">
        <v>4836</v>
      </c>
      <c r="E1658" s="19">
        <v>441306000612</v>
      </c>
      <c r="F1658" s="19" t="s">
        <v>4837</v>
      </c>
      <c r="G1658" s="19">
        <v>441306000612</v>
      </c>
      <c r="H1658" s="18" t="s">
        <v>4838</v>
      </c>
      <c r="I1658" s="18" t="s">
        <v>4839</v>
      </c>
      <c r="J1658" s="17" t="s">
        <v>535</v>
      </c>
      <c r="K1658" s="17">
        <v>1</v>
      </c>
      <c r="L1658" s="24">
        <v>145130</v>
      </c>
      <c r="M1658" s="20">
        <f t="shared" si="50"/>
        <v>27575</v>
      </c>
      <c r="N1658" s="24">
        <v>661224</v>
      </c>
      <c r="O1658" s="21">
        <f t="shared" si="51"/>
        <v>833929</v>
      </c>
    </row>
    <row r="1659" spans="1:15" s="16" customFormat="1" ht="29" x14ac:dyDescent="0.35">
      <c r="A1659" s="17" t="s">
        <v>325</v>
      </c>
      <c r="B1659" s="17" t="s">
        <v>4296</v>
      </c>
      <c r="C1659" s="17">
        <v>73001</v>
      </c>
      <c r="D1659" s="17" t="s">
        <v>4297</v>
      </c>
      <c r="E1659" s="19">
        <v>273001004073</v>
      </c>
      <c r="F1659" s="19" t="s">
        <v>4848</v>
      </c>
      <c r="G1659" s="19">
        <v>273001004073</v>
      </c>
      <c r="H1659" s="18" t="s">
        <v>4849</v>
      </c>
      <c r="I1659" s="18" t="s">
        <v>4850</v>
      </c>
      <c r="J1659" s="17" t="s">
        <v>535</v>
      </c>
      <c r="K1659" s="17">
        <v>1</v>
      </c>
      <c r="L1659" s="24">
        <v>145130</v>
      </c>
      <c r="M1659" s="20">
        <f t="shared" si="50"/>
        <v>27575</v>
      </c>
      <c r="N1659" s="24">
        <v>661224</v>
      </c>
      <c r="O1659" s="21">
        <f t="shared" si="51"/>
        <v>833929</v>
      </c>
    </row>
    <row r="1660" spans="1:15" s="16" customFormat="1" ht="29" x14ac:dyDescent="0.35">
      <c r="A1660" s="17" t="s">
        <v>325</v>
      </c>
      <c r="B1660" s="17" t="s">
        <v>832</v>
      </c>
      <c r="C1660" s="17">
        <v>52356</v>
      </c>
      <c r="D1660" s="17" t="s">
        <v>4219</v>
      </c>
      <c r="E1660" s="19">
        <v>252356001019</v>
      </c>
      <c r="F1660" s="19" t="s">
        <v>4858</v>
      </c>
      <c r="G1660" s="19">
        <v>252356001019</v>
      </c>
      <c r="H1660" s="18" t="s">
        <v>4858</v>
      </c>
      <c r="I1660" s="18" t="s">
        <v>4859</v>
      </c>
      <c r="J1660" s="17" t="s">
        <v>535</v>
      </c>
      <c r="K1660" s="17">
        <v>1</v>
      </c>
      <c r="L1660" s="24">
        <v>145130</v>
      </c>
      <c r="M1660" s="20">
        <f t="shared" si="50"/>
        <v>27575</v>
      </c>
      <c r="N1660" s="24">
        <v>661224</v>
      </c>
      <c r="O1660" s="21">
        <f t="shared" si="51"/>
        <v>833929</v>
      </c>
    </row>
    <row r="1661" spans="1:15" s="16" customFormat="1" ht="43.5" x14ac:dyDescent="0.35">
      <c r="A1661" s="17" t="s">
        <v>325</v>
      </c>
      <c r="B1661" s="17" t="s">
        <v>4831</v>
      </c>
      <c r="C1661" s="17">
        <v>47551</v>
      </c>
      <c r="D1661" s="17" t="s">
        <v>4951</v>
      </c>
      <c r="E1661" s="19">
        <v>247551000392</v>
      </c>
      <c r="F1661" s="19" t="s">
        <v>4952</v>
      </c>
      <c r="G1661" s="19">
        <v>247551000392</v>
      </c>
      <c r="H1661" s="18" t="s">
        <v>4953</v>
      </c>
      <c r="I1661" s="18" t="s">
        <v>4954</v>
      </c>
      <c r="J1661" s="17" t="s">
        <v>535</v>
      </c>
      <c r="K1661" s="17">
        <v>1</v>
      </c>
      <c r="L1661" s="24">
        <v>145130</v>
      </c>
      <c r="M1661" s="20">
        <f t="shared" si="50"/>
        <v>27575</v>
      </c>
      <c r="N1661" s="24">
        <v>661224</v>
      </c>
      <c r="O1661" s="21">
        <f t="shared" si="51"/>
        <v>833929</v>
      </c>
    </row>
    <row r="1662" spans="1:15" s="16" customFormat="1" ht="29" x14ac:dyDescent="0.35">
      <c r="A1662" s="17" t="s">
        <v>325</v>
      </c>
      <c r="B1662" s="17" t="s">
        <v>9185</v>
      </c>
      <c r="C1662" s="17">
        <v>18001</v>
      </c>
      <c r="D1662" s="17" t="s">
        <v>4959</v>
      </c>
      <c r="E1662" s="19">
        <v>283001000600</v>
      </c>
      <c r="F1662" s="19" t="s">
        <v>4960</v>
      </c>
      <c r="G1662" s="19">
        <v>283001000600</v>
      </c>
      <c r="H1662" s="18" t="s">
        <v>4961</v>
      </c>
      <c r="I1662" s="18" t="s">
        <v>4962</v>
      </c>
      <c r="J1662" s="17" t="s">
        <v>535</v>
      </c>
      <c r="K1662" s="17">
        <v>1</v>
      </c>
      <c r="L1662" s="24">
        <v>145130</v>
      </c>
      <c r="M1662" s="20">
        <f t="shared" si="50"/>
        <v>27575</v>
      </c>
      <c r="N1662" s="24">
        <v>661224</v>
      </c>
      <c r="O1662" s="21">
        <f t="shared" si="51"/>
        <v>833929</v>
      </c>
    </row>
    <row r="1663" spans="1:15" s="16" customFormat="1" ht="29" x14ac:dyDescent="0.35">
      <c r="A1663" s="17" t="s">
        <v>325</v>
      </c>
      <c r="B1663" s="17" t="s">
        <v>9185</v>
      </c>
      <c r="C1663" s="17">
        <v>18001</v>
      </c>
      <c r="D1663" s="17" t="s">
        <v>4959</v>
      </c>
      <c r="E1663" s="19">
        <v>183001000991</v>
      </c>
      <c r="F1663" s="19" t="s">
        <v>4963</v>
      </c>
      <c r="G1663" s="19">
        <v>183001000991</v>
      </c>
      <c r="H1663" s="18" t="s">
        <v>4964</v>
      </c>
      <c r="I1663" s="18" t="s">
        <v>4965</v>
      </c>
      <c r="J1663" s="17" t="s">
        <v>523</v>
      </c>
      <c r="K1663" s="17">
        <v>1</v>
      </c>
      <c r="L1663" s="24">
        <v>145130</v>
      </c>
      <c r="M1663" s="20">
        <f t="shared" si="50"/>
        <v>27575</v>
      </c>
      <c r="N1663" s="24">
        <v>661224</v>
      </c>
      <c r="O1663" s="21">
        <f t="shared" si="51"/>
        <v>833929</v>
      </c>
    </row>
    <row r="1664" spans="1:15" s="16" customFormat="1" ht="29" x14ac:dyDescent="0.35">
      <c r="A1664" s="17" t="s">
        <v>325</v>
      </c>
      <c r="B1664" s="17" t="s">
        <v>9185</v>
      </c>
      <c r="C1664" s="17">
        <v>18001</v>
      </c>
      <c r="D1664" s="17" t="s">
        <v>4959</v>
      </c>
      <c r="E1664" s="19">
        <v>183001000826</v>
      </c>
      <c r="F1664" s="19" t="s">
        <v>4966</v>
      </c>
      <c r="G1664" s="19">
        <v>183001000818</v>
      </c>
      <c r="H1664" s="18" t="s">
        <v>3781</v>
      </c>
      <c r="I1664" s="18" t="s">
        <v>4967</v>
      </c>
      <c r="J1664" s="17" t="s">
        <v>523</v>
      </c>
      <c r="K1664" s="17">
        <v>1</v>
      </c>
      <c r="L1664" s="24">
        <v>145130</v>
      </c>
      <c r="M1664" s="20">
        <f t="shared" si="50"/>
        <v>27575</v>
      </c>
      <c r="N1664" s="24">
        <v>661224</v>
      </c>
      <c r="O1664" s="21">
        <f t="shared" si="51"/>
        <v>833929</v>
      </c>
    </row>
    <row r="1665" spans="1:15" s="16" customFormat="1" ht="29" x14ac:dyDescent="0.35">
      <c r="A1665" s="17" t="s">
        <v>325</v>
      </c>
      <c r="B1665" s="17" t="s">
        <v>816</v>
      </c>
      <c r="C1665" s="17">
        <v>50226</v>
      </c>
      <c r="D1665" s="17" t="s">
        <v>4977</v>
      </c>
      <c r="E1665" s="19">
        <v>250226000361</v>
      </c>
      <c r="F1665" s="19" t="s">
        <v>4978</v>
      </c>
      <c r="G1665" s="19">
        <v>250226000361</v>
      </c>
      <c r="H1665" s="18" t="s">
        <v>4979</v>
      </c>
      <c r="I1665" s="18" t="s">
        <v>4980</v>
      </c>
      <c r="J1665" s="17" t="s">
        <v>535</v>
      </c>
      <c r="K1665" s="17">
        <v>1</v>
      </c>
      <c r="L1665" s="24">
        <v>145130</v>
      </c>
      <c r="M1665" s="20">
        <f t="shared" si="50"/>
        <v>27575</v>
      </c>
      <c r="N1665" s="24">
        <v>661224</v>
      </c>
      <c r="O1665" s="21">
        <f t="shared" si="51"/>
        <v>833929</v>
      </c>
    </row>
    <row r="1666" spans="1:15" s="16" customFormat="1" ht="29" x14ac:dyDescent="0.35">
      <c r="A1666" s="17" t="s">
        <v>325</v>
      </c>
      <c r="B1666" s="17" t="s">
        <v>9185</v>
      </c>
      <c r="C1666" s="17">
        <v>18001</v>
      </c>
      <c r="D1666" s="17" t="s">
        <v>4959</v>
      </c>
      <c r="E1666" s="19">
        <v>183001000737</v>
      </c>
      <c r="F1666" s="19" t="s">
        <v>4984</v>
      </c>
      <c r="G1666" s="19">
        <v>183001000737</v>
      </c>
      <c r="H1666" s="18" t="s">
        <v>4985</v>
      </c>
      <c r="I1666" s="18" t="s">
        <v>4986</v>
      </c>
      <c r="J1666" s="17" t="s">
        <v>523</v>
      </c>
      <c r="K1666" s="17">
        <v>1</v>
      </c>
      <c r="L1666" s="24">
        <v>145130</v>
      </c>
      <c r="M1666" s="20">
        <f t="shared" si="50"/>
        <v>27575</v>
      </c>
      <c r="N1666" s="24">
        <v>661224</v>
      </c>
      <c r="O1666" s="21">
        <f t="shared" si="51"/>
        <v>833929</v>
      </c>
    </row>
    <row r="1667" spans="1:15" s="16" customFormat="1" ht="29" x14ac:dyDescent="0.35">
      <c r="A1667" s="17" t="s">
        <v>325</v>
      </c>
      <c r="B1667" s="17" t="s">
        <v>5000</v>
      </c>
      <c r="C1667" s="17">
        <v>94343</v>
      </c>
      <c r="D1667" s="17" t="s">
        <v>5001</v>
      </c>
      <c r="E1667" s="19">
        <v>294001000938</v>
      </c>
      <c r="F1667" s="19" t="s">
        <v>5002</v>
      </c>
      <c r="G1667" s="19">
        <v>294001000938</v>
      </c>
      <c r="H1667" s="18" t="s">
        <v>5003</v>
      </c>
      <c r="I1667" s="18" t="s">
        <v>5004</v>
      </c>
      <c r="J1667" s="17" t="s">
        <v>535</v>
      </c>
      <c r="K1667" s="17">
        <v>1</v>
      </c>
      <c r="L1667" s="24">
        <v>145130</v>
      </c>
      <c r="M1667" s="20">
        <f t="shared" si="50"/>
        <v>27575</v>
      </c>
      <c r="N1667" s="24">
        <v>661224</v>
      </c>
      <c r="O1667" s="21">
        <f t="shared" si="51"/>
        <v>833929</v>
      </c>
    </row>
    <row r="1668" spans="1:15" s="16" customFormat="1" ht="43.5" x14ac:dyDescent="0.35">
      <c r="A1668" s="17" t="s">
        <v>325</v>
      </c>
      <c r="B1668" s="17" t="s">
        <v>4075</v>
      </c>
      <c r="C1668" s="17">
        <v>95200</v>
      </c>
      <c r="D1668" s="17" t="s">
        <v>5005</v>
      </c>
      <c r="E1668" s="19">
        <v>195200000019</v>
      </c>
      <c r="F1668" s="19" t="s">
        <v>4752</v>
      </c>
      <c r="G1668" s="19">
        <v>195200000019</v>
      </c>
      <c r="H1668" s="18" t="s">
        <v>5006</v>
      </c>
      <c r="I1668" s="18" t="s">
        <v>5007</v>
      </c>
      <c r="J1668" s="17" t="s">
        <v>535</v>
      </c>
      <c r="K1668" s="17">
        <v>1</v>
      </c>
      <c r="L1668" s="24">
        <v>145130</v>
      </c>
      <c r="M1668" s="20">
        <f t="shared" si="50"/>
        <v>27575</v>
      </c>
      <c r="N1668" s="24">
        <v>661224</v>
      </c>
      <c r="O1668" s="21">
        <f t="shared" si="51"/>
        <v>833929</v>
      </c>
    </row>
    <row r="1669" spans="1:15" s="16" customFormat="1" ht="43.5" x14ac:dyDescent="0.35">
      <c r="A1669" s="17" t="s">
        <v>325</v>
      </c>
      <c r="B1669" s="17" t="s">
        <v>4075</v>
      </c>
      <c r="C1669" s="17">
        <v>95001</v>
      </c>
      <c r="D1669" s="17" t="s">
        <v>5008</v>
      </c>
      <c r="E1669" s="19">
        <v>295001001523</v>
      </c>
      <c r="F1669" s="19" t="s">
        <v>5009</v>
      </c>
      <c r="G1669" s="19">
        <v>295001001523</v>
      </c>
      <c r="H1669" s="18" t="s">
        <v>5010</v>
      </c>
      <c r="I1669" s="18" t="s">
        <v>5011</v>
      </c>
      <c r="J1669" s="17" t="s">
        <v>535</v>
      </c>
      <c r="K1669" s="17">
        <v>1</v>
      </c>
      <c r="L1669" s="24">
        <v>145130</v>
      </c>
      <c r="M1669" s="20">
        <f t="shared" si="50"/>
        <v>27575</v>
      </c>
      <c r="N1669" s="24">
        <v>661224</v>
      </c>
      <c r="O1669" s="21">
        <f t="shared" si="51"/>
        <v>833929</v>
      </c>
    </row>
    <row r="1670" spans="1:15" s="16" customFormat="1" ht="29" x14ac:dyDescent="0.35">
      <c r="A1670" s="17" t="s">
        <v>325</v>
      </c>
      <c r="B1670" s="17" t="s">
        <v>4075</v>
      </c>
      <c r="C1670" s="17">
        <v>95001</v>
      </c>
      <c r="D1670" s="17" t="s">
        <v>5008</v>
      </c>
      <c r="E1670" s="19">
        <v>195001001731</v>
      </c>
      <c r="F1670" s="19" t="s">
        <v>5018</v>
      </c>
      <c r="G1670" s="19">
        <v>195001001731</v>
      </c>
      <c r="H1670" s="18" t="s">
        <v>5019</v>
      </c>
      <c r="I1670" s="18" t="s">
        <v>5020</v>
      </c>
      <c r="J1670" s="17" t="s">
        <v>523</v>
      </c>
      <c r="K1670" s="17">
        <v>1</v>
      </c>
      <c r="L1670" s="24">
        <v>145130</v>
      </c>
      <c r="M1670" s="20">
        <f t="shared" si="50"/>
        <v>27575</v>
      </c>
      <c r="N1670" s="24">
        <v>661224</v>
      </c>
      <c r="O1670" s="21">
        <f t="shared" si="51"/>
        <v>833929</v>
      </c>
    </row>
    <row r="1671" spans="1:15" s="16" customFormat="1" ht="29" x14ac:dyDescent="0.35">
      <c r="A1671" s="17" t="s">
        <v>325</v>
      </c>
      <c r="B1671" s="17" t="s">
        <v>9179</v>
      </c>
      <c r="C1671" s="17">
        <v>44279</v>
      </c>
      <c r="D1671" s="17" t="s">
        <v>4748</v>
      </c>
      <c r="E1671" s="19">
        <v>244279000222</v>
      </c>
      <c r="F1671" s="19" t="s">
        <v>4749</v>
      </c>
      <c r="G1671" s="19">
        <v>244279000222</v>
      </c>
      <c r="H1671" s="18" t="s">
        <v>4749</v>
      </c>
      <c r="I1671" s="18" t="s">
        <v>5093</v>
      </c>
      <c r="J1671" s="17" t="s">
        <v>535</v>
      </c>
      <c r="K1671" s="17">
        <v>1</v>
      </c>
      <c r="L1671" s="24">
        <v>145130</v>
      </c>
      <c r="M1671" s="20">
        <f t="shared" ref="M1671:M1734" si="52">ROUND(L1671*0.19,0)</f>
        <v>27575</v>
      </c>
      <c r="N1671" s="24">
        <v>661224</v>
      </c>
      <c r="O1671" s="21">
        <f t="shared" ref="O1671:O1734" si="53">+L1671+M1671+N1671</f>
        <v>833929</v>
      </c>
    </row>
    <row r="1672" spans="1:15" s="16" customFormat="1" ht="29" x14ac:dyDescent="0.35">
      <c r="A1672" s="17" t="s">
        <v>325</v>
      </c>
      <c r="B1672" s="17" t="s">
        <v>9179</v>
      </c>
      <c r="C1672" s="17">
        <v>44650</v>
      </c>
      <c r="D1672" s="17" t="s">
        <v>4614</v>
      </c>
      <c r="E1672" s="19">
        <v>144650000066</v>
      </c>
      <c r="F1672" s="19" t="s">
        <v>4752</v>
      </c>
      <c r="G1672" s="19">
        <v>144650000066</v>
      </c>
      <c r="H1672" s="18" t="s">
        <v>5113</v>
      </c>
      <c r="I1672" s="18" t="s">
        <v>5114</v>
      </c>
      <c r="J1672" s="17" t="s">
        <v>523</v>
      </c>
      <c r="K1672" s="17">
        <v>1</v>
      </c>
      <c r="L1672" s="24">
        <v>145130</v>
      </c>
      <c r="M1672" s="20">
        <f t="shared" si="52"/>
        <v>27575</v>
      </c>
      <c r="N1672" s="24">
        <v>661224</v>
      </c>
      <c r="O1672" s="21">
        <f t="shared" si="53"/>
        <v>833929</v>
      </c>
    </row>
    <row r="1673" spans="1:15" s="16" customFormat="1" ht="58" x14ac:dyDescent="0.35">
      <c r="A1673" s="17" t="s">
        <v>325</v>
      </c>
      <c r="B1673" s="17" t="s">
        <v>9179</v>
      </c>
      <c r="C1673" s="17">
        <v>44650</v>
      </c>
      <c r="D1673" s="17" t="s">
        <v>4614</v>
      </c>
      <c r="E1673" s="19">
        <v>244650000818</v>
      </c>
      <c r="F1673" s="19" t="s">
        <v>4869</v>
      </c>
      <c r="G1673" s="19">
        <v>244650000818</v>
      </c>
      <c r="H1673" s="18" t="s">
        <v>5120</v>
      </c>
      <c r="I1673" s="18" t="s">
        <v>5121</v>
      </c>
      <c r="J1673" s="17" t="s">
        <v>535</v>
      </c>
      <c r="K1673" s="17">
        <v>1</v>
      </c>
      <c r="L1673" s="24">
        <v>145130</v>
      </c>
      <c r="M1673" s="20">
        <f t="shared" si="52"/>
        <v>27575</v>
      </c>
      <c r="N1673" s="24">
        <v>661224</v>
      </c>
      <c r="O1673" s="21">
        <f t="shared" si="53"/>
        <v>833929</v>
      </c>
    </row>
    <row r="1674" spans="1:15" s="16" customFormat="1" ht="43.5" x14ac:dyDescent="0.35">
      <c r="A1674" s="17" t="s">
        <v>325</v>
      </c>
      <c r="B1674" s="17" t="s">
        <v>9179</v>
      </c>
      <c r="C1674" s="17">
        <v>44279</v>
      </c>
      <c r="D1674" s="17" t="s">
        <v>4748</v>
      </c>
      <c r="E1674" s="19">
        <v>144279000368</v>
      </c>
      <c r="F1674" s="19" t="s">
        <v>5142</v>
      </c>
      <c r="G1674" s="19">
        <v>144279000368</v>
      </c>
      <c r="H1674" s="18" t="s">
        <v>5143</v>
      </c>
      <c r="I1674" s="18" t="s">
        <v>5144</v>
      </c>
      <c r="J1674" s="17" t="s">
        <v>523</v>
      </c>
      <c r="K1674" s="17">
        <v>1</v>
      </c>
      <c r="L1674" s="24">
        <v>145130</v>
      </c>
      <c r="M1674" s="20">
        <f t="shared" si="52"/>
        <v>27575</v>
      </c>
      <c r="N1674" s="24">
        <v>709618</v>
      </c>
      <c r="O1674" s="21">
        <f t="shared" si="53"/>
        <v>882323</v>
      </c>
    </row>
    <row r="1675" spans="1:15" s="16" customFormat="1" ht="43.5" x14ac:dyDescent="0.35">
      <c r="A1675" s="17" t="s">
        <v>325</v>
      </c>
      <c r="B1675" s="17" t="s">
        <v>4831</v>
      </c>
      <c r="C1675" s="17">
        <v>47053</v>
      </c>
      <c r="D1675" s="17" t="s">
        <v>5125</v>
      </c>
      <c r="E1675" s="19">
        <v>147053000046</v>
      </c>
      <c r="F1675" s="19" t="s">
        <v>5160</v>
      </c>
      <c r="G1675" s="19">
        <v>147053000046</v>
      </c>
      <c r="H1675" s="18" t="s">
        <v>5161</v>
      </c>
      <c r="I1675" s="18" t="s">
        <v>5162</v>
      </c>
      <c r="J1675" s="17" t="s">
        <v>523</v>
      </c>
      <c r="K1675" s="17">
        <v>1</v>
      </c>
      <c r="L1675" s="24">
        <v>145130</v>
      </c>
      <c r="M1675" s="20">
        <f t="shared" si="52"/>
        <v>27575</v>
      </c>
      <c r="N1675" s="24">
        <v>709618</v>
      </c>
      <c r="O1675" s="21">
        <f t="shared" si="53"/>
        <v>882323</v>
      </c>
    </row>
    <row r="1676" spans="1:15" s="16" customFormat="1" ht="43.5" x14ac:dyDescent="0.35">
      <c r="A1676" s="17" t="s">
        <v>325</v>
      </c>
      <c r="B1676" s="17" t="s">
        <v>4831</v>
      </c>
      <c r="C1676" s="17">
        <v>47288</v>
      </c>
      <c r="D1676" s="17" t="s">
        <v>5165</v>
      </c>
      <c r="E1676" s="19">
        <v>147288000264</v>
      </c>
      <c r="F1676" s="19" t="s">
        <v>5166</v>
      </c>
      <c r="G1676" s="19">
        <v>147288000264</v>
      </c>
      <c r="H1676" s="18" t="s">
        <v>5167</v>
      </c>
      <c r="I1676" s="18" t="s">
        <v>5168</v>
      </c>
      <c r="J1676" s="17" t="s">
        <v>523</v>
      </c>
      <c r="K1676" s="17">
        <v>1</v>
      </c>
      <c r="L1676" s="24">
        <v>145130</v>
      </c>
      <c r="M1676" s="20">
        <f t="shared" si="52"/>
        <v>27575</v>
      </c>
      <c r="N1676" s="24">
        <v>709618</v>
      </c>
      <c r="O1676" s="21">
        <f t="shared" si="53"/>
        <v>882323</v>
      </c>
    </row>
    <row r="1677" spans="1:15" s="16" customFormat="1" ht="43.5" x14ac:dyDescent="0.35">
      <c r="A1677" s="17" t="s">
        <v>325</v>
      </c>
      <c r="B1677" s="17" t="s">
        <v>816</v>
      </c>
      <c r="C1677" s="17">
        <v>50350</v>
      </c>
      <c r="D1677" s="17" t="s">
        <v>5194</v>
      </c>
      <c r="E1677" s="19">
        <v>150350000030</v>
      </c>
      <c r="F1677" s="19" t="s">
        <v>5195</v>
      </c>
      <c r="G1677" s="19">
        <v>150350000030</v>
      </c>
      <c r="H1677" s="18" t="s">
        <v>5196</v>
      </c>
      <c r="I1677" s="18" t="s">
        <v>5197</v>
      </c>
      <c r="J1677" s="17" t="s">
        <v>523</v>
      </c>
      <c r="K1677" s="17">
        <v>1</v>
      </c>
      <c r="L1677" s="24">
        <v>145130</v>
      </c>
      <c r="M1677" s="20">
        <f t="shared" si="52"/>
        <v>27575</v>
      </c>
      <c r="N1677" s="24">
        <v>709618</v>
      </c>
      <c r="O1677" s="21">
        <f t="shared" si="53"/>
        <v>882323</v>
      </c>
    </row>
    <row r="1678" spans="1:15" s="16" customFormat="1" ht="29" x14ac:dyDescent="0.35">
      <c r="A1678" s="17" t="s">
        <v>325</v>
      </c>
      <c r="B1678" s="17" t="s">
        <v>832</v>
      </c>
      <c r="C1678" s="17">
        <v>52250</v>
      </c>
      <c r="D1678" s="17" t="s">
        <v>5210</v>
      </c>
      <c r="E1678" s="19">
        <v>152250000558</v>
      </c>
      <c r="F1678" s="19" t="s">
        <v>5211</v>
      </c>
      <c r="G1678" s="19">
        <v>152250000558</v>
      </c>
      <c r="H1678" s="18" t="s">
        <v>5212</v>
      </c>
      <c r="I1678" s="18" t="s">
        <v>5213</v>
      </c>
      <c r="J1678" s="17" t="s">
        <v>523</v>
      </c>
      <c r="K1678" s="17">
        <v>1</v>
      </c>
      <c r="L1678" s="24">
        <v>145130</v>
      </c>
      <c r="M1678" s="20">
        <f t="shared" si="52"/>
        <v>27575</v>
      </c>
      <c r="N1678" s="24">
        <v>709618</v>
      </c>
      <c r="O1678" s="21">
        <f t="shared" si="53"/>
        <v>882323</v>
      </c>
    </row>
    <row r="1679" spans="1:15" s="16" customFormat="1" ht="29" x14ac:dyDescent="0.35">
      <c r="A1679" s="17" t="s">
        <v>325</v>
      </c>
      <c r="B1679" s="17" t="s">
        <v>832</v>
      </c>
      <c r="C1679" s="17">
        <v>52250</v>
      </c>
      <c r="D1679" s="17" t="s">
        <v>5210</v>
      </c>
      <c r="E1679" s="19">
        <v>152250000558</v>
      </c>
      <c r="F1679" s="19" t="s">
        <v>5211</v>
      </c>
      <c r="G1679" s="19">
        <v>152250000108</v>
      </c>
      <c r="H1679" s="18" t="s">
        <v>5214</v>
      </c>
      <c r="I1679" s="18" t="s">
        <v>5213</v>
      </c>
      <c r="J1679" s="17" t="s">
        <v>523</v>
      </c>
      <c r="K1679" s="17">
        <v>1</v>
      </c>
      <c r="L1679" s="24">
        <v>145130</v>
      </c>
      <c r="M1679" s="20">
        <f t="shared" si="52"/>
        <v>27575</v>
      </c>
      <c r="N1679" s="24">
        <v>709618</v>
      </c>
      <c r="O1679" s="21">
        <f t="shared" si="53"/>
        <v>882323</v>
      </c>
    </row>
    <row r="1680" spans="1:15" s="16" customFormat="1" ht="58" x14ac:dyDescent="0.35">
      <c r="A1680" s="17" t="s">
        <v>325</v>
      </c>
      <c r="B1680" s="17" t="s">
        <v>832</v>
      </c>
      <c r="C1680" s="17">
        <v>52490</v>
      </c>
      <c r="D1680" s="17" t="s">
        <v>4493</v>
      </c>
      <c r="E1680" s="19">
        <v>252490001190</v>
      </c>
      <c r="F1680" s="19" t="s">
        <v>4494</v>
      </c>
      <c r="G1680" s="19">
        <v>252490001190</v>
      </c>
      <c r="H1680" s="18" t="s">
        <v>5215</v>
      </c>
      <c r="I1680" s="18" t="s">
        <v>5216</v>
      </c>
      <c r="J1680" s="17" t="s">
        <v>535</v>
      </c>
      <c r="K1680" s="17">
        <v>1</v>
      </c>
      <c r="L1680" s="24">
        <v>145130</v>
      </c>
      <c r="M1680" s="20">
        <f t="shared" si="52"/>
        <v>27575</v>
      </c>
      <c r="N1680" s="24">
        <v>709618</v>
      </c>
      <c r="O1680" s="21">
        <f t="shared" si="53"/>
        <v>882323</v>
      </c>
    </row>
    <row r="1681" spans="1:15" s="16" customFormat="1" ht="43.5" x14ac:dyDescent="0.35">
      <c r="A1681" s="17" t="s">
        <v>325</v>
      </c>
      <c r="B1681" s="17" t="s">
        <v>832</v>
      </c>
      <c r="C1681" s="17">
        <v>52621</v>
      </c>
      <c r="D1681" s="17" t="s">
        <v>4428</v>
      </c>
      <c r="E1681" s="19">
        <v>252621000348</v>
      </c>
      <c r="F1681" s="19" t="s">
        <v>5228</v>
      </c>
      <c r="G1681" s="19">
        <v>252621000348</v>
      </c>
      <c r="H1681" s="18" t="s">
        <v>5229</v>
      </c>
      <c r="I1681" s="18" t="s">
        <v>3817</v>
      </c>
      <c r="J1681" s="17" t="s">
        <v>535</v>
      </c>
      <c r="K1681" s="17">
        <v>1</v>
      </c>
      <c r="L1681" s="24">
        <v>145130</v>
      </c>
      <c r="M1681" s="20">
        <f t="shared" si="52"/>
        <v>27575</v>
      </c>
      <c r="N1681" s="24">
        <v>709618</v>
      </c>
      <c r="O1681" s="21">
        <f t="shared" si="53"/>
        <v>882323</v>
      </c>
    </row>
    <row r="1682" spans="1:15" s="16" customFormat="1" ht="43.5" x14ac:dyDescent="0.35">
      <c r="A1682" s="17" t="s">
        <v>325</v>
      </c>
      <c r="B1682" s="17" t="s">
        <v>832</v>
      </c>
      <c r="C1682" s="17">
        <v>52621</v>
      </c>
      <c r="D1682" s="17" t="s">
        <v>4428</v>
      </c>
      <c r="E1682" s="19">
        <v>252621000348</v>
      </c>
      <c r="F1682" s="19" t="s">
        <v>5228</v>
      </c>
      <c r="G1682" s="19">
        <v>252621000330</v>
      </c>
      <c r="H1682" s="18" t="s">
        <v>5234</v>
      </c>
      <c r="I1682" s="18" t="s">
        <v>3817</v>
      </c>
      <c r="J1682" s="17" t="s">
        <v>535</v>
      </c>
      <c r="K1682" s="17">
        <v>1</v>
      </c>
      <c r="L1682" s="24">
        <v>145130</v>
      </c>
      <c r="M1682" s="20">
        <f t="shared" si="52"/>
        <v>27575</v>
      </c>
      <c r="N1682" s="24">
        <v>709618</v>
      </c>
      <c r="O1682" s="21">
        <f t="shared" si="53"/>
        <v>882323</v>
      </c>
    </row>
    <row r="1683" spans="1:15" s="16" customFormat="1" ht="29" x14ac:dyDescent="0.35">
      <c r="A1683" s="17" t="s">
        <v>325</v>
      </c>
      <c r="B1683" s="17" t="s">
        <v>852</v>
      </c>
      <c r="C1683" s="17">
        <v>54250</v>
      </c>
      <c r="D1683" s="17" t="s">
        <v>5298</v>
      </c>
      <c r="E1683" s="19">
        <v>154670001056</v>
      </c>
      <c r="F1683" s="19" t="s">
        <v>5299</v>
      </c>
      <c r="G1683" s="19">
        <v>154670001056</v>
      </c>
      <c r="H1683" s="18" t="s">
        <v>5300</v>
      </c>
      <c r="I1683" s="18" t="s">
        <v>5301</v>
      </c>
      <c r="J1683" s="17" t="s">
        <v>523</v>
      </c>
      <c r="K1683" s="17">
        <v>1</v>
      </c>
      <c r="L1683" s="24">
        <v>145130</v>
      </c>
      <c r="M1683" s="20">
        <f t="shared" si="52"/>
        <v>27575</v>
      </c>
      <c r="N1683" s="24">
        <v>709618</v>
      </c>
      <c r="O1683" s="21">
        <f t="shared" si="53"/>
        <v>882323</v>
      </c>
    </row>
    <row r="1684" spans="1:15" s="16" customFormat="1" ht="29" x14ac:dyDescent="0.35">
      <c r="A1684" s="17" t="s">
        <v>325</v>
      </c>
      <c r="B1684" s="17" t="s">
        <v>852</v>
      </c>
      <c r="C1684" s="17">
        <v>54810</v>
      </c>
      <c r="D1684" s="17" t="s">
        <v>5315</v>
      </c>
      <c r="E1684" s="19">
        <v>154810003020</v>
      </c>
      <c r="F1684" s="19" t="s">
        <v>5316</v>
      </c>
      <c r="G1684" s="19">
        <v>154810003020</v>
      </c>
      <c r="H1684" s="18" t="s">
        <v>5316</v>
      </c>
      <c r="I1684" s="18" t="s">
        <v>5317</v>
      </c>
      <c r="J1684" s="17" t="s">
        <v>523</v>
      </c>
      <c r="K1684" s="17">
        <v>1</v>
      </c>
      <c r="L1684" s="24">
        <v>145130</v>
      </c>
      <c r="M1684" s="20">
        <f t="shared" si="52"/>
        <v>27575</v>
      </c>
      <c r="N1684" s="24">
        <v>709618</v>
      </c>
      <c r="O1684" s="21">
        <f t="shared" si="53"/>
        <v>882323</v>
      </c>
    </row>
    <row r="1685" spans="1:15" s="16" customFormat="1" ht="29" x14ac:dyDescent="0.35">
      <c r="A1685" s="17" t="s">
        <v>325</v>
      </c>
      <c r="B1685" s="17" t="s">
        <v>4241</v>
      </c>
      <c r="C1685" s="17">
        <v>86001</v>
      </c>
      <c r="D1685" s="17" t="s">
        <v>4242</v>
      </c>
      <c r="E1685" s="19">
        <v>286001000633</v>
      </c>
      <c r="F1685" s="19" t="s">
        <v>5354</v>
      </c>
      <c r="G1685" s="19">
        <v>286001000633</v>
      </c>
      <c r="H1685" s="18" t="s">
        <v>5355</v>
      </c>
      <c r="I1685" s="18" t="s">
        <v>5356</v>
      </c>
      <c r="J1685" s="17" t="s">
        <v>535</v>
      </c>
      <c r="K1685" s="17">
        <v>1</v>
      </c>
      <c r="L1685" s="24">
        <v>145130</v>
      </c>
      <c r="M1685" s="20">
        <f t="shared" si="52"/>
        <v>27575</v>
      </c>
      <c r="N1685" s="24">
        <v>709618</v>
      </c>
      <c r="O1685" s="21">
        <f t="shared" si="53"/>
        <v>882323</v>
      </c>
    </row>
    <row r="1686" spans="1:15" s="16" customFormat="1" ht="29" x14ac:dyDescent="0.35">
      <c r="A1686" s="17" t="s">
        <v>325</v>
      </c>
      <c r="B1686" s="17" t="s">
        <v>4241</v>
      </c>
      <c r="C1686" s="17">
        <v>86320</v>
      </c>
      <c r="D1686" s="17" t="s">
        <v>5368</v>
      </c>
      <c r="E1686" s="19">
        <v>186320000188</v>
      </c>
      <c r="F1686" s="19" t="s">
        <v>5369</v>
      </c>
      <c r="G1686" s="19">
        <v>186320001605</v>
      </c>
      <c r="H1686" s="18" t="s">
        <v>5374</v>
      </c>
      <c r="I1686" s="18" t="s">
        <v>5375</v>
      </c>
      <c r="J1686" s="17" t="s">
        <v>523</v>
      </c>
      <c r="K1686" s="17">
        <v>1</v>
      </c>
      <c r="L1686" s="24">
        <v>145130</v>
      </c>
      <c r="M1686" s="20">
        <f t="shared" si="52"/>
        <v>27575</v>
      </c>
      <c r="N1686" s="24">
        <v>709618</v>
      </c>
      <c r="O1686" s="21">
        <f t="shared" si="53"/>
        <v>882323</v>
      </c>
    </row>
    <row r="1687" spans="1:15" s="16" customFormat="1" ht="29" x14ac:dyDescent="0.35">
      <c r="A1687" s="17" t="s">
        <v>325</v>
      </c>
      <c r="B1687" s="17" t="s">
        <v>4241</v>
      </c>
      <c r="C1687" s="17">
        <v>86320</v>
      </c>
      <c r="D1687" s="17" t="s">
        <v>5368</v>
      </c>
      <c r="E1687" s="19">
        <v>186320000188</v>
      </c>
      <c r="F1687" s="19" t="s">
        <v>5369</v>
      </c>
      <c r="G1687" s="19">
        <v>186320001591</v>
      </c>
      <c r="H1687" s="18" t="s">
        <v>5376</v>
      </c>
      <c r="I1687" s="18" t="s">
        <v>5377</v>
      </c>
      <c r="J1687" s="17" t="s">
        <v>523</v>
      </c>
      <c r="K1687" s="17">
        <v>1</v>
      </c>
      <c r="L1687" s="24">
        <v>145130</v>
      </c>
      <c r="M1687" s="20">
        <f t="shared" si="52"/>
        <v>27575</v>
      </c>
      <c r="N1687" s="24">
        <v>709618</v>
      </c>
      <c r="O1687" s="21">
        <f t="shared" si="53"/>
        <v>882323</v>
      </c>
    </row>
    <row r="1688" spans="1:15" s="16" customFormat="1" ht="29" x14ac:dyDescent="0.35">
      <c r="A1688" s="17" t="s">
        <v>325</v>
      </c>
      <c r="B1688" s="17" t="s">
        <v>4241</v>
      </c>
      <c r="C1688" s="17">
        <v>86320</v>
      </c>
      <c r="D1688" s="17" t="s">
        <v>5368</v>
      </c>
      <c r="E1688" s="19">
        <v>186320000188</v>
      </c>
      <c r="F1688" s="19" t="s">
        <v>5369</v>
      </c>
      <c r="G1688" s="19">
        <v>186320000102</v>
      </c>
      <c r="H1688" s="18" t="s">
        <v>5378</v>
      </c>
      <c r="I1688" s="18" t="s">
        <v>5379</v>
      </c>
      <c r="J1688" s="17" t="s">
        <v>523</v>
      </c>
      <c r="K1688" s="17">
        <v>1</v>
      </c>
      <c r="L1688" s="24">
        <v>145130</v>
      </c>
      <c r="M1688" s="20">
        <f t="shared" si="52"/>
        <v>27575</v>
      </c>
      <c r="N1688" s="24">
        <v>709618</v>
      </c>
      <c r="O1688" s="21">
        <f t="shared" si="53"/>
        <v>882323</v>
      </c>
    </row>
    <row r="1689" spans="1:15" s="16" customFormat="1" ht="29" x14ac:dyDescent="0.35">
      <c r="A1689" s="17" t="s">
        <v>325</v>
      </c>
      <c r="B1689" s="17" t="s">
        <v>4241</v>
      </c>
      <c r="C1689" s="17">
        <v>86865</v>
      </c>
      <c r="D1689" s="17" t="s">
        <v>4744</v>
      </c>
      <c r="E1689" s="19">
        <v>186865003745</v>
      </c>
      <c r="F1689" s="19" t="s">
        <v>5406</v>
      </c>
      <c r="G1689" s="19">
        <v>186865003745</v>
      </c>
      <c r="H1689" s="18" t="s">
        <v>5407</v>
      </c>
      <c r="I1689" s="18" t="s">
        <v>5408</v>
      </c>
      <c r="J1689" s="17" t="s">
        <v>523</v>
      </c>
      <c r="K1689" s="17">
        <v>1</v>
      </c>
      <c r="L1689" s="24">
        <v>145130</v>
      </c>
      <c r="M1689" s="20">
        <f t="shared" si="52"/>
        <v>27575</v>
      </c>
      <c r="N1689" s="24">
        <v>709618</v>
      </c>
      <c r="O1689" s="21">
        <f t="shared" si="53"/>
        <v>882323</v>
      </c>
    </row>
    <row r="1690" spans="1:15" s="16" customFormat="1" ht="43.5" x14ac:dyDescent="0.35">
      <c r="A1690" s="17" t="s">
        <v>325</v>
      </c>
      <c r="B1690" s="17" t="s">
        <v>4558</v>
      </c>
      <c r="C1690" s="17">
        <v>66594</v>
      </c>
      <c r="D1690" s="17" t="s">
        <v>5456</v>
      </c>
      <c r="E1690" s="19">
        <v>266594001087</v>
      </c>
      <c r="F1690" s="19" t="s">
        <v>5457</v>
      </c>
      <c r="G1690" s="19">
        <v>266594001087</v>
      </c>
      <c r="H1690" s="18" t="s">
        <v>5460</v>
      </c>
      <c r="I1690" s="18" t="s">
        <v>5459</v>
      </c>
      <c r="J1690" s="17" t="s">
        <v>535</v>
      </c>
      <c r="K1690" s="17">
        <v>1</v>
      </c>
      <c r="L1690" s="24">
        <v>145130</v>
      </c>
      <c r="M1690" s="20">
        <f t="shared" si="52"/>
        <v>27575</v>
      </c>
      <c r="N1690" s="24">
        <v>709618</v>
      </c>
      <c r="O1690" s="21">
        <f t="shared" si="53"/>
        <v>882323</v>
      </c>
    </row>
    <row r="1691" spans="1:15" s="16" customFormat="1" ht="58" x14ac:dyDescent="0.35">
      <c r="A1691" s="17" t="s">
        <v>325</v>
      </c>
      <c r="B1691" s="17" t="s">
        <v>4831</v>
      </c>
      <c r="C1691" s="17">
        <v>47001</v>
      </c>
      <c r="D1691" s="17" t="s">
        <v>4832</v>
      </c>
      <c r="E1691" s="19">
        <v>147001007204</v>
      </c>
      <c r="F1691" s="19" t="s">
        <v>5471</v>
      </c>
      <c r="G1691" s="19">
        <v>147001007204</v>
      </c>
      <c r="H1691" s="18" t="s">
        <v>5471</v>
      </c>
      <c r="I1691" s="18" t="s">
        <v>5472</v>
      </c>
      <c r="J1691" s="17" t="s">
        <v>523</v>
      </c>
      <c r="K1691" s="17">
        <v>1</v>
      </c>
      <c r="L1691" s="24">
        <v>145130</v>
      </c>
      <c r="M1691" s="20">
        <f t="shared" si="52"/>
        <v>27575</v>
      </c>
      <c r="N1691" s="24">
        <v>709618</v>
      </c>
      <c r="O1691" s="21">
        <f t="shared" si="53"/>
        <v>882323</v>
      </c>
    </row>
    <row r="1692" spans="1:15" s="16" customFormat="1" ht="29" x14ac:dyDescent="0.35">
      <c r="A1692" s="17" t="s">
        <v>325</v>
      </c>
      <c r="B1692" s="17" t="s">
        <v>4831</v>
      </c>
      <c r="C1692" s="17">
        <v>47001</v>
      </c>
      <c r="D1692" s="17" t="s">
        <v>4832</v>
      </c>
      <c r="E1692" s="19">
        <v>147001000455</v>
      </c>
      <c r="F1692" s="19" t="s">
        <v>5473</v>
      </c>
      <c r="G1692" s="19">
        <v>147001000455</v>
      </c>
      <c r="H1692" s="18" t="s">
        <v>5474</v>
      </c>
      <c r="I1692" s="18" t="s">
        <v>5475</v>
      </c>
      <c r="J1692" s="17" t="s">
        <v>523</v>
      </c>
      <c r="K1692" s="17">
        <v>1</v>
      </c>
      <c r="L1692" s="24">
        <v>145130</v>
      </c>
      <c r="M1692" s="20">
        <f t="shared" si="52"/>
        <v>27575</v>
      </c>
      <c r="N1692" s="24">
        <v>709618</v>
      </c>
      <c r="O1692" s="21">
        <f t="shared" si="53"/>
        <v>882323</v>
      </c>
    </row>
    <row r="1693" spans="1:15" s="16" customFormat="1" ht="72.5" x14ac:dyDescent="0.35">
      <c r="A1693" s="17" t="s">
        <v>325</v>
      </c>
      <c r="B1693" s="17" t="s">
        <v>9179</v>
      </c>
      <c r="C1693" s="17">
        <v>44847</v>
      </c>
      <c r="D1693" s="17" t="s">
        <v>4424</v>
      </c>
      <c r="E1693" s="19">
        <v>244847001689</v>
      </c>
      <c r="F1693" s="19" t="s">
        <v>5508</v>
      </c>
      <c r="G1693" s="19">
        <v>244847001689</v>
      </c>
      <c r="H1693" s="18" t="s">
        <v>5509</v>
      </c>
      <c r="I1693" s="18" t="s">
        <v>5510</v>
      </c>
      <c r="J1693" s="17" t="s">
        <v>535</v>
      </c>
      <c r="K1693" s="17">
        <v>1</v>
      </c>
      <c r="L1693" s="24">
        <v>145130</v>
      </c>
      <c r="M1693" s="20">
        <f t="shared" si="52"/>
        <v>27575</v>
      </c>
      <c r="N1693" s="24">
        <v>709618</v>
      </c>
      <c r="O1693" s="21">
        <f t="shared" si="53"/>
        <v>882323</v>
      </c>
    </row>
    <row r="1694" spans="1:15" s="16" customFormat="1" ht="29" x14ac:dyDescent="0.35">
      <c r="A1694" s="17" t="s">
        <v>325</v>
      </c>
      <c r="B1694" s="17" t="s">
        <v>5526</v>
      </c>
      <c r="C1694" s="17">
        <v>70204</v>
      </c>
      <c r="D1694" s="17" t="s">
        <v>5527</v>
      </c>
      <c r="E1694" s="19">
        <v>170204000053</v>
      </c>
      <c r="F1694" s="19" t="s">
        <v>909</v>
      </c>
      <c r="G1694" s="19">
        <v>170204000061</v>
      </c>
      <c r="H1694" s="18" t="s">
        <v>5528</v>
      </c>
      <c r="I1694" s="18" t="s">
        <v>5529</v>
      </c>
      <c r="J1694" s="17" t="s">
        <v>523</v>
      </c>
      <c r="K1694" s="17">
        <v>1</v>
      </c>
      <c r="L1694" s="24">
        <v>145130</v>
      </c>
      <c r="M1694" s="20">
        <f t="shared" si="52"/>
        <v>27575</v>
      </c>
      <c r="N1694" s="24">
        <v>709618</v>
      </c>
      <c r="O1694" s="21">
        <f t="shared" si="53"/>
        <v>882323</v>
      </c>
    </row>
    <row r="1695" spans="1:15" s="16" customFormat="1" ht="43.5" x14ac:dyDescent="0.35">
      <c r="A1695" s="17" t="s">
        <v>325</v>
      </c>
      <c r="B1695" s="17" t="s">
        <v>5526</v>
      </c>
      <c r="C1695" s="17">
        <v>70429</v>
      </c>
      <c r="D1695" s="17" t="s">
        <v>5538</v>
      </c>
      <c r="E1695" s="19">
        <v>270429001304</v>
      </c>
      <c r="F1695" s="19" t="s">
        <v>5539</v>
      </c>
      <c r="G1695" s="19">
        <v>270429001304</v>
      </c>
      <c r="H1695" s="18" t="s">
        <v>5540</v>
      </c>
      <c r="I1695" s="18" t="s">
        <v>5541</v>
      </c>
      <c r="J1695" s="17" t="s">
        <v>535</v>
      </c>
      <c r="K1695" s="17">
        <v>1</v>
      </c>
      <c r="L1695" s="24">
        <v>145130</v>
      </c>
      <c r="M1695" s="20">
        <f t="shared" si="52"/>
        <v>27575</v>
      </c>
      <c r="N1695" s="24">
        <v>709618</v>
      </c>
      <c r="O1695" s="21">
        <f t="shared" si="53"/>
        <v>882323</v>
      </c>
    </row>
    <row r="1696" spans="1:15" s="16" customFormat="1" ht="43.5" x14ac:dyDescent="0.35">
      <c r="A1696" s="17" t="s">
        <v>325</v>
      </c>
      <c r="B1696" s="17" t="s">
        <v>5526</v>
      </c>
      <c r="C1696" s="17">
        <v>70429</v>
      </c>
      <c r="D1696" s="17" t="s">
        <v>5538</v>
      </c>
      <c r="E1696" s="19">
        <v>270429000014</v>
      </c>
      <c r="F1696" s="19" t="s">
        <v>5542</v>
      </c>
      <c r="G1696" s="19">
        <v>270429000014</v>
      </c>
      <c r="H1696" s="18" t="s">
        <v>5543</v>
      </c>
      <c r="I1696" s="18" t="s">
        <v>4605</v>
      </c>
      <c r="J1696" s="17" t="s">
        <v>535</v>
      </c>
      <c r="K1696" s="17">
        <v>1</v>
      </c>
      <c r="L1696" s="24">
        <v>145130</v>
      </c>
      <c r="M1696" s="20">
        <f t="shared" si="52"/>
        <v>27575</v>
      </c>
      <c r="N1696" s="24">
        <v>709618</v>
      </c>
      <c r="O1696" s="21">
        <f t="shared" si="53"/>
        <v>882323</v>
      </c>
    </row>
    <row r="1697" spans="1:15" s="16" customFormat="1" ht="43.5" x14ac:dyDescent="0.35">
      <c r="A1697" s="17" t="s">
        <v>325</v>
      </c>
      <c r="B1697" s="17" t="s">
        <v>4296</v>
      </c>
      <c r="C1697" s="17">
        <v>73067</v>
      </c>
      <c r="D1697" s="17" t="s">
        <v>4738</v>
      </c>
      <c r="E1697" s="19">
        <v>273067001075</v>
      </c>
      <c r="F1697" s="19" t="s">
        <v>5544</v>
      </c>
      <c r="G1697" s="19">
        <v>273067001075</v>
      </c>
      <c r="H1697" s="18" t="s">
        <v>5545</v>
      </c>
      <c r="I1697" s="18" t="s">
        <v>5546</v>
      </c>
      <c r="J1697" s="17" t="s">
        <v>535</v>
      </c>
      <c r="K1697" s="17">
        <v>1</v>
      </c>
      <c r="L1697" s="24">
        <v>145130</v>
      </c>
      <c r="M1697" s="20">
        <f t="shared" si="52"/>
        <v>27575</v>
      </c>
      <c r="N1697" s="24">
        <v>709618</v>
      </c>
      <c r="O1697" s="21">
        <f t="shared" si="53"/>
        <v>882323</v>
      </c>
    </row>
    <row r="1698" spans="1:15" s="16" customFormat="1" ht="43.5" x14ac:dyDescent="0.35">
      <c r="A1698" s="17" t="s">
        <v>325</v>
      </c>
      <c r="B1698" s="17" t="s">
        <v>4338</v>
      </c>
      <c r="C1698" s="17">
        <v>76834</v>
      </c>
      <c r="D1698" s="17" t="s">
        <v>4400</v>
      </c>
      <c r="E1698" s="19">
        <v>276834000666</v>
      </c>
      <c r="F1698" s="19" t="s">
        <v>5611</v>
      </c>
      <c r="G1698" s="19">
        <v>276834000666</v>
      </c>
      <c r="H1698" s="18" t="s">
        <v>5612</v>
      </c>
      <c r="I1698" s="18" t="s">
        <v>5613</v>
      </c>
      <c r="J1698" s="17" t="s">
        <v>535</v>
      </c>
      <c r="K1698" s="17">
        <v>1</v>
      </c>
      <c r="L1698" s="24">
        <v>145130</v>
      </c>
      <c r="M1698" s="20">
        <f t="shared" si="52"/>
        <v>27575</v>
      </c>
      <c r="N1698" s="24">
        <v>709618</v>
      </c>
      <c r="O1698" s="21">
        <f t="shared" si="53"/>
        <v>882323</v>
      </c>
    </row>
    <row r="1699" spans="1:15" s="16" customFormat="1" ht="87" x14ac:dyDescent="0.35">
      <c r="A1699" s="17" t="s">
        <v>325</v>
      </c>
      <c r="B1699" s="17" t="s">
        <v>9179</v>
      </c>
      <c r="C1699" s="17">
        <v>44847</v>
      </c>
      <c r="D1699" s="17" t="s">
        <v>4424</v>
      </c>
      <c r="E1699" s="19">
        <v>244847800054</v>
      </c>
      <c r="F1699" s="19" t="s">
        <v>5637</v>
      </c>
      <c r="G1699" s="19">
        <v>244847800054</v>
      </c>
      <c r="H1699" s="18" t="s">
        <v>5638</v>
      </c>
      <c r="I1699" s="18" t="s">
        <v>5639</v>
      </c>
      <c r="J1699" s="17" t="s">
        <v>535</v>
      </c>
      <c r="K1699" s="17">
        <v>1</v>
      </c>
      <c r="L1699" s="24">
        <v>145130</v>
      </c>
      <c r="M1699" s="20">
        <f t="shared" si="52"/>
        <v>27575</v>
      </c>
      <c r="N1699" s="24">
        <v>709618</v>
      </c>
      <c r="O1699" s="21">
        <f t="shared" si="53"/>
        <v>882323</v>
      </c>
    </row>
    <row r="1700" spans="1:15" s="16" customFormat="1" ht="29" x14ac:dyDescent="0.35">
      <c r="A1700" s="17" t="s">
        <v>325</v>
      </c>
      <c r="B1700" s="17" t="s">
        <v>4338</v>
      </c>
      <c r="C1700" s="17">
        <v>76275</v>
      </c>
      <c r="D1700" s="17" t="s">
        <v>5652</v>
      </c>
      <c r="E1700" s="19">
        <v>176275001393</v>
      </c>
      <c r="F1700" s="19" t="s">
        <v>5653</v>
      </c>
      <c r="G1700" s="19">
        <v>176275000117</v>
      </c>
      <c r="H1700" s="18" t="s">
        <v>5654</v>
      </c>
      <c r="I1700" s="18" t="s">
        <v>5655</v>
      </c>
      <c r="J1700" s="17" t="s">
        <v>523</v>
      </c>
      <c r="K1700" s="17">
        <v>1</v>
      </c>
      <c r="L1700" s="24">
        <v>145130</v>
      </c>
      <c r="M1700" s="20">
        <f t="shared" si="52"/>
        <v>27575</v>
      </c>
      <c r="N1700" s="24">
        <v>709618</v>
      </c>
      <c r="O1700" s="21">
        <f t="shared" si="53"/>
        <v>882323</v>
      </c>
    </row>
    <row r="1701" spans="1:15" s="16" customFormat="1" ht="29" x14ac:dyDescent="0.35">
      <c r="A1701" s="17" t="s">
        <v>325</v>
      </c>
      <c r="B1701" s="17" t="s">
        <v>4448</v>
      </c>
      <c r="C1701" s="17">
        <v>20001</v>
      </c>
      <c r="D1701" s="17" t="s">
        <v>5665</v>
      </c>
      <c r="E1701" s="19">
        <v>120001069246</v>
      </c>
      <c r="F1701" s="19" t="s">
        <v>5666</v>
      </c>
      <c r="G1701" s="19">
        <v>120001069246</v>
      </c>
      <c r="H1701" s="18" t="s">
        <v>5667</v>
      </c>
      <c r="I1701" s="18" t="s">
        <v>5668</v>
      </c>
      <c r="J1701" s="17" t="s">
        <v>523</v>
      </c>
      <c r="K1701" s="17">
        <v>1</v>
      </c>
      <c r="L1701" s="24">
        <v>145130</v>
      </c>
      <c r="M1701" s="20">
        <f t="shared" si="52"/>
        <v>27575</v>
      </c>
      <c r="N1701" s="24">
        <v>735439</v>
      </c>
      <c r="O1701" s="21">
        <f t="shared" si="53"/>
        <v>908144</v>
      </c>
    </row>
    <row r="1702" spans="1:15" s="16" customFormat="1" ht="58" x14ac:dyDescent="0.35">
      <c r="A1702" s="17" t="s">
        <v>325</v>
      </c>
      <c r="B1702" s="17" t="s">
        <v>4448</v>
      </c>
      <c r="C1702" s="17">
        <v>20001</v>
      </c>
      <c r="D1702" s="17" t="s">
        <v>5665</v>
      </c>
      <c r="E1702" s="19">
        <v>120001068216</v>
      </c>
      <c r="F1702" s="19" t="s">
        <v>5680</v>
      </c>
      <c r="G1702" s="19">
        <v>120001068216</v>
      </c>
      <c r="H1702" s="18" t="s">
        <v>5680</v>
      </c>
      <c r="I1702" s="18" t="s">
        <v>5681</v>
      </c>
      <c r="J1702" s="17" t="s">
        <v>523</v>
      </c>
      <c r="K1702" s="17">
        <v>1</v>
      </c>
      <c r="L1702" s="24">
        <v>145130</v>
      </c>
      <c r="M1702" s="20">
        <f t="shared" si="52"/>
        <v>27575</v>
      </c>
      <c r="N1702" s="24">
        <v>735439</v>
      </c>
      <c r="O1702" s="21">
        <f t="shared" si="53"/>
        <v>908144</v>
      </c>
    </row>
    <row r="1703" spans="1:15" s="16" customFormat="1" ht="43.5" x14ac:dyDescent="0.35">
      <c r="A1703" s="17" t="s">
        <v>325</v>
      </c>
      <c r="B1703" s="17" t="s">
        <v>5682</v>
      </c>
      <c r="C1703" s="17">
        <v>97001</v>
      </c>
      <c r="D1703" s="17" t="s">
        <v>5683</v>
      </c>
      <c r="E1703" s="19">
        <v>197001000029</v>
      </c>
      <c r="F1703" s="19" t="s">
        <v>1049</v>
      </c>
      <c r="G1703" s="19">
        <v>297001001917</v>
      </c>
      <c r="H1703" s="18" t="s">
        <v>5684</v>
      </c>
      <c r="I1703" s="18" t="s">
        <v>5685</v>
      </c>
      <c r="J1703" s="17" t="s">
        <v>535</v>
      </c>
      <c r="K1703" s="17">
        <v>1</v>
      </c>
      <c r="L1703" s="24">
        <v>145130</v>
      </c>
      <c r="M1703" s="20">
        <f t="shared" si="52"/>
        <v>27575</v>
      </c>
      <c r="N1703" s="24">
        <v>735439</v>
      </c>
      <c r="O1703" s="21">
        <f t="shared" si="53"/>
        <v>908144</v>
      </c>
    </row>
    <row r="1704" spans="1:15" s="16" customFormat="1" ht="29" x14ac:dyDescent="0.35">
      <c r="A1704" s="17" t="s">
        <v>325</v>
      </c>
      <c r="B1704" s="17" t="s">
        <v>5686</v>
      </c>
      <c r="C1704" s="17">
        <v>99773</v>
      </c>
      <c r="D1704" s="17" t="s">
        <v>5687</v>
      </c>
      <c r="E1704" s="19">
        <v>299572000074</v>
      </c>
      <c r="F1704" s="19" t="s">
        <v>5688</v>
      </c>
      <c r="G1704" s="19">
        <v>299572000074</v>
      </c>
      <c r="H1704" s="18" t="s">
        <v>5689</v>
      </c>
      <c r="I1704" s="18" t="s">
        <v>5690</v>
      </c>
      <c r="J1704" s="17" t="s">
        <v>535</v>
      </c>
      <c r="K1704" s="17">
        <v>1</v>
      </c>
      <c r="L1704" s="24">
        <v>145130</v>
      </c>
      <c r="M1704" s="20">
        <f t="shared" si="52"/>
        <v>27575</v>
      </c>
      <c r="N1704" s="24">
        <v>735439</v>
      </c>
      <c r="O1704" s="21">
        <f t="shared" si="53"/>
        <v>908144</v>
      </c>
    </row>
    <row r="1705" spans="1:15" s="16" customFormat="1" ht="43.5" x14ac:dyDescent="0.35">
      <c r="A1705" s="17" t="s">
        <v>325</v>
      </c>
      <c r="B1705" s="17" t="s">
        <v>5686</v>
      </c>
      <c r="C1705" s="17">
        <v>99624</v>
      </c>
      <c r="D1705" s="17" t="s">
        <v>5695</v>
      </c>
      <c r="E1705" s="19">
        <v>299001001626</v>
      </c>
      <c r="F1705" s="19" t="s">
        <v>5696</v>
      </c>
      <c r="G1705" s="19">
        <v>299001001626</v>
      </c>
      <c r="H1705" s="18" t="s">
        <v>5697</v>
      </c>
      <c r="I1705" s="18" t="s">
        <v>5698</v>
      </c>
      <c r="J1705" s="17" t="s">
        <v>535</v>
      </c>
      <c r="K1705" s="17">
        <v>1</v>
      </c>
      <c r="L1705" s="24">
        <v>145130</v>
      </c>
      <c r="M1705" s="20">
        <f t="shared" si="52"/>
        <v>27575</v>
      </c>
      <c r="N1705" s="24">
        <v>735439</v>
      </c>
      <c r="O1705" s="21">
        <f t="shared" si="53"/>
        <v>908144</v>
      </c>
    </row>
    <row r="1706" spans="1:15" s="16" customFormat="1" ht="29" x14ac:dyDescent="0.35">
      <c r="A1706" s="17" t="s">
        <v>325</v>
      </c>
      <c r="B1706" s="17" t="s">
        <v>4338</v>
      </c>
      <c r="C1706" s="17">
        <v>76275</v>
      </c>
      <c r="D1706" s="17" t="s">
        <v>5652</v>
      </c>
      <c r="E1706" s="19">
        <v>176275001393</v>
      </c>
      <c r="F1706" s="19" t="s">
        <v>5653</v>
      </c>
      <c r="G1706" s="19">
        <v>176275001393</v>
      </c>
      <c r="H1706" s="18" t="s">
        <v>5701</v>
      </c>
      <c r="I1706" s="18" t="s">
        <v>5702</v>
      </c>
      <c r="J1706" s="17" t="s">
        <v>523</v>
      </c>
      <c r="K1706" s="17">
        <v>1</v>
      </c>
      <c r="L1706" s="24">
        <v>145130</v>
      </c>
      <c r="M1706" s="20">
        <f t="shared" si="52"/>
        <v>27575</v>
      </c>
      <c r="N1706" s="24">
        <v>735439</v>
      </c>
      <c r="O1706" s="21">
        <f t="shared" si="53"/>
        <v>908144</v>
      </c>
    </row>
    <row r="1707" spans="1:15" s="16" customFormat="1" ht="29" x14ac:dyDescent="0.35">
      <c r="A1707" s="17" t="s">
        <v>325</v>
      </c>
      <c r="B1707" s="17" t="s">
        <v>4831</v>
      </c>
      <c r="C1707" s="17">
        <v>47001</v>
      </c>
      <c r="D1707" s="17" t="s">
        <v>4832</v>
      </c>
      <c r="E1707" s="19">
        <v>247001051712</v>
      </c>
      <c r="F1707" s="19" t="s">
        <v>5712</v>
      </c>
      <c r="G1707" s="19">
        <v>247001051712</v>
      </c>
      <c r="H1707" s="18" t="s">
        <v>5713</v>
      </c>
      <c r="I1707" s="18" t="s">
        <v>2530</v>
      </c>
      <c r="J1707" s="17" t="s">
        <v>535</v>
      </c>
      <c r="K1707" s="17">
        <v>1</v>
      </c>
      <c r="L1707" s="24">
        <v>145130</v>
      </c>
      <c r="M1707" s="20">
        <f t="shared" si="52"/>
        <v>27575</v>
      </c>
      <c r="N1707" s="24">
        <v>1013333</v>
      </c>
      <c r="O1707" s="21">
        <f t="shared" si="53"/>
        <v>1186038</v>
      </c>
    </row>
    <row r="1708" spans="1:15" s="16" customFormat="1" ht="29" x14ac:dyDescent="0.35">
      <c r="A1708" s="17" t="s">
        <v>342</v>
      </c>
      <c r="B1708" s="17" t="s">
        <v>727</v>
      </c>
      <c r="C1708" s="17">
        <v>20443</v>
      </c>
      <c r="D1708" s="17" t="s">
        <v>728</v>
      </c>
      <c r="E1708" s="19">
        <v>120443000068</v>
      </c>
      <c r="F1708" s="19" t="s">
        <v>729</v>
      </c>
      <c r="G1708" s="19">
        <v>120443000068</v>
      </c>
      <c r="H1708" s="18" t="s">
        <v>729</v>
      </c>
      <c r="I1708" s="18" t="s">
        <v>730</v>
      </c>
      <c r="J1708" s="17" t="s">
        <v>523</v>
      </c>
      <c r="K1708" s="17">
        <v>1</v>
      </c>
      <c r="L1708" s="24">
        <v>145130</v>
      </c>
      <c r="M1708" s="20">
        <f t="shared" si="52"/>
        <v>27575</v>
      </c>
      <c r="N1708" s="24">
        <v>1013333</v>
      </c>
      <c r="O1708" s="21">
        <f t="shared" si="53"/>
        <v>1186038</v>
      </c>
    </row>
    <row r="1709" spans="1:15" s="16" customFormat="1" ht="29" x14ac:dyDescent="0.35">
      <c r="A1709" s="17" t="s">
        <v>342</v>
      </c>
      <c r="B1709" s="17" t="s">
        <v>778</v>
      </c>
      <c r="C1709" s="17">
        <v>27361</v>
      </c>
      <c r="D1709" s="17" t="s">
        <v>783</v>
      </c>
      <c r="E1709" s="19">
        <v>327361000187</v>
      </c>
      <c r="F1709" s="19" t="s">
        <v>4114</v>
      </c>
      <c r="G1709" s="19">
        <v>327361000187</v>
      </c>
      <c r="H1709" s="18" t="s">
        <v>4115</v>
      </c>
      <c r="I1709" s="18" t="s">
        <v>4116</v>
      </c>
      <c r="J1709" s="17" t="s">
        <v>523</v>
      </c>
      <c r="K1709" s="17">
        <v>1</v>
      </c>
      <c r="L1709" s="24">
        <v>145130</v>
      </c>
      <c r="M1709" s="20">
        <f t="shared" si="52"/>
        <v>27575</v>
      </c>
      <c r="N1709" s="24">
        <v>1013333</v>
      </c>
      <c r="O1709" s="21">
        <f t="shared" si="53"/>
        <v>1186038</v>
      </c>
    </row>
    <row r="1710" spans="1:15" s="16" customFormat="1" ht="29" x14ac:dyDescent="0.35">
      <c r="A1710" s="17" t="s">
        <v>342</v>
      </c>
      <c r="B1710" s="17" t="s">
        <v>520</v>
      </c>
      <c r="C1710" s="17">
        <v>5756</v>
      </c>
      <c r="D1710" s="17" t="s">
        <v>4210</v>
      </c>
      <c r="E1710" s="19">
        <v>205756001044</v>
      </c>
      <c r="F1710" s="19" t="s">
        <v>4211</v>
      </c>
      <c r="G1710" s="19">
        <v>205756001044</v>
      </c>
      <c r="H1710" s="18" t="s">
        <v>4211</v>
      </c>
      <c r="I1710" s="18" t="s">
        <v>4212</v>
      </c>
      <c r="J1710" s="17" t="s">
        <v>535</v>
      </c>
      <c r="K1710" s="17">
        <v>1</v>
      </c>
      <c r="L1710" s="24">
        <v>145130</v>
      </c>
      <c r="M1710" s="20">
        <f t="shared" si="52"/>
        <v>27575</v>
      </c>
      <c r="N1710" s="24">
        <v>1013333</v>
      </c>
      <c r="O1710" s="21">
        <f t="shared" si="53"/>
        <v>1186038</v>
      </c>
    </row>
    <row r="1711" spans="1:15" s="16" customFormat="1" ht="29" x14ac:dyDescent="0.35">
      <c r="A1711" s="17" t="s">
        <v>342</v>
      </c>
      <c r="B1711" s="17" t="s">
        <v>520</v>
      </c>
      <c r="C1711" s="17">
        <v>5854</v>
      </c>
      <c r="D1711" s="17" t="s">
        <v>2485</v>
      </c>
      <c r="E1711" s="19">
        <v>105854000302</v>
      </c>
      <c r="F1711" s="19" t="s">
        <v>2489</v>
      </c>
      <c r="G1711" s="19">
        <v>105854000302</v>
      </c>
      <c r="H1711" s="18" t="s">
        <v>2489</v>
      </c>
      <c r="I1711" s="18" t="s">
        <v>4213</v>
      </c>
      <c r="J1711" s="17" t="s">
        <v>523</v>
      </c>
      <c r="K1711" s="17">
        <v>1</v>
      </c>
      <c r="L1711" s="24">
        <v>145130</v>
      </c>
      <c r="M1711" s="20">
        <f t="shared" si="52"/>
        <v>27575</v>
      </c>
      <c r="N1711" s="24">
        <v>1013333</v>
      </c>
      <c r="O1711" s="21">
        <f t="shared" si="53"/>
        <v>1186038</v>
      </c>
    </row>
    <row r="1712" spans="1:15" s="16" customFormat="1" ht="58" x14ac:dyDescent="0.35">
      <c r="A1712" s="17" t="s">
        <v>342</v>
      </c>
      <c r="B1712" s="17" t="s">
        <v>4281</v>
      </c>
      <c r="C1712" s="17">
        <v>8558</v>
      </c>
      <c r="D1712" s="17" t="s">
        <v>4305</v>
      </c>
      <c r="E1712" s="19">
        <v>208558000074</v>
      </c>
      <c r="F1712" s="19" t="s">
        <v>4306</v>
      </c>
      <c r="G1712" s="19">
        <v>208558000074</v>
      </c>
      <c r="H1712" s="18" t="s">
        <v>4306</v>
      </c>
      <c r="I1712" s="18" t="s">
        <v>4307</v>
      </c>
      <c r="J1712" s="17" t="s">
        <v>535</v>
      </c>
      <c r="K1712" s="17">
        <v>1</v>
      </c>
      <c r="L1712" s="24">
        <v>145130</v>
      </c>
      <c r="M1712" s="20">
        <f t="shared" si="52"/>
        <v>27575</v>
      </c>
      <c r="N1712" s="24">
        <v>1013333</v>
      </c>
      <c r="O1712" s="21">
        <f t="shared" si="53"/>
        <v>1186038</v>
      </c>
    </row>
    <row r="1713" spans="1:15" s="16" customFormat="1" ht="58" x14ac:dyDescent="0.35">
      <c r="A1713" s="17" t="s">
        <v>342</v>
      </c>
      <c r="B1713" s="17" t="s">
        <v>4236</v>
      </c>
      <c r="C1713" s="17">
        <v>13894</v>
      </c>
      <c r="D1713" s="17" t="s">
        <v>4334</v>
      </c>
      <c r="E1713" s="19">
        <v>113894000065</v>
      </c>
      <c r="F1713" s="19" t="s">
        <v>4335</v>
      </c>
      <c r="G1713" s="19">
        <v>113894000065</v>
      </c>
      <c r="H1713" s="18" t="s">
        <v>4336</v>
      </c>
      <c r="I1713" s="18" t="s">
        <v>4337</v>
      </c>
      <c r="J1713" s="17" t="s">
        <v>523</v>
      </c>
      <c r="K1713" s="17">
        <v>1</v>
      </c>
      <c r="L1713" s="24">
        <v>145130</v>
      </c>
      <c r="M1713" s="20">
        <f t="shared" si="52"/>
        <v>27575</v>
      </c>
      <c r="N1713" s="24">
        <v>1013333</v>
      </c>
      <c r="O1713" s="21">
        <f t="shared" si="53"/>
        <v>1186038</v>
      </c>
    </row>
    <row r="1714" spans="1:15" s="16" customFormat="1" ht="29" x14ac:dyDescent="0.35">
      <c r="A1714" s="17" t="s">
        <v>342</v>
      </c>
      <c r="B1714" s="17" t="s">
        <v>737</v>
      </c>
      <c r="C1714" s="17">
        <v>23189</v>
      </c>
      <c r="D1714" s="17" t="s">
        <v>4466</v>
      </c>
      <c r="E1714" s="19">
        <v>223189001117</v>
      </c>
      <c r="F1714" s="19" t="s">
        <v>4470</v>
      </c>
      <c r="G1714" s="19">
        <v>223189001117</v>
      </c>
      <c r="H1714" s="18" t="s">
        <v>4471</v>
      </c>
      <c r="I1714" s="18" t="s">
        <v>4469</v>
      </c>
      <c r="J1714" s="17" t="s">
        <v>535</v>
      </c>
      <c r="K1714" s="17">
        <v>1</v>
      </c>
      <c r="L1714" s="24">
        <v>145130</v>
      </c>
      <c r="M1714" s="20">
        <f t="shared" si="52"/>
        <v>27575</v>
      </c>
      <c r="N1714" s="24">
        <v>1013333</v>
      </c>
      <c r="O1714" s="21">
        <f t="shared" si="53"/>
        <v>1186038</v>
      </c>
    </row>
    <row r="1715" spans="1:15" s="16" customFormat="1" ht="29" x14ac:dyDescent="0.35">
      <c r="A1715" s="17" t="s">
        <v>342</v>
      </c>
      <c r="B1715" s="17" t="s">
        <v>4236</v>
      </c>
      <c r="C1715" s="17">
        <v>13001</v>
      </c>
      <c r="D1715" s="17" t="s">
        <v>4531</v>
      </c>
      <c r="E1715" s="19">
        <v>213001001306</v>
      </c>
      <c r="F1715" s="19" t="s">
        <v>4532</v>
      </c>
      <c r="G1715" s="19">
        <v>213001001306</v>
      </c>
      <c r="H1715" s="18" t="s">
        <v>4533</v>
      </c>
      <c r="I1715" s="18" t="s">
        <v>4534</v>
      </c>
      <c r="J1715" s="17" t="s">
        <v>535</v>
      </c>
      <c r="K1715" s="17">
        <v>1</v>
      </c>
      <c r="L1715" s="24">
        <v>145130</v>
      </c>
      <c r="M1715" s="20">
        <f t="shared" si="52"/>
        <v>27575</v>
      </c>
      <c r="N1715" s="24">
        <v>1013333</v>
      </c>
      <c r="O1715" s="21">
        <f t="shared" si="53"/>
        <v>1186038</v>
      </c>
    </row>
    <row r="1716" spans="1:15" s="16" customFormat="1" ht="29" x14ac:dyDescent="0.35">
      <c r="A1716" s="17" t="s">
        <v>342</v>
      </c>
      <c r="B1716" s="17" t="s">
        <v>4227</v>
      </c>
      <c r="C1716" s="17">
        <v>25290</v>
      </c>
      <c r="D1716" s="17" t="s">
        <v>4228</v>
      </c>
      <c r="E1716" s="19">
        <v>225290000604</v>
      </c>
      <c r="F1716" s="19" t="s">
        <v>4625</v>
      </c>
      <c r="G1716" s="19">
        <v>225290000604</v>
      </c>
      <c r="H1716" s="18" t="s">
        <v>4626</v>
      </c>
      <c r="I1716" s="18" t="s">
        <v>4627</v>
      </c>
      <c r="J1716" s="17" t="s">
        <v>535</v>
      </c>
      <c r="K1716" s="17">
        <v>1</v>
      </c>
      <c r="L1716" s="24">
        <v>145130</v>
      </c>
      <c r="M1716" s="20">
        <f t="shared" si="52"/>
        <v>27575</v>
      </c>
      <c r="N1716" s="24">
        <v>1013333</v>
      </c>
      <c r="O1716" s="21">
        <f t="shared" si="53"/>
        <v>1186038</v>
      </c>
    </row>
    <row r="1717" spans="1:15" s="16" customFormat="1" ht="43.5" x14ac:dyDescent="0.35">
      <c r="A1717" s="17" t="s">
        <v>342</v>
      </c>
      <c r="B1717" s="17" t="s">
        <v>4448</v>
      </c>
      <c r="C1717" s="17">
        <v>20013</v>
      </c>
      <c r="D1717" s="17" t="s">
        <v>4668</v>
      </c>
      <c r="E1717" s="19">
        <v>220013000956</v>
      </c>
      <c r="F1717" s="19" t="s">
        <v>4672</v>
      </c>
      <c r="G1717" s="19">
        <v>220013000956</v>
      </c>
      <c r="H1717" s="18" t="s">
        <v>4672</v>
      </c>
      <c r="I1717" s="18" t="s">
        <v>4673</v>
      </c>
      <c r="J1717" s="17" t="s">
        <v>535</v>
      </c>
      <c r="K1717" s="17">
        <v>1</v>
      </c>
      <c r="L1717" s="24">
        <v>145130</v>
      </c>
      <c r="M1717" s="20">
        <f t="shared" si="52"/>
        <v>27575</v>
      </c>
      <c r="N1717" s="24">
        <v>1013333</v>
      </c>
      <c r="O1717" s="21">
        <f t="shared" si="53"/>
        <v>1186038</v>
      </c>
    </row>
    <row r="1718" spans="1:15" s="16" customFormat="1" ht="43.5" x14ac:dyDescent="0.35">
      <c r="A1718" s="17" t="s">
        <v>342</v>
      </c>
      <c r="B1718" s="17" t="s">
        <v>4448</v>
      </c>
      <c r="C1718" s="17">
        <v>20013</v>
      </c>
      <c r="D1718" s="17" t="s">
        <v>4668</v>
      </c>
      <c r="E1718" s="19">
        <v>120013000463</v>
      </c>
      <c r="F1718" s="19" t="s">
        <v>4674</v>
      </c>
      <c r="G1718" s="19">
        <v>120013000463</v>
      </c>
      <c r="H1718" s="18" t="s">
        <v>4674</v>
      </c>
      <c r="I1718" s="18" t="s">
        <v>4675</v>
      </c>
      <c r="J1718" s="17" t="s">
        <v>523</v>
      </c>
      <c r="K1718" s="17">
        <v>1</v>
      </c>
      <c r="L1718" s="24">
        <v>145130</v>
      </c>
      <c r="M1718" s="20">
        <f t="shared" si="52"/>
        <v>27575</v>
      </c>
      <c r="N1718" s="24">
        <v>1013333</v>
      </c>
      <c r="O1718" s="21">
        <f t="shared" si="53"/>
        <v>1186038</v>
      </c>
    </row>
    <row r="1719" spans="1:15" s="16" customFormat="1" ht="29" x14ac:dyDescent="0.35">
      <c r="A1719" s="17" t="s">
        <v>342</v>
      </c>
      <c r="B1719" s="17" t="s">
        <v>4640</v>
      </c>
      <c r="C1719" s="17">
        <v>27615</v>
      </c>
      <c r="D1719" s="17" t="s">
        <v>4328</v>
      </c>
      <c r="E1719" s="19">
        <v>127615000035</v>
      </c>
      <c r="F1719" s="19" t="s">
        <v>4329</v>
      </c>
      <c r="G1719" s="19">
        <v>127615000035</v>
      </c>
      <c r="H1719" s="18" t="s">
        <v>4813</v>
      </c>
      <c r="I1719" s="18" t="s">
        <v>700</v>
      </c>
      <c r="J1719" s="17" t="s">
        <v>523</v>
      </c>
      <c r="K1719" s="17">
        <v>1</v>
      </c>
      <c r="L1719" s="24">
        <v>145130</v>
      </c>
      <c r="M1719" s="20">
        <f t="shared" si="52"/>
        <v>27575</v>
      </c>
      <c r="N1719" s="24">
        <v>1013333</v>
      </c>
      <c r="O1719" s="21">
        <f t="shared" si="53"/>
        <v>1186038</v>
      </c>
    </row>
    <row r="1720" spans="1:15" s="16" customFormat="1" ht="29" x14ac:dyDescent="0.35">
      <c r="A1720" s="17" t="s">
        <v>342</v>
      </c>
      <c r="B1720" s="17" t="s">
        <v>4214</v>
      </c>
      <c r="C1720" s="17">
        <v>41660</v>
      </c>
      <c r="D1720" s="17" t="s">
        <v>4844</v>
      </c>
      <c r="E1720" s="19">
        <v>341660000391</v>
      </c>
      <c r="F1720" s="19" t="s">
        <v>4845</v>
      </c>
      <c r="G1720" s="19">
        <v>341660000391</v>
      </c>
      <c r="H1720" s="18" t="s">
        <v>4846</v>
      </c>
      <c r="I1720" s="18" t="s">
        <v>4847</v>
      </c>
      <c r="J1720" s="17" t="s">
        <v>535</v>
      </c>
      <c r="K1720" s="17">
        <v>1</v>
      </c>
      <c r="L1720" s="24">
        <v>145130</v>
      </c>
      <c r="M1720" s="20">
        <f t="shared" si="52"/>
        <v>27575</v>
      </c>
      <c r="N1720" s="24">
        <v>1013333</v>
      </c>
      <c r="O1720" s="21">
        <f t="shared" si="53"/>
        <v>1186038</v>
      </c>
    </row>
    <row r="1721" spans="1:15" s="16" customFormat="1" ht="58" x14ac:dyDescent="0.35">
      <c r="A1721" s="17" t="s">
        <v>342</v>
      </c>
      <c r="B1721" s="17" t="s">
        <v>9179</v>
      </c>
      <c r="C1721" s="17">
        <v>44560</v>
      </c>
      <c r="D1721" s="17" t="s">
        <v>4231</v>
      </c>
      <c r="E1721" s="19">
        <v>244560004253</v>
      </c>
      <c r="F1721" s="19" t="s">
        <v>4233</v>
      </c>
      <c r="G1721" s="19">
        <v>244560004253</v>
      </c>
      <c r="H1721" s="18" t="s">
        <v>4233</v>
      </c>
      <c r="I1721" s="18" t="s">
        <v>4899</v>
      </c>
      <c r="J1721" s="17" t="s">
        <v>535</v>
      </c>
      <c r="K1721" s="17">
        <v>1</v>
      </c>
      <c r="L1721" s="24">
        <v>145130</v>
      </c>
      <c r="M1721" s="20">
        <f t="shared" si="52"/>
        <v>27575</v>
      </c>
      <c r="N1721" s="24">
        <v>1013333</v>
      </c>
      <c r="O1721" s="21">
        <f t="shared" si="53"/>
        <v>1186038</v>
      </c>
    </row>
    <row r="1722" spans="1:15" s="16" customFormat="1" ht="29" x14ac:dyDescent="0.35">
      <c r="A1722" s="17" t="s">
        <v>342</v>
      </c>
      <c r="B1722" s="17" t="s">
        <v>816</v>
      </c>
      <c r="C1722" s="17">
        <v>50110</v>
      </c>
      <c r="D1722" s="17" t="s">
        <v>4973</v>
      </c>
      <c r="E1722" s="19">
        <v>250226000174</v>
      </c>
      <c r="F1722" s="19" t="s">
        <v>4974</v>
      </c>
      <c r="G1722" s="19">
        <v>250226000352</v>
      </c>
      <c r="H1722" s="18" t="s">
        <v>4975</v>
      </c>
      <c r="I1722" s="18" t="s">
        <v>4976</v>
      </c>
      <c r="J1722" s="17" t="s">
        <v>535</v>
      </c>
      <c r="K1722" s="17">
        <v>1</v>
      </c>
      <c r="L1722" s="24">
        <v>145130</v>
      </c>
      <c r="M1722" s="20">
        <f t="shared" si="52"/>
        <v>27575</v>
      </c>
      <c r="N1722" s="24">
        <v>780000</v>
      </c>
      <c r="O1722" s="21">
        <f t="shared" si="53"/>
        <v>952705</v>
      </c>
    </row>
    <row r="1723" spans="1:15" s="16" customFormat="1" ht="43.5" x14ac:dyDescent="0.35">
      <c r="A1723" s="17" t="s">
        <v>342</v>
      </c>
      <c r="B1723" s="17" t="s">
        <v>832</v>
      </c>
      <c r="C1723" s="17">
        <v>52356</v>
      </c>
      <c r="D1723" s="17" t="s">
        <v>4219</v>
      </c>
      <c r="E1723" s="19">
        <v>152356000221</v>
      </c>
      <c r="F1723" s="19" t="s">
        <v>5068</v>
      </c>
      <c r="G1723" s="19">
        <v>152356000221</v>
      </c>
      <c r="H1723" s="18" t="s">
        <v>5069</v>
      </c>
      <c r="I1723" s="18" t="s">
        <v>5070</v>
      </c>
      <c r="J1723" s="17" t="s">
        <v>523</v>
      </c>
      <c r="K1723" s="17">
        <v>1</v>
      </c>
      <c r="L1723" s="24">
        <v>145130</v>
      </c>
      <c r="M1723" s="20">
        <f t="shared" si="52"/>
        <v>27575</v>
      </c>
      <c r="N1723" s="24">
        <v>780000</v>
      </c>
      <c r="O1723" s="21">
        <f t="shared" si="53"/>
        <v>952705</v>
      </c>
    </row>
    <row r="1724" spans="1:15" s="16" customFormat="1" ht="29" x14ac:dyDescent="0.35">
      <c r="A1724" s="17" t="s">
        <v>342</v>
      </c>
      <c r="B1724" s="17" t="s">
        <v>4831</v>
      </c>
      <c r="C1724" s="17">
        <v>47030</v>
      </c>
      <c r="D1724" s="17" t="s">
        <v>5156</v>
      </c>
      <c r="E1724" s="19">
        <v>247288000595</v>
      </c>
      <c r="F1724" s="19" t="s">
        <v>5157</v>
      </c>
      <c r="G1724" s="19">
        <v>247288000595</v>
      </c>
      <c r="H1724" s="18" t="s">
        <v>5158</v>
      </c>
      <c r="I1724" s="18" t="s">
        <v>5159</v>
      </c>
      <c r="J1724" s="17" t="s">
        <v>535</v>
      </c>
      <c r="K1724" s="17">
        <v>1</v>
      </c>
      <c r="L1724" s="24">
        <v>145130</v>
      </c>
      <c r="M1724" s="20">
        <f t="shared" si="52"/>
        <v>27575</v>
      </c>
      <c r="N1724" s="24">
        <v>780000</v>
      </c>
      <c r="O1724" s="21">
        <f t="shared" si="53"/>
        <v>952705</v>
      </c>
    </row>
    <row r="1725" spans="1:15" s="16" customFormat="1" ht="29" x14ac:dyDescent="0.35">
      <c r="A1725" s="17" t="s">
        <v>342</v>
      </c>
      <c r="B1725" s="17" t="s">
        <v>4831</v>
      </c>
      <c r="C1725" s="17">
        <v>47675</v>
      </c>
      <c r="D1725" s="17" t="s">
        <v>5172</v>
      </c>
      <c r="E1725" s="19">
        <v>347675000115</v>
      </c>
      <c r="F1725" s="19" t="s">
        <v>5173</v>
      </c>
      <c r="G1725" s="19">
        <v>347675000115</v>
      </c>
      <c r="H1725" s="18" t="s">
        <v>5174</v>
      </c>
      <c r="I1725" s="18" t="s">
        <v>5175</v>
      </c>
      <c r="J1725" s="17" t="s">
        <v>535</v>
      </c>
      <c r="K1725" s="17">
        <v>1</v>
      </c>
      <c r="L1725" s="24">
        <v>145130</v>
      </c>
      <c r="M1725" s="20">
        <f t="shared" si="52"/>
        <v>27575</v>
      </c>
      <c r="N1725" s="24">
        <v>780000</v>
      </c>
      <c r="O1725" s="21">
        <f t="shared" si="53"/>
        <v>952705</v>
      </c>
    </row>
    <row r="1726" spans="1:15" s="16" customFormat="1" ht="29" x14ac:dyDescent="0.35">
      <c r="A1726" s="17" t="s">
        <v>342</v>
      </c>
      <c r="B1726" s="17" t="s">
        <v>4241</v>
      </c>
      <c r="C1726" s="17">
        <v>86320</v>
      </c>
      <c r="D1726" s="17" t="s">
        <v>5368</v>
      </c>
      <c r="E1726" s="19">
        <v>186320000188</v>
      </c>
      <c r="F1726" s="19" t="s">
        <v>5369</v>
      </c>
      <c r="G1726" s="19">
        <v>186320000188</v>
      </c>
      <c r="H1726" s="18" t="s">
        <v>5370</v>
      </c>
      <c r="I1726" s="18" t="s">
        <v>5371</v>
      </c>
      <c r="J1726" s="17" t="s">
        <v>523</v>
      </c>
      <c r="K1726" s="17">
        <v>1</v>
      </c>
      <c r="L1726" s="24">
        <v>145130</v>
      </c>
      <c r="M1726" s="20">
        <f t="shared" si="52"/>
        <v>27575</v>
      </c>
      <c r="N1726" s="24">
        <v>780000</v>
      </c>
      <c r="O1726" s="21">
        <f t="shared" si="53"/>
        <v>952705</v>
      </c>
    </row>
    <row r="1727" spans="1:15" s="16" customFormat="1" ht="29" x14ac:dyDescent="0.35">
      <c r="A1727" s="17" t="s">
        <v>342</v>
      </c>
      <c r="B1727" s="17" t="s">
        <v>4241</v>
      </c>
      <c r="C1727" s="17">
        <v>86320</v>
      </c>
      <c r="D1727" s="17" t="s">
        <v>5368</v>
      </c>
      <c r="E1727" s="19">
        <v>186320000188</v>
      </c>
      <c r="F1727" s="19" t="s">
        <v>5369</v>
      </c>
      <c r="G1727" s="19">
        <v>186320000846</v>
      </c>
      <c r="H1727" s="18" t="s">
        <v>5372</v>
      </c>
      <c r="I1727" s="18" t="s">
        <v>5373</v>
      </c>
      <c r="J1727" s="17" t="s">
        <v>523</v>
      </c>
      <c r="K1727" s="17">
        <v>1</v>
      </c>
      <c r="L1727" s="24">
        <v>145130</v>
      </c>
      <c r="M1727" s="20">
        <f t="shared" si="52"/>
        <v>27575</v>
      </c>
      <c r="N1727" s="24">
        <v>780000</v>
      </c>
      <c r="O1727" s="21">
        <f t="shared" si="53"/>
        <v>952705</v>
      </c>
    </row>
    <row r="1728" spans="1:15" s="16" customFormat="1" ht="29" x14ac:dyDescent="0.35">
      <c r="A1728" s="17" t="s">
        <v>342</v>
      </c>
      <c r="B1728" s="17" t="s">
        <v>4241</v>
      </c>
      <c r="C1728" s="17">
        <v>86568</v>
      </c>
      <c r="D1728" s="17" t="s">
        <v>4566</v>
      </c>
      <c r="E1728" s="19">
        <v>186568003906</v>
      </c>
      <c r="F1728" s="19" t="s">
        <v>5383</v>
      </c>
      <c r="G1728" s="19">
        <v>186568061230</v>
      </c>
      <c r="H1728" s="18" t="s">
        <v>5384</v>
      </c>
      <c r="I1728" s="18" t="s">
        <v>5385</v>
      </c>
      <c r="J1728" s="17" t="s">
        <v>523</v>
      </c>
      <c r="K1728" s="17">
        <v>1</v>
      </c>
      <c r="L1728" s="24">
        <v>145130</v>
      </c>
      <c r="M1728" s="20">
        <f t="shared" si="52"/>
        <v>27575</v>
      </c>
      <c r="N1728" s="24">
        <v>1120000</v>
      </c>
      <c r="O1728" s="21">
        <f t="shared" si="53"/>
        <v>1292705</v>
      </c>
    </row>
    <row r="1729" spans="1:15" s="16" customFormat="1" ht="29" x14ac:dyDescent="0.35">
      <c r="A1729" s="17" t="s">
        <v>342</v>
      </c>
      <c r="B1729" s="17" t="s">
        <v>4558</v>
      </c>
      <c r="C1729" s="17">
        <v>66572</v>
      </c>
      <c r="D1729" s="17" t="s">
        <v>5450</v>
      </c>
      <c r="E1729" s="19">
        <v>266572001407</v>
      </c>
      <c r="F1729" s="19" t="s">
        <v>5451</v>
      </c>
      <c r="G1729" s="19">
        <v>266572001407</v>
      </c>
      <c r="H1729" s="18" t="s">
        <v>5452</v>
      </c>
      <c r="I1729" s="18" t="s">
        <v>5453</v>
      </c>
      <c r="J1729" s="17" t="s">
        <v>535</v>
      </c>
      <c r="K1729" s="17">
        <v>1</v>
      </c>
      <c r="L1729" s="24">
        <v>145130</v>
      </c>
      <c r="M1729" s="20">
        <f t="shared" si="52"/>
        <v>27575</v>
      </c>
      <c r="N1729" s="24">
        <v>1035000</v>
      </c>
      <c r="O1729" s="21">
        <f t="shared" si="53"/>
        <v>1207705</v>
      </c>
    </row>
    <row r="1730" spans="1:15" s="16" customFormat="1" ht="58" x14ac:dyDescent="0.35">
      <c r="A1730" s="17" t="s">
        <v>342</v>
      </c>
      <c r="B1730" s="17" t="s">
        <v>5526</v>
      </c>
      <c r="C1730" s="17">
        <v>70221</v>
      </c>
      <c r="D1730" s="17" t="s">
        <v>5530</v>
      </c>
      <c r="E1730" s="19">
        <v>170820060116</v>
      </c>
      <c r="F1730" s="19" t="s">
        <v>5531</v>
      </c>
      <c r="G1730" s="19">
        <v>170820060116</v>
      </c>
      <c r="H1730" s="18" t="s">
        <v>5532</v>
      </c>
      <c r="I1730" s="18" t="s">
        <v>5533</v>
      </c>
      <c r="J1730" s="17" t="s">
        <v>535</v>
      </c>
      <c r="K1730" s="17">
        <v>1</v>
      </c>
      <c r="L1730" s="24">
        <v>145130</v>
      </c>
      <c r="M1730" s="20">
        <f t="shared" si="52"/>
        <v>27575</v>
      </c>
      <c r="N1730" s="24">
        <v>1035000</v>
      </c>
      <c r="O1730" s="21">
        <f t="shared" si="53"/>
        <v>1207705</v>
      </c>
    </row>
    <row r="1731" spans="1:15" s="16" customFormat="1" ht="58" x14ac:dyDescent="0.35">
      <c r="A1731" s="17" t="s">
        <v>342</v>
      </c>
      <c r="B1731" s="17" t="s">
        <v>4296</v>
      </c>
      <c r="C1731" s="17">
        <v>73671</v>
      </c>
      <c r="D1731" s="17" t="s">
        <v>5602</v>
      </c>
      <c r="E1731" s="19">
        <v>173671000228</v>
      </c>
      <c r="F1731" s="19" t="s">
        <v>5603</v>
      </c>
      <c r="G1731" s="19">
        <v>173671000228</v>
      </c>
      <c r="H1731" s="18" t="s">
        <v>5604</v>
      </c>
      <c r="I1731" s="18" t="s">
        <v>5605</v>
      </c>
      <c r="J1731" s="17" t="s">
        <v>535</v>
      </c>
      <c r="K1731" s="17">
        <v>1</v>
      </c>
      <c r="L1731" s="24">
        <v>145130</v>
      </c>
      <c r="M1731" s="20">
        <f t="shared" si="52"/>
        <v>27575</v>
      </c>
      <c r="N1731" s="24">
        <v>1035000</v>
      </c>
      <c r="O1731" s="21">
        <f t="shared" si="53"/>
        <v>1207705</v>
      </c>
    </row>
    <row r="1732" spans="1:15" s="16" customFormat="1" ht="58" x14ac:dyDescent="0.35">
      <c r="A1732" s="17" t="s">
        <v>345</v>
      </c>
      <c r="B1732" s="17" t="s">
        <v>778</v>
      </c>
      <c r="C1732" s="17">
        <v>27660</v>
      </c>
      <c r="D1732" s="17" t="s">
        <v>3278</v>
      </c>
      <c r="E1732" s="19">
        <v>227660000628</v>
      </c>
      <c r="F1732" s="19" t="s">
        <v>3279</v>
      </c>
      <c r="G1732" s="19">
        <v>227660000628</v>
      </c>
      <c r="H1732" s="18" t="s">
        <v>3282</v>
      </c>
      <c r="I1732" s="18" t="s">
        <v>3283</v>
      </c>
      <c r="J1732" s="17" t="s">
        <v>535</v>
      </c>
      <c r="K1732" s="17">
        <v>1</v>
      </c>
      <c r="L1732" s="24">
        <v>145130</v>
      </c>
      <c r="M1732" s="20">
        <f t="shared" si="52"/>
        <v>27575</v>
      </c>
      <c r="N1732" s="24">
        <v>1035000</v>
      </c>
      <c r="O1732" s="21">
        <f t="shared" si="53"/>
        <v>1207705</v>
      </c>
    </row>
    <row r="1733" spans="1:15" s="16" customFormat="1" ht="29" x14ac:dyDescent="0.35">
      <c r="A1733" s="17" t="s">
        <v>345</v>
      </c>
      <c r="B1733" s="17" t="s">
        <v>4364</v>
      </c>
      <c r="C1733" s="17">
        <v>15189</v>
      </c>
      <c r="D1733" s="17" t="s">
        <v>4365</v>
      </c>
      <c r="E1733" s="19">
        <v>115189000148</v>
      </c>
      <c r="F1733" s="19" t="s">
        <v>4369</v>
      </c>
      <c r="G1733" s="19">
        <v>215189000126</v>
      </c>
      <c r="H1733" s="18" t="s">
        <v>4370</v>
      </c>
      <c r="I1733" s="18" t="s">
        <v>4371</v>
      </c>
      <c r="J1733" s="17" t="s">
        <v>535</v>
      </c>
      <c r="K1733" s="17">
        <v>1</v>
      </c>
      <c r="L1733" s="24">
        <v>145130</v>
      </c>
      <c r="M1733" s="20">
        <f t="shared" si="52"/>
        <v>27575</v>
      </c>
      <c r="N1733" s="24">
        <v>866667</v>
      </c>
      <c r="O1733" s="21">
        <f t="shared" si="53"/>
        <v>1039372</v>
      </c>
    </row>
    <row r="1734" spans="1:15" s="16" customFormat="1" ht="29" x14ac:dyDescent="0.35">
      <c r="A1734" s="17" t="s">
        <v>345</v>
      </c>
      <c r="B1734" s="17" t="s">
        <v>4364</v>
      </c>
      <c r="C1734" s="17">
        <v>15224</v>
      </c>
      <c r="D1734" s="17" t="s">
        <v>4373</v>
      </c>
      <c r="E1734" s="19">
        <v>215224000011</v>
      </c>
      <c r="F1734" s="19" t="s">
        <v>4374</v>
      </c>
      <c r="G1734" s="19">
        <v>215224000011</v>
      </c>
      <c r="H1734" s="18" t="s">
        <v>4375</v>
      </c>
      <c r="I1734" s="18" t="s">
        <v>4376</v>
      </c>
      <c r="J1734" s="17" t="s">
        <v>535</v>
      </c>
      <c r="K1734" s="17">
        <v>1</v>
      </c>
      <c r="L1734" s="24">
        <v>145130</v>
      </c>
      <c r="M1734" s="20">
        <f t="shared" si="52"/>
        <v>27575</v>
      </c>
      <c r="N1734" s="24">
        <v>814286</v>
      </c>
      <c r="O1734" s="21">
        <f t="shared" si="53"/>
        <v>986991</v>
      </c>
    </row>
    <row r="1735" spans="1:15" s="16" customFormat="1" ht="43.5" x14ac:dyDescent="0.35">
      <c r="A1735" s="17" t="s">
        <v>345</v>
      </c>
      <c r="B1735" s="17" t="s">
        <v>4364</v>
      </c>
      <c r="C1735" s="17">
        <v>15491</v>
      </c>
      <c r="D1735" s="17" t="s">
        <v>4385</v>
      </c>
      <c r="E1735" s="19">
        <v>215491000348</v>
      </c>
      <c r="F1735" s="19" t="s">
        <v>4386</v>
      </c>
      <c r="G1735" s="19">
        <v>215491000348</v>
      </c>
      <c r="H1735" s="18" t="s">
        <v>4387</v>
      </c>
      <c r="I1735" s="18" t="s">
        <v>4388</v>
      </c>
      <c r="J1735" s="17" t="s">
        <v>535</v>
      </c>
      <c r="K1735" s="17">
        <v>1</v>
      </c>
      <c r="L1735" s="24">
        <v>145130</v>
      </c>
      <c r="M1735" s="20">
        <f t="shared" ref="M1735:M1798" si="54">ROUND(L1735*0.19,0)</f>
        <v>27575</v>
      </c>
      <c r="N1735" s="24">
        <v>814286</v>
      </c>
      <c r="O1735" s="21">
        <f t="shared" ref="O1735:O1798" si="55">+L1735+M1735+N1735</f>
        <v>986991</v>
      </c>
    </row>
    <row r="1736" spans="1:15" s="16" customFormat="1" ht="29" x14ac:dyDescent="0.35">
      <c r="A1736" s="17" t="s">
        <v>345</v>
      </c>
      <c r="B1736" s="17" t="s">
        <v>4364</v>
      </c>
      <c r="C1736" s="17">
        <v>15820</v>
      </c>
      <c r="D1736" s="17" t="s">
        <v>4432</v>
      </c>
      <c r="E1736" s="19">
        <v>215820000087</v>
      </c>
      <c r="F1736" s="19" t="s">
        <v>4433</v>
      </c>
      <c r="G1736" s="19">
        <v>215820000087</v>
      </c>
      <c r="H1736" s="18" t="s">
        <v>4434</v>
      </c>
      <c r="I1736" s="18" t="s">
        <v>3495</v>
      </c>
      <c r="J1736" s="17" t="s">
        <v>535</v>
      </c>
      <c r="K1736" s="17">
        <v>1</v>
      </c>
      <c r="L1736" s="24">
        <v>145130</v>
      </c>
      <c r="M1736" s="20">
        <f t="shared" si="54"/>
        <v>27575</v>
      </c>
      <c r="N1736" s="24">
        <v>814286</v>
      </c>
      <c r="O1736" s="21">
        <f t="shared" si="55"/>
        <v>986991</v>
      </c>
    </row>
    <row r="1737" spans="1:15" s="16" customFormat="1" ht="43.5" x14ac:dyDescent="0.35">
      <c r="A1737" s="17" t="s">
        <v>345</v>
      </c>
      <c r="B1737" s="17" t="s">
        <v>4338</v>
      </c>
      <c r="C1737" s="17">
        <v>76111</v>
      </c>
      <c r="D1737" s="17" t="s">
        <v>4339</v>
      </c>
      <c r="E1737" s="19">
        <v>276111000889</v>
      </c>
      <c r="F1737" s="19" t="s">
        <v>4439</v>
      </c>
      <c r="G1737" s="19">
        <v>276111000889</v>
      </c>
      <c r="H1737" s="18" t="s">
        <v>4440</v>
      </c>
      <c r="I1737" s="18" t="s">
        <v>4441</v>
      </c>
      <c r="J1737" s="17" t="s">
        <v>535</v>
      </c>
      <c r="K1737" s="17">
        <v>1</v>
      </c>
      <c r="L1737" s="24">
        <v>145130</v>
      </c>
      <c r="M1737" s="20">
        <f t="shared" si="54"/>
        <v>27575</v>
      </c>
      <c r="N1737" s="24">
        <v>631613</v>
      </c>
      <c r="O1737" s="21">
        <f t="shared" si="55"/>
        <v>804318</v>
      </c>
    </row>
    <row r="1738" spans="1:15" s="16" customFormat="1" ht="43.5" x14ac:dyDescent="0.35">
      <c r="A1738" s="17" t="s">
        <v>345</v>
      </c>
      <c r="B1738" s="17" t="s">
        <v>4338</v>
      </c>
      <c r="C1738" s="17">
        <v>76111</v>
      </c>
      <c r="D1738" s="17" t="s">
        <v>4339</v>
      </c>
      <c r="E1738" s="19">
        <v>276111000803</v>
      </c>
      <c r="F1738" s="19" t="s">
        <v>4442</v>
      </c>
      <c r="G1738" s="19">
        <v>276111000803</v>
      </c>
      <c r="H1738" s="18" t="s">
        <v>4443</v>
      </c>
      <c r="I1738" s="18" t="s">
        <v>4444</v>
      </c>
      <c r="J1738" s="17" t="s">
        <v>535</v>
      </c>
      <c r="K1738" s="17">
        <v>1</v>
      </c>
      <c r="L1738" s="24">
        <v>145130</v>
      </c>
      <c r="M1738" s="20">
        <f t="shared" si="54"/>
        <v>27575</v>
      </c>
      <c r="N1738" s="24">
        <v>631613</v>
      </c>
      <c r="O1738" s="21">
        <f t="shared" si="55"/>
        <v>804318</v>
      </c>
    </row>
    <row r="1739" spans="1:15" s="16" customFormat="1" ht="43.5" x14ac:dyDescent="0.35">
      <c r="A1739" s="17" t="s">
        <v>345</v>
      </c>
      <c r="B1739" s="17" t="s">
        <v>4338</v>
      </c>
      <c r="C1739" s="17">
        <v>76111</v>
      </c>
      <c r="D1739" s="17" t="s">
        <v>4339</v>
      </c>
      <c r="E1739" s="19">
        <v>276111000781</v>
      </c>
      <c r="F1739" s="19" t="s">
        <v>4445</v>
      </c>
      <c r="G1739" s="19">
        <v>276111000781</v>
      </c>
      <c r="H1739" s="18" t="s">
        <v>4446</v>
      </c>
      <c r="I1739" s="18" t="s">
        <v>4447</v>
      </c>
      <c r="J1739" s="17" t="s">
        <v>535</v>
      </c>
      <c r="K1739" s="17">
        <v>1</v>
      </c>
      <c r="L1739" s="24">
        <v>145130</v>
      </c>
      <c r="M1739" s="20">
        <f t="shared" si="54"/>
        <v>27575</v>
      </c>
      <c r="N1739" s="24">
        <v>631613</v>
      </c>
      <c r="O1739" s="21">
        <f t="shared" si="55"/>
        <v>804318</v>
      </c>
    </row>
    <row r="1740" spans="1:15" s="16" customFormat="1" ht="58" x14ac:dyDescent="0.35">
      <c r="A1740" s="17" t="s">
        <v>345</v>
      </c>
      <c r="B1740" s="17" t="s">
        <v>4236</v>
      </c>
      <c r="C1740" s="17">
        <v>13001</v>
      </c>
      <c r="D1740" s="17" t="s">
        <v>4531</v>
      </c>
      <c r="E1740" s="19">
        <v>213001007533</v>
      </c>
      <c r="F1740" s="19" t="s">
        <v>4537</v>
      </c>
      <c r="G1740" s="19">
        <v>213001007533</v>
      </c>
      <c r="H1740" s="18" t="s">
        <v>4537</v>
      </c>
      <c r="I1740" s="18" t="s">
        <v>4538</v>
      </c>
      <c r="J1740" s="17" t="s">
        <v>535</v>
      </c>
      <c r="K1740" s="17">
        <v>1</v>
      </c>
      <c r="L1740" s="24">
        <v>145130</v>
      </c>
      <c r="M1740" s="20">
        <f t="shared" si="54"/>
        <v>27575</v>
      </c>
      <c r="N1740" s="24">
        <v>631613</v>
      </c>
      <c r="O1740" s="21">
        <f t="shared" si="55"/>
        <v>804318</v>
      </c>
    </row>
    <row r="1741" spans="1:15" s="16" customFormat="1" ht="29" x14ac:dyDescent="0.35">
      <c r="A1741" s="17" t="s">
        <v>345</v>
      </c>
      <c r="B1741" s="17" t="s">
        <v>4251</v>
      </c>
      <c r="C1741" s="17">
        <v>85010</v>
      </c>
      <c r="D1741" s="17" t="s">
        <v>4543</v>
      </c>
      <c r="E1741" s="19">
        <v>285010000259</v>
      </c>
      <c r="F1741" s="19" t="s">
        <v>4547</v>
      </c>
      <c r="G1741" s="19">
        <v>285010000259</v>
      </c>
      <c r="H1741" s="18" t="s">
        <v>4548</v>
      </c>
      <c r="I1741" s="18" t="s">
        <v>4549</v>
      </c>
      <c r="J1741" s="17" t="s">
        <v>535</v>
      </c>
      <c r="K1741" s="17">
        <v>1</v>
      </c>
      <c r="L1741" s="24">
        <v>145130</v>
      </c>
      <c r="M1741" s="20">
        <f t="shared" si="54"/>
        <v>27575</v>
      </c>
      <c r="N1741" s="24">
        <v>631613</v>
      </c>
      <c r="O1741" s="21">
        <f t="shared" si="55"/>
        <v>804318</v>
      </c>
    </row>
    <row r="1742" spans="1:15" s="16" customFormat="1" ht="29" x14ac:dyDescent="0.35">
      <c r="A1742" s="17" t="s">
        <v>345</v>
      </c>
      <c r="B1742" s="17" t="s">
        <v>4251</v>
      </c>
      <c r="C1742" s="17">
        <v>85430</v>
      </c>
      <c r="D1742" s="17" t="s">
        <v>4575</v>
      </c>
      <c r="E1742" s="19">
        <v>285430000866</v>
      </c>
      <c r="F1742" s="19" t="s">
        <v>4576</v>
      </c>
      <c r="G1742" s="19">
        <v>285430000866</v>
      </c>
      <c r="H1742" s="18" t="s">
        <v>4577</v>
      </c>
      <c r="I1742" s="18" t="s">
        <v>4578</v>
      </c>
      <c r="J1742" s="17" t="s">
        <v>535</v>
      </c>
      <c r="K1742" s="17">
        <v>1</v>
      </c>
      <c r="L1742" s="24">
        <v>145130</v>
      </c>
      <c r="M1742" s="20">
        <f t="shared" si="54"/>
        <v>27575</v>
      </c>
      <c r="N1742" s="24">
        <v>631613</v>
      </c>
      <c r="O1742" s="21">
        <f t="shared" si="55"/>
        <v>804318</v>
      </c>
    </row>
    <row r="1743" spans="1:15" s="16" customFormat="1" ht="29" x14ac:dyDescent="0.35">
      <c r="A1743" s="17" t="s">
        <v>345</v>
      </c>
      <c r="B1743" s="17" t="s">
        <v>4251</v>
      </c>
      <c r="C1743" s="17">
        <v>85430</v>
      </c>
      <c r="D1743" s="17" t="s">
        <v>4575</v>
      </c>
      <c r="E1743" s="19">
        <v>285430000378</v>
      </c>
      <c r="F1743" s="19" t="s">
        <v>4588</v>
      </c>
      <c r="G1743" s="19">
        <v>285430000378</v>
      </c>
      <c r="H1743" s="18" t="s">
        <v>4589</v>
      </c>
      <c r="I1743" s="18" t="s">
        <v>4590</v>
      </c>
      <c r="J1743" s="17" t="s">
        <v>535</v>
      </c>
      <c r="K1743" s="17">
        <v>1</v>
      </c>
      <c r="L1743" s="24">
        <v>145130</v>
      </c>
      <c r="M1743" s="20">
        <f t="shared" si="54"/>
        <v>27575</v>
      </c>
      <c r="N1743" s="24">
        <v>631613</v>
      </c>
      <c r="O1743" s="21">
        <f t="shared" si="55"/>
        <v>804318</v>
      </c>
    </row>
    <row r="1744" spans="1:15" s="16" customFormat="1" ht="29" x14ac:dyDescent="0.35">
      <c r="A1744" s="17" t="s">
        <v>345</v>
      </c>
      <c r="B1744" s="17" t="s">
        <v>4251</v>
      </c>
      <c r="C1744" s="17">
        <v>85440</v>
      </c>
      <c r="D1744" s="17" t="s">
        <v>4591</v>
      </c>
      <c r="E1744" s="19">
        <v>285440000082</v>
      </c>
      <c r="F1744" s="19" t="s">
        <v>4592</v>
      </c>
      <c r="G1744" s="19">
        <v>285440000082</v>
      </c>
      <c r="H1744" s="18" t="s">
        <v>4593</v>
      </c>
      <c r="I1744" s="18" t="s">
        <v>4594</v>
      </c>
      <c r="J1744" s="17" t="s">
        <v>535</v>
      </c>
      <c r="K1744" s="17">
        <v>1</v>
      </c>
      <c r="L1744" s="24">
        <v>145130</v>
      </c>
      <c r="M1744" s="20">
        <f t="shared" si="54"/>
        <v>27575</v>
      </c>
      <c r="N1744" s="24">
        <v>631613</v>
      </c>
      <c r="O1744" s="21">
        <f t="shared" si="55"/>
        <v>804318</v>
      </c>
    </row>
    <row r="1745" spans="1:15" s="16" customFormat="1" ht="29" x14ac:dyDescent="0.35">
      <c r="A1745" s="17" t="s">
        <v>345</v>
      </c>
      <c r="B1745" s="17" t="s">
        <v>4640</v>
      </c>
      <c r="C1745" s="17">
        <v>27075</v>
      </c>
      <c r="D1745" s="17" t="s">
        <v>4780</v>
      </c>
      <c r="E1745" s="19">
        <v>227075000043</v>
      </c>
      <c r="F1745" s="19" t="s">
        <v>4781</v>
      </c>
      <c r="G1745" s="19">
        <v>227075000043</v>
      </c>
      <c r="H1745" s="18" t="s">
        <v>4782</v>
      </c>
      <c r="I1745" s="18" t="s">
        <v>3273</v>
      </c>
      <c r="J1745" s="17" t="s">
        <v>535</v>
      </c>
      <c r="K1745" s="17">
        <v>1</v>
      </c>
      <c r="L1745" s="24">
        <v>145130</v>
      </c>
      <c r="M1745" s="20">
        <f t="shared" si="54"/>
        <v>27575</v>
      </c>
      <c r="N1745" s="24">
        <v>631613</v>
      </c>
      <c r="O1745" s="21">
        <f t="shared" si="55"/>
        <v>804318</v>
      </c>
    </row>
    <row r="1746" spans="1:15" s="16" customFormat="1" ht="29" x14ac:dyDescent="0.35">
      <c r="A1746" s="17" t="s">
        <v>345</v>
      </c>
      <c r="B1746" s="17" t="s">
        <v>4640</v>
      </c>
      <c r="C1746" s="17">
        <v>27413</v>
      </c>
      <c r="D1746" s="17" t="s">
        <v>4783</v>
      </c>
      <c r="E1746" s="19">
        <v>227413000011</v>
      </c>
      <c r="F1746" s="19" t="s">
        <v>4784</v>
      </c>
      <c r="G1746" s="19">
        <v>227413000011</v>
      </c>
      <c r="H1746" s="18" t="s">
        <v>4785</v>
      </c>
      <c r="I1746" s="18" t="s">
        <v>4786</v>
      </c>
      <c r="J1746" s="17" t="s">
        <v>535</v>
      </c>
      <c r="K1746" s="17">
        <v>1</v>
      </c>
      <c r="L1746" s="24">
        <v>145130</v>
      </c>
      <c r="M1746" s="20">
        <f t="shared" si="54"/>
        <v>27575</v>
      </c>
      <c r="N1746" s="24">
        <v>631613</v>
      </c>
      <c r="O1746" s="21">
        <f t="shared" si="55"/>
        <v>804318</v>
      </c>
    </row>
    <row r="1747" spans="1:15" s="16" customFormat="1" ht="29" x14ac:dyDescent="0.35">
      <c r="A1747" s="17" t="s">
        <v>345</v>
      </c>
      <c r="B1747" s="17" t="s">
        <v>852</v>
      </c>
      <c r="C1747" s="17">
        <v>54001</v>
      </c>
      <c r="D1747" s="17" t="s">
        <v>9183</v>
      </c>
      <c r="E1747" s="19">
        <v>254001004087</v>
      </c>
      <c r="F1747" s="19" t="s">
        <v>4892</v>
      </c>
      <c r="G1747" s="19">
        <v>254001009836</v>
      </c>
      <c r="H1747" s="18" t="s">
        <v>4894</v>
      </c>
      <c r="I1747" s="18" t="s">
        <v>4895</v>
      </c>
      <c r="J1747" s="17" t="s">
        <v>535</v>
      </c>
      <c r="K1747" s="17">
        <v>1</v>
      </c>
      <c r="L1747" s="24">
        <v>145130</v>
      </c>
      <c r="M1747" s="20">
        <f t="shared" si="54"/>
        <v>27575</v>
      </c>
      <c r="N1747" s="24">
        <v>631613</v>
      </c>
      <c r="O1747" s="21">
        <f t="shared" si="55"/>
        <v>804318</v>
      </c>
    </row>
    <row r="1748" spans="1:15" s="16" customFormat="1" ht="29" x14ac:dyDescent="0.35">
      <c r="A1748" s="17" t="s">
        <v>345</v>
      </c>
      <c r="B1748" s="17" t="s">
        <v>852</v>
      </c>
      <c r="C1748" s="17">
        <v>54001</v>
      </c>
      <c r="D1748" s="17" t="s">
        <v>9183</v>
      </c>
      <c r="E1748" s="19">
        <v>454001006712</v>
      </c>
      <c r="F1748" s="19" t="s">
        <v>4349</v>
      </c>
      <c r="G1748" s="19">
        <v>254001008040</v>
      </c>
      <c r="H1748" s="18" t="s">
        <v>4897</v>
      </c>
      <c r="I1748" s="18" t="s">
        <v>4898</v>
      </c>
      <c r="J1748" s="17" t="s">
        <v>535</v>
      </c>
      <c r="K1748" s="17">
        <v>1</v>
      </c>
      <c r="L1748" s="24">
        <v>145130</v>
      </c>
      <c r="M1748" s="20">
        <f t="shared" si="54"/>
        <v>27575</v>
      </c>
      <c r="N1748" s="24">
        <v>720935</v>
      </c>
      <c r="O1748" s="21">
        <f t="shared" si="55"/>
        <v>893640</v>
      </c>
    </row>
    <row r="1749" spans="1:15" s="16" customFormat="1" ht="72.5" x14ac:dyDescent="0.35">
      <c r="A1749" s="17" t="s">
        <v>345</v>
      </c>
      <c r="B1749" s="17" t="s">
        <v>4227</v>
      </c>
      <c r="C1749" s="17">
        <v>25281</v>
      </c>
      <c r="D1749" s="17" t="s">
        <v>4900</v>
      </c>
      <c r="E1749" s="19">
        <v>225281000219</v>
      </c>
      <c r="F1749" s="19" t="s">
        <v>4901</v>
      </c>
      <c r="G1749" s="19">
        <v>225281000219</v>
      </c>
      <c r="H1749" s="18" t="s">
        <v>4902</v>
      </c>
      <c r="I1749" s="18" t="s">
        <v>4903</v>
      </c>
      <c r="J1749" s="17" t="s">
        <v>535</v>
      </c>
      <c r="K1749" s="17">
        <v>1</v>
      </c>
      <c r="L1749" s="24">
        <v>145130</v>
      </c>
      <c r="M1749" s="20">
        <f t="shared" si="54"/>
        <v>27575</v>
      </c>
      <c r="N1749" s="24">
        <v>720935</v>
      </c>
      <c r="O1749" s="21">
        <f t="shared" si="55"/>
        <v>893640</v>
      </c>
    </row>
    <row r="1750" spans="1:15" s="16" customFormat="1" ht="29" x14ac:dyDescent="0.35">
      <c r="A1750" s="17" t="s">
        <v>345</v>
      </c>
      <c r="B1750" s="17" t="s">
        <v>4227</v>
      </c>
      <c r="C1750" s="17">
        <v>25875</v>
      </c>
      <c r="D1750" s="17" t="s">
        <v>4946</v>
      </c>
      <c r="E1750" s="19">
        <v>225875000324</v>
      </c>
      <c r="F1750" s="19" t="s">
        <v>4947</v>
      </c>
      <c r="G1750" s="19">
        <v>225875000324</v>
      </c>
      <c r="H1750" s="18" t="s">
        <v>4947</v>
      </c>
      <c r="I1750" s="18" t="s">
        <v>4948</v>
      </c>
      <c r="J1750" s="17" t="s">
        <v>535</v>
      </c>
      <c r="K1750" s="17">
        <v>1</v>
      </c>
      <c r="L1750" s="24">
        <v>145130</v>
      </c>
      <c r="M1750" s="20">
        <f t="shared" si="54"/>
        <v>27575</v>
      </c>
      <c r="N1750" s="24">
        <v>720935</v>
      </c>
      <c r="O1750" s="21">
        <f t="shared" si="55"/>
        <v>893640</v>
      </c>
    </row>
    <row r="1751" spans="1:15" s="16" customFormat="1" ht="58" x14ac:dyDescent="0.35">
      <c r="A1751" s="17" t="s">
        <v>345</v>
      </c>
      <c r="B1751" s="17" t="s">
        <v>4411</v>
      </c>
      <c r="C1751" s="17">
        <v>68307</v>
      </c>
      <c r="D1751" s="17" t="s">
        <v>4992</v>
      </c>
      <c r="E1751" s="19">
        <v>268307000230</v>
      </c>
      <c r="F1751" s="19" t="s">
        <v>4993</v>
      </c>
      <c r="G1751" s="19">
        <v>268307000230</v>
      </c>
      <c r="H1751" s="18" t="s">
        <v>4994</v>
      </c>
      <c r="I1751" s="18" t="s">
        <v>4995</v>
      </c>
      <c r="J1751" s="17" t="s">
        <v>535</v>
      </c>
      <c r="K1751" s="17">
        <v>1</v>
      </c>
      <c r="L1751" s="24">
        <v>145130</v>
      </c>
      <c r="M1751" s="20">
        <f t="shared" si="54"/>
        <v>27575</v>
      </c>
      <c r="N1751" s="24">
        <v>720935</v>
      </c>
      <c r="O1751" s="21">
        <f t="shared" si="55"/>
        <v>893640</v>
      </c>
    </row>
    <row r="1752" spans="1:15" s="16" customFormat="1" ht="29" x14ac:dyDescent="0.35">
      <c r="A1752" s="17" t="s">
        <v>345</v>
      </c>
      <c r="B1752" s="17" t="s">
        <v>4214</v>
      </c>
      <c r="C1752" s="17">
        <v>41807</v>
      </c>
      <c r="D1752" s="17" t="s">
        <v>5059</v>
      </c>
      <c r="E1752" s="19">
        <v>241807000079</v>
      </c>
      <c r="F1752" s="19" t="s">
        <v>5060</v>
      </c>
      <c r="G1752" s="19">
        <v>241807000079</v>
      </c>
      <c r="H1752" s="18" t="s">
        <v>5061</v>
      </c>
      <c r="I1752" s="18" t="s">
        <v>5062</v>
      </c>
      <c r="J1752" s="17" t="s">
        <v>535</v>
      </c>
      <c r="K1752" s="17">
        <v>1</v>
      </c>
      <c r="L1752" s="24">
        <v>145130</v>
      </c>
      <c r="M1752" s="20">
        <f t="shared" si="54"/>
        <v>27575</v>
      </c>
      <c r="N1752" s="24">
        <v>720935</v>
      </c>
      <c r="O1752" s="21">
        <f t="shared" si="55"/>
        <v>893640</v>
      </c>
    </row>
    <row r="1753" spans="1:15" s="16" customFormat="1" ht="43.5" x14ac:dyDescent="0.35">
      <c r="A1753" s="17" t="s">
        <v>345</v>
      </c>
      <c r="B1753" s="17" t="s">
        <v>832</v>
      </c>
      <c r="C1753" s="17">
        <v>52356</v>
      </c>
      <c r="D1753" s="17" t="s">
        <v>4219</v>
      </c>
      <c r="E1753" s="19">
        <v>252356000888</v>
      </c>
      <c r="F1753" s="19" t="s">
        <v>5076</v>
      </c>
      <c r="G1753" s="19">
        <v>252356000888</v>
      </c>
      <c r="H1753" s="18" t="s">
        <v>5077</v>
      </c>
      <c r="I1753" s="18" t="s">
        <v>5078</v>
      </c>
      <c r="J1753" s="17" t="s">
        <v>535</v>
      </c>
      <c r="K1753" s="17">
        <v>1</v>
      </c>
      <c r="L1753" s="24">
        <v>145130</v>
      </c>
      <c r="M1753" s="20">
        <f t="shared" si="54"/>
        <v>27575</v>
      </c>
      <c r="N1753" s="24">
        <v>720935</v>
      </c>
      <c r="O1753" s="21">
        <f t="shared" si="55"/>
        <v>893640</v>
      </c>
    </row>
    <row r="1754" spans="1:15" s="16" customFormat="1" ht="43.5" x14ac:dyDescent="0.35">
      <c r="A1754" s="17" t="s">
        <v>345</v>
      </c>
      <c r="B1754" s="17" t="s">
        <v>4338</v>
      </c>
      <c r="C1754" s="17">
        <v>76364</v>
      </c>
      <c r="D1754" s="17" t="s">
        <v>4520</v>
      </c>
      <c r="E1754" s="19">
        <v>276364000940</v>
      </c>
      <c r="F1754" s="19" t="s">
        <v>5084</v>
      </c>
      <c r="G1754" s="19">
        <v>276364000389</v>
      </c>
      <c r="H1754" s="18" t="s">
        <v>5085</v>
      </c>
      <c r="I1754" s="18" t="s">
        <v>5086</v>
      </c>
      <c r="J1754" s="17" t="s">
        <v>535</v>
      </c>
      <c r="K1754" s="17">
        <v>1</v>
      </c>
      <c r="L1754" s="24">
        <v>145130</v>
      </c>
      <c r="M1754" s="20">
        <f t="shared" si="54"/>
        <v>27575</v>
      </c>
      <c r="N1754" s="24">
        <v>720935</v>
      </c>
      <c r="O1754" s="21">
        <f t="shared" si="55"/>
        <v>893640</v>
      </c>
    </row>
    <row r="1755" spans="1:15" s="16" customFormat="1" ht="29" x14ac:dyDescent="0.35">
      <c r="A1755" s="17" t="s">
        <v>345</v>
      </c>
      <c r="B1755" s="17" t="s">
        <v>4338</v>
      </c>
      <c r="C1755" s="17">
        <v>76364</v>
      </c>
      <c r="D1755" s="17" t="s">
        <v>4520</v>
      </c>
      <c r="E1755" s="19">
        <v>276364001661</v>
      </c>
      <c r="F1755" s="19" t="s">
        <v>5087</v>
      </c>
      <c r="G1755" s="19">
        <v>276364000575</v>
      </c>
      <c r="H1755" s="18" t="s">
        <v>5088</v>
      </c>
      <c r="I1755" s="18" t="s">
        <v>5089</v>
      </c>
      <c r="J1755" s="17" t="s">
        <v>535</v>
      </c>
      <c r="K1755" s="17">
        <v>1</v>
      </c>
      <c r="L1755" s="24">
        <v>145130</v>
      </c>
      <c r="M1755" s="20">
        <f t="shared" si="54"/>
        <v>27575</v>
      </c>
      <c r="N1755" s="24">
        <v>720935</v>
      </c>
      <c r="O1755" s="21">
        <f t="shared" si="55"/>
        <v>893640</v>
      </c>
    </row>
    <row r="1756" spans="1:15" s="16" customFormat="1" ht="29" x14ac:dyDescent="0.35">
      <c r="A1756" s="17" t="s">
        <v>345</v>
      </c>
      <c r="B1756" s="17" t="s">
        <v>4236</v>
      </c>
      <c r="C1756" s="17">
        <v>13430</v>
      </c>
      <c r="D1756" s="17" t="s">
        <v>4237</v>
      </c>
      <c r="E1756" s="19">
        <v>213430002612</v>
      </c>
      <c r="F1756" s="19" t="s">
        <v>5153</v>
      </c>
      <c r="G1756" s="19">
        <v>213430002612</v>
      </c>
      <c r="H1756" s="18" t="s">
        <v>5154</v>
      </c>
      <c r="I1756" s="18" t="s">
        <v>5155</v>
      </c>
      <c r="J1756" s="17" t="s">
        <v>535</v>
      </c>
      <c r="K1756" s="17">
        <v>1</v>
      </c>
      <c r="L1756" s="24">
        <v>145130</v>
      </c>
      <c r="M1756" s="20">
        <f t="shared" si="54"/>
        <v>27575</v>
      </c>
      <c r="N1756" s="24">
        <v>720935</v>
      </c>
      <c r="O1756" s="21">
        <f t="shared" si="55"/>
        <v>893640</v>
      </c>
    </row>
    <row r="1757" spans="1:15" s="16" customFormat="1" ht="43.5" x14ac:dyDescent="0.35">
      <c r="A1757" s="17" t="s">
        <v>345</v>
      </c>
      <c r="B1757" s="17" t="s">
        <v>9179</v>
      </c>
      <c r="C1757" s="17">
        <v>44430</v>
      </c>
      <c r="D1757" s="17" t="s">
        <v>5179</v>
      </c>
      <c r="E1757" s="19">
        <v>244430000469</v>
      </c>
      <c r="F1757" s="19" t="s">
        <v>5180</v>
      </c>
      <c r="G1757" s="19">
        <v>244430000469</v>
      </c>
      <c r="H1757" s="18" t="s">
        <v>5181</v>
      </c>
      <c r="I1757" s="18" t="s">
        <v>5182</v>
      </c>
      <c r="J1757" s="17" t="s">
        <v>535</v>
      </c>
      <c r="K1757" s="17">
        <v>1</v>
      </c>
      <c r="L1757" s="24">
        <v>145130</v>
      </c>
      <c r="M1757" s="20">
        <f t="shared" si="54"/>
        <v>27575</v>
      </c>
      <c r="N1757" s="24">
        <v>720935</v>
      </c>
      <c r="O1757" s="21">
        <f t="shared" si="55"/>
        <v>893640</v>
      </c>
    </row>
    <row r="1758" spans="1:15" s="16" customFormat="1" ht="29" x14ac:dyDescent="0.35">
      <c r="A1758" s="17" t="s">
        <v>345</v>
      </c>
      <c r="B1758" s="17" t="s">
        <v>9179</v>
      </c>
      <c r="C1758" s="17">
        <v>44430</v>
      </c>
      <c r="D1758" s="17" t="s">
        <v>5179</v>
      </c>
      <c r="E1758" s="19">
        <v>244430000426</v>
      </c>
      <c r="F1758" s="19" t="s">
        <v>5183</v>
      </c>
      <c r="G1758" s="19">
        <v>244430000426</v>
      </c>
      <c r="H1758" s="18" t="s">
        <v>5184</v>
      </c>
      <c r="I1758" s="18" t="s">
        <v>5185</v>
      </c>
      <c r="J1758" s="17" t="s">
        <v>535</v>
      </c>
      <c r="K1758" s="17">
        <v>1</v>
      </c>
      <c r="L1758" s="24">
        <v>145130</v>
      </c>
      <c r="M1758" s="20">
        <f t="shared" si="54"/>
        <v>27575</v>
      </c>
      <c r="N1758" s="24">
        <v>720935</v>
      </c>
      <c r="O1758" s="21">
        <f t="shared" si="55"/>
        <v>893640</v>
      </c>
    </row>
    <row r="1759" spans="1:15" s="16" customFormat="1" ht="29" x14ac:dyDescent="0.35">
      <c r="A1759" s="17" t="s">
        <v>345</v>
      </c>
      <c r="B1759" s="17" t="s">
        <v>4214</v>
      </c>
      <c r="C1759" s="17">
        <v>41001</v>
      </c>
      <c r="D1759" s="17" t="s">
        <v>5283</v>
      </c>
      <c r="E1759" s="19">
        <v>241001001890</v>
      </c>
      <c r="F1759" s="19" t="s">
        <v>5284</v>
      </c>
      <c r="G1759" s="19">
        <v>241001001890</v>
      </c>
      <c r="H1759" s="18" t="s">
        <v>5285</v>
      </c>
      <c r="I1759" s="18" t="s">
        <v>5286</v>
      </c>
      <c r="J1759" s="17" t="s">
        <v>535</v>
      </c>
      <c r="K1759" s="17">
        <v>1</v>
      </c>
      <c r="L1759" s="24">
        <v>145130</v>
      </c>
      <c r="M1759" s="20">
        <f t="shared" si="54"/>
        <v>27575</v>
      </c>
      <c r="N1759" s="24">
        <v>720935</v>
      </c>
      <c r="O1759" s="21">
        <f t="shared" si="55"/>
        <v>893640</v>
      </c>
    </row>
    <row r="1760" spans="1:15" s="16" customFormat="1" ht="29" x14ac:dyDescent="0.35">
      <c r="A1760" s="17" t="s">
        <v>345</v>
      </c>
      <c r="B1760" s="17" t="s">
        <v>4214</v>
      </c>
      <c r="C1760" s="17">
        <v>41001</v>
      </c>
      <c r="D1760" s="17" t="s">
        <v>5283</v>
      </c>
      <c r="E1760" s="19">
        <v>241001000711</v>
      </c>
      <c r="F1760" s="19" t="s">
        <v>5287</v>
      </c>
      <c r="G1760" s="19">
        <v>241001000711</v>
      </c>
      <c r="H1760" s="18" t="s">
        <v>5288</v>
      </c>
      <c r="I1760" s="18" t="s">
        <v>4819</v>
      </c>
      <c r="J1760" s="17" t="s">
        <v>535</v>
      </c>
      <c r="K1760" s="17">
        <v>1</v>
      </c>
      <c r="L1760" s="24">
        <v>145130</v>
      </c>
      <c r="M1760" s="20">
        <f t="shared" si="54"/>
        <v>27575</v>
      </c>
      <c r="N1760" s="24">
        <v>720935</v>
      </c>
      <c r="O1760" s="21">
        <f t="shared" si="55"/>
        <v>893640</v>
      </c>
    </row>
    <row r="1761" spans="1:15" s="16" customFormat="1" ht="58" x14ac:dyDescent="0.35">
      <c r="A1761" s="17" t="s">
        <v>345</v>
      </c>
      <c r="B1761" s="17" t="s">
        <v>832</v>
      </c>
      <c r="C1761" s="17">
        <v>52001</v>
      </c>
      <c r="D1761" s="17" t="s">
        <v>5326</v>
      </c>
      <c r="E1761" s="19">
        <v>252001000275</v>
      </c>
      <c r="F1761" s="19" t="s">
        <v>5327</v>
      </c>
      <c r="G1761" s="19">
        <v>252001000275</v>
      </c>
      <c r="H1761" s="18" t="s">
        <v>5328</v>
      </c>
      <c r="I1761" s="18" t="s">
        <v>5329</v>
      </c>
      <c r="J1761" s="17" t="s">
        <v>535</v>
      </c>
      <c r="K1761" s="17">
        <v>1</v>
      </c>
      <c r="L1761" s="24">
        <v>145130</v>
      </c>
      <c r="M1761" s="20">
        <f t="shared" si="54"/>
        <v>27575</v>
      </c>
      <c r="N1761" s="24">
        <v>720935</v>
      </c>
      <c r="O1761" s="21">
        <f t="shared" si="55"/>
        <v>893640</v>
      </c>
    </row>
    <row r="1762" spans="1:15" s="16" customFormat="1" ht="29" x14ac:dyDescent="0.35">
      <c r="A1762" s="17" t="s">
        <v>345</v>
      </c>
      <c r="B1762" s="17" t="s">
        <v>832</v>
      </c>
      <c r="C1762" s="17">
        <v>52001</v>
      </c>
      <c r="D1762" s="17" t="s">
        <v>5326</v>
      </c>
      <c r="E1762" s="19">
        <v>252001000500</v>
      </c>
      <c r="F1762" s="19" t="s">
        <v>5330</v>
      </c>
      <c r="G1762" s="19">
        <v>252001000500</v>
      </c>
      <c r="H1762" s="18" t="s">
        <v>5331</v>
      </c>
      <c r="I1762" s="18" t="s">
        <v>5332</v>
      </c>
      <c r="J1762" s="17" t="s">
        <v>535</v>
      </c>
      <c r="K1762" s="17">
        <v>1</v>
      </c>
      <c r="L1762" s="24">
        <v>145130</v>
      </c>
      <c r="M1762" s="20">
        <f t="shared" si="54"/>
        <v>27575</v>
      </c>
      <c r="N1762" s="24">
        <v>720935</v>
      </c>
      <c r="O1762" s="21">
        <f t="shared" si="55"/>
        <v>893640</v>
      </c>
    </row>
    <row r="1763" spans="1:15" s="16" customFormat="1" ht="29" x14ac:dyDescent="0.35">
      <c r="A1763" s="17" t="s">
        <v>345</v>
      </c>
      <c r="B1763" s="17" t="s">
        <v>832</v>
      </c>
      <c r="C1763" s="17">
        <v>52001</v>
      </c>
      <c r="D1763" s="17" t="s">
        <v>5326</v>
      </c>
      <c r="E1763" s="19">
        <v>252001001247</v>
      </c>
      <c r="F1763" s="19" t="s">
        <v>5333</v>
      </c>
      <c r="G1763" s="19">
        <v>252001001247</v>
      </c>
      <c r="H1763" s="18" t="s">
        <v>5334</v>
      </c>
      <c r="I1763" s="18" t="s">
        <v>5335</v>
      </c>
      <c r="J1763" s="17" t="s">
        <v>535</v>
      </c>
      <c r="K1763" s="17">
        <v>1</v>
      </c>
      <c r="L1763" s="24">
        <v>145130</v>
      </c>
      <c r="M1763" s="20">
        <f t="shared" si="54"/>
        <v>27575</v>
      </c>
      <c r="N1763" s="24">
        <v>720935</v>
      </c>
      <c r="O1763" s="21">
        <f t="shared" si="55"/>
        <v>893640</v>
      </c>
    </row>
    <row r="1764" spans="1:15" s="16" customFormat="1" ht="29" x14ac:dyDescent="0.35">
      <c r="A1764" s="17" t="s">
        <v>345</v>
      </c>
      <c r="B1764" s="17" t="s">
        <v>4411</v>
      </c>
      <c r="C1764" s="17">
        <v>68547</v>
      </c>
      <c r="D1764" s="17" t="s">
        <v>5338</v>
      </c>
      <c r="E1764" s="19">
        <v>268547000334</v>
      </c>
      <c r="F1764" s="19" t="s">
        <v>5339</v>
      </c>
      <c r="G1764" s="19">
        <v>268547000491</v>
      </c>
      <c r="H1764" s="18" t="s">
        <v>5340</v>
      </c>
      <c r="I1764" s="18" t="s">
        <v>2620</v>
      </c>
      <c r="J1764" s="17" t="s">
        <v>535</v>
      </c>
      <c r="K1764" s="17">
        <v>1</v>
      </c>
      <c r="L1764" s="24">
        <v>145130</v>
      </c>
      <c r="M1764" s="20">
        <f t="shared" si="54"/>
        <v>27575</v>
      </c>
      <c r="N1764" s="24">
        <v>720935</v>
      </c>
      <c r="O1764" s="21">
        <f t="shared" si="55"/>
        <v>893640</v>
      </c>
    </row>
    <row r="1765" spans="1:15" s="16" customFormat="1" ht="29" x14ac:dyDescent="0.35">
      <c r="A1765" s="17" t="s">
        <v>345</v>
      </c>
      <c r="B1765" s="17" t="s">
        <v>5428</v>
      </c>
      <c r="C1765" s="17">
        <v>63130</v>
      </c>
      <c r="D1765" s="17" t="s">
        <v>5429</v>
      </c>
      <c r="E1765" s="19">
        <v>263130000569</v>
      </c>
      <c r="F1765" s="19" t="s">
        <v>5430</v>
      </c>
      <c r="G1765" s="19">
        <v>263130000569</v>
      </c>
      <c r="H1765" s="18" t="s">
        <v>5431</v>
      </c>
      <c r="I1765" s="18" t="s">
        <v>5432</v>
      </c>
      <c r="J1765" s="17" t="s">
        <v>535</v>
      </c>
      <c r="K1765" s="17">
        <v>1</v>
      </c>
      <c r="L1765" s="24">
        <v>145130</v>
      </c>
      <c r="M1765" s="20">
        <f t="shared" si="54"/>
        <v>27575</v>
      </c>
      <c r="N1765" s="24">
        <v>720935</v>
      </c>
      <c r="O1765" s="21">
        <f t="shared" si="55"/>
        <v>893640</v>
      </c>
    </row>
    <row r="1766" spans="1:15" s="16" customFormat="1" ht="29" x14ac:dyDescent="0.35">
      <c r="A1766" s="17" t="s">
        <v>345</v>
      </c>
      <c r="B1766" s="17" t="s">
        <v>5428</v>
      </c>
      <c r="C1766" s="17">
        <v>63594</v>
      </c>
      <c r="D1766" s="17" t="s">
        <v>5437</v>
      </c>
      <c r="E1766" s="19">
        <v>263594000545</v>
      </c>
      <c r="F1766" s="19" t="s">
        <v>5438</v>
      </c>
      <c r="G1766" s="19">
        <v>263594000545</v>
      </c>
      <c r="H1766" s="18" t="s">
        <v>5439</v>
      </c>
      <c r="I1766" s="18" t="s">
        <v>5440</v>
      </c>
      <c r="J1766" s="17" t="s">
        <v>535</v>
      </c>
      <c r="K1766" s="17">
        <v>1</v>
      </c>
      <c r="L1766" s="24">
        <v>145130</v>
      </c>
      <c r="M1766" s="20">
        <f t="shared" si="54"/>
        <v>27575</v>
      </c>
      <c r="N1766" s="24">
        <v>720935</v>
      </c>
      <c r="O1766" s="21">
        <f t="shared" si="55"/>
        <v>893640</v>
      </c>
    </row>
    <row r="1767" spans="1:15" s="16" customFormat="1" ht="29" x14ac:dyDescent="0.35">
      <c r="A1767" s="17" t="s">
        <v>345</v>
      </c>
      <c r="B1767" s="17" t="s">
        <v>5428</v>
      </c>
      <c r="C1767" s="17">
        <v>63401</v>
      </c>
      <c r="D1767" s="17" t="s">
        <v>5441</v>
      </c>
      <c r="E1767" s="19">
        <v>263401000063</v>
      </c>
      <c r="F1767" s="19" t="s">
        <v>5442</v>
      </c>
      <c r="G1767" s="19">
        <v>263401000063</v>
      </c>
      <c r="H1767" s="18" t="s">
        <v>5443</v>
      </c>
      <c r="I1767" s="18" t="s">
        <v>5444</v>
      </c>
      <c r="J1767" s="17" t="s">
        <v>535</v>
      </c>
      <c r="K1767" s="17">
        <v>1</v>
      </c>
      <c r="L1767" s="24">
        <v>145130</v>
      </c>
      <c r="M1767" s="20">
        <f t="shared" si="54"/>
        <v>27575</v>
      </c>
      <c r="N1767" s="24">
        <v>720935</v>
      </c>
      <c r="O1767" s="21">
        <f t="shared" si="55"/>
        <v>893640</v>
      </c>
    </row>
    <row r="1768" spans="1:15" s="16" customFormat="1" ht="29" x14ac:dyDescent="0.35">
      <c r="A1768" s="17" t="s">
        <v>345</v>
      </c>
      <c r="B1768" s="17" t="s">
        <v>4558</v>
      </c>
      <c r="C1768" s="17">
        <v>66088</v>
      </c>
      <c r="D1768" s="17" t="s">
        <v>5446</v>
      </c>
      <c r="E1768" s="19">
        <v>166088000019</v>
      </c>
      <c r="F1768" s="19" t="s">
        <v>5447</v>
      </c>
      <c r="G1768" s="19">
        <v>266088000463</v>
      </c>
      <c r="H1768" s="18" t="s">
        <v>5448</v>
      </c>
      <c r="I1768" s="18" t="s">
        <v>5449</v>
      </c>
      <c r="J1768" s="17" t="s">
        <v>535</v>
      </c>
      <c r="K1768" s="17">
        <v>1</v>
      </c>
      <c r="L1768" s="24">
        <v>145130</v>
      </c>
      <c r="M1768" s="20">
        <f t="shared" si="54"/>
        <v>27575</v>
      </c>
      <c r="N1768" s="24">
        <v>720935</v>
      </c>
      <c r="O1768" s="21">
        <f t="shared" si="55"/>
        <v>893640</v>
      </c>
    </row>
    <row r="1769" spans="1:15" s="16" customFormat="1" ht="29" x14ac:dyDescent="0.35">
      <c r="A1769" s="17" t="s">
        <v>345</v>
      </c>
      <c r="B1769" s="17" t="s">
        <v>4558</v>
      </c>
      <c r="C1769" s="17">
        <v>66088</v>
      </c>
      <c r="D1769" s="17" t="s">
        <v>5446</v>
      </c>
      <c r="E1769" s="19">
        <v>166088000019</v>
      </c>
      <c r="F1769" s="19" t="s">
        <v>5447</v>
      </c>
      <c r="G1769" s="19">
        <v>266088000056</v>
      </c>
      <c r="H1769" s="18" t="s">
        <v>5454</v>
      </c>
      <c r="I1769" s="18" t="s">
        <v>5455</v>
      </c>
      <c r="J1769" s="17" t="s">
        <v>535</v>
      </c>
      <c r="K1769" s="17">
        <v>1</v>
      </c>
      <c r="L1769" s="24">
        <v>145130</v>
      </c>
      <c r="M1769" s="20">
        <f t="shared" si="54"/>
        <v>27575</v>
      </c>
      <c r="N1769" s="24">
        <v>720935</v>
      </c>
      <c r="O1769" s="21">
        <f t="shared" si="55"/>
        <v>893640</v>
      </c>
    </row>
    <row r="1770" spans="1:15" s="16" customFormat="1" ht="29" x14ac:dyDescent="0.35">
      <c r="A1770" s="17" t="s">
        <v>345</v>
      </c>
      <c r="B1770" s="17" t="s">
        <v>4558</v>
      </c>
      <c r="C1770" s="17">
        <v>66594</v>
      </c>
      <c r="D1770" s="17" t="s">
        <v>5456</v>
      </c>
      <c r="E1770" s="19">
        <v>266594001087</v>
      </c>
      <c r="F1770" s="19" t="s">
        <v>5457</v>
      </c>
      <c r="G1770" s="19">
        <v>266594000285</v>
      </c>
      <c r="H1770" s="18" t="s">
        <v>5458</v>
      </c>
      <c r="I1770" s="18" t="s">
        <v>5459</v>
      </c>
      <c r="J1770" s="17" t="s">
        <v>535</v>
      </c>
      <c r="K1770" s="17">
        <v>1</v>
      </c>
      <c r="L1770" s="24">
        <v>145130</v>
      </c>
      <c r="M1770" s="20">
        <f t="shared" si="54"/>
        <v>27575</v>
      </c>
      <c r="N1770" s="24">
        <v>720935</v>
      </c>
      <c r="O1770" s="21">
        <f t="shared" si="55"/>
        <v>893640</v>
      </c>
    </row>
    <row r="1771" spans="1:15" s="16" customFormat="1" ht="58" x14ac:dyDescent="0.35">
      <c r="A1771" s="17" t="s">
        <v>345</v>
      </c>
      <c r="B1771" s="17" t="s">
        <v>5094</v>
      </c>
      <c r="C1771" s="17">
        <v>88001</v>
      </c>
      <c r="D1771" s="17" t="s">
        <v>5096</v>
      </c>
      <c r="E1771" s="19">
        <v>288001000245</v>
      </c>
      <c r="F1771" s="19" t="s">
        <v>5467</v>
      </c>
      <c r="G1771" s="19">
        <v>288001000245</v>
      </c>
      <c r="H1771" s="18" t="s">
        <v>5468</v>
      </c>
      <c r="I1771" s="18" t="s">
        <v>5469</v>
      </c>
      <c r="J1771" s="17" t="s">
        <v>535</v>
      </c>
      <c r="K1771" s="17">
        <v>1</v>
      </c>
      <c r="L1771" s="24">
        <v>145130</v>
      </c>
      <c r="M1771" s="20">
        <f t="shared" si="54"/>
        <v>27575</v>
      </c>
      <c r="N1771" s="24">
        <v>720935</v>
      </c>
      <c r="O1771" s="21">
        <f t="shared" si="55"/>
        <v>893640</v>
      </c>
    </row>
    <row r="1772" spans="1:15" s="16" customFormat="1" ht="58" x14ac:dyDescent="0.35">
      <c r="A1772" s="17" t="s">
        <v>345</v>
      </c>
      <c r="B1772" s="17" t="s">
        <v>5094</v>
      </c>
      <c r="C1772" s="17">
        <v>88001</v>
      </c>
      <c r="D1772" s="17" t="s">
        <v>5096</v>
      </c>
      <c r="E1772" s="19">
        <v>288001000431</v>
      </c>
      <c r="F1772" s="19" t="s">
        <v>5097</v>
      </c>
      <c r="G1772" s="19">
        <v>488001000058</v>
      </c>
      <c r="H1772" s="18" t="s">
        <v>5470</v>
      </c>
      <c r="I1772" s="18" t="s">
        <v>3211</v>
      </c>
      <c r="J1772" s="17" t="s">
        <v>535</v>
      </c>
      <c r="K1772" s="17">
        <v>1</v>
      </c>
      <c r="L1772" s="24">
        <v>145130</v>
      </c>
      <c r="M1772" s="20">
        <f t="shared" si="54"/>
        <v>27575</v>
      </c>
      <c r="N1772" s="24">
        <v>720935</v>
      </c>
      <c r="O1772" s="21">
        <f t="shared" si="55"/>
        <v>893640</v>
      </c>
    </row>
    <row r="1773" spans="1:15" s="16" customFormat="1" ht="29" x14ac:dyDescent="0.35">
      <c r="A1773" s="17" t="s">
        <v>345</v>
      </c>
      <c r="B1773" s="17" t="s">
        <v>4411</v>
      </c>
      <c r="C1773" s="17">
        <v>68385</v>
      </c>
      <c r="D1773" s="17" t="s">
        <v>5486</v>
      </c>
      <c r="E1773" s="19">
        <v>268385000327</v>
      </c>
      <c r="F1773" s="19" t="s">
        <v>5487</v>
      </c>
      <c r="G1773" s="19">
        <v>268385000327</v>
      </c>
      <c r="H1773" s="18" t="s">
        <v>5487</v>
      </c>
      <c r="I1773" s="18" t="s">
        <v>5488</v>
      </c>
      <c r="J1773" s="17" t="s">
        <v>535</v>
      </c>
      <c r="K1773" s="17">
        <v>1</v>
      </c>
      <c r="L1773" s="24">
        <v>145130</v>
      </c>
      <c r="M1773" s="20">
        <f t="shared" si="54"/>
        <v>27575</v>
      </c>
      <c r="N1773" s="24">
        <v>720935</v>
      </c>
      <c r="O1773" s="21">
        <f t="shared" si="55"/>
        <v>893640</v>
      </c>
    </row>
    <row r="1774" spans="1:15" s="16" customFormat="1" ht="29" x14ac:dyDescent="0.35">
      <c r="A1774" s="17" t="s">
        <v>345</v>
      </c>
      <c r="B1774" s="17" t="s">
        <v>4411</v>
      </c>
      <c r="C1774" s="17">
        <v>68689</v>
      </c>
      <c r="D1774" s="17" t="s">
        <v>5498</v>
      </c>
      <c r="E1774" s="19">
        <v>268689002971</v>
      </c>
      <c r="F1774" s="19" t="s">
        <v>5502</v>
      </c>
      <c r="G1774" s="19">
        <v>268689002971</v>
      </c>
      <c r="H1774" s="18" t="s">
        <v>5502</v>
      </c>
      <c r="I1774" s="18" t="s">
        <v>5503</v>
      </c>
      <c r="J1774" s="17" t="s">
        <v>535</v>
      </c>
      <c r="K1774" s="17">
        <v>1</v>
      </c>
      <c r="L1774" s="24">
        <v>145130</v>
      </c>
      <c r="M1774" s="20">
        <f t="shared" si="54"/>
        <v>27575</v>
      </c>
      <c r="N1774" s="24">
        <v>720935</v>
      </c>
      <c r="O1774" s="21">
        <f t="shared" si="55"/>
        <v>893640</v>
      </c>
    </row>
    <row r="1775" spans="1:15" s="16" customFormat="1" ht="58" x14ac:dyDescent="0.35">
      <c r="A1775" s="17" t="s">
        <v>345</v>
      </c>
      <c r="B1775" s="17" t="s">
        <v>4411</v>
      </c>
      <c r="C1775" s="17">
        <v>68770</v>
      </c>
      <c r="D1775" s="17" t="s">
        <v>5511</v>
      </c>
      <c r="E1775" s="19">
        <v>268770000010</v>
      </c>
      <c r="F1775" s="19" t="s">
        <v>5512</v>
      </c>
      <c r="G1775" s="19">
        <v>268770000010</v>
      </c>
      <c r="H1775" s="18" t="s">
        <v>5513</v>
      </c>
      <c r="I1775" s="18" t="s">
        <v>5514</v>
      </c>
      <c r="J1775" s="17" t="s">
        <v>535</v>
      </c>
      <c r="K1775" s="17">
        <v>1</v>
      </c>
      <c r="L1775" s="24">
        <v>145130</v>
      </c>
      <c r="M1775" s="20">
        <f t="shared" si="54"/>
        <v>27575</v>
      </c>
      <c r="N1775" s="24">
        <v>720935</v>
      </c>
      <c r="O1775" s="21">
        <f t="shared" si="55"/>
        <v>893640</v>
      </c>
    </row>
    <row r="1776" spans="1:15" s="16" customFormat="1" ht="43.5" x14ac:dyDescent="0.35">
      <c r="A1776" s="17" t="s">
        <v>345</v>
      </c>
      <c r="B1776" s="17" t="s">
        <v>4296</v>
      </c>
      <c r="C1776" s="17">
        <v>73124</v>
      </c>
      <c r="D1776" s="17" t="s">
        <v>5551</v>
      </c>
      <c r="E1776" s="19">
        <v>273124000366</v>
      </c>
      <c r="F1776" s="19" t="s">
        <v>5552</v>
      </c>
      <c r="G1776" s="19">
        <v>273124000366</v>
      </c>
      <c r="H1776" s="18" t="s">
        <v>5553</v>
      </c>
      <c r="I1776" s="18" t="s">
        <v>5554</v>
      </c>
      <c r="J1776" s="17" t="s">
        <v>535</v>
      </c>
      <c r="K1776" s="17">
        <v>1</v>
      </c>
      <c r="L1776" s="24">
        <v>145130</v>
      </c>
      <c r="M1776" s="20">
        <f t="shared" si="54"/>
        <v>27575</v>
      </c>
      <c r="N1776" s="24">
        <v>720935</v>
      </c>
      <c r="O1776" s="21">
        <f t="shared" si="55"/>
        <v>893640</v>
      </c>
    </row>
    <row r="1777" spans="1:15" s="16" customFormat="1" ht="43.5" x14ac:dyDescent="0.35">
      <c r="A1777" s="17" t="s">
        <v>345</v>
      </c>
      <c r="B1777" s="17" t="s">
        <v>4338</v>
      </c>
      <c r="C1777" s="17">
        <v>76834</v>
      </c>
      <c r="D1777" s="17" t="s">
        <v>4400</v>
      </c>
      <c r="E1777" s="19">
        <v>276834000704</v>
      </c>
      <c r="F1777" s="19" t="s">
        <v>5619</v>
      </c>
      <c r="G1777" s="19">
        <v>276834000704</v>
      </c>
      <c r="H1777" s="18" t="s">
        <v>5620</v>
      </c>
      <c r="I1777" s="18" t="s">
        <v>5621</v>
      </c>
      <c r="J1777" s="17" t="s">
        <v>535</v>
      </c>
      <c r="K1777" s="17">
        <v>1</v>
      </c>
      <c r="L1777" s="24">
        <v>145130</v>
      </c>
      <c r="M1777" s="20">
        <f t="shared" si="54"/>
        <v>27575</v>
      </c>
      <c r="N1777" s="24">
        <v>720935</v>
      </c>
      <c r="O1777" s="21">
        <f t="shared" si="55"/>
        <v>893640</v>
      </c>
    </row>
    <row r="1778" spans="1:15" s="16" customFormat="1" ht="29" x14ac:dyDescent="0.35">
      <c r="A1778" s="17" t="s">
        <v>345</v>
      </c>
      <c r="B1778" s="17" t="s">
        <v>4338</v>
      </c>
      <c r="C1778" s="17">
        <v>76113</v>
      </c>
      <c r="D1778" s="17" t="s">
        <v>5649</v>
      </c>
      <c r="E1778" s="19">
        <v>276113000011</v>
      </c>
      <c r="F1778" s="19" t="s">
        <v>5650</v>
      </c>
      <c r="G1778" s="19">
        <v>276113000070</v>
      </c>
      <c r="H1778" s="18" t="s">
        <v>988</v>
      </c>
      <c r="I1778" s="18" t="s">
        <v>5651</v>
      </c>
      <c r="J1778" s="17" t="s">
        <v>535</v>
      </c>
      <c r="K1778" s="17">
        <v>1</v>
      </c>
      <c r="L1778" s="24">
        <v>145130</v>
      </c>
      <c r="M1778" s="20">
        <f t="shared" si="54"/>
        <v>27575</v>
      </c>
      <c r="N1778" s="24">
        <v>720935</v>
      </c>
      <c r="O1778" s="21">
        <f t="shared" si="55"/>
        <v>893640</v>
      </c>
    </row>
    <row r="1779" spans="1:15" s="16" customFormat="1" ht="29" x14ac:dyDescent="0.35">
      <c r="A1779" s="17" t="s">
        <v>345</v>
      </c>
      <c r="B1779" s="17" t="s">
        <v>4338</v>
      </c>
      <c r="C1779" s="17">
        <v>76318</v>
      </c>
      <c r="D1779" s="17" t="s">
        <v>5669</v>
      </c>
      <c r="E1779" s="19">
        <v>276318000111</v>
      </c>
      <c r="F1779" s="19" t="s">
        <v>5670</v>
      </c>
      <c r="G1779" s="19">
        <v>276318000111</v>
      </c>
      <c r="H1779" s="18" t="s">
        <v>5671</v>
      </c>
      <c r="I1779" s="18" t="s">
        <v>5672</v>
      </c>
      <c r="J1779" s="17" t="s">
        <v>535</v>
      </c>
      <c r="K1779" s="17">
        <v>1</v>
      </c>
      <c r="L1779" s="24">
        <v>145130</v>
      </c>
      <c r="M1779" s="20">
        <f t="shared" si="54"/>
        <v>27575</v>
      </c>
      <c r="N1779" s="24">
        <v>720935</v>
      </c>
      <c r="O1779" s="21">
        <f t="shared" si="55"/>
        <v>893640</v>
      </c>
    </row>
    <row r="1780" spans="1:15" s="16" customFormat="1" ht="29" x14ac:dyDescent="0.35">
      <c r="A1780" s="17" t="s">
        <v>345</v>
      </c>
      <c r="B1780" s="17" t="s">
        <v>816</v>
      </c>
      <c r="C1780" s="17">
        <v>50001</v>
      </c>
      <c r="D1780" s="17" t="s">
        <v>5673</v>
      </c>
      <c r="E1780" s="19">
        <v>250001003212</v>
      </c>
      <c r="F1780" s="19" t="s">
        <v>5674</v>
      </c>
      <c r="G1780" s="19">
        <v>250001003212</v>
      </c>
      <c r="H1780" s="18" t="s">
        <v>5675</v>
      </c>
      <c r="I1780" s="18" t="s">
        <v>5676</v>
      </c>
      <c r="J1780" s="17" t="s">
        <v>535</v>
      </c>
      <c r="K1780" s="17">
        <v>1</v>
      </c>
      <c r="L1780" s="24">
        <v>145130</v>
      </c>
      <c r="M1780" s="20">
        <f t="shared" si="54"/>
        <v>27575</v>
      </c>
      <c r="N1780" s="24">
        <v>720935</v>
      </c>
      <c r="O1780" s="21">
        <f t="shared" si="55"/>
        <v>893640</v>
      </c>
    </row>
    <row r="1781" spans="1:15" s="16" customFormat="1" ht="29" x14ac:dyDescent="0.35">
      <c r="A1781" s="17" t="s">
        <v>345</v>
      </c>
      <c r="B1781" s="17" t="s">
        <v>816</v>
      </c>
      <c r="C1781" s="17">
        <v>50001</v>
      </c>
      <c r="D1781" s="17" t="s">
        <v>5673</v>
      </c>
      <c r="E1781" s="19">
        <v>250001004812</v>
      </c>
      <c r="F1781" s="19" t="s">
        <v>5677</v>
      </c>
      <c r="G1781" s="19">
        <v>250001004812</v>
      </c>
      <c r="H1781" s="18" t="s">
        <v>5678</v>
      </c>
      <c r="I1781" s="18" t="s">
        <v>5679</v>
      </c>
      <c r="J1781" s="17" t="s">
        <v>535</v>
      </c>
      <c r="K1781" s="17">
        <v>1</v>
      </c>
      <c r="L1781" s="24">
        <v>145130</v>
      </c>
      <c r="M1781" s="20">
        <f t="shared" si="54"/>
        <v>27575</v>
      </c>
      <c r="N1781" s="24">
        <v>720935</v>
      </c>
      <c r="O1781" s="21">
        <f t="shared" si="55"/>
        <v>893640</v>
      </c>
    </row>
    <row r="1782" spans="1:15" s="16" customFormat="1" ht="29" x14ac:dyDescent="0.35">
      <c r="A1782" s="17" t="s">
        <v>347</v>
      </c>
      <c r="B1782" s="17" t="s">
        <v>4281</v>
      </c>
      <c r="C1782" s="17">
        <v>8560</v>
      </c>
      <c r="D1782" s="17" t="s">
        <v>4308</v>
      </c>
      <c r="E1782" s="19">
        <v>208560000324</v>
      </c>
      <c r="F1782" s="19" t="s">
        <v>4309</v>
      </c>
      <c r="G1782" s="19">
        <v>208560000049</v>
      </c>
      <c r="H1782" s="18" t="s">
        <v>4310</v>
      </c>
      <c r="I1782" s="18" t="s">
        <v>4311</v>
      </c>
      <c r="J1782" s="17" t="s">
        <v>535</v>
      </c>
      <c r="K1782" s="17">
        <v>1</v>
      </c>
      <c r="L1782" s="24">
        <v>145130</v>
      </c>
      <c r="M1782" s="20">
        <f t="shared" si="54"/>
        <v>27575</v>
      </c>
      <c r="N1782" s="24">
        <v>720935</v>
      </c>
      <c r="O1782" s="21">
        <f t="shared" si="55"/>
        <v>893640</v>
      </c>
    </row>
    <row r="1783" spans="1:15" s="16" customFormat="1" ht="29" x14ac:dyDescent="0.35">
      <c r="A1783" s="17" t="s">
        <v>347</v>
      </c>
      <c r="B1783" s="17" t="s">
        <v>4281</v>
      </c>
      <c r="C1783" s="17">
        <v>8560</v>
      </c>
      <c r="D1783" s="17" t="s">
        <v>4308</v>
      </c>
      <c r="E1783" s="19">
        <v>208560000324</v>
      </c>
      <c r="F1783" s="19" t="s">
        <v>4309</v>
      </c>
      <c r="G1783" s="19">
        <v>108560000001</v>
      </c>
      <c r="H1783" s="18" t="s">
        <v>4312</v>
      </c>
      <c r="I1783" s="18" t="s">
        <v>4313</v>
      </c>
      <c r="J1783" s="17" t="s">
        <v>535</v>
      </c>
      <c r="K1783" s="17">
        <v>1</v>
      </c>
      <c r="L1783" s="24">
        <v>145130</v>
      </c>
      <c r="M1783" s="20">
        <f t="shared" si="54"/>
        <v>27575</v>
      </c>
      <c r="N1783" s="24">
        <v>720935</v>
      </c>
      <c r="O1783" s="21">
        <f t="shared" si="55"/>
        <v>893640</v>
      </c>
    </row>
    <row r="1784" spans="1:15" s="16" customFormat="1" x14ac:dyDescent="0.35">
      <c r="A1784" s="17" t="s">
        <v>347</v>
      </c>
      <c r="B1784" s="17" t="s">
        <v>4364</v>
      </c>
      <c r="C1784" s="17">
        <v>15764</v>
      </c>
      <c r="D1784" s="17" t="s">
        <v>4420</v>
      </c>
      <c r="E1784" s="19">
        <v>115764000082</v>
      </c>
      <c r="F1784" s="19" t="s">
        <v>4421</v>
      </c>
      <c r="G1784" s="19">
        <v>215764000109</v>
      </c>
      <c r="H1784" s="18" t="s">
        <v>4422</v>
      </c>
      <c r="I1784" s="18" t="s">
        <v>4423</v>
      </c>
      <c r="J1784" s="17" t="s">
        <v>535</v>
      </c>
      <c r="K1784" s="17">
        <v>1</v>
      </c>
      <c r="L1784" s="24">
        <v>145130</v>
      </c>
      <c r="M1784" s="20">
        <f t="shared" si="54"/>
        <v>27575</v>
      </c>
      <c r="N1784" s="24">
        <v>720935</v>
      </c>
      <c r="O1784" s="21">
        <f t="shared" si="55"/>
        <v>893640</v>
      </c>
    </row>
    <row r="1785" spans="1:15" s="16" customFormat="1" ht="29" x14ac:dyDescent="0.35">
      <c r="A1785" s="17" t="s">
        <v>347</v>
      </c>
      <c r="B1785" s="17" t="s">
        <v>4236</v>
      </c>
      <c r="C1785" s="17">
        <v>13001</v>
      </c>
      <c r="D1785" s="17" t="s">
        <v>4531</v>
      </c>
      <c r="E1785" s="19">
        <v>213001001632</v>
      </c>
      <c r="F1785" s="19" t="s">
        <v>4535</v>
      </c>
      <c r="G1785" s="19">
        <v>213001001632</v>
      </c>
      <c r="H1785" s="18" t="s">
        <v>4535</v>
      </c>
      <c r="I1785" s="18" t="s">
        <v>4536</v>
      </c>
      <c r="J1785" s="17" t="s">
        <v>535</v>
      </c>
      <c r="K1785" s="17">
        <v>1</v>
      </c>
      <c r="L1785" s="24">
        <v>145130</v>
      </c>
      <c r="M1785" s="20">
        <f t="shared" si="54"/>
        <v>27575</v>
      </c>
      <c r="N1785" s="24">
        <v>720935</v>
      </c>
      <c r="O1785" s="21">
        <f t="shared" si="55"/>
        <v>893640</v>
      </c>
    </row>
    <row r="1786" spans="1:15" s="16" customFormat="1" ht="29" x14ac:dyDescent="0.35">
      <c r="A1786" s="17" t="s">
        <v>347</v>
      </c>
      <c r="B1786" s="17" t="s">
        <v>4251</v>
      </c>
      <c r="C1786" s="17">
        <v>85125</v>
      </c>
      <c r="D1786" s="17" t="s">
        <v>4539</v>
      </c>
      <c r="E1786" s="19">
        <v>285125001429</v>
      </c>
      <c r="F1786" s="19" t="s">
        <v>4540</v>
      </c>
      <c r="G1786" s="19">
        <v>285125001429</v>
      </c>
      <c r="H1786" s="18" t="s">
        <v>4541</v>
      </c>
      <c r="I1786" s="18" t="s">
        <v>4542</v>
      </c>
      <c r="J1786" s="17" t="s">
        <v>535</v>
      </c>
      <c r="K1786" s="17">
        <v>1</v>
      </c>
      <c r="L1786" s="24">
        <v>145130</v>
      </c>
      <c r="M1786" s="20">
        <f t="shared" si="54"/>
        <v>27575</v>
      </c>
      <c r="N1786" s="24">
        <v>720935</v>
      </c>
      <c r="O1786" s="21">
        <f t="shared" si="55"/>
        <v>893640</v>
      </c>
    </row>
    <row r="1787" spans="1:15" s="16" customFormat="1" x14ac:dyDescent="0.35">
      <c r="A1787" s="17" t="s">
        <v>347</v>
      </c>
      <c r="B1787" s="17" t="s">
        <v>4251</v>
      </c>
      <c r="C1787" s="17">
        <v>85225</v>
      </c>
      <c r="D1787" s="17" t="s">
        <v>4554</v>
      </c>
      <c r="E1787" s="19">
        <v>285225000039</v>
      </c>
      <c r="F1787" s="19" t="s">
        <v>4555</v>
      </c>
      <c r="G1787" s="19">
        <v>285225000039</v>
      </c>
      <c r="H1787" s="18" t="s">
        <v>4556</v>
      </c>
      <c r="I1787" s="18" t="s">
        <v>4557</v>
      </c>
      <c r="J1787" s="17" t="s">
        <v>535</v>
      </c>
      <c r="K1787" s="17">
        <v>1</v>
      </c>
      <c r="L1787" s="24">
        <v>145130</v>
      </c>
      <c r="M1787" s="20">
        <f t="shared" si="54"/>
        <v>27575</v>
      </c>
      <c r="N1787" s="24">
        <v>720935</v>
      </c>
      <c r="O1787" s="21">
        <f t="shared" si="55"/>
        <v>893640</v>
      </c>
    </row>
    <row r="1788" spans="1:15" s="16" customFormat="1" x14ac:dyDescent="0.35">
      <c r="A1788" s="17" t="s">
        <v>347</v>
      </c>
      <c r="B1788" s="17" t="s">
        <v>4251</v>
      </c>
      <c r="C1788" s="17">
        <v>85263</v>
      </c>
      <c r="D1788" s="17" t="s">
        <v>4572</v>
      </c>
      <c r="E1788" s="19">
        <v>285263000034</v>
      </c>
      <c r="F1788" s="19" t="s">
        <v>4573</v>
      </c>
      <c r="G1788" s="19">
        <v>285263000034</v>
      </c>
      <c r="H1788" s="18" t="s">
        <v>4574</v>
      </c>
      <c r="I1788" s="18" t="s">
        <v>1190</v>
      </c>
      <c r="J1788" s="17" t="s">
        <v>535</v>
      </c>
      <c r="K1788" s="17">
        <v>1</v>
      </c>
      <c r="L1788" s="24">
        <v>145130</v>
      </c>
      <c r="M1788" s="20">
        <f t="shared" si="54"/>
        <v>27575</v>
      </c>
      <c r="N1788" s="24">
        <v>720935</v>
      </c>
      <c r="O1788" s="21">
        <f t="shared" si="55"/>
        <v>893640</v>
      </c>
    </row>
    <row r="1789" spans="1:15" s="16" customFormat="1" x14ac:dyDescent="0.35">
      <c r="A1789" s="17" t="s">
        <v>347</v>
      </c>
      <c r="B1789" s="17" t="s">
        <v>4411</v>
      </c>
      <c r="C1789" s="17">
        <v>68307</v>
      </c>
      <c r="D1789" s="17" t="s">
        <v>4992</v>
      </c>
      <c r="E1789" s="19">
        <v>268307000035</v>
      </c>
      <c r="F1789" s="19" t="s">
        <v>4998</v>
      </c>
      <c r="G1789" s="19">
        <v>268307000035</v>
      </c>
      <c r="H1789" s="18" t="s">
        <v>4998</v>
      </c>
      <c r="I1789" s="18" t="s">
        <v>4999</v>
      </c>
      <c r="J1789" s="17" t="s">
        <v>535</v>
      </c>
      <c r="K1789" s="17">
        <v>1</v>
      </c>
      <c r="L1789" s="24">
        <v>145130</v>
      </c>
      <c r="M1789" s="20">
        <f t="shared" si="54"/>
        <v>27575</v>
      </c>
      <c r="N1789" s="24">
        <v>720935</v>
      </c>
      <c r="O1789" s="21">
        <f t="shared" si="55"/>
        <v>893640</v>
      </c>
    </row>
    <row r="1790" spans="1:15" s="16" customFormat="1" ht="29" x14ac:dyDescent="0.35">
      <c r="A1790" s="17" t="s">
        <v>347</v>
      </c>
      <c r="B1790" s="17" t="s">
        <v>4214</v>
      </c>
      <c r="C1790" s="17">
        <v>41306</v>
      </c>
      <c r="D1790" s="17" t="s">
        <v>4836</v>
      </c>
      <c r="E1790" s="19">
        <v>441306000612</v>
      </c>
      <c r="F1790" s="19" t="s">
        <v>4837</v>
      </c>
      <c r="G1790" s="19">
        <v>241306000168</v>
      </c>
      <c r="H1790" s="18" t="s">
        <v>5048</v>
      </c>
      <c r="I1790" s="18" t="s">
        <v>5049</v>
      </c>
      <c r="J1790" s="17" t="s">
        <v>535</v>
      </c>
      <c r="K1790" s="17">
        <v>1</v>
      </c>
      <c r="L1790" s="24">
        <v>145130</v>
      </c>
      <c r="M1790" s="20">
        <f t="shared" si="54"/>
        <v>27575</v>
      </c>
      <c r="N1790" s="24">
        <v>720935</v>
      </c>
      <c r="O1790" s="21">
        <f t="shared" si="55"/>
        <v>893640</v>
      </c>
    </row>
    <row r="1791" spans="1:15" s="16" customFormat="1" ht="29" x14ac:dyDescent="0.35">
      <c r="A1791" s="17" t="s">
        <v>347</v>
      </c>
      <c r="B1791" s="17" t="s">
        <v>816</v>
      </c>
      <c r="C1791" s="17">
        <v>50245</v>
      </c>
      <c r="D1791" s="17" t="s">
        <v>5198</v>
      </c>
      <c r="E1791" s="19">
        <v>250245000584</v>
      </c>
      <c r="F1791" s="19" t="s">
        <v>4473</v>
      </c>
      <c r="G1791" s="19">
        <v>250245000584</v>
      </c>
      <c r="H1791" s="18" t="s">
        <v>5199</v>
      </c>
      <c r="I1791" s="18" t="s">
        <v>5200</v>
      </c>
      <c r="J1791" s="17" t="s">
        <v>535</v>
      </c>
      <c r="K1791" s="17">
        <v>1</v>
      </c>
      <c r="L1791" s="24">
        <v>145130</v>
      </c>
      <c r="M1791" s="20">
        <f t="shared" si="54"/>
        <v>27575</v>
      </c>
      <c r="N1791" s="24">
        <v>720935</v>
      </c>
      <c r="O1791" s="21">
        <f t="shared" si="55"/>
        <v>893640</v>
      </c>
    </row>
    <row r="1792" spans="1:15" s="16" customFormat="1" ht="43.5" x14ac:dyDescent="0.35">
      <c r="A1792" s="17" t="s">
        <v>347</v>
      </c>
      <c r="B1792" s="17" t="s">
        <v>832</v>
      </c>
      <c r="C1792" s="17">
        <v>52320</v>
      </c>
      <c r="D1792" s="17" t="s">
        <v>5279</v>
      </c>
      <c r="E1792" s="19">
        <v>252320000083</v>
      </c>
      <c r="F1792" s="19" t="s">
        <v>5280</v>
      </c>
      <c r="G1792" s="19">
        <v>252320000083</v>
      </c>
      <c r="H1792" s="18" t="s">
        <v>5281</v>
      </c>
      <c r="I1792" s="18" t="s">
        <v>5282</v>
      </c>
      <c r="J1792" s="17" t="s">
        <v>535</v>
      </c>
      <c r="K1792" s="17">
        <v>1</v>
      </c>
      <c r="L1792" s="24">
        <v>145130</v>
      </c>
      <c r="M1792" s="20">
        <f t="shared" si="54"/>
        <v>27575</v>
      </c>
      <c r="N1792" s="24">
        <v>720935</v>
      </c>
      <c r="O1792" s="21">
        <f t="shared" si="55"/>
        <v>893640</v>
      </c>
    </row>
    <row r="1793" spans="1:15" s="16" customFormat="1" ht="29" x14ac:dyDescent="0.35">
      <c r="A1793" s="17" t="s">
        <v>347</v>
      </c>
      <c r="B1793" s="17" t="s">
        <v>4214</v>
      </c>
      <c r="C1793" s="17">
        <v>41001</v>
      </c>
      <c r="D1793" s="17" t="s">
        <v>5283</v>
      </c>
      <c r="E1793" s="19">
        <v>441001003433</v>
      </c>
      <c r="F1793" s="19" t="s">
        <v>5294</v>
      </c>
      <c r="G1793" s="19">
        <v>441001003433</v>
      </c>
      <c r="H1793" s="18" t="s">
        <v>5295</v>
      </c>
      <c r="I1793" s="18" t="s">
        <v>5296</v>
      </c>
      <c r="J1793" s="17" t="s">
        <v>535</v>
      </c>
      <c r="K1793" s="17">
        <v>1</v>
      </c>
      <c r="L1793" s="24">
        <v>145130</v>
      </c>
      <c r="M1793" s="20">
        <f t="shared" si="54"/>
        <v>27575</v>
      </c>
      <c r="N1793" s="24">
        <v>720935</v>
      </c>
      <c r="O1793" s="21">
        <f t="shared" si="55"/>
        <v>893640</v>
      </c>
    </row>
    <row r="1794" spans="1:15" s="16" customFormat="1" ht="29" x14ac:dyDescent="0.35">
      <c r="A1794" s="17" t="s">
        <v>347</v>
      </c>
      <c r="B1794" s="17" t="s">
        <v>4411</v>
      </c>
      <c r="C1794" s="17">
        <v>68547</v>
      </c>
      <c r="D1794" s="17" t="s">
        <v>5338</v>
      </c>
      <c r="E1794" s="19">
        <v>268547000334</v>
      </c>
      <c r="F1794" s="19" t="s">
        <v>5339</v>
      </c>
      <c r="G1794" s="19">
        <v>268547000474</v>
      </c>
      <c r="H1794" s="18" t="s">
        <v>5341</v>
      </c>
      <c r="I1794" s="18" t="s">
        <v>5342</v>
      </c>
      <c r="J1794" s="17" t="s">
        <v>535</v>
      </c>
      <c r="K1794" s="17">
        <v>1</v>
      </c>
      <c r="L1794" s="24">
        <v>145130</v>
      </c>
      <c r="M1794" s="20">
        <f t="shared" si="54"/>
        <v>27575</v>
      </c>
      <c r="N1794" s="24">
        <v>720935</v>
      </c>
      <c r="O1794" s="21">
        <f t="shared" si="55"/>
        <v>893640</v>
      </c>
    </row>
    <row r="1795" spans="1:15" s="16" customFormat="1" ht="29" x14ac:dyDescent="0.35">
      <c r="A1795" s="17" t="s">
        <v>347</v>
      </c>
      <c r="B1795" s="17" t="s">
        <v>5428</v>
      </c>
      <c r="C1795" s="17">
        <v>63272</v>
      </c>
      <c r="D1795" s="17" t="s">
        <v>5433</v>
      </c>
      <c r="E1795" s="19">
        <v>263272000388</v>
      </c>
      <c r="F1795" s="19" t="s">
        <v>5434</v>
      </c>
      <c r="G1795" s="19">
        <v>263272000388</v>
      </c>
      <c r="H1795" s="18" t="s">
        <v>5435</v>
      </c>
      <c r="I1795" s="18" t="s">
        <v>5436</v>
      </c>
      <c r="J1795" s="17" t="s">
        <v>535</v>
      </c>
      <c r="K1795" s="17">
        <v>1</v>
      </c>
      <c r="L1795" s="24">
        <v>145130</v>
      </c>
      <c r="M1795" s="20">
        <f t="shared" si="54"/>
        <v>27575</v>
      </c>
      <c r="N1795" s="24">
        <v>720935</v>
      </c>
      <c r="O1795" s="21">
        <f t="shared" si="55"/>
        <v>893640</v>
      </c>
    </row>
    <row r="1796" spans="1:15" s="16" customFormat="1" x14ac:dyDescent="0.35">
      <c r="A1796" s="17" t="s">
        <v>347</v>
      </c>
      <c r="B1796" s="17" t="s">
        <v>5428</v>
      </c>
      <c r="C1796" s="17">
        <v>63272</v>
      </c>
      <c r="D1796" s="17" t="s">
        <v>5433</v>
      </c>
      <c r="E1796" s="19">
        <v>263272000205</v>
      </c>
      <c r="F1796" s="19" t="s">
        <v>3124</v>
      </c>
      <c r="G1796" s="19">
        <v>263272000205</v>
      </c>
      <c r="H1796" s="18" t="s">
        <v>3817</v>
      </c>
      <c r="I1796" s="18" t="s">
        <v>5445</v>
      </c>
      <c r="J1796" s="17" t="s">
        <v>535</v>
      </c>
      <c r="K1796" s="17">
        <v>1</v>
      </c>
      <c r="L1796" s="24">
        <v>145130</v>
      </c>
      <c r="M1796" s="20">
        <f t="shared" si="54"/>
        <v>27575</v>
      </c>
      <c r="N1796" s="24">
        <v>720935</v>
      </c>
      <c r="O1796" s="21">
        <f t="shared" si="55"/>
        <v>893640</v>
      </c>
    </row>
    <row r="1797" spans="1:15" s="16" customFormat="1" ht="29" x14ac:dyDescent="0.35">
      <c r="A1797" s="17" t="s">
        <v>347</v>
      </c>
      <c r="B1797" s="17" t="s">
        <v>4411</v>
      </c>
      <c r="C1797" s="17">
        <v>68745</v>
      </c>
      <c r="D1797" s="17" t="s">
        <v>4759</v>
      </c>
      <c r="E1797" s="19">
        <v>268745000331</v>
      </c>
      <c r="F1797" s="19" t="s">
        <v>5493</v>
      </c>
      <c r="G1797" s="19">
        <v>268745000331</v>
      </c>
      <c r="H1797" s="18" t="s">
        <v>5493</v>
      </c>
      <c r="I1797" s="18" t="s">
        <v>5494</v>
      </c>
      <c r="J1797" s="17" t="s">
        <v>535</v>
      </c>
      <c r="K1797" s="17">
        <v>1</v>
      </c>
      <c r="L1797" s="24">
        <v>145130</v>
      </c>
      <c r="M1797" s="20">
        <f t="shared" si="54"/>
        <v>27575</v>
      </c>
      <c r="N1797" s="24">
        <v>720935</v>
      </c>
      <c r="O1797" s="21">
        <f t="shared" si="55"/>
        <v>893640</v>
      </c>
    </row>
    <row r="1798" spans="1:15" s="16" customFormat="1" ht="29" x14ac:dyDescent="0.35">
      <c r="A1798" s="17" t="s">
        <v>347</v>
      </c>
      <c r="B1798" s="17" t="s">
        <v>4411</v>
      </c>
      <c r="C1798" s="17">
        <v>68615</v>
      </c>
      <c r="D1798" s="17" t="s">
        <v>5495</v>
      </c>
      <c r="E1798" s="19">
        <v>268615000046</v>
      </c>
      <c r="F1798" s="19" t="s">
        <v>5496</v>
      </c>
      <c r="G1798" s="19">
        <v>268615000046</v>
      </c>
      <c r="H1798" s="18" t="s">
        <v>5496</v>
      </c>
      <c r="I1798" s="18" t="s">
        <v>5497</v>
      </c>
      <c r="J1798" s="17" t="s">
        <v>535</v>
      </c>
      <c r="K1798" s="17">
        <v>1</v>
      </c>
      <c r="L1798" s="24">
        <v>145130</v>
      </c>
      <c r="M1798" s="20">
        <f t="shared" si="54"/>
        <v>27575</v>
      </c>
      <c r="N1798" s="24">
        <v>720935</v>
      </c>
      <c r="O1798" s="21">
        <f t="shared" si="55"/>
        <v>893640</v>
      </c>
    </row>
    <row r="1799" spans="1:15" s="16" customFormat="1" ht="29" x14ac:dyDescent="0.35">
      <c r="A1799" s="17" t="s">
        <v>347</v>
      </c>
      <c r="B1799" s="17" t="s">
        <v>4411</v>
      </c>
      <c r="C1799" s="17">
        <v>68689</v>
      </c>
      <c r="D1799" s="17" t="s">
        <v>5498</v>
      </c>
      <c r="E1799" s="19">
        <v>268689000862</v>
      </c>
      <c r="F1799" s="19" t="s">
        <v>5504</v>
      </c>
      <c r="G1799" s="19">
        <v>268689000862</v>
      </c>
      <c r="H1799" s="18" t="s">
        <v>5505</v>
      </c>
      <c r="I1799" s="18" t="s">
        <v>5506</v>
      </c>
      <c r="J1799" s="17" t="s">
        <v>535</v>
      </c>
      <c r="K1799" s="17">
        <v>1</v>
      </c>
      <c r="L1799" s="24">
        <v>145130</v>
      </c>
      <c r="M1799" s="20">
        <f t="shared" ref="M1799:M1862" si="56">ROUND(L1799*0.19,0)</f>
        <v>27575</v>
      </c>
      <c r="N1799" s="24">
        <v>720935</v>
      </c>
      <c r="O1799" s="21">
        <f t="shared" ref="O1799:O1862" si="57">+L1799+M1799+N1799</f>
        <v>893640</v>
      </c>
    </row>
    <row r="1800" spans="1:15" s="16" customFormat="1" ht="29" x14ac:dyDescent="0.35">
      <c r="A1800" s="17" t="s">
        <v>347</v>
      </c>
      <c r="B1800" s="17" t="s">
        <v>4411</v>
      </c>
      <c r="C1800" s="17">
        <v>68745</v>
      </c>
      <c r="D1800" s="17" t="s">
        <v>4759</v>
      </c>
      <c r="E1800" s="19">
        <v>268745000129</v>
      </c>
      <c r="F1800" s="19" t="s">
        <v>4760</v>
      </c>
      <c r="G1800" s="19">
        <v>268745000129</v>
      </c>
      <c r="H1800" s="18" t="s">
        <v>5507</v>
      </c>
      <c r="I1800" s="18" t="s">
        <v>4461</v>
      </c>
      <c r="J1800" s="17" t="s">
        <v>535</v>
      </c>
      <c r="K1800" s="17">
        <v>1</v>
      </c>
      <c r="L1800" s="24">
        <v>145130</v>
      </c>
      <c r="M1800" s="20">
        <f t="shared" si="56"/>
        <v>27575</v>
      </c>
      <c r="N1800" s="24">
        <v>720935</v>
      </c>
      <c r="O1800" s="21">
        <f t="shared" si="57"/>
        <v>893640</v>
      </c>
    </row>
    <row r="1801" spans="1:15" s="16" customFormat="1" ht="29" x14ac:dyDescent="0.35">
      <c r="A1801" s="17" t="s">
        <v>347</v>
      </c>
      <c r="B1801" s="17" t="s">
        <v>4364</v>
      </c>
      <c r="C1801" s="17">
        <v>15759</v>
      </c>
      <c r="D1801" s="17" t="s">
        <v>4681</v>
      </c>
      <c r="E1801" s="19">
        <v>215759000664</v>
      </c>
      <c r="F1801" s="19" t="s">
        <v>5515</v>
      </c>
      <c r="G1801" s="19">
        <v>215759000541</v>
      </c>
      <c r="H1801" s="18" t="s">
        <v>5516</v>
      </c>
      <c r="I1801" s="18" t="s">
        <v>5517</v>
      </c>
      <c r="J1801" s="17" t="s">
        <v>535</v>
      </c>
      <c r="K1801" s="17">
        <v>1</v>
      </c>
      <c r="L1801" s="24">
        <v>145130</v>
      </c>
      <c r="M1801" s="20">
        <f t="shared" si="56"/>
        <v>27575</v>
      </c>
      <c r="N1801" s="24">
        <v>720935</v>
      </c>
      <c r="O1801" s="21">
        <f t="shared" si="57"/>
        <v>893640</v>
      </c>
    </row>
    <row r="1802" spans="1:15" s="16" customFormat="1" ht="29" x14ac:dyDescent="0.35">
      <c r="A1802" s="17" t="s">
        <v>347</v>
      </c>
      <c r="B1802" s="17" t="s">
        <v>4364</v>
      </c>
      <c r="C1802" s="17">
        <v>15759</v>
      </c>
      <c r="D1802" s="17" t="s">
        <v>4681</v>
      </c>
      <c r="E1802" s="19">
        <v>115759000473</v>
      </c>
      <c r="F1802" s="19" t="s">
        <v>4682</v>
      </c>
      <c r="G1802" s="19">
        <v>215759000656</v>
      </c>
      <c r="H1802" s="18" t="s">
        <v>5518</v>
      </c>
      <c r="I1802" s="18" t="s">
        <v>5519</v>
      </c>
      <c r="J1802" s="17" t="s">
        <v>535</v>
      </c>
      <c r="K1802" s="17">
        <v>1</v>
      </c>
      <c r="L1802" s="24">
        <v>145130</v>
      </c>
      <c r="M1802" s="20">
        <f t="shared" si="56"/>
        <v>27575</v>
      </c>
      <c r="N1802" s="24">
        <v>720935</v>
      </c>
      <c r="O1802" s="21">
        <f t="shared" si="57"/>
        <v>893640</v>
      </c>
    </row>
    <row r="1803" spans="1:15" s="16" customFormat="1" ht="29" x14ac:dyDescent="0.35">
      <c r="A1803" s="17" t="s">
        <v>347</v>
      </c>
      <c r="B1803" s="17" t="s">
        <v>4296</v>
      </c>
      <c r="C1803" s="17">
        <v>73226</v>
      </c>
      <c r="D1803" s="17" t="s">
        <v>5559</v>
      </c>
      <c r="E1803" s="19">
        <v>273226001421</v>
      </c>
      <c r="F1803" s="19" t="s">
        <v>5560</v>
      </c>
      <c r="G1803" s="19">
        <v>273226001421</v>
      </c>
      <c r="H1803" s="18" t="s">
        <v>5561</v>
      </c>
      <c r="I1803" s="18" t="s">
        <v>5562</v>
      </c>
      <c r="J1803" s="17" t="s">
        <v>535</v>
      </c>
      <c r="K1803" s="17">
        <v>1</v>
      </c>
      <c r="L1803" s="24">
        <v>145130</v>
      </c>
      <c r="M1803" s="20">
        <f t="shared" si="56"/>
        <v>27575</v>
      </c>
      <c r="N1803" s="24">
        <v>720935</v>
      </c>
      <c r="O1803" s="21">
        <f t="shared" si="57"/>
        <v>893640</v>
      </c>
    </row>
    <row r="1804" spans="1:15" s="16" customFormat="1" ht="29" x14ac:dyDescent="0.35">
      <c r="A1804" s="17" t="s">
        <v>347</v>
      </c>
      <c r="B1804" s="17" t="s">
        <v>4296</v>
      </c>
      <c r="C1804" s="17">
        <v>73283</v>
      </c>
      <c r="D1804" s="17" t="s">
        <v>5563</v>
      </c>
      <c r="E1804" s="19">
        <v>273283000245</v>
      </c>
      <c r="F1804" s="19" t="s">
        <v>5564</v>
      </c>
      <c r="G1804" s="19">
        <v>273283000245</v>
      </c>
      <c r="H1804" s="18" t="s">
        <v>5565</v>
      </c>
      <c r="I1804" s="18" t="s">
        <v>5566</v>
      </c>
      <c r="J1804" s="17" t="s">
        <v>535</v>
      </c>
      <c r="K1804" s="17">
        <v>1</v>
      </c>
      <c r="L1804" s="24">
        <v>145130</v>
      </c>
      <c r="M1804" s="20">
        <f t="shared" si="56"/>
        <v>27575</v>
      </c>
      <c r="N1804" s="24">
        <v>720935</v>
      </c>
      <c r="O1804" s="21">
        <f t="shared" si="57"/>
        <v>893640</v>
      </c>
    </row>
    <row r="1805" spans="1:15" s="16" customFormat="1" ht="29" x14ac:dyDescent="0.35">
      <c r="A1805" s="17" t="s">
        <v>347</v>
      </c>
      <c r="B1805" s="17" t="s">
        <v>4296</v>
      </c>
      <c r="C1805" s="17">
        <v>73624</v>
      </c>
      <c r="D1805" s="17" t="s">
        <v>5567</v>
      </c>
      <c r="E1805" s="19">
        <v>273624000389</v>
      </c>
      <c r="F1805" s="19" t="s">
        <v>5568</v>
      </c>
      <c r="G1805" s="19">
        <v>273624000389</v>
      </c>
      <c r="H1805" s="18" t="s">
        <v>5569</v>
      </c>
      <c r="I1805" s="18" t="s">
        <v>5570</v>
      </c>
      <c r="J1805" s="17" t="s">
        <v>535</v>
      </c>
      <c r="K1805" s="17">
        <v>1</v>
      </c>
      <c r="L1805" s="24">
        <v>145130</v>
      </c>
      <c r="M1805" s="20">
        <f t="shared" si="56"/>
        <v>27575</v>
      </c>
      <c r="N1805" s="24">
        <v>720935</v>
      </c>
      <c r="O1805" s="21">
        <f t="shared" si="57"/>
        <v>893640</v>
      </c>
    </row>
    <row r="1806" spans="1:15" s="16" customFormat="1" ht="43.5" x14ac:dyDescent="0.35">
      <c r="A1806" s="17" t="s">
        <v>347</v>
      </c>
      <c r="B1806" s="17" t="s">
        <v>4296</v>
      </c>
      <c r="C1806" s="17">
        <v>73283</v>
      </c>
      <c r="D1806" s="17" t="s">
        <v>5563</v>
      </c>
      <c r="E1806" s="19">
        <v>273283000521</v>
      </c>
      <c r="F1806" s="19" t="s">
        <v>5577</v>
      </c>
      <c r="G1806" s="19">
        <v>273283000521</v>
      </c>
      <c r="H1806" s="18" t="s">
        <v>5578</v>
      </c>
      <c r="I1806" s="18" t="s">
        <v>5579</v>
      </c>
      <c r="J1806" s="17" t="s">
        <v>535</v>
      </c>
      <c r="K1806" s="17">
        <v>1</v>
      </c>
      <c r="L1806" s="24">
        <v>145130</v>
      </c>
      <c r="M1806" s="20">
        <f t="shared" si="56"/>
        <v>27575</v>
      </c>
      <c r="N1806" s="24">
        <v>720935</v>
      </c>
      <c r="O1806" s="21">
        <f t="shared" si="57"/>
        <v>893640</v>
      </c>
    </row>
    <row r="1807" spans="1:15" s="16" customFormat="1" ht="43.5" x14ac:dyDescent="0.35">
      <c r="A1807" s="17" t="s">
        <v>347</v>
      </c>
      <c r="B1807" s="17" t="s">
        <v>4296</v>
      </c>
      <c r="C1807" s="17">
        <v>73678</v>
      </c>
      <c r="D1807" s="17" t="s">
        <v>5580</v>
      </c>
      <c r="E1807" s="19">
        <v>273678000384</v>
      </c>
      <c r="F1807" s="19" t="s">
        <v>3737</v>
      </c>
      <c r="G1807" s="19">
        <v>273678000384</v>
      </c>
      <c r="H1807" s="18" t="s">
        <v>5581</v>
      </c>
      <c r="I1807" s="18" t="s">
        <v>5582</v>
      </c>
      <c r="J1807" s="17" t="s">
        <v>535</v>
      </c>
      <c r="K1807" s="17">
        <v>1</v>
      </c>
      <c r="L1807" s="24">
        <v>145130</v>
      </c>
      <c r="M1807" s="20">
        <f t="shared" si="56"/>
        <v>27575</v>
      </c>
      <c r="N1807" s="24">
        <v>720935</v>
      </c>
      <c r="O1807" s="21">
        <f t="shared" si="57"/>
        <v>893640</v>
      </c>
    </row>
    <row r="1808" spans="1:15" s="16" customFormat="1" ht="43.5" x14ac:dyDescent="0.35">
      <c r="A1808" s="17" t="s">
        <v>347</v>
      </c>
      <c r="B1808" s="17" t="s">
        <v>4296</v>
      </c>
      <c r="C1808" s="17">
        <v>73200</v>
      </c>
      <c r="D1808" s="17" t="s">
        <v>5595</v>
      </c>
      <c r="E1808" s="19">
        <v>273200000095</v>
      </c>
      <c r="F1808" s="19" t="s">
        <v>5596</v>
      </c>
      <c r="G1808" s="19">
        <v>273200000095</v>
      </c>
      <c r="H1808" s="18" t="s">
        <v>5597</v>
      </c>
      <c r="I1808" s="18" t="s">
        <v>5598</v>
      </c>
      <c r="J1808" s="17" t="s">
        <v>535</v>
      </c>
      <c r="K1808" s="17">
        <v>1</v>
      </c>
      <c r="L1808" s="24">
        <v>145130</v>
      </c>
      <c r="M1808" s="20">
        <f t="shared" si="56"/>
        <v>27575</v>
      </c>
      <c r="N1808" s="24">
        <v>720935</v>
      </c>
      <c r="O1808" s="21">
        <f t="shared" si="57"/>
        <v>893640</v>
      </c>
    </row>
    <row r="1809" spans="1:15" s="16" customFormat="1" ht="29" x14ac:dyDescent="0.35">
      <c r="A1809" s="17" t="s">
        <v>347</v>
      </c>
      <c r="B1809" s="17" t="s">
        <v>4296</v>
      </c>
      <c r="C1809" s="17">
        <v>73236</v>
      </c>
      <c r="D1809" s="17" t="s">
        <v>5606</v>
      </c>
      <c r="E1809" s="19">
        <v>273236000288</v>
      </c>
      <c r="F1809" s="19" t="s">
        <v>5607</v>
      </c>
      <c r="G1809" s="19">
        <v>273236000288</v>
      </c>
      <c r="H1809" s="18" t="s">
        <v>5608</v>
      </c>
      <c r="I1809" s="18" t="s">
        <v>3818</v>
      </c>
      <c r="J1809" s="17" t="s">
        <v>535</v>
      </c>
      <c r="K1809" s="17">
        <v>1</v>
      </c>
      <c r="L1809" s="24">
        <v>145130</v>
      </c>
      <c r="M1809" s="20">
        <f t="shared" si="56"/>
        <v>27575</v>
      </c>
      <c r="N1809" s="24">
        <v>720935</v>
      </c>
      <c r="O1809" s="21">
        <f t="shared" si="57"/>
        <v>893640</v>
      </c>
    </row>
    <row r="1810" spans="1:15" s="16" customFormat="1" ht="29" x14ac:dyDescent="0.35">
      <c r="A1810" s="17" t="s">
        <v>347</v>
      </c>
      <c r="B1810" s="17" t="s">
        <v>4296</v>
      </c>
      <c r="C1810" s="17">
        <v>73870</v>
      </c>
      <c r="D1810" s="17" t="s">
        <v>5266</v>
      </c>
      <c r="E1810" s="19">
        <v>273870000193</v>
      </c>
      <c r="F1810" s="19" t="s">
        <v>5614</v>
      </c>
      <c r="G1810" s="19">
        <v>273870000193</v>
      </c>
      <c r="H1810" s="18" t="s">
        <v>5615</v>
      </c>
      <c r="I1810" s="18" t="s">
        <v>5616</v>
      </c>
      <c r="J1810" s="17" t="s">
        <v>535</v>
      </c>
      <c r="K1810" s="17">
        <v>1</v>
      </c>
      <c r="L1810" s="24">
        <v>145130</v>
      </c>
      <c r="M1810" s="20">
        <f t="shared" si="56"/>
        <v>27575</v>
      </c>
      <c r="N1810" s="24">
        <v>720935</v>
      </c>
      <c r="O1810" s="21">
        <f t="shared" si="57"/>
        <v>893640</v>
      </c>
    </row>
    <row r="1811" spans="1:15" s="16" customFormat="1" ht="29" x14ac:dyDescent="0.35">
      <c r="A1811" s="17" t="s">
        <v>347</v>
      </c>
      <c r="B1811" s="17" t="s">
        <v>4338</v>
      </c>
      <c r="C1811" s="17">
        <v>76834</v>
      </c>
      <c r="D1811" s="17" t="s">
        <v>4400</v>
      </c>
      <c r="E1811" s="19">
        <v>276834001239</v>
      </c>
      <c r="F1811" s="19" t="s">
        <v>4820</v>
      </c>
      <c r="G1811" s="19">
        <v>276834001239</v>
      </c>
      <c r="H1811" s="18" t="s">
        <v>5617</v>
      </c>
      <c r="I1811" s="18" t="s">
        <v>5618</v>
      </c>
      <c r="J1811" s="17" t="s">
        <v>535</v>
      </c>
      <c r="K1811" s="17">
        <v>1</v>
      </c>
      <c r="L1811" s="24">
        <v>145130</v>
      </c>
      <c r="M1811" s="20">
        <f t="shared" si="56"/>
        <v>27575</v>
      </c>
      <c r="N1811" s="24">
        <v>720935</v>
      </c>
      <c r="O1811" s="21">
        <f t="shared" si="57"/>
        <v>893640</v>
      </c>
    </row>
    <row r="1812" spans="1:15" s="16" customFormat="1" ht="43.5" x14ac:dyDescent="0.35">
      <c r="A1812" s="17" t="s">
        <v>350</v>
      </c>
      <c r="B1812" s="17" t="s">
        <v>778</v>
      </c>
      <c r="C1812" s="17">
        <v>27075</v>
      </c>
      <c r="D1812" s="17" t="s">
        <v>3270</v>
      </c>
      <c r="E1812" s="19">
        <v>227075000213</v>
      </c>
      <c r="F1812" s="19" t="s">
        <v>3271</v>
      </c>
      <c r="G1812" s="19">
        <v>227075000213</v>
      </c>
      <c r="H1812" s="18" t="s">
        <v>3272</v>
      </c>
      <c r="I1812" s="18" t="s">
        <v>3273</v>
      </c>
      <c r="J1812" s="17" t="s">
        <v>535</v>
      </c>
      <c r="K1812" s="17">
        <v>1</v>
      </c>
      <c r="L1812" s="24">
        <v>145130</v>
      </c>
      <c r="M1812" s="20">
        <f t="shared" si="56"/>
        <v>27575</v>
      </c>
      <c r="N1812" s="24">
        <v>720935</v>
      </c>
      <c r="O1812" s="21">
        <f t="shared" si="57"/>
        <v>893640</v>
      </c>
    </row>
    <row r="1813" spans="1:15" s="16" customFormat="1" ht="43.5" x14ac:dyDescent="0.35">
      <c r="A1813" s="17" t="s">
        <v>350</v>
      </c>
      <c r="B1813" s="17" t="s">
        <v>4281</v>
      </c>
      <c r="C1813" s="17">
        <v>8606</v>
      </c>
      <c r="D1813" s="17" t="s">
        <v>4317</v>
      </c>
      <c r="E1813" s="19">
        <v>208606000065</v>
      </c>
      <c r="F1813" s="19" t="s">
        <v>4318</v>
      </c>
      <c r="G1813" s="19">
        <v>208606000294</v>
      </c>
      <c r="H1813" s="18" t="s">
        <v>4319</v>
      </c>
      <c r="I1813" s="18" t="s">
        <v>4320</v>
      </c>
      <c r="J1813" s="17" t="s">
        <v>535</v>
      </c>
      <c r="K1813" s="17">
        <v>1</v>
      </c>
      <c r="L1813" s="24">
        <v>145130</v>
      </c>
      <c r="M1813" s="20">
        <f t="shared" si="56"/>
        <v>27575</v>
      </c>
      <c r="N1813" s="24">
        <v>720935</v>
      </c>
      <c r="O1813" s="21">
        <f t="shared" si="57"/>
        <v>893640</v>
      </c>
    </row>
    <row r="1814" spans="1:15" s="16" customFormat="1" ht="43.5" x14ac:dyDescent="0.35">
      <c r="A1814" s="17" t="s">
        <v>350</v>
      </c>
      <c r="B1814" s="17" t="s">
        <v>4281</v>
      </c>
      <c r="C1814" s="17">
        <v>8675</v>
      </c>
      <c r="D1814" s="17" t="s">
        <v>4321</v>
      </c>
      <c r="E1814" s="19">
        <v>208675000034</v>
      </c>
      <c r="F1814" s="19" t="s">
        <v>4322</v>
      </c>
      <c r="G1814" s="19">
        <v>208675000034</v>
      </c>
      <c r="H1814" s="18" t="s">
        <v>4323</v>
      </c>
      <c r="I1814" s="18" t="s">
        <v>4324</v>
      </c>
      <c r="J1814" s="17" t="s">
        <v>535</v>
      </c>
      <c r="K1814" s="17">
        <v>1</v>
      </c>
      <c r="L1814" s="24">
        <v>145130</v>
      </c>
      <c r="M1814" s="20">
        <f t="shared" si="56"/>
        <v>27575</v>
      </c>
      <c r="N1814" s="24">
        <v>720935</v>
      </c>
      <c r="O1814" s="21">
        <f t="shared" si="57"/>
        <v>893640</v>
      </c>
    </row>
    <row r="1815" spans="1:15" s="16" customFormat="1" ht="43.5" x14ac:dyDescent="0.35">
      <c r="A1815" s="17" t="s">
        <v>350</v>
      </c>
      <c r="B1815" s="17" t="s">
        <v>4251</v>
      </c>
      <c r="C1815" s="17">
        <v>85010</v>
      </c>
      <c r="D1815" s="17" t="s">
        <v>4543</v>
      </c>
      <c r="E1815" s="19">
        <v>285010000364</v>
      </c>
      <c r="F1815" s="19" t="s">
        <v>4544</v>
      </c>
      <c r="G1815" s="19">
        <v>285010000364</v>
      </c>
      <c r="H1815" s="18" t="s">
        <v>4545</v>
      </c>
      <c r="I1815" s="18" t="s">
        <v>4546</v>
      </c>
      <c r="J1815" s="17" t="s">
        <v>535</v>
      </c>
      <c r="K1815" s="17">
        <v>1</v>
      </c>
      <c r="L1815" s="24">
        <v>145130</v>
      </c>
      <c r="M1815" s="20">
        <f t="shared" si="56"/>
        <v>27575</v>
      </c>
      <c r="N1815" s="24">
        <v>720935</v>
      </c>
      <c r="O1815" s="21">
        <f t="shared" si="57"/>
        <v>893640</v>
      </c>
    </row>
    <row r="1816" spans="1:15" s="16" customFormat="1" ht="43.5" x14ac:dyDescent="0.35">
      <c r="A1816" s="17" t="s">
        <v>350</v>
      </c>
      <c r="B1816" s="17" t="s">
        <v>4251</v>
      </c>
      <c r="C1816" s="17">
        <v>85410</v>
      </c>
      <c r="D1816" s="17" t="s">
        <v>4581</v>
      </c>
      <c r="E1816" s="19">
        <v>285410000649</v>
      </c>
      <c r="F1816" s="19" t="s">
        <v>4582</v>
      </c>
      <c r="G1816" s="19">
        <v>285410000649</v>
      </c>
      <c r="H1816" s="18" t="s">
        <v>4583</v>
      </c>
      <c r="I1816" s="18" t="s">
        <v>4584</v>
      </c>
      <c r="J1816" s="17" t="s">
        <v>535</v>
      </c>
      <c r="K1816" s="17">
        <v>1</v>
      </c>
      <c r="L1816" s="24">
        <v>145130</v>
      </c>
      <c r="M1816" s="20">
        <f t="shared" si="56"/>
        <v>27575</v>
      </c>
      <c r="N1816" s="24">
        <v>642026</v>
      </c>
      <c r="O1816" s="21">
        <f t="shared" si="57"/>
        <v>814731</v>
      </c>
    </row>
    <row r="1817" spans="1:15" s="16" customFormat="1" ht="43.5" x14ac:dyDescent="0.35">
      <c r="A1817" s="17" t="s">
        <v>350</v>
      </c>
      <c r="B1817" s="17" t="s">
        <v>4251</v>
      </c>
      <c r="C1817" s="17">
        <v>85410</v>
      </c>
      <c r="D1817" s="17" t="s">
        <v>4581</v>
      </c>
      <c r="E1817" s="19">
        <v>285410000045</v>
      </c>
      <c r="F1817" s="19" t="s">
        <v>4585</v>
      </c>
      <c r="G1817" s="19">
        <v>285410000045</v>
      </c>
      <c r="H1817" s="18" t="s">
        <v>4586</v>
      </c>
      <c r="I1817" s="18" t="s">
        <v>4587</v>
      </c>
      <c r="J1817" s="17" t="s">
        <v>535</v>
      </c>
      <c r="K1817" s="17">
        <v>1</v>
      </c>
      <c r="L1817" s="24">
        <v>145130</v>
      </c>
      <c r="M1817" s="20">
        <f t="shared" si="56"/>
        <v>27575</v>
      </c>
      <c r="N1817" s="24">
        <v>642026</v>
      </c>
      <c r="O1817" s="21">
        <f t="shared" si="57"/>
        <v>814731</v>
      </c>
    </row>
    <row r="1818" spans="1:15" s="16" customFormat="1" ht="43.5" x14ac:dyDescent="0.35">
      <c r="A1818" s="17" t="s">
        <v>350</v>
      </c>
      <c r="B1818" s="17" t="s">
        <v>4640</v>
      </c>
      <c r="C1818" s="17">
        <v>27245</v>
      </c>
      <c r="D1818" s="17" t="s">
        <v>4787</v>
      </c>
      <c r="E1818" s="19">
        <v>127245000057</v>
      </c>
      <c r="F1818" s="19" t="s">
        <v>4788</v>
      </c>
      <c r="G1818" s="19">
        <v>127245000057</v>
      </c>
      <c r="H1818" s="18" t="s">
        <v>4789</v>
      </c>
      <c r="I1818" s="18" t="s">
        <v>4790</v>
      </c>
      <c r="J1818" s="17" t="s">
        <v>535</v>
      </c>
      <c r="K1818" s="17">
        <v>1</v>
      </c>
      <c r="L1818" s="24">
        <v>145130</v>
      </c>
      <c r="M1818" s="20">
        <f t="shared" si="56"/>
        <v>27575</v>
      </c>
      <c r="N1818" s="24">
        <v>642026</v>
      </c>
      <c r="O1818" s="21">
        <f t="shared" si="57"/>
        <v>814731</v>
      </c>
    </row>
    <row r="1819" spans="1:15" s="16" customFormat="1" ht="43.5" x14ac:dyDescent="0.35">
      <c r="A1819" s="17" t="s">
        <v>350</v>
      </c>
      <c r="B1819" s="17" t="s">
        <v>4640</v>
      </c>
      <c r="C1819" s="17">
        <v>27600</v>
      </c>
      <c r="D1819" s="17" t="s">
        <v>4809</v>
      </c>
      <c r="E1819" s="19">
        <v>227001000335</v>
      </c>
      <c r="F1819" s="19" t="s">
        <v>4810</v>
      </c>
      <c r="G1819" s="19">
        <v>227001000335</v>
      </c>
      <c r="H1819" s="18" t="s">
        <v>4811</v>
      </c>
      <c r="I1819" s="18" t="s">
        <v>4812</v>
      </c>
      <c r="J1819" s="17" t="s">
        <v>535</v>
      </c>
      <c r="K1819" s="17">
        <v>1</v>
      </c>
      <c r="L1819" s="24">
        <v>145130</v>
      </c>
      <c r="M1819" s="20">
        <f t="shared" si="56"/>
        <v>27575</v>
      </c>
      <c r="N1819" s="24">
        <v>642026</v>
      </c>
      <c r="O1819" s="21">
        <f t="shared" si="57"/>
        <v>814731</v>
      </c>
    </row>
    <row r="1820" spans="1:15" s="16" customFormat="1" ht="43.5" x14ac:dyDescent="0.35">
      <c r="A1820" s="17" t="s">
        <v>350</v>
      </c>
      <c r="B1820" s="17" t="s">
        <v>852</v>
      </c>
      <c r="C1820" s="17">
        <v>54001</v>
      </c>
      <c r="D1820" s="17" t="s">
        <v>9183</v>
      </c>
      <c r="E1820" s="19">
        <v>254001004087</v>
      </c>
      <c r="F1820" s="19" t="s">
        <v>4892</v>
      </c>
      <c r="G1820" s="19">
        <v>254001004087</v>
      </c>
      <c r="H1820" s="18" t="s">
        <v>4892</v>
      </c>
      <c r="I1820" s="18" t="s">
        <v>4893</v>
      </c>
      <c r="J1820" s="17" t="s">
        <v>535</v>
      </c>
      <c r="K1820" s="17">
        <v>1</v>
      </c>
      <c r="L1820" s="24">
        <v>145130</v>
      </c>
      <c r="M1820" s="20">
        <f t="shared" si="56"/>
        <v>27575</v>
      </c>
      <c r="N1820" s="24">
        <v>642026</v>
      </c>
      <c r="O1820" s="21">
        <f t="shared" si="57"/>
        <v>814731</v>
      </c>
    </row>
    <row r="1821" spans="1:15" s="16" customFormat="1" ht="43.5" x14ac:dyDescent="0.35">
      <c r="A1821" s="17" t="s">
        <v>350</v>
      </c>
      <c r="B1821" s="17" t="s">
        <v>4227</v>
      </c>
      <c r="C1821" s="17">
        <v>25322</v>
      </c>
      <c r="D1821" s="17" t="s">
        <v>4912</v>
      </c>
      <c r="E1821" s="19">
        <v>225322000105</v>
      </c>
      <c r="F1821" s="19" t="s">
        <v>4913</v>
      </c>
      <c r="G1821" s="19">
        <v>225322000024</v>
      </c>
      <c r="H1821" s="18" t="s">
        <v>4914</v>
      </c>
      <c r="I1821" s="18" t="s">
        <v>4915</v>
      </c>
      <c r="J1821" s="17" t="s">
        <v>535</v>
      </c>
      <c r="K1821" s="17">
        <v>1</v>
      </c>
      <c r="L1821" s="24">
        <v>145130</v>
      </c>
      <c r="M1821" s="20">
        <f t="shared" si="56"/>
        <v>27575</v>
      </c>
      <c r="N1821" s="24">
        <v>642026</v>
      </c>
      <c r="O1821" s="21">
        <f t="shared" si="57"/>
        <v>814731</v>
      </c>
    </row>
    <row r="1822" spans="1:15" s="16" customFormat="1" ht="58" x14ac:dyDescent="0.35">
      <c r="A1822" s="17" t="s">
        <v>350</v>
      </c>
      <c r="B1822" s="17" t="s">
        <v>4227</v>
      </c>
      <c r="C1822" s="17">
        <v>25322</v>
      </c>
      <c r="D1822" s="17" t="s">
        <v>4912</v>
      </c>
      <c r="E1822" s="19">
        <v>225322000105</v>
      </c>
      <c r="F1822" s="19" t="s">
        <v>4913</v>
      </c>
      <c r="G1822" s="19">
        <v>225322000105</v>
      </c>
      <c r="H1822" s="18" t="s">
        <v>4913</v>
      </c>
      <c r="I1822" s="18" t="s">
        <v>4916</v>
      </c>
      <c r="J1822" s="17" t="s">
        <v>535</v>
      </c>
      <c r="K1822" s="17">
        <v>1</v>
      </c>
      <c r="L1822" s="24">
        <v>145130</v>
      </c>
      <c r="M1822" s="20">
        <f t="shared" si="56"/>
        <v>27575</v>
      </c>
      <c r="N1822" s="24">
        <v>642026</v>
      </c>
      <c r="O1822" s="21">
        <f t="shared" si="57"/>
        <v>814731</v>
      </c>
    </row>
    <row r="1823" spans="1:15" s="16" customFormat="1" ht="72.5" x14ac:dyDescent="0.35">
      <c r="A1823" s="17" t="s">
        <v>350</v>
      </c>
      <c r="B1823" s="17" t="s">
        <v>4227</v>
      </c>
      <c r="C1823" s="17">
        <v>25326</v>
      </c>
      <c r="D1823" s="17" t="s">
        <v>4917</v>
      </c>
      <c r="E1823" s="19">
        <v>225326000096</v>
      </c>
      <c r="F1823" s="19" t="s">
        <v>4918</v>
      </c>
      <c r="G1823" s="19">
        <v>225326000096</v>
      </c>
      <c r="H1823" s="18" t="s">
        <v>4919</v>
      </c>
      <c r="I1823" s="18" t="s">
        <v>4920</v>
      </c>
      <c r="J1823" s="17" t="s">
        <v>535</v>
      </c>
      <c r="K1823" s="17">
        <v>1</v>
      </c>
      <c r="L1823" s="24">
        <v>145130</v>
      </c>
      <c r="M1823" s="20">
        <f t="shared" si="56"/>
        <v>27575</v>
      </c>
      <c r="N1823" s="24">
        <v>642026</v>
      </c>
      <c r="O1823" s="21">
        <f t="shared" si="57"/>
        <v>814731</v>
      </c>
    </row>
    <row r="1824" spans="1:15" s="16" customFormat="1" ht="58" x14ac:dyDescent="0.35">
      <c r="A1824" s="17" t="s">
        <v>350</v>
      </c>
      <c r="B1824" s="17" t="s">
        <v>4227</v>
      </c>
      <c r="C1824" s="17">
        <v>25377</v>
      </c>
      <c r="D1824" s="17" t="s">
        <v>4921</v>
      </c>
      <c r="E1824" s="19">
        <v>225377000163</v>
      </c>
      <c r="F1824" s="19" t="s">
        <v>4922</v>
      </c>
      <c r="G1824" s="19">
        <v>225377000163</v>
      </c>
      <c r="H1824" s="18" t="s">
        <v>4922</v>
      </c>
      <c r="I1824" s="18" t="s">
        <v>3741</v>
      </c>
      <c r="J1824" s="17" t="s">
        <v>535</v>
      </c>
      <c r="K1824" s="17">
        <v>1</v>
      </c>
      <c r="L1824" s="24">
        <v>145130</v>
      </c>
      <c r="M1824" s="20">
        <f t="shared" si="56"/>
        <v>27575</v>
      </c>
      <c r="N1824" s="24">
        <v>642026</v>
      </c>
      <c r="O1824" s="21">
        <f t="shared" si="57"/>
        <v>814731</v>
      </c>
    </row>
    <row r="1825" spans="1:15" s="16" customFormat="1" ht="72.5" x14ac:dyDescent="0.35">
      <c r="A1825" s="17" t="s">
        <v>350</v>
      </c>
      <c r="B1825" s="17" t="s">
        <v>4227</v>
      </c>
      <c r="C1825" s="17">
        <v>25386</v>
      </c>
      <c r="D1825" s="17" t="s">
        <v>4923</v>
      </c>
      <c r="E1825" s="19">
        <v>225386000648</v>
      </c>
      <c r="F1825" s="19" t="s">
        <v>4924</v>
      </c>
      <c r="G1825" s="19">
        <v>225386000648</v>
      </c>
      <c r="H1825" s="18" t="s">
        <v>4925</v>
      </c>
      <c r="I1825" s="18" t="s">
        <v>4926</v>
      </c>
      <c r="J1825" s="17" t="s">
        <v>535</v>
      </c>
      <c r="K1825" s="17">
        <v>1</v>
      </c>
      <c r="L1825" s="24">
        <v>145130</v>
      </c>
      <c r="M1825" s="20">
        <f t="shared" si="56"/>
        <v>27575</v>
      </c>
      <c r="N1825" s="24">
        <v>642026</v>
      </c>
      <c r="O1825" s="21">
        <f t="shared" si="57"/>
        <v>814731</v>
      </c>
    </row>
    <row r="1826" spans="1:15" s="16" customFormat="1" ht="58" x14ac:dyDescent="0.35">
      <c r="A1826" s="17" t="s">
        <v>350</v>
      </c>
      <c r="B1826" s="17" t="s">
        <v>4227</v>
      </c>
      <c r="C1826" s="17">
        <v>25758</v>
      </c>
      <c r="D1826" s="17" t="s">
        <v>4943</v>
      </c>
      <c r="E1826" s="19">
        <v>225758000038</v>
      </c>
      <c r="F1826" s="19" t="s">
        <v>4944</v>
      </c>
      <c r="G1826" s="19">
        <v>225758000038</v>
      </c>
      <c r="H1826" s="18" t="s">
        <v>4944</v>
      </c>
      <c r="I1826" s="18" t="s">
        <v>4945</v>
      </c>
      <c r="J1826" s="17" t="s">
        <v>535</v>
      </c>
      <c r="K1826" s="17">
        <v>1</v>
      </c>
      <c r="L1826" s="24">
        <v>145130</v>
      </c>
      <c r="M1826" s="20">
        <f t="shared" si="56"/>
        <v>27575</v>
      </c>
      <c r="N1826" s="24">
        <v>642026</v>
      </c>
      <c r="O1826" s="21">
        <f t="shared" si="57"/>
        <v>814731</v>
      </c>
    </row>
    <row r="1827" spans="1:15" s="16" customFormat="1" ht="43.5" x14ac:dyDescent="0.35">
      <c r="A1827" s="17" t="s">
        <v>350</v>
      </c>
      <c r="B1827" s="17" t="s">
        <v>4411</v>
      </c>
      <c r="C1827" s="17">
        <v>68307</v>
      </c>
      <c r="D1827" s="17" t="s">
        <v>4992</v>
      </c>
      <c r="E1827" s="19">
        <v>268307000540</v>
      </c>
      <c r="F1827" s="19" t="s">
        <v>4996</v>
      </c>
      <c r="G1827" s="19">
        <v>268307000540</v>
      </c>
      <c r="H1827" s="18" t="s">
        <v>4996</v>
      </c>
      <c r="I1827" s="18" t="s">
        <v>4997</v>
      </c>
      <c r="J1827" s="17" t="s">
        <v>535</v>
      </c>
      <c r="K1827" s="17">
        <v>1</v>
      </c>
      <c r="L1827" s="24">
        <v>145130</v>
      </c>
      <c r="M1827" s="20">
        <f t="shared" si="56"/>
        <v>27575</v>
      </c>
      <c r="N1827" s="24">
        <v>642026</v>
      </c>
      <c r="O1827" s="21">
        <f t="shared" si="57"/>
        <v>814731</v>
      </c>
    </row>
    <row r="1828" spans="1:15" s="16" customFormat="1" ht="43.5" x14ac:dyDescent="0.35">
      <c r="A1828" s="17" t="s">
        <v>350</v>
      </c>
      <c r="B1828" s="17" t="s">
        <v>4214</v>
      </c>
      <c r="C1828" s="17">
        <v>41306</v>
      </c>
      <c r="D1828" s="17" t="s">
        <v>4836</v>
      </c>
      <c r="E1828" s="19">
        <v>241306000150</v>
      </c>
      <c r="F1828" s="19" t="s">
        <v>5050</v>
      </c>
      <c r="G1828" s="19">
        <v>241306000150</v>
      </c>
      <c r="H1828" s="18" t="s">
        <v>5051</v>
      </c>
      <c r="I1828" s="18" t="s">
        <v>5052</v>
      </c>
      <c r="J1828" s="17" t="s">
        <v>535</v>
      </c>
      <c r="K1828" s="17">
        <v>1</v>
      </c>
      <c r="L1828" s="24">
        <v>145130</v>
      </c>
      <c r="M1828" s="20">
        <f t="shared" si="56"/>
        <v>27575</v>
      </c>
      <c r="N1828" s="24">
        <v>642026</v>
      </c>
      <c r="O1828" s="21">
        <f t="shared" si="57"/>
        <v>814731</v>
      </c>
    </row>
    <row r="1829" spans="1:15" s="16" customFormat="1" ht="43.5" x14ac:dyDescent="0.35">
      <c r="A1829" s="17" t="s">
        <v>350</v>
      </c>
      <c r="B1829" s="17" t="s">
        <v>4214</v>
      </c>
      <c r="C1829" s="17">
        <v>41615</v>
      </c>
      <c r="D1829" s="17" t="s">
        <v>4840</v>
      </c>
      <c r="E1829" s="19">
        <v>241615000075</v>
      </c>
      <c r="F1829" s="19" t="s">
        <v>5053</v>
      </c>
      <c r="G1829" s="19">
        <v>241615000075</v>
      </c>
      <c r="H1829" s="18" t="s">
        <v>5054</v>
      </c>
      <c r="I1829" s="18" t="s">
        <v>5055</v>
      </c>
      <c r="J1829" s="17" t="s">
        <v>535</v>
      </c>
      <c r="K1829" s="17">
        <v>1</v>
      </c>
      <c r="L1829" s="24">
        <v>145130</v>
      </c>
      <c r="M1829" s="20">
        <f t="shared" si="56"/>
        <v>27575</v>
      </c>
      <c r="N1829" s="24">
        <v>642026</v>
      </c>
      <c r="O1829" s="21">
        <f t="shared" si="57"/>
        <v>814731</v>
      </c>
    </row>
    <row r="1830" spans="1:15" s="16" customFormat="1" ht="43.5" x14ac:dyDescent="0.35">
      <c r="A1830" s="17" t="s">
        <v>350</v>
      </c>
      <c r="B1830" s="17" t="s">
        <v>4214</v>
      </c>
      <c r="C1830" s="17">
        <v>41770</v>
      </c>
      <c r="D1830" s="17" t="s">
        <v>4215</v>
      </c>
      <c r="E1830" s="19">
        <v>241770000201</v>
      </c>
      <c r="F1830" s="19" t="s">
        <v>5056</v>
      </c>
      <c r="G1830" s="19">
        <v>241770000201</v>
      </c>
      <c r="H1830" s="18" t="s">
        <v>5057</v>
      </c>
      <c r="I1830" s="18" t="s">
        <v>5058</v>
      </c>
      <c r="J1830" s="17" t="s">
        <v>535</v>
      </c>
      <c r="K1830" s="17">
        <v>1</v>
      </c>
      <c r="L1830" s="24">
        <v>145130</v>
      </c>
      <c r="M1830" s="20">
        <f t="shared" si="56"/>
        <v>27575</v>
      </c>
      <c r="N1830" s="24">
        <v>747143</v>
      </c>
      <c r="O1830" s="21">
        <f t="shared" si="57"/>
        <v>919848</v>
      </c>
    </row>
    <row r="1831" spans="1:15" s="16" customFormat="1" ht="43.5" x14ac:dyDescent="0.35">
      <c r="A1831" s="17" t="s">
        <v>350</v>
      </c>
      <c r="B1831" s="17" t="s">
        <v>832</v>
      </c>
      <c r="C1831" s="17">
        <v>52356</v>
      </c>
      <c r="D1831" s="17" t="s">
        <v>4219</v>
      </c>
      <c r="E1831" s="19">
        <v>252356001035</v>
      </c>
      <c r="F1831" s="19" t="s">
        <v>5071</v>
      </c>
      <c r="G1831" s="19">
        <v>252356001035</v>
      </c>
      <c r="H1831" s="18" t="s">
        <v>5071</v>
      </c>
      <c r="I1831" s="18" t="s">
        <v>5072</v>
      </c>
      <c r="J1831" s="17" t="s">
        <v>535</v>
      </c>
      <c r="K1831" s="17">
        <v>1</v>
      </c>
      <c r="L1831" s="24">
        <v>145130</v>
      </c>
      <c r="M1831" s="20">
        <f t="shared" si="56"/>
        <v>27575</v>
      </c>
      <c r="N1831" s="24">
        <v>747143</v>
      </c>
      <c r="O1831" s="21">
        <f t="shared" si="57"/>
        <v>919848</v>
      </c>
    </row>
    <row r="1832" spans="1:15" s="16" customFormat="1" ht="58" x14ac:dyDescent="0.35">
      <c r="A1832" s="17" t="s">
        <v>350</v>
      </c>
      <c r="B1832" s="17" t="s">
        <v>832</v>
      </c>
      <c r="C1832" s="17">
        <v>52356</v>
      </c>
      <c r="D1832" s="17" t="s">
        <v>4219</v>
      </c>
      <c r="E1832" s="19">
        <v>252356000101</v>
      </c>
      <c r="F1832" s="19" t="s">
        <v>5073</v>
      </c>
      <c r="G1832" s="19">
        <v>252356000101</v>
      </c>
      <c r="H1832" s="18" t="s">
        <v>5074</v>
      </c>
      <c r="I1832" s="18" t="s">
        <v>5075</v>
      </c>
      <c r="J1832" s="17" t="s">
        <v>535</v>
      </c>
      <c r="K1832" s="17">
        <v>1</v>
      </c>
      <c r="L1832" s="24">
        <v>145130</v>
      </c>
      <c r="M1832" s="20">
        <f t="shared" si="56"/>
        <v>27575</v>
      </c>
      <c r="N1832" s="24">
        <v>747143</v>
      </c>
      <c r="O1832" s="21">
        <f t="shared" si="57"/>
        <v>919848</v>
      </c>
    </row>
    <row r="1833" spans="1:15" s="16" customFormat="1" ht="58" x14ac:dyDescent="0.35">
      <c r="A1833" s="17" t="s">
        <v>350</v>
      </c>
      <c r="B1833" s="17" t="s">
        <v>9179</v>
      </c>
      <c r="C1833" s="17">
        <v>44560</v>
      </c>
      <c r="D1833" s="17" t="s">
        <v>4231</v>
      </c>
      <c r="E1833" s="19">
        <v>244560000151</v>
      </c>
      <c r="F1833" s="19" t="s">
        <v>5115</v>
      </c>
      <c r="G1833" s="19">
        <v>244560000151</v>
      </c>
      <c r="H1833" s="18" t="s">
        <v>5116</v>
      </c>
      <c r="I1833" s="18" t="s">
        <v>5117</v>
      </c>
      <c r="J1833" s="17" t="s">
        <v>535</v>
      </c>
      <c r="K1833" s="17">
        <v>1</v>
      </c>
      <c r="L1833" s="24">
        <v>145130</v>
      </c>
      <c r="M1833" s="20">
        <f t="shared" si="56"/>
        <v>27575</v>
      </c>
      <c r="N1833" s="24">
        <v>747143</v>
      </c>
      <c r="O1833" s="21">
        <f t="shared" si="57"/>
        <v>919848</v>
      </c>
    </row>
    <row r="1834" spans="1:15" s="16" customFormat="1" ht="58" x14ac:dyDescent="0.35">
      <c r="A1834" s="17" t="s">
        <v>350</v>
      </c>
      <c r="B1834" s="17" t="s">
        <v>9179</v>
      </c>
      <c r="C1834" s="17">
        <v>44560</v>
      </c>
      <c r="D1834" s="17" t="s">
        <v>4231</v>
      </c>
      <c r="E1834" s="19">
        <v>244560000223</v>
      </c>
      <c r="F1834" s="19" t="s">
        <v>5118</v>
      </c>
      <c r="G1834" s="19">
        <v>244560000223</v>
      </c>
      <c r="H1834" s="18" t="s">
        <v>5118</v>
      </c>
      <c r="I1834" s="18" t="s">
        <v>5119</v>
      </c>
      <c r="J1834" s="17" t="s">
        <v>535</v>
      </c>
      <c r="K1834" s="17">
        <v>1</v>
      </c>
      <c r="L1834" s="24">
        <v>145130</v>
      </c>
      <c r="M1834" s="20">
        <f t="shared" si="56"/>
        <v>27575</v>
      </c>
      <c r="N1834" s="24">
        <v>747143</v>
      </c>
      <c r="O1834" s="21">
        <f t="shared" si="57"/>
        <v>919848</v>
      </c>
    </row>
    <row r="1835" spans="1:15" s="16" customFormat="1" ht="43.5" x14ac:dyDescent="0.35">
      <c r="A1835" s="17" t="s">
        <v>350</v>
      </c>
      <c r="B1835" s="17" t="s">
        <v>737</v>
      </c>
      <c r="C1835" s="17">
        <v>23417</v>
      </c>
      <c r="D1835" s="17" t="s">
        <v>4360</v>
      </c>
      <c r="E1835" s="19">
        <v>223417001793</v>
      </c>
      <c r="F1835" s="19" t="s">
        <v>5134</v>
      </c>
      <c r="G1835" s="19">
        <v>223417001793</v>
      </c>
      <c r="H1835" s="18" t="s">
        <v>5135</v>
      </c>
      <c r="I1835" s="18" t="s">
        <v>5136</v>
      </c>
      <c r="J1835" s="17" t="s">
        <v>535</v>
      </c>
      <c r="K1835" s="17">
        <v>1</v>
      </c>
      <c r="L1835" s="24">
        <v>145130</v>
      </c>
      <c r="M1835" s="20">
        <f t="shared" si="56"/>
        <v>27575</v>
      </c>
      <c r="N1835" s="24">
        <v>747143</v>
      </c>
      <c r="O1835" s="21">
        <f t="shared" si="57"/>
        <v>919848</v>
      </c>
    </row>
    <row r="1836" spans="1:15" s="16" customFormat="1" ht="43.5" x14ac:dyDescent="0.35">
      <c r="A1836" s="17" t="s">
        <v>350</v>
      </c>
      <c r="B1836" s="17" t="s">
        <v>737</v>
      </c>
      <c r="C1836" s="17">
        <v>23417</v>
      </c>
      <c r="D1836" s="17" t="s">
        <v>4360</v>
      </c>
      <c r="E1836" s="19">
        <v>223417002749</v>
      </c>
      <c r="F1836" s="19" t="s">
        <v>5137</v>
      </c>
      <c r="G1836" s="19">
        <v>223417002749</v>
      </c>
      <c r="H1836" s="18" t="s">
        <v>5138</v>
      </c>
      <c r="I1836" s="18" t="s">
        <v>5139</v>
      </c>
      <c r="J1836" s="17" t="s">
        <v>535</v>
      </c>
      <c r="K1836" s="17">
        <v>1</v>
      </c>
      <c r="L1836" s="24">
        <v>145130</v>
      </c>
      <c r="M1836" s="20">
        <f t="shared" si="56"/>
        <v>27575</v>
      </c>
      <c r="N1836" s="24">
        <v>747143</v>
      </c>
      <c r="O1836" s="21">
        <f t="shared" si="57"/>
        <v>919848</v>
      </c>
    </row>
    <row r="1837" spans="1:15" s="16" customFormat="1" ht="43.5" x14ac:dyDescent="0.35">
      <c r="A1837" s="17" t="s">
        <v>350</v>
      </c>
      <c r="B1837" s="17" t="s">
        <v>737</v>
      </c>
      <c r="C1837" s="17">
        <v>23417</v>
      </c>
      <c r="D1837" s="17" t="s">
        <v>4360</v>
      </c>
      <c r="E1837" s="19">
        <v>223417001581</v>
      </c>
      <c r="F1837" s="19" t="s">
        <v>4766</v>
      </c>
      <c r="G1837" s="19">
        <v>223417001581</v>
      </c>
      <c r="H1837" s="18" t="s">
        <v>5140</v>
      </c>
      <c r="I1837" s="18" t="s">
        <v>5141</v>
      </c>
      <c r="J1837" s="17" t="s">
        <v>535</v>
      </c>
      <c r="K1837" s="17">
        <v>1</v>
      </c>
      <c r="L1837" s="24">
        <v>145130</v>
      </c>
      <c r="M1837" s="20">
        <f t="shared" si="56"/>
        <v>27575</v>
      </c>
      <c r="N1837" s="24">
        <v>747143</v>
      </c>
      <c r="O1837" s="21">
        <f t="shared" si="57"/>
        <v>919848</v>
      </c>
    </row>
    <row r="1838" spans="1:15" s="16" customFormat="1" ht="43.5" x14ac:dyDescent="0.35">
      <c r="A1838" s="17" t="s">
        <v>350</v>
      </c>
      <c r="B1838" s="17" t="s">
        <v>4236</v>
      </c>
      <c r="C1838" s="17">
        <v>13430</v>
      </c>
      <c r="D1838" s="17" t="s">
        <v>4237</v>
      </c>
      <c r="E1838" s="19">
        <v>213430001926</v>
      </c>
      <c r="F1838" s="19" t="s">
        <v>4343</v>
      </c>
      <c r="G1838" s="19">
        <v>213430001926</v>
      </c>
      <c r="H1838" s="18" t="s">
        <v>5145</v>
      </c>
      <c r="I1838" s="18" t="s">
        <v>5145</v>
      </c>
      <c r="J1838" s="17" t="s">
        <v>535</v>
      </c>
      <c r="K1838" s="17">
        <v>1</v>
      </c>
      <c r="L1838" s="24">
        <v>145130</v>
      </c>
      <c r="M1838" s="20">
        <f t="shared" si="56"/>
        <v>27575</v>
      </c>
      <c r="N1838" s="24">
        <v>747143</v>
      </c>
      <c r="O1838" s="21">
        <f t="shared" si="57"/>
        <v>919848</v>
      </c>
    </row>
    <row r="1839" spans="1:15" s="16" customFormat="1" ht="43.5" x14ac:dyDescent="0.35">
      <c r="A1839" s="17" t="s">
        <v>350</v>
      </c>
      <c r="B1839" s="17" t="s">
        <v>4236</v>
      </c>
      <c r="C1839" s="17">
        <v>13430</v>
      </c>
      <c r="D1839" s="17" t="s">
        <v>4237</v>
      </c>
      <c r="E1839" s="19">
        <v>213430002493</v>
      </c>
      <c r="F1839" s="19" t="s">
        <v>4238</v>
      </c>
      <c r="G1839" s="19">
        <v>213430002493</v>
      </c>
      <c r="H1839" s="18" t="s">
        <v>5146</v>
      </c>
      <c r="I1839" s="18" t="s">
        <v>5147</v>
      </c>
      <c r="J1839" s="17" t="s">
        <v>535</v>
      </c>
      <c r="K1839" s="17">
        <v>1</v>
      </c>
      <c r="L1839" s="24">
        <v>145130</v>
      </c>
      <c r="M1839" s="20">
        <f t="shared" si="56"/>
        <v>27575</v>
      </c>
      <c r="N1839" s="24">
        <v>747143</v>
      </c>
      <c r="O1839" s="21">
        <f t="shared" si="57"/>
        <v>919848</v>
      </c>
    </row>
    <row r="1840" spans="1:15" s="16" customFormat="1" ht="43.5" x14ac:dyDescent="0.35">
      <c r="A1840" s="17" t="s">
        <v>350</v>
      </c>
      <c r="B1840" s="17" t="s">
        <v>4236</v>
      </c>
      <c r="C1840" s="17">
        <v>13430</v>
      </c>
      <c r="D1840" s="17" t="s">
        <v>4237</v>
      </c>
      <c r="E1840" s="19">
        <v>213430002949</v>
      </c>
      <c r="F1840" s="19" t="s">
        <v>4246</v>
      </c>
      <c r="G1840" s="19">
        <v>213430002949</v>
      </c>
      <c r="H1840" s="18" t="s">
        <v>5148</v>
      </c>
      <c r="I1840" s="18" t="s">
        <v>5149</v>
      </c>
      <c r="J1840" s="17" t="s">
        <v>535</v>
      </c>
      <c r="K1840" s="17">
        <v>1</v>
      </c>
      <c r="L1840" s="24">
        <v>145130</v>
      </c>
      <c r="M1840" s="20">
        <f t="shared" si="56"/>
        <v>27575</v>
      </c>
      <c r="N1840" s="24">
        <v>747143</v>
      </c>
      <c r="O1840" s="21">
        <f t="shared" si="57"/>
        <v>919848</v>
      </c>
    </row>
    <row r="1841" spans="1:15" s="16" customFormat="1" ht="43.5" x14ac:dyDescent="0.35">
      <c r="A1841" s="17" t="s">
        <v>350</v>
      </c>
      <c r="B1841" s="17" t="s">
        <v>4236</v>
      </c>
      <c r="C1841" s="17">
        <v>13430</v>
      </c>
      <c r="D1841" s="17" t="s">
        <v>4237</v>
      </c>
      <c r="E1841" s="19">
        <v>213430003082</v>
      </c>
      <c r="F1841" s="19" t="s">
        <v>5150</v>
      </c>
      <c r="G1841" s="19">
        <v>213430003082</v>
      </c>
      <c r="H1841" s="18" t="s">
        <v>5151</v>
      </c>
      <c r="I1841" s="18" t="s">
        <v>5152</v>
      </c>
      <c r="J1841" s="17" t="s">
        <v>535</v>
      </c>
      <c r="K1841" s="17">
        <v>1</v>
      </c>
      <c r="L1841" s="24">
        <v>145130</v>
      </c>
      <c r="M1841" s="20">
        <f t="shared" si="56"/>
        <v>27575</v>
      </c>
      <c r="N1841" s="24">
        <v>747143</v>
      </c>
      <c r="O1841" s="21">
        <f t="shared" si="57"/>
        <v>919848</v>
      </c>
    </row>
    <row r="1842" spans="1:15" s="16" customFormat="1" ht="43.5" x14ac:dyDescent="0.35">
      <c r="A1842" s="17" t="s">
        <v>350</v>
      </c>
      <c r="B1842" s="17" t="s">
        <v>816</v>
      </c>
      <c r="C1842" s="17">
        <v>50150</v>
      </c>
      <c r="D1842" s="17" t="s">
        <v>4955</v>
      </c>
      <c r="E1842" s="19">
        <v>250150000129</v>
      </c>
      <c r="F1842" s="19" t="s">
        <v>5192</v>
      </c>
      <c r="G1842" s="19">
        <v>250150000129</v>
      </c>
      <c r="H1842" s="18" t="s">
        <v>5193</v>
      </c>
      <c r="I1842" s="18" t="s">
        <v>1171</v>
      </c>
      <c r="J1842" s="17" t="s">
        <v>535</v>
      </c>
      <c r="K1842" s="17">
        <v>1</v>
      </c>
      <c r="L1842" s="24">
        <v>145130</v>
      </c>
      <c r="M1842" s="20">
        <f t="shared" si="56"/>
        <v>27575</v>
      </c>
      <c r="N1842" s="24">
        <v>747143</v>
      </c>
      <c r="O1842" s="21">
        <f t="shared" si="57"/>
        <v>919848</v>
      </c>
    </row>
    <row r="1843" spans="1:15" s="16" customFormat="1" ht="43.5" x14ac:dyDescent="0.35">
      <c r="A1843" s="17" t="s">
        <v>350</v>
      </c>
      <c r="B1843" s="17" t="s">
        <v>832</v>
      </c>
      <c r="C1843" s="17">
        <v>52227</v>
      </c>
      <c r="D1843" s="17" t="s">
        <v>5207</v>
      </c>
      <c r="E1843" s="19">
        <v>252227000162</v>
      </c>
      <c r="F1843" s="19" t="s">
        <v>5208</v>
      </c>
      <c r="G1843" s="19">
        <v>252227000162</v>
      </c>
      <c r="H1843" s="18" t="s">
        <v>5208</v>
      </c>
      <c r="I1843" s="18" t="s">
        <v>5209</v>
      </c>
      <c r="J1843" s="17" t="s">
        <v>535</v>
      </c>
      <c r="K1843" s="17">
        <v>1</v>
      </c>
      <c r="L1843" s="24">
        <v>145130</v>
      </c>
      <c r="M1843" s="20">
        <f t="shared" si="56"/>
        <v>27575</v>
      </c>
      <c r="N1843" s="24">
        <v>747143</v>
      </c>
      <c r="O1843" s="21">
        <f t="shared" si="57"/>
        <v>919848</v>
      </c>
    </row>
    <row r="1844" spans="1:15" s="16" customFormat="1" ht="43.5" x14ac:dyDescent="0.35">
      <c r="A1844" s="17" t="s">
        <v>350</v>
      </c>
      <c r="B1844" s="17" t="s">
        <v>832</v>
      </c>
      <c r="C1844" s="17">
        <v>52699</v>
      </c>
      <c r="D1844" s="17" t="s">
        <v>5269</v>
      </c>
      <c r="E1844" s="19">
        <v>252699000549</v>
      </c>
      <c r="F1844" s="19" t="s">
        <v>5270</v>
      </c>
      <c r="G1844" s="19">
        <v>252699000549</v>
      </c>
      <c r="H1844" s="18" t="s">
        <v>5271</v>
      </c>
      <c r="I1844" s="18" t="s">
        <v>5272</v>
      </c>
      <c r="J1844" s="17" t="s">
        <v>535</v>
      </c>
      <c r="K1844" s="17">
        <v>1</v>
      </c>
      <c r="L1844" s="24">
        <v>145130</v>
      </c>
      <c r="M1844" s="20">
        <f t="shared" si="56"/>
        <v>27575</v>
      </c>
      <c r="N1844" s="24">
        <v>747143</v>
      </c>
      <c r="O1844" s="21">
        <f t="shared" si="57"/>
        <v>919848</v>
      </c>
    </row>
    <row r="1845" spans="1:15" s="16" customFormat="1" ht="43.5" x14ac:dyDescent="0.35">
      <c r="A1845" s="17" t="s">
        <v>350</v>
      </c>
      <c r="B1845" s="17" t="s">
        <v>4214</v>
      </c>
      <c r="C1845" s="17">
        <v>41001</v>
      </c>
      <c r="D1845" s="17" t="s">
        <v>5283</v>
      </c>
      <c r="E1845" s="19">
        <v>241001000664</v>
      </c>
      <c r="F1845" s="19" t="s">
        <v>5289</v>
      </c>
      <c r="G1845" s="19">
        <v>241001000664</v>
      </c>
      <c r="H1845" s="18" t="s">
        <v>5290</v>
      </c>
      <c r="I1845" s="18" t="s">
        <v>5291</v>
      </c>
      <c r="J1845" s="17" t="s">
        <v>535</v>
      </c>
      <c r="K1845" s="17">
        <v>1</v>
      </c>
      <c r="L1845" s="24">
        <v>145130</v>
      </c>
      <c r="M1845" s="20">
        <f t="shared" si="56"/>
        <v>27575</v>
      </c>
      <c r="N1845" s="24">
        <v>747143</v>
      </c>
      <c r="O1845" s="21">
        <f t="shared" si="57"/>
        <v>919848</v>
      </c>
    </row>
    <row r="1846" spans="1:15" s="16" customFormat="1" ht="43.5" x14ac:dyDescent="0.35">
      <c r="A1846" s="17" t="s">
        <v>350</v>
      </c>
      <c r="B1846" s="17" t="s">
        <v>4411</v>
      </c>
      <c r="C1846" s="17">
        <v>68547</v>
      </c>
      <c r="D1846" s="17" t="s">
        <v>5338</v>
      </c>
      <c r="E1846" s="19">
        <v>268547000334</v>
      </c>
      <c r="F1846" s="19" t="s">
        <v>5339</v>
      </c>
      <c r="G1846" s="19">
        <v>268547000334</v>
      </c>
      <c r="H1846" s="18" t="s">
        <v>5343</v>
      </c>
      <c r="I1846" s="18" t="s">
        <v>5344</v>
      </c>
      <c r="J1846" s="17" t="s">
        <v>535</v>
      </c>
      <c r="K1846" s="17">
        <v>1</v>
      </c>
      <c r="L1846" s="24">
        <v>145130</v>
      </c>
      <c r="M1846" s="20">
        <f t="shared" si="56"/>
        <v>27575</v>
      </c>
      <c r="N1846" s="24">
        <v>747143</v>
      </c>
      <c r="O1846" s="21">
        <f t="shared" si="57"/>
        <v>919848</v>
      </c>
    </row>
    <row r="1847" spans="1:15" s="16" customFormat="1" ht="43.5" x14ac:dyDescent="0.35">
      <c r="A1847" s="17" t="s">
        <v>350</v>
      </c>
      <c r="B1847" s="17" t="s">
        <v>737</v>
      </c>
      <c r="C1847" s="17">
        <v>23660</v>
      </c>
      <c r="D1847" s="17" t="s">
        <v>4259</v>
      </c>
      <c r="E1847" s="19">
        <v>223660001084</v>
      </c>
      <c r="F1847" s="19" t="s">
        <v>5461</v>
      </c>
      <c r="G1847" s="19">
        <v>223660001084</v>
      </c>
      <c r="H1847" s="18" t="s">
        <v>5461</v>
      </c>
      <c r="I1847" s="18" t="s">
        <v>5462</v>
      </c>
      <c r="J1847" s="17" t="s">
        <v>535</v>
      </c>
      <c r="K1847" s="17">
        <v>1</v>
      </c>
      <c r="L1847" s="24">
        <v>145130</v>
      </c>
      <c r="M1847" s="20">
        <f t="shared" si="56"/>
        <v>27575</v>
      </c>
      <c r="N1847" s="24">
        <v>747143</v>
      </c>
      <c r="O1847" s="21">
        <f t="shared" si="57"/>
        <v>919848</v>
      </c>
    </row>
    <row r="1848" spans="1:15" s="16" customFormat="1" ht="43.5" x14ac:dyDescent="0.35">
      <c r="A1848" s="17" t="s">
        <v>350</v>
      </c>
      <c r="B1848" s="17" t="s">
        <v>737</v>
      </c>
      <c r="C1848" s="17">
        <v>23660</v>
      </c>
      <c r="D1848" s="17" t="s">
        <v>4259</v>
      </c>
      <c r="E1848" s="19">
        <v>223660000231</v>
      </c>
      <c r="F1848" s="19" t="s">
        <v>4286</v>
      </c>
      <c r="G1848" s="19">
        <v>223660000231</v>
      </c>
      <c r="H1848" s="18" t="s">
        <v>5463</v>
      </c>
      <c r="I1848" s="18" t="s">
        <v>5464</v>
      </c>
      <c r="J1848" s="17" t="s">
        <v>535</v>
      </c>
      <c r="K1848" s="17">
        <v>1</v>
      </c>
      <c r="L1848" s="24">
        <v>145130</v>
      </c>
      <c r="M1848" s="20">
        <f t="shared" si="56"/>
        <v>27575</v>
      </c>
      <c r="N1848" s="24">
        <v>747143</v>
      </c>
      <c r="O1848" s="21">
        <f t="shared" si="57"/>
        <v>919848</v>
      </c>
    </row>
    <row r="1849" spans="1:15" s="16" customFormat="1" ht="43.5" x14ac:dyDescent="0.35">
      <c r="A1849" s="17" t="s">
        <v>350</v>
      </c>
      <c r="B1849" s="17" t="s">
        <v>737</v>
      </c>
      <c r="C1849" s="17">
        <v>23660</v>
      </c>
      <c r="D1849" s="17" t="s">
        <v>4259</v>
      </c>
      <c r="E1849" s="19">
        <v>223660000592</v>
      </c>
      <c r="F1849" s="19" t="s">
        <v>5465</v>
      </c>
      <c r="G1849" s="19">
        <v>223660000592</v>
      </c>
      <c r="H1849" s="18" t="s">
        <v>5465</v>
      </c>
      <c r="I1849" s="18" t="s">
        <v>5466</v>
      </c>
      <c r="J1849" s="17" t="s">
        <v>535</v>
      </c>
      <c r="K1849" s="17">
        <v>1</v>
      </c>
      <c r="L1849" s="24">
        <v>145130</v>
      </c>
      <c r="M1849" s="20">
        <f t="shared" si="56"/>
        <v>27575</v>
      </c>
      <c r="N1849" s="24">
        <v>747143</v>
      </c>
      <c r="O1849" s="21">
        <f t="shared" si="57"/>
        <v>919848</v>
      </c>
    </row>
    <row r="1850" spans="1:15" s="16" customFormat="1" ht="43.5" x14ac:dyDescent="0.35">
      <c r="A1850" s="17" t="s">
        <v>350</v>
      </c>
      <c r="B1850" s="17" t="s">
        <v>4411</v>
      </c>
      <c r="C1850" s="17">
        <v>68101</v>
      </c>
      <c r="D1850" s="17" t="s">
        <v>4236</v>
      </c>
      <c r="E1850" s="19">
        <v>268101000802</v>
      </c>
      <c r="F1850" s="19" t="s">
        <v>4279</v>
      </c>
      <c r="G1850" s="19">
        <v>268101000802</v>
      </c>
      <c r="H1850" s="18" t="s">
        <v>4279</v>
      </c>
      <c r="I1850" s="18" t="s">
        <v>5482</v>
      </c>
      <c r="J1850" s="17" t="s">
        <v>535</v>
      </c>
      <c r="K1850" s="17">
        <v>1</v>
      </c>
      <c r="L1850" s="24">
        <v>145130</v>
      </c>
      <c r="M1850" s="20">
        <f t="shared" si="56"/>
        <v>27575</v>
      </c>
      <c r="N1850" s="24">
        <v>747143</v>
      </c>
      <c r="O1850" s="21">
        <f t="shared" si="57"/>
        <v>919848</v>
      </c>
    </row>
    <row r="1851" spans="1:15" s="16" customFormat="1" ht="43.5" x14ac:dyDescent="0.35">
      <c r="A1851" s="17" t="s">
        <v>350</v>
      </c>
      <c r="B1851" s="17" t="s">
        <v>4411</v>
      </c>
      <c r="C1851" s="17">
        <v>68406</v>
      </c>
      <c r="D1851" s="17" t="s">
        <v>4755</v>
      </c>
      <c r="E1851" s="19">
        <v>268406000250</v>
      </c>
      <c r="F1851" s="19" t="s">
        <v>5489</v>
      </c>
      <c r="G1851" s="19">
        <v>268406000250</v>
      </c>
      <c r="H1851" s="18" t="s">
        <v>5489</v>
      </c>
      <c r="I1851" s="18" t="s">
        <v>5490</v>
      </c>
      <c r="J1851" s="17" t="s">
        <v>535</v>
      </c>
      <c r="K1851" s="17">
        <v>1</v>
      </c>
      <c r="L1851" s="24">
        <v>145130</v>
      </c>
      <c r="M1851" s="20">
        <f t="shared" si="56"/>
        <v>27575</v>
      </c>
      <c r="N1851" s="24">
        <v>747143</v>
      </c>
      <c r="O1851" s="21">
        <f t="shared" si="57"/>
        <v>919848</v>
      </c>
    </row>
    <row r="1852" spans="1:15" s="16" customFormat="1" ht="43.5" x14ac:dyDescent="0.35">
      <c r="A1852" s="17" t="s">
        <v>350</v>
      </c>
      <c r="B1852" s="17" t="s">
        <v>4411</v>
      </c>
      <c r="C1852" s="17">
        <v>68689</v>
      </c>
      <c r="D1852" s="17" t="s">
        <v>5498</v>
      </c>
      <c r="E1852" s="19">
        <v>268689000722</v>
      </c>
      <c r="F1852" s="19" t="s">
        <v>5499</v>
      </c>
      <c r="G1852" s="19">
        <v>268689000722</v>
      </c>
      <c r="H1852" s="18" t="s">
        <v>5500</v>
      </c>
      <c r="I1852" s="18" t="s">
        <v>5501</v>
      </c>
      <c r="J1852" s="17" t="s">
        <v>535</v>
      </c>
      <c r="K1852" s="17">
        <v>1</v>
      </c>
      <c r="L1852" s="24">
        <v>145130</v>
      </c>
      <c r="M1852" s="20">
        <f t="shared" si="56"/>
        <v>27575</v>
      </c>
      <c r="N1852" s="24">
        <v>747143</v>
      </c>
      <c r="O1852" s="21">
        <f t="shared" si="57"/>
        <v>919848</v>
      </c>
    </row>
    <row r="1853" spans="1:15" s="16" customFormat="1" ht="43.5" x14ac:dyDescent="0.35">
      <c r="A1853" s="17" t="s">
        <v>350</v>
      </c>
      <c r="B1853" s="17" t="s">
        <v>4364</v>
      </c>
      <c r="C1853" s="17">
        <v>15759</v>
      </c>
      <c r="D1853" s="17" t="s">
        <v>4681</v>
      </c>
      <c r="E1853" s="19">
        <v>215759000630</v>
      </c>
      <c r="F1853" s="19" t="s">
        <v>5522</v>
      </c>
      <c r="G1853" s="19">
        <v>215759000630</v>
      </c>
      <c r="H1853" s="18" t="s">
        <v>5522</v>
      </c>
      <c r="I1853" s="18" t="s">
        <v>5523</v>
      </c>
      <c r="J1853" s="17" t="s">
        <v>535</v>
      </c>
      <c r="K1853" s="17">
        <v>1</v>
      </c>
      <c r="L1853" s="24">
        <v>145130</v>
      </c>
      <c r="M1853" s="20">
        <f t="shared" si="56"/>
        <v>27575</v>
      </c>
      <c r="N1853" s="24">
        <v>747143</v>
      </c>
      <c r="O1853" s="21">
        <f t="shared" si="57"/>
        <v>919848</v>
      </c>
    </row>
    <row r="1854" spans="1:15" s="16" customFormat="1" ht="43.5" x14ac:dyDescent="0.35">
      <c r="A1854" s="17" t="s">
        <v>350</v>
      </c>
      <c r="B1854" s="17" t="s">
        <v>4364</v>
      </c>
      <c r="C1854" s="17">
        <v>15759</v>
      </c>
      <c r="D1854" s="17" t="s">
        <v>4681</v>
      </c>
      <c r="E1854" s="19">
        <v>215759000524</v>
      </c>
      <c r="F1854" s="19" t="s">
        <v>5524</v>
      </c>
      <c r="G1854" s="19">
        <v>215759000524</v>
      </c>
      <c r="H1854" s="18" t="s">
        <v>5524</v>
      </c>
      <c r="I1854" s="18" t="s">
        <v>5525</v>
      </c>
      <c r="J1854" s="17" t="s">
        <v>535</v>
      </c>
      <c r="K1854" s="17">
        <v>1</v>
      </c>
      <c r="L1854" s="24">
        <v>145130</v>
      </c>
      <c r="M1854" s="20">
        <f t="shared" si="56"/>
        <v>27575</v>
      </c>
      <c r="N1854" s="24">
        <v>747143</v>
      </c>
      <c r="O1854" s="21">
        <f t="shared" si="57"/>
        <v>919848</v>
      </c>
    </row>
    <row r="1855" spans="1:15" s="16" customFormat="1" ht="43.5" x14ac:dyDescent="0.35">
      <c r="A1855" s="17" t="s">
        <v>350</v>
      </c>
      <c r="B1855" s="17" t="s">
        <v>4338</v>
      </c>
      <c r="C1855" s="17">
        <v>76834</v>
      </c>
      <c r="D1855" s="17" t="s">
        <v>4400</v>
      </c>
      <c r="E1855" s="19">
        <v>276834002626</v>
      </c>
      <c r="F1855" s="19" t="s">
        <v>4795</v>
      </c>
      <c r="G1855" s="19">
        <v>276834002626</v>
      </c>
      <c r="H1855" s="18" t="s">
        <v>5609</v>
      </c>
      <c r="I1855" s="18" t="s">
        <v>5610</v>
      </c>
      <c r="J1855" s="17" t="s">
        <v>535</v>
      </c>
      <c r="K1855" s="17">
        <v>1</v>
      </c>
      <c r="L1855" s="24">
        <v>145130</v>
      </c>
      <c r="M1855" s="20">
        <f t="shared" si="56"/>
        <v>27575</v>
      </c>
      <c r="N1855" s="24">
        <v>747143</v>
      </c>
      <c r="O1855" s="21">
        <f t="shared" si="57"/>
        <v>919848</v>
      </c>
    </row>
    <row r="1856" spans="1:15" s="16" customFormat="1" ht="43.5" x14ac:dyDescent="0.35">
      <c r="A1856" s="17" t="s">
        <v>350</v>
      </c>
      <c r="B1856" s="17" t="s">
        <v>816</v>
      </c>
      <c r="C1856" s="17">
        <v>50001</v>
      </c>
      <c r="D1856" s="17" t="s">
        <v>5673</v>
      </c>
      <c r="E1856" s="19">
        <v>250001000485</v>
      </c>
      <c r="F1856" s="19" t="s">
        <v>5699</v>
      </c>
      <c r="G1856" s="19">
        <v>250001000485</v>
      </c>
      <c r="H1856" s="18" t="s">
        <v>5699</v>
      </c>
      <c r="I1856" s="18" t="s">
        <v>5700</v>
      </c>
      <c r="J1856" s="17" t="s">
        <v>535</v>
      </c>
      <c r="K1856" s="17">
        <v>1</v>
      </c>
      <c r="L1856" s="24">
        <v>145130</v>
      </c>
      <c r="M1856" s="20">
        <f t="shared" si="56"/>
        <v>27575</v>
      </c>
      <c r="N1856" s="24">
        <v>747143</v>
      </c>
      <c r="O1856" s="21">
        <f t="shared" si="57"/>
        <v>919848</v>
      </c>
    </row>
    <row r="1857" spans="1:15" s="16" customFormat="1" ht="58" x14ac:dyDescent="0.35">
      <c r="A1857" s="17" t="s">
        <v>353</v>
      </c>
      <c r="B1857" s="17" t="s">
        <v>4214</v>
      </c>
      <c r="C1857" s="17">
        <v>41799</v>
      </c>
      <c r="D1857" s="17" t="s">
        <v>4805</v>
      </c>
      <c r="E1857" s="19">
        <v>441799000543</v>
      </c>
      <c r="F1857" s="19" t="s">
        <v>4806</v>
      </c>
      <c r="G1857" s="19">
        <v>241799000145</v>
      </c>
      <c r="H1857" s="18" t="s">
        <v>4807</v>
      </c>
      <c r="I1857" s="18" t="s">
        <v>4808</v>
      </c>
      <c r="J1857" s="17" t="s">
        <v>535</v>
      </c>
      <c r="K1857" s="17">
        <v>1</v>
      </c>
      <c r="L1857" s="24">
        <v>145130</v>
      </c>
      <c r="M1857" s="20">
        <f t="shared" si="56"/>
        <v>27575</v>
      </c>
      <c r="N1857" s="24">
        <v>747143</v>
      </c>
      <c r="O1857" s="21">
        <f t="shared" si="57"/>
        <v>919848</v>
      </c>
    </row>
    <row r="1858" spans="1:15" s="16" customFormat="1" ht="58" x14ac:dyDescent="0.35">
      <c r="A1858" s="17" t="s">
        <v>353</v>
      </c>
      <c r="B1858" s="17" t="s">
        <v>4411</v>
      </c>
      <c r="C1858" s="17">
        <v>68689</v>
      </c>
      <c r="D1858" s="17" t="s">
        <v>5498</v>
      </c>
      <c r="E1858" s="19">
        <v>268689002971</v>
      </c>
      <c r="F1858" s="19" t="s">
        <v>5502</v>
      </c>
      <c r="G1858" s="19">
        <v>268689002971</v>
      </c>
      <c r="H1858" s="18" t="s">
        <v>5502</v>
      </c>
      <c r="I1858" s="18" t="s">
        <v>5503</v>
      </c>
      <c r="J1858" s="17" t="s">
        <v>535</v>
      </c>
      <c r="K1858" s="17">
        <v>1</v>
      </c>
      <c r="L1858" s="24">
        <v>145130</v>
      </c>
      <c r="M1858" s="20">
        <f t="shared" si="56"/>
        <v>27575</v>
      </c>
      <c r="N1858" s="24">
        <v>747143</v>
      </c>
      <c r="O1858" s="21">
        <f t="shared" si="57"/>
        <v>919848</v>
      </c>
    </row>
    <row r="1859" spans="1:15" s="16" customFormat="1" ht="58" x14ac:dyDescent="0.35">
      <c r="A1859" s="17" t="s">
        <v>353</v>
      </c>
      <c r="B1859" s="17" t="s">
        <v>9185</v>
      </c>
      <c r="C1859" s="17">
        <v>18247</v>
      </c>
      <c r="D1859" s="17" t="s">
        <v>5988</v>
      </c>
      <c r="E1859" s="19">
        <v>283247000731</v>
      </c>
      <c r="F1859" s="19" t="s">
        <v>3922</v>
      </c>
      <c r="G1859" s="19">
        <v>283247000731</v>
      </c>
      <c r="H1859" s="18" t="s">
        <v>6053</v>
      </c>
      <c r="I1859" s="18" t="s">
        <v>6054</v>
      </c>
      <c r="J1859" s="17" t="s">
        <v>535</v>
      </c>
      <c r="K1859" s="17">
        <v>1</v>
      </c>
      <c r="L1859" s="24">
        <v>145130</v>
      </c>
      <c r="M1859" s="20">
        <f t="shared" si="56"/>
        <v>27575</v>
      </c>
      <c r="N1859" s="24">
        <v>747143</v>
      </c>
      <c r="O1859" s="21">
        <f t="shared" si="57"/>
        <v>919848</v>
      </c>
    </row>
    <row r="1860" spans="1:15" s="16" customFormat="1" ht="58" x14ac:dyDescent="0.35">
      <c r="A1860" s="17" t="s">
        <v>353</v>
      </c>
      <c r="B1860" s="17" t="s">
        <v>9185</v>
      </c>
      <c r="C1860" s="17">
        <v>18410</v>
      </c>
      <c r="D1860" s="17" t="s">
        <v>6058</v>
      </c>
      <c r="E1860" s="19">
        <v>218410000275</v>
      </c>
      <c r="F1860" s="19" t="s">
        <v>6061</v>
      </c>
      <c r="G1860" s="19">
        <v>283410001006</v>
      </c>
      <c r="H1860" s="18" t="s">
        <v>6066</v>
      </c>
      <c r="I1860" s="18" t="s">
        <v>6063</v>
      </c>
      <c r="J1860" s="17" t="s">
        <v>535</v>
      </c>
      <c r="K1860" s="17">
        <v>1</v>
      </c>
      <c r="L1860" s="24">
        <v>145130</v>
      </c>
      <c r="M1860" s="20">
        <f t="shared" si="56"/>
        <v>27575</v>
      </c>
      <c r="N1860" s="24">
        <v>747143</v>
      </c>
      <c r="O1860" s="21">
        <f t="shared" si="57"/>
        <v>919848</v>
      </c>
    </row>
    <row r="1861" spans="1:15" s="16" customFormat="1" ht="58" x14ac:dyDescent="0.35">
      <c r="A1861" s="17" t="s">
        <v>353</v>
      </c>
      <c r="B1861" s="17" t="s">
        <v>9185</v>
      </c>
      <c r="C1861" s="17">
        <v>18592</v>
      </c>
      <c r="D1861" s="17" t="s">
        <v>5917</v>
      </c>
      <c r="E1861" s="19">
        <v>283592000638</v>
      </c>
      <c r="F1861" s="19" t="s">
        <v>6067</v>
      </c>
      <c r="G1861" s="19">
        <v>283592000638</v>
      </c>
      <c r="H1861" s="18" t="s">
        <v>6068</v>
      </c>
      <c r="I1861" s="18" t="s">
        <v>6069</v>
      </c>
      <c r="J1861" s="17" t="s">
        <v>535</v>
      </c>
      <c r="K1861" s="17">
        <v>1</v>
      </c>
      <c r="L1861" s="24">
        <v>145130</v>
      </c>
      <c r="M1861" s="20">
        <f t="shared" si="56"/>
        <v>27575</v>
      </c>
      <c r="N1861" s="24">
        <v>747143</v>
      </c>
      <c r="O1861" s="21">
        <f t="shared" si="57"/>
        <v>919848</v>
      </c>
    </row>
    <row r="1862" spans="1:15" s="16" customFormat="1" ht="58" x14ac:dyDescent="0.35">
      <c r="A1862" s="17" t="s">
        <v>353</v>
      </c>
      <c r="B1862" s="17" t="s">
        <v>9185</v>
      </c>
      <c r="C1862" s="17">
        <v>18592</v>
      </c>
      <c r="D1862" s="17" t="s">
        <v>5917</v>
      </c>
      <c r="E1862" s="19">
        <v>283592003351</v>
      </c>
      <c r="F1862" s="19" t="s">
        <v>6070</v>
      </c>
      <c r="G1862" s="19">
        <v>283592003351</v>
      </c>
      <c r="H1862" s="18" t="s">
        <v>2816</v>
      </c>
      <c r="I1862" s="18" t="s">
        <v>6071</v>
      </c>
      <c r="J1862" s="17" t="s">
        <v>535</v>
      </c>
      <c r="K1862" s="17">
        <v>1</v>
      </c>
      <c r="L1862" s="24">
        <v>145130</v>
      </c>
      <c r="M1862" s="20">
        <f t="shared" si="56"/>
        <v>27575</v>
      </c>
      <c r="N1862" s="24">
        <v>747143</v>
      </c>
      <c r="O1862" s="21">
        <f t="shared" si="57"/>
        <v>919848</v>
      </c>
    </row>
    <row r="1863" spans="1:15" s="16" customFormat="1" ht="58" x14ac:dyDescent="0.35">
      <c r="A1863" s="17" t="s">
        <v>353</v>
      </c>
      <c r="B1863" s="17" t="s">
        <v>9185</v>
      </c>
      <c r="C1863" s="17">
        <v>18756</v>
      </c>
      <c r="D1863" s="17" t="s">
        <v>5993</v>
      </c>
      <c r="E1863" s="19">
        <v>183765000928</v>
      </c>
      <c r="F1863" s="19" t="s">
        <v>6073</v>
      </c>
      <c r="G1863" s="19">
        <v>183765000928</v>
      </c>
      <c r="H1863" s="18" t="s">
        <v>6074</v>
      </c>
      <c r="I1863" s="18" t="s">
        <v>6075</v>
      </c>
      <c r="J1863" s="17" t="s">
        <v>523</v>
      </c>
      <c r="K1863" s="17">
        <v>1</v>
      </c>
      <c r="L1863" s="24">
        <v>145130</v>
      </c>
      <c r="M1863" s="20">
        <f t="shared" ref="M1863:M1926" si="58">ROUND(L1863*0.19,0)</f>
        <v>27575</v>
      </c>
      <c r="N1863" s="24">
        <v>747143</v>
      </c>
      <c r="O1863" s="21">
        <f t="shared" ref="O1863:O1926" si="59">+L1863+M1863+N1863</f>
        <v>919848</v>
      </c>
    </row>
    <row r="1864" spans="1:15" s="16" customFormat="1" ht="58" x14ac:dyDescent="0.35">
      <c r="A1864" s="17" t="s">
        <v>353</v>
      </c>
      <c r="B1864" s="17" t="s">
        <v>4251</v>
      </c>
      <c r="C1864" s="17">
        <v>85125</v>
      </c>
      <c r="D1864" s="17" t="s">
        <v>4539</v>
      </c>
      <c r="E1864" s="19">
        <v>185125000959</v>
      </c>
      <c r="F1864" s="19" t="s">
        <v>6083</v>
      </c>
      <c r="G1864" s="19">
        <v>185125000959</v>
      </c>
      <c r="H1864" s="18" t="s">
        <v>6084</v>
      </c>
      <c r="I1864" s="18" t="s">
        <v>6085</v>
      </c>
      <c r="J1864" s="17" t="s">
        <v>523</v>
      </c>
      <c r="K1864" s="17">
        <v>1</v>
      </c>
      <c r="L1864" s="24">
        <v>145130</v>
      </c>
      <c r="M1864" s="20">
        <f t="shared" si="58"/>
        <v>27575</v>
      </c>
      <c r="N1864" s="24">
        <v>747143</v>
      </c>
      <c r="O1864" s="21">
        <f t="shared" si="59"/>
        <v>919848</v>
      </c>
    </row>
    <row r="1865" spans="1:15" s="16" customFormat="1" ht="58" x14ac:dyDescent="0.35">
      <c r="A1865" s="17" t="s">
        <v>353</v>
      </c>
      <c r="B1865" s="17" t="s">
        <v>4251</v>
      </c>
      <c r="C1865" s="17">
        <v>85230</v>
      </c>
      <c r="D1865" s="17" t="s">
        <v>4550</v>
      </c>
      <c r="E1865" s="19">
        <v>185230001090</v>
      </c>
      <c r="F1865" s="19" t="s">
        <v>6094</v>
      </c>
      <c r="G1865" s="19">
        <v>285230000659</v>
      </c>
      <c r="H1865" s="18" t="s">
        <v>796</v>
      </c>
      <c r="I1865" s="18" t="s">
        <v>3761</v>
      </c>
      <c r="J1865" s="17" t="s">
        <v>535</v>
      </c>
      <c r="K1865" s="17">
        <v>1</v>
      </c>
      <c r="L1865" s="24">
        <v>145130</v>
      </c>
      <c r="M1865" s="20">
        <f t="shared" si="58"/>
        <v>27575</v>
      </c>
      <c r="N1865" s="24">
        <v>747143</v>
      </c>
      <c r="O1865" s="21">
        <f t="shared" si="59"/>
        <v>919848</v>
      </c>
    </row>
    <row r="1866" spans="1:15" s="16" customFormat="1" ht="58" x14ac:dyDescent="0.35">
      <c r="A1866" s="17" t="s">
        <v>353</v>
      </c>
      <c r="B1866" s="17" t="s">
        <v>4251</v>
      </c>
      <c r="C1866" s="17">
        <v>85230</v>
      </c>
      <c r="D1866" s="17" t="s">
        <v>4550</v>
      </c>
      <c r="E1866" s="19">
        <v>285230000292</v>
      </c>
      <c r="F1866" s="19" t="s">
        <v>6096</v>
      </c>
      <c r="G1866" s="19">
        <v>285230000691</v>
      </c>
      <c r="H1866" s="18" t="s">
        <v>6099</v>
      </c>
      <c r="I1866" s="18" t="s">
        <v>6100</v>
      </c>
      <c r="J1866" s="17" t="s">
        <v>535</v>
      </c>
      <c r="K1866" s="17">
        <v>1</v>
      </c>
      <c r="L1866" s="24">
        <v>145130</v>
      </c>
      <c r="M1866" s="20">
        <f t="shared" si="58"/>
        <v>27575</v>
      </c>
      <c r="N1866" s="24">
        <v>747143</v>
      </c>
      <c r="O1866" s="21">
        <f t="shared" si="59"/>
        <v>919848</v>
      </c>
    </row>
    <row r="1867" spans="1:15" s="16" customFormat="1" ht="58" x14ac:dyDescent="0.35">
      <c r="A1867" s="17" t="s">
        <v>353</v>
      </c>
      <c r="B1867" s="17" t="s">
        <v>4251</v>
      </c>
      <c r="C1867" s="17">
        <v>85430</v>
      </c>
      <c r="D1867" s="17" t="s">
        <v>4575</v>
      </c>
      <c r="E1867" s="19">
        <v>285430000734</v>
      </c>
      <c r="F1867" s="19" t="s">
        <v>6124</v>
      </c>
      <c r="G1867" s="19">
        <v>285430000734</v>
      </c>
      <c r="H1867" s="18" t="s">
        <v>6125</v>
      </c>
      <c r="I1867" s="18" t="s">
        <v>6126</v>
      </c>
      <c r="J1867" s="17" t="s">
        <v>535</v>
      </c>
      <c r="K1867" s="17">
        <v>1</v>
      </c>
      <c r="L1867" s="24">
        <v>145130</v>
      </c>
      <c r="M1867" s="20">
        <f t="shared" si="58"/>
        <v>27575</v>
      </c>
      <c r="N1867" s="24">
        <v>1006667</v>
      </c>
      <c r="O1867" s="21">
        <f t="shared" si="59"/>
        <v>1179372</v>
      </c>
    </row>
    <row r="1868" spans="1:15" s="16" customFormat="1" ht="58" x14ac:dyDescent="0.35">
      <c r="A1868" s="17" t="s">
        <v>353</v>
      </c>
      <c r="B1868" s="17" t="s">
        <v>9185</v>
      </c>
      <c r="C1868" s="17">
        <v>18860</v>
      </c>
      <c r="D1868" s="17" t="s">
        <v>6015</v>
      </c>
      <c r="E1868" s="19">
        <v>283860000191</v>
      </c>
      <c r="F1868" s="19" t="s">
        <v>6144</v>
      </c>
      <c r="G1868" s="19">
        <v>283860000352</v>
      </c>
      <c r="H1868" s="18" t="s">
        <v>6145</v>
      </c>
      <c r="I1868" s="18" t="s">
        <v>2956</v>
      </c>
      <c r="J1868" s="17" t="s">
        <v>535</v>
      </c>
      <c r="K1868" s="17">
        <v>1</v>
      </c>
      <c r="L1868" s="24">
        <v>145130</v>
      </c>
      <c r="M1868" s="20">
        <f t="shared" si="58"/>
        <v>27575</v>
      </c>
      <c r="N1868" s="24">
        <v>444517</v>
      </c>
      <c r="O1868" s="21">
        <f t="shared" si="59"/>
        <v>617222</v>
      </c>
    </row>
    <row r="1869" spans="1:15" s="16" customFormat="1" ht="58" x14ac:dyDescent="0.35">
      <c r="A1869" s="17" t="s">
        <v>353</v>
      </c>
      <c r="B1869" s="17" t="s">
        <v>4075</v>
      </c>
      <c r="C1869" s="17">
        <v>95200</v>
      </c>
      <c r="D1869" s="17" t="s">
        <v>5005</v>
      </c>
      <c r="E1869" s="19">
        <v>295200000081</v>
      </c>
      <c r="F1869" s="19" t="s">
        <v>6164</v>
      </c>
      <c r="G1869" s="19">
        <v>295200000382</v>
      </c>
      <c r="H1869" s="18" t="s">
        <v>6165</v>
      </c>
      <c r="I1869" s="18" t="s">
        <v>6166</v>
      </c>
      <c r="J1869" s="17" t="s">
        <v>535</v>
      </c>
      <c r="K1869" s="17">
        <v>1</v>
      </c>
      <c r="L1869" s="24">
        <v>145130</v>
      </c>
      <c r="M1869" s="20">
        <f t="shared" si="58"/>
        <v>27575</v>
      </c>
      <c r="N1869" s="24">
        <v>444517</v>
      </c>
      <c r="O1869" s="21">
        <f t="shared" si="59"/>
        <v>617222</v>
      </c>
    </row>
    <row r="1870" spans="1:15" s="16" customFormat="1" ht="58" x14ac:dyDescent="0.35">
      <c r="A1870" s="17" t="s">
        <v>353</v>
      </c>
      <c r="B1870" s="17" t="s">
        <v>4214</v>
      </c>
      <c r="C1870" s="17">
        <v>41016</v>
      </c>
      <c r="D1870" s="17" t="s">
        <v>6167</v>
      </c>
      <c r="E1870" s="19">
        <v>241016000130</v>
      </c>
      <c r="F1870" s="19" t="s">
        <v>6168</v>
      </c>
      <c r="G1870" s="19">
        <v>241016000318</v>
      </c>
      <c r="H1870" s="18" t="s">
        <v>6169</v>
      </c>
      <c r="I1870" s="18" t="s">
        <v>6170</v>
      </c>
      <c r="J1870" s="17" t="s">
        <v>535</v>
      </c>
      <c r="K1870" s="17">
        <v>1</v>
      </c>
      <c r="L1870" s="24">
        <v>145130</v>
      </c>
      <c r="M1870" s="20">
        <f t="shared" si="58"/>
        <v>27575</v>
      </c>
      <c r="N1870" s="24">
        <v>444517</v>
      </c>
      <c r="O1870" s="21">
        <f t="shared" si="59"/>
        <v>617222</v>
      </c>
    </row>
    <row r="1871" spans="1:15" s="16" customFormat="1" ht="58" x14ac:dyDescent="0.35">
      <c r="A1871" s="17" t="s">
        <v>353</v>
      </c>
      <c r="B1871" s="17" t="s">
        <v>816</v>
      </c>
      <c r="C1871" s="17">
        <v>50370</v>
      </c>
      <c r="D1871" s="17" t="s">
        <v>6205</v>
      </c>
      <c r="E1871" s="19">
        <v>150370000010</v>
      </c>
      <c r="F1871" s="19" t="s">
        <v>3384</v>
      </c>
      <c r="G1871" s="19">
        <v>250330000283</v>
      </c>
      <c r="H1871" s="18" t="s">
        <v>6206</v>
      </c>
      <c r="I1871" s="18" t="s">
        <v>6207</v>
      </c>
      <c r="J1871" s="17" t="s">
        <v>523</v>
      </c>
      <c r="K1871" s="17">
        <v>1</v>
      </c>
      <c r="L1871" s="24">
        <v>145130</v>
      </c>
      <c r="M1871" s="20">
        <f t="shared" si="58"/>
        <v>27575</v>
      </c>
      <c r="N1871" s="24">
        <v>444517</v>
      </c>
      <c r="O1871" s="21">
        <f t="shared" si="59"/>
        <v>617222</v>
      </c>
    </row>
    <row r="1872" spans="1:15" s="16" customFormat="1" ht="58" x14ac:dyDescent="0.35">
      <c r="A1872" s="17" t="s">
        <v>353</v>
      </c>
      <c r="B1872" s="17" t="s">
        <v>816</v>
      </c>
      <c r="C1872" s="17">
        <v>50400</v>
      </c>
      <c r="D1872" s="17" t="s">
        <v>6208</v>
      </c>
      <c r="E1872" s="19">
        <v>150400000095</v>
      </c>
      <c r="F1872" s="19" t="s">
        <v>6209</v>
      </c>
      <c r="G1872" s="19">
        <v>150400000362</v>
      </c>
      <c r="H1872" s="18" t="s">
        <v>6210</v>
      </c>
      <c r="I1872" s="18" t="s">
        <v>6211</v>
      </c>
      <c r="J1872" s="17" t="s">
        <v>523</v>
      </c>
      <c r="K1872" s="17">
        <v>1</v>
      </c>
      <c r="L1872" s="24">
        <v>145130</v>
      </c>
      <c r="M1872" s="20">
        <f t="shared" si="58"/>
        <v>27575</v>
      </c>
      <c r="N1872" s="24">
        <v>444517</v>
      </c>
      <c r="O1872" s="21">
        <f t="shared" si="59"/>
        <v>617222</v>
      </c>
    </row>
    <row r="1873" spans="1:15" s="16" customFormat="1" ht="58" x14ac:dyDescent="0.35">
      <c r="A1873" s="17" t="s">
        <v>353</v>
      </c>
      <c r="B1873" s="17" t="s">
        <v>4241</v>
      </c>
      <c r="C1873" s="17">
        <v>86001</v>
      </c>
      <c r="D1873" s="17" t="s">
        <v>4242</v>
      </c>
      <c r="E1873" s="19">
        <v>286001003292</v>
      </c>
      <c r="F1873" s="19" t="s">
        <v>6233</v>
      </c>
      <c r="G1873" s="19">
        <v>486001000071</v>
      </c>
      <c r="H1873" s="18" t="s">
        <v>6234</v>
      </c>
      <c r="I1873" s="18" t="s">
        <v>6235</v>
      </c>
      <c r="J1873" s="17" t="s">
        <v>535</v>
      </c>
      <c r="K1873" s="17">
        <v>1</v>
      </c>
      <c r="L1873" s="24">
        <v>145130</v>
      </c>
      <c r="M1873" s="20">
        <f t="shared" si="58"/>
        <v>27575</v>
      </c>
      <c r="N1873" s="24">
        <v>444517</v>
      </c>
      <c r="O1873" s="21">
        <f t="shared" si="59"/>
        <v>617222</v>
      </c>
    </row>
    <row r="1874" spans="1:15" s="16" customFormat="1" ht="58" x14ac:dyDescent="0.35">
      <c r="A1874" s="17" t="s">
        <v>353</v>
      </c>
      <c r="B1874" s="17" t="s">
        <v>4241</v>
      </c>
      <c r="C1874" s="17">
        <v>86320</v>
      </c>
      <c r="D1874" s="17" t="s">
        <v>5368</v>
      </c>
      <c r="E1874" s="19">
        <v>286320000379</v>
      </c>
      <c r="F1874" s="19" t="s">
        <v>6236</v>
      </c>
      <c r="G1874" s="19">
        <v>286320000476</v>
      </c>
      <c r="H1874" s="18" t="s">
        <v>6237</v>
      </c>
      <c r="I1874" s="18" t="s">
        <v>6238</v>
      </c>
      <c r="J1874" s="17" t="s">
        <v>535</v>
      </c>
      <c r="K1874" s="17">
        <v>1</v>
      </c>
      <c r="L1874" s="24">
        <v>145130</v>
      </c>
      <c r="M1874" s="20">
        <f t="shared" si="58"/>
        <v>27575</v>
      </c>
      <c r="N1874" s="24">
        <v>444517</v>
      </c>
      <c r="O1874" s="21">
        <f t="shared" si="59"/>
        <v>617222</v>
      </c>
    </row>
    <row r="1875" spans="1:15" s="16" customFormat="1" ht="58" x14ac:dyDescent="0.35">
      <c r="A1875" s="17" t="s">
        <v>353</v>
      </c>
      <c r="B1875" s="17" t="s">
        <v>4241</v>
      </c>
      <c r="C1875" s="17">
        <v>86571</v>
      </c>
      <c r="D1875" s="17" t="s">
        <v>4855</v>
      </c>
      <c r="E1875" s="19">
        <v>486001000713</v>
      </c>
      <c r="F1875" s="19" t="s">
        <v>3961</v>
      </c>
      <c r="G1875" s="19">
        <v>486001000713</v>
      </c>
      <c r="H1875" s="18" t="s">
        <v>6242</v>
      </c>
      <c r="I1875" s="18" t="s">
        <v>6243</v>
      </c>
      <c r="J1875" s="17" t="s">
        <v>535</v>
      </c>
      <c r="K1875" s="17">
        <v>1</v>
      </c>
      <c r="L1875" s="24">
        <v>145130</v>
      </c>
      <c r="M1875" s="20">
        <f t="shared" si="58"/>
        <v>27575</v>
      </c>
      <c r="N1875" s="24">
        <v>444517</v>
      </c>
      <c r="O1875" s="21">
        <f t="shared" si="59"/>
        <v>617222</v>
      </c>
    </row>
    <row r="1876" spans="1:15" s="16" customFormat="1" ht="58" x14ac:dyDescent="0.35">
      <c r="A1876" s="17" t="s">
        <v>353</v>
      </c>
      <c r="B1876" s="17" t="s">
        <v>4241</v>
      </c>
      <c r="C1876" s="17">
        <v>86573</v>
      </c>
      <c r="D1876" s="17" t="s">
        <v>5402</v>
      </c>
      <c r="E1876" s="19">
        <v>286573000979</v>
      </c>
      <c r="F1876" s="19" t="s">
        <v>6244</v>
      </c>
      <c r="G1876" s="19">
        <v>286573004425</v>
      </c>
      <c r="H1876" s="18" t="s">
        <v>6245</v>
      </c>
      <c r="I1876" s="18" t="s">
        <v>6246</v>
      </c>
      <c r="J1876" s="17" t="s">
        <v>535</v>
      </c>
      <c r="K1876" s="17">
        <v>1</v>
      </c>
      <c r="L1876" s="24">
        <v>145130</v>
      </c>
      <c r="M1876" s="20">
        <f t="shared" si="58"/>
        <v>27575</v>
      </c>
      <c r="N1876" s="24">
        <v>444517</v>
      </c>
      <c r="O1876" s="21">
        <f t="shared" si="59"/>
        <v>617222</v>
      </c>
    </row>
    <row r="1877" spans="1:15" s="16" customFormat="1" ht="58" x14ac:dyDescent="0.35">
      <c r="A1877" s="17" t="s">
        <v>353</v>
      </c>
      <c r="B1877" s="17" t="s">
        <v>4241</v>
      </c>
      <c r="C1877" s="17">
        <v>86885</v>
      </c>
      <c r="D1877" s="17" t="s">
        <v>5737</v>
      </c>
      <c r="E1877" s="19">
        <v>286885000062</v>
      </c>
      <c r="F1877" s="19" t="s">
        <v>6253</v>
      </c>
      <c r="G1877" s="19">
        <v>286885000062</v>
      </c>
      <c r="H1877" s="18" t="s">
        <v>6254</v>
      </c>
      <c r="I1877" s="18" t="s">
        <v>6255</v>
      </c>
      <c r="J1877" s="17" t="s">
        <v>535</v>
      </c>
      <c r="K1877" s="17">
        <v>1</v>
      </c>
      <c r="L1877" s="24">
        <v>145130</v>
      </c>
      <c r="M1877" s="20">
        <f t="shared" si="58"/>
        <v>27575</v>
      </c>
      <c r="N1877" s="24">
        <v>444517</v>
      </c>
      <c r="O1877" s="21">
        <f t="shared" si="59"/>
        <v>617222</v>
      </c>
    </row>
    <row r="1878" spans="1:15" s="16" customFormat="1" ht="58" x14ac:dyDescent="0.35">
      <c r="A1878" s="17" t="s">
        <v>353</v>
      </c>
      <c r="B1878" s="17" t="s">
        <v>5428</v>
      </c>
      <c r="C1878" s="17">
        <v>63548</v>
      </c>
      <c r="D1878" s="17" t="s">
        <v>6266</v>
      </c>
      <c r="E1878" s="19">
        <v>263548000026</v>
      </c>
      <c r="F1878" s="19" t="s">
        <v>6267</v>
      </c>
      <c r="G1878" s="19">
        <v>263548000379</v>
      </c>
      <c r="H1878" s="18" t="s">
        <v>6268</v>
      </c>
      <c r="I1878" s="18" t="s">
        <v>6269</v>
      </c>
      <c r="J1878" s="17" t="s">
        <v>535</v>
      </c>
      <c r="K1878" s="17">
        <v>1</v>
      </c>
      <c r="L1878" s="24">
        <v>145130</v>
      </c>
      <c r="M1878" s="20">
        <f t="shared" si="58"/>
        <v>27575</v>
      </c>
      <c r="N1878" s="24">
        <v>806087</v>
      </c>
      <c r="O1878" s="21">
        <f t="shared" si="59"/>
        <v>978792</v>
      </c>
    </row>
    <row r="1879" spans="1:15" s="16" customFormat="1" ht="58" x14ac:dyDescent="0.35">
      <c r="A1879" s="17" t="s">
        <v>353</v>
      </c>
      <c r="B1879" s="17" t="s">
        <v>4411</v>
      </c>
      <c r="C1879" s="17">
        <v>68217</v>
      </c>
      <c r="D1879" s="17" t="s">
        <v>6273</v>
      </c>
      <c r="E1879" s="19">
        <v>268217000079</v>
      </c>
      <c r="F1879" s="19" t="s">
        <v>6274</v>
      </c>
      <c r="G1879" s="19">
        <v>268217000079</v>
      </c>
      <c r="H1879" s="18" t="s">
        <v>6275</v>
      </c>
      <c r="I1879" s="18" t="s">
        <v>6276</v>
      </c>
      <c r="J1879" s="17" t="s">
        <v>535</v>
      </c>
      <c r="K1879" s="17">
        <v>1</v>
      </c>
      <c r="L1879" s="24">
        <v>145130</v>
      </c>
      <c r="M1879" s="20">
        <f t="shared" si="58"/>
        <v>27575</v>
      </c>
      <c r="N1879" s="24">
        <v>806087</v>
      </c>
      <c r="O1879" s="21">
        <f t="shared" si="59"/>
        <v>978792</v>
      </c>
    </row>
    <row r="1880" spans="1:15" s="16" customFormat="1" ht="58" x14ac:dyDescent="0.35">
      <c r="A1880" s="17" t="s">
        <v>353</v>
      </c>
      <c r="B1880" s="17" t="s">
        <v>4296</v>
      </c>
      <c r="C1880" s="17">
        <v>73461</v>
      </c>
      <c r="D1880" s="17" t="s">
        <v>6281</v>
      </c>
      <c r="E1880" s="19">
        <v>273411000725</v>
      </c>
      <c r="F1880" s="19" t="s">
        <v>6282</v>
      </c>
      <c r="G1880" s="19">
        <v>273411000725</v>
      </c>
      <c r="H1880" s="18" t="s">
        <v>6283</v>
      </c>
      <c r="I1880" s="18" t="s">
        <v>6284</v>
      </c>
      <c r="J1880" s="17" t="s">
        <v>523</v>
      </c>
      <c r="K1880" s="17">
        <v>1</v>
      </c>
      <c r="L1880" s="24">
        <v>145130</v>
      </c>
      <c r="M1880" s="20">
        <f t="shared" si="58"/>
        <v>27575</v>
      </c>
      <c r="N1880" s="24">
        <v>806087</v>
      </c>
      <c r="O1880" s="21">
        <f t="shared" si="59"/>
        <v>978792</v>
      </c>
    </row>
    <row r="1881" spans="1:15" s="16" customFormat="1" ht="58" x14ac:dyDescent="0.35">
      <c r="A1881" s="17" t="s">
        <v>353</v>
      </c>
      <c r="B1881" s="17" t="s">
        <v>5682</v>
      </c>
      <c r="C1881" s="17">
        <v>97161</v>
      </c>
      <c r="D1881" s="17" t="s">
        <v>6293</v>
      </c>
      <c r="E1881" s="19">
        <v>197161000068</v>
      </c>
      <c r="F1881" s="19" t="s">
        <v>6294</v>
      </c>
      <c r="G1881" s="19">
        <v>297001001445</v>
      </c>
      <c r="H1881" s="18" t="s">
        <v>6297</v>
      </c>
      <c r="I1881" s="18" t="s">
        <v>6298</v>
      </c>
      <c r="J1881" s="17" t="s">
        <v>535</v>
      </c>
      <c r="K1881" s="17">
        <v>1</v>
      </c>
      <c r="L1881" s="24">
        <v>145130</v>
      </c>
      <c r="M1881" s="20">
        <f t="shared" si="58"/>
        <v>27575</v>
      </c>
      <c r="N1881" s="24">
        <v>806087</v>
      </c>
      <c r="O1881" s="21">
        <f t="shared" si="59"/>
        <v>978792</v>
      </c>
    </row>
    <row r="1882" spans="1:15" s="16" customFormat="1" ht="58" x14ac:dyDescent="0.35">
      <c r="A1882" s="17" t="s">
        <v>353</v>
      </c>
      <c r="B1882" s="17" t="s">
        <v>5682</v>
      </c>
      <c r="C1882" s="17">
        <v>97161</v>
      </c>
      <c r="D1882" s="17" t="s">
        <v>6293</v>
      </c>
      <c r="E1882" s="19">
        <v>197161000068</v>
      </c>
      <c r="F1882" s="19" t="s">
        <v>6294</v>
      </c>
      <c r="G1882" s="19">
        <v>297161000101</v>
      </c>
      <c r="H1882" s="18" t="s">
        <v>6303</v>
      </c>
      <c r="I1882" s="18" t="s">
        <v>6304</v>
      </c>
      <c r="J1882" s="17" t="s">
        <v>535</v>
      </c>
      <c r="K1882" s="17">
        <v>1</v>
      </c>
      <c r="L1882" s="24">
        <v>145130</v>
      </c>
      <c r="M1882" s="20">
        <f t="shared" si="58"/>
        <v>27575</v>
      </c>
      <c r="N1882" s="24">
        <v>806087</v>
      </c>
      <c r="O1882" s="21">
        <f t="shared" si="59"/>
        <v>978792</v>
      </c>
    </row>
    <row r="1883" spans="1:15" s="16" customFormat="1" ht="58" x14ac:dyDescent="0.35">
      <c r="A1883" s="17" t="s">
        <v>353</v>
      </c>
      <c r="B1883" s="17" t="s">
        <v>5682</v>
      </c>
      <c r="C1883" s="17">
        <v>97001</v>
      </c>
      <c r="D1883" s="17" t="s">
        <v>5683</v>
      </c>
      <c r="E1883" s="19">
        <v>297001000520</v>
      </c>
      <c r="F1883" s="19" t="s">
        <v>6309</v>
      </c>
      <c r="G1883" s="19">
        <v>297001000899</v>
      </c>
      <c r="H1883" s="18" t="s">
        <v>6310</v>
      </c>
      <c r="I1883" s="18" t="s">
        <v>1048</v>
      </c>
      <c r="J1883" s="17" t="s">
        <v>535</v>
      </c>
      <c r="K1883" s="17">
        <v>1</v>
      </c>
      <c r="L1883" s="24">
        <v>145130</v>
      </c>
      <c r="M1883" s="20">
        <f t="shared" si="58"/>
        <v>27575</v>
      </c>
      <c r="N1883" s="24">
        <v>806087</v>
      </c>
      <c r="O1883" s="21">
        <f t="shared" si="59"/>
        <v>978792</v>
      </c>
    </row>
    <row r="1884" spans="1:15" s="16" customFormat="1" ht="58" x14ac:dyDescent="0.35">
      <c r="A1884" s="17" t="s">
        <v>353</v>
      </c>
      <c r="B1884" s="17" t="s">
        <v>5682</v>
      </c>
      <c r="C1884" s="17">
        <v>97001</v>
      </c>
      <c r="D1884" s="17" t="s">
        <v>5683</v>
      </c>
      <c r="E1884" s="19">
        <v>297001002107</v>
      </c>
      <c r="F1884" s="19" t="s">
        <v>6314</v>
      </c>
      <c r="G1884" s="19">
        <v>297001001500</v>
      </c>
      <c r="H1884" s="18" t="s">
        <v>6315</v>
      </c>
      <c r="I1884" s="18" t="s">
        <v>6316</v>
      </c>
      <c r="J1884" s="17" t="s">
        <v>535</v>
      </c>
      <c r="K1884" s="17">
        <v>1</v>
      </c>
      <c r="L1884" s="24">
        <v>145130</v>
      </c>
      <c r="M1884" s="20">
        <f t="shared" si="58"/>
        <v>27575</v>
      </c>
      <c r="N1884" s="24">
        <v>840784</v>
      </c>
      <c r="O1884" s="21">
        <f t="shared" si="59"/>
        <v>1013489</v>
      </c>
    </row>
    <row r="1885" spans="1:15" s="16" customFormat="1" ht="58" x14ac:dyDescent="0.35">
      <c r="A1885" s="17" t="s">
        <v>353</v>
      </c>
      <c r="B1885" s="17" t="s">
        <v>5682</v>
      </c>
      <c r="C1885" s="17">
        <v>97511</v>
      </c>
      <c r="D1885" s="17" t="s">
        <v>6319</v>
      </c>
      <c r="E1885" s="19">
        <v>297001002301</v>
      </c>
      <c r="F1885" s="19" t="s">
        <v>6320</v>
      </c>
      <c r="G1885" s="19">
        <v>297001002310</v>
      </c>
      <c r="H1885" s="18" t="s">
        <v>6323</v>
      </c>
      <c r="I1885" s="18" t="s">
        <v>6324</v>
      </c>
      <c r="J1885" s="17" t="s">
        <v>535</v>
      </c>
      <c r="K1885" s="17">
        <v>1</v>
      </c>
      <c r="L1885" s="24">
        <v>145130</v>
      </c>
      <c r="M1885" s="20">
        <f t="shared" si="58"/>
        <v>27575</v>
      </c>
      <c r="N1885" s="24">
        <v>1013333</v>
      </c>
      <c r="O1885" s="21">
        <f t="shared" si="59"/>
        <v>1186038</v>
      </c>
    </row>
    <row r="1886" spans="1:15" s="16" customFormat="1" ht="58" x14ac:dyDescent="0.35">
      <c r="A1886" s="17" t="s">
        <v>353</v>
      </c>
      <c r="B1886" s="17" t="s">
        <v>5682</v>
      </c>
      <c r="C1886" s="17">
        <v>97666</v>
      </c>
      <c r="D1886" s="17" t="s">
        <v>6325</v>
      </c>
      <c r="E1886" s="19">
        <v>297001002051</v>
      </c>
      <c r="F1886" s="19" t="s">
        <v>6326</v>
      </c>
      <c r="G1886" s="19">
        <v>297666000032</v>
      </c>
      <c r="H1886" s="18" t="s">
        <v>6327</v>
      </c>
      <c r="I1886" s="18" t="s">
        <v>6328</v>
      </c>
      <c r="J1886" s="17" t="s">
        <v>535</v>
      </c>
      <c r="K1886" s="17">
        <v>1</v>
      </c>
      <c r="L1886" s="24">
        <v>145130</v>
      </c>
      <c r="M1886" s="20">
        <f t="shared" si="58"/>
        <v>27575</v>
      </c>
      <c r="N1886" s="24">
        <v>720935</v>
      </c>
      <c r="O1886" s="21">
        <f t="shared" si="59"/>
        <v>893640</v>
      </c>
    </row>
    <row r="1887" spans="1:15" s="16" customFormat="1" ht="58" x14ac:dyDescent="0.35">
      <c r="A1887" s="17" t="s">
        <v>353</v>
      </c>
      <c r="B1887" s="17" t="s">
        <v>5682</v>
      </c>
      <c r="C1887" s="17">
        <v>97666</v>
      </c>
      <c r="D1887" s="17" t="s">
        <v>6325</v>
      </c>
      <c r="E1887" s="19">
        <v>297001002051</v>
      </c>
      <c r="F1887" s="19" t="s">
        <v>6326</v>
      </c>
      <c r="G1887" s="19">
        <v>297666002183</v>
      </c>
      <c r="H1887" s="18" t="s">
        <v>6331</v>
      </c>
      <c r="I1887" s="18" t="s">
        <v>6332</v>
      </c>
      <c r="J1887" s="17" t="s">
        <v>535</v>
      </c>
      <c r="K1887" s="17">
        <v>1</v>
      </c>
      <c r="L1887" s="24">
        <v>145130</v>
      </c>
      <c r="M1887" s="20">
        <f t="shared" si="58"/>
        <v>27575</v>
      </c>
      <c r="N1887" s="24">
        <v>720935</v>
      </c>
      <c r="O1887" s="21">
        <f t="shared" si="59"/>
        <v>893640</v>
      </c>
    </row>
    <row r="1888" spans="1:15" s="16" customFormat="1" ht="58" x14ac:dyDescent="0.35">
      <c r="A1888" s="17" t="s">
        <v>353</v>
      </c>
      <c r="B1888" s="17" t="s">
        <v>5682</v>
      </c>
      <c r="C1888" s="17">
        <v>97889</v>
      </c>
      <c r="D1888" s="17" t="s">
        <v>6335</v>
      </c>
      <c r="E1888" s="19">
        <v>297001002115</v>
      </c>
      <c r="F1888" s="19" t="s">
        <v>6336</v>
      </c>
      <c r="G1888" s="19">
        <v>297889000077</v>
      </c>
      <c r="H1888" s="18" t="s">
        <v>6337</v>
      </c>
      <c r="I1888" s="18" t="s">
        <v>6338</v>
      </c>
      <c r="J1888" s="17" t="s">
        <v>535</v>
      </c>
      <c r="K1888" s="17">
        <v>1</v>
      </c>
      <c r="L1888" s="24">
        <v>145130</v>
      </c>
      <c r="M1888" s="20">
        <f t="shared" si="58"/>
        <v>27575</v>
      </c>
      <c r="N1888" s="24">
        <v>720935</v>
      </c>
      <c r="O1888" s="21">
        <f t="shared" si="59"/>
        <v>893640</v>
      </c>
    </row>
    <row r="1889" spans="1:15" s="16" customFormat="1" ht="58" x14ac:dyDescent="0.35">
      <c r="A1889" s="17" t="s">
        <v>353</v>
      </c>
      <c r="B1889" s="17" t="s">
        <v>5682</v>
      </c>
      <c r="C1889" s="17">
        <v>97889</v>
      </c>
      <c r="D1889" s="17" t="s">
        <v>6335</v>
      </c>
      <c r="E1889" s="19">
        <v>297001002115</v>
      </c>
      <c r="F1889" s="19" t="s">
        <v>6336</v>
      </c>
      <c r="G1889" s="19">
        <v>297889000093</v>
      </c>
      <c r="H1889" s="18" t="s">
        <v>6339</v>
      </c>
      <c r="I1889" s="18" t="s">
        <v>6340</v>
      </c>
      <c r="J1889" s="17" t="s">
        <v>535</v>
      </c>
      <c r="K1889" s="17">
        <v>1</v>
      </c>
      <c r="L1889" s="24">
        <v>145130</v>
      </c>
      <c r="M1889" s="20">
        <f t="shared" si="58"/>
        <v>27575</v>
      </c>
      <c r="N1889" s="24">
        <v>720935</v>
      </c>
      <c r="O1889" s="21">
        <f t="shared" si="59"/>
        <v>893640</v>
      </c>
    </row>
    <row r="1890" spans="1:15" s="16" customFormat="1" ht="58" x14ac:dyDescent="0.35">
      <c r="A1890" s="17" t="s">
        <v>353</v>
      </c>
      <c r="B1890" s="17" t="s">
        <v>4236</v>
      </c>
      <c r="C1890" s="17">
        <v>13160</v>
      </c>
      <c r="D1890" s="17" t="s">
        <v>6406</v>
      </c>
      <c r="E1890" s="19">
        <v>213160000060</v>
      </c>
      <c r="F1890" s="19" t="s">
        <v>6407</v>
      </c>
      <c r="G1890" s="19">
        <v>213670000641</v>
      </c>
      <c r="H1890" s="18" t="s">
        <v>6408</v>
      </c>
      <c r="I1890" s="18" t="s">
        <v>6409</v>
      </c>
      <c r="J1890" s="17" t="s">
        <v>535</v>
      </c>
      <c r="K1890" s="17">
        <v>1</v>
      </c>
      <c r="L1890" s="24">
        <v>145130</v>
      </c>
      <c r="M1890" s="20">
        <f t="shared" si="58"/>
        <v>27575</v>
      </c>
      <c r="N1890" s="24">
        <v>709618</v>
      </c>
      <c r="O1890" s="21">
        <f t="shared" si="59"/>
        <v>882323</v>
      </c>
    </row>
    <row r="1891" spans="1:15" s="16" customFormat="1" ht="58" x14ac:dyDescent="0.35">
      <c r="A1891" s="17" t="s">
        <v>353</v>
      </c>
      <c r="B1891" s="17" t="s">
        <v>9185</v>
      </c>
      <c r="C1891" s="17">
        <v>18410</v>
      </c>
      <c r="D1891" s="17" t="s">
        <v>6058</v>
      </c>
      <c r="E1891" s="19">
        <v>283410000557</v>
      </c>
      <c r="F1891" s="19" t="s">
        <v>2832</v>
      </c>
      <c r="G1891" s="19">
        <v>283410000298</v>
      </c>
      <c r="H1891" s="18" t="s">
        <v>992</v>
      </c>
      <c r="I1891" s="18" t="s">
        <v>6410</v>
      </c>
      <c r="J1891" s="17" t="s">
        <v>535</v>
      </c>
      <c r="K1891" s="17">
        <v>1</v>
      </c>
      <c r="L1891" s="24">
        <v>145130</v>
      </c>
      <c r="M1891" s="20">
        <f t="shared" si="58"/>
        <v>27575</v>
      </c>
      <c r="N1891" s="24">
        <v>709618</v>
      </c>
      <c r="O1891" s="21">
        <f t="shared" si="59"/>
        <v>882323</v>
      </c>
    </row>
    <row r="1892" spans="1:15" s="16" customFormat="1" ht="58" x14ac:dyDescent="0.35">
      <c r="A1892" s="17" t="s">
        <v>353</v>
      </c>
      <c r="B1892" s="17" t="s">
        <v>9185</v>
      </c>
      <c r="C1892" s="17">
        <v>18592</v>
      </c>
      <c r="D1892" s="17" t="s">
        <v>5917</v>
      </c>
      <c r="E1892" s="19">
        <v>283592002011</v>
      </c>
      <c r="F1892" s="19" t="s">
        <v>5918</v>
      </c>
      <c r="G1892" s="19">
        <v>283592000565</v>
      </c>
      <c r="H1892" s="18" t="s">
        <v>3612</v>
      </c>
      <c r="I1892" s="18" t="s">
        <v>5920</v>
      </c>
      <c r="J1892" s="17" t="s">
        <v>535</v>
      </c>
      <c r="K1892" s="17">
        <v>1</v>
      </c>
      <c r="L1892" s="24">
        <v>145130</v>
      </c>
      <c r="M1892" s="20">
        <f t="shared" si="58"/>
        <v>27575</v>
      </c>
      <c r="N1892" s="24">
        <v>720935</v>
      </c>
      <c r="O1892" s="21">
        <f t="shared" si="59"/>
        <v>893640</v>
      </c>
    </row>
    <row r="1893" spans="1:15" s="16" customFormat="1" ht="58" x14ac:dyDescent="0.35">
      <c r="A1893" s="17" t="s">
        <v>353</v>
      </c>
      <c r="B1893" s="17" t="s">
        <v>9181</v>
      </c>
      <c r="C1893" s="17">
        <v>44847</v>
      </c>
      <c r="D1893" s="17" t="s">
        <v>4424</v>
      </c>
      <c r="E1893" s="19">
        <v>244847003126</v>
      </c>
      <c r="F1893" s="19" t="s">
        <v>6434</v>
      </c>
      <c r="G1893" s="19">
        <v>244847003961</v>
      </c>
      <c r="H1893" s="18" t="s">
        <v>6435</v>
      </c>
      <c r="I1893" s="18" t="s">
        <v>6436</v>
      </c>
      <c r="J1893" s="17" t="s">
        <v>535</v>
      </c>
      <c r="K1893" s="17">
        <v>1</v>
      </c>
      <c r="L1893" s="24">
        <v>145130</v>
      </c>
      <c r="M1893" s="20">
        <f t="shared" si="58"/>
        <v>27575</v>
      </c>
      <c r="N1893" s="24">
        <v>720935</v>
      </c>
      <c r="O1893" s="21">
        <f t="shared" si="59"/>
        <v>893640</v>
      </c>
    </row>
    <row r="1894" spans="1:15" s="16" customFormat="1" ht="58" x14ac:dyDescent="0.35">
      <c r="A1894" s="17" t="s">
        <v>353</v>
      </c>
      <c r="B1894" s="17" t="s">
        <v>4241</v>
      </c>
      <c r="C1894" s="17">
        <v>86760</v>
      </c>
      <c r="D1894" s="17" t="s">
        <v>6456</v>
      </c>
      <c r="E1894" s="19">
        <v>486760000043</v>
      </c>
      <c r="F1894" s="19" t="s">
        <v>6457</v>
      </c>
      <c r="G1894" s="19">
        <v>486760000043</v>
      </c>
      <c r="H1894" s="18" t="s">
        <v>6458</v>
      </c>
      <c r="I1894" s="18" t="s">
        <v>6459</v>
      </c>
      <c r="J1894" s="17" t="s">
        <v>535</v>
      </c>
      <c r="K1894" s="17">
        <v>1</v>
      </c>
      <c r="L1894" s="24">
        <v>145130</v>
      </c>
      <c r="M1894" s="20">
        <f t="shared" si="58"/>
        <v>27575</v>
      </c>
      <c r="N1894" s="24">
        <v>642026</v>
      </c>
      <c r="O1894" s="21">
        <f t="shared" si="59"/>
        <v>814731</v>
      </c>
    </row>
    <row r="1895" spans="1:15" s="16" customFormat="1" ht="58" x14ac:dyDescent="0.35">
      <c r="A1895" s="17" t="s">
        <v>353</v>
      </c>
      <c r="B1895" s="17" t="s">
        <v>4411</v>
      </c>
      <c r="C1895" s="17">
        <v>68669</v>
      </c>
      <c r="D1895" s="17" t="s">
        <v>5096</v>
      </c>
      <c r="E1895" s="19">
        <v>168669000438</v>
      </c>
      <c r="F1895" s="19" t="s">
        <v>6466</v>
      </c>
      <c r="G1895" s="19">
        <v>268669000724</v>
      </c>
      <c r="H1895" s="18" t="s">
        <v>4279</v>
      </c>
      <c r="I1895" s="18" t="s">
        <v>6467</v>
      </c>
      <c r="J1895" s="17" t="s">
        <v>535</v>
      </c>
      <c r="K1895" s="17">
        <v>1</v>
      </c>
      <c r="L1895" s="24">
        <v>145130</v>
      </c>
      <c r="M1895" s="20">
        <f t="shared" si="58"/>
        <v>27575</v>
      </c>
      <c r="N1895" s="24">
        <v>848652</v>
      </c>
      <c r="O1895" s="21">
        <f t="shared" si="59"/>
        <v>1021357</v>
      </c>
    </row>
    <row r="1896" spans="1:15" s="16" customFormat="1" ht="58" x14ac:dyDescent="0.35">
      <c r="A1896" s="17" t="s">
        <v>353</v>
      </c>
      <c r="B1896" s="17" t="s">
        <v>5682</v>
      </c>
      <c r="C1896" s="17">
        <v>97161</v>
      </c>
      <c r="D1896" s="17" t="s">
        <v>6293</v>
      </c>
      <c r="E1896" s="19">
        <v>197161000068</v>
      </c>
      <c r="F1896" s="19" t="s">
        <v>6294</v>
      </c>
      <c r="G1896" s="19">
        <v>297161000071</v>
      </c>
      <c r="H1896" s="18" t="s">
        <v>6471</v>
      </c>
      <c r="I1896" s="18" t="s">
        <v>6472</v>
      </c>
      <c r="J1896" s="17" t="s">
        <v>535</v>
      </c>
      <c r="K1896" s="17">
        <v>1</v>
      </c>
      <c r="L1896" s="24">
        <v>145130</v>
      </c>
      <c r="M1896" s="20">
        <f t="shared" si="58"/>
        <v>27575</v>
      </c>
      <c r="N1896" s="24">
        <v>720935</v>
      </c>
      <c r="O1896" s="21">
        <f t="shared" si="59"/>
        <v>893640</v>
      </c>
    </row>
    <row r="1897" spans="1:15" s="16" customFormat="1" ht="58" x14ac:dyDescent="0.35">
      <c r="A1897" s="17" t="s">
        <v>353</v>
      </c>
      <c r="B1897" s="17" t="s">
        <v>5682</v>
      </c>
      <c r="C1897" s="17">
        <v>97511</v>
      </c>
      <c r="D1897" s="17" t="s">
        <v>6319</v>
      </c>
      <c r="E1897" s="19">
        <v>297001001879</v>
      </c>
      <c r="F1897" s="19" t="s">
        <v>6473</v>
      </c>
      <c r="G1897" s="19">
        <v>297001001895</v>
      </c>
      <c r="H1897" s="18" t="s">
        <v>6475</v>
      </c>
      <c r="I1897" s="18" t="s">
        <v>6332</v>
      </c>
      <c r="J1897" s="17" t="s">
        <v>535</v>
      </c>
      <c r="K1897" s="17">
        <v>1</v>
      </c>
      <c r="L1897" s="24">
        <v>145130</v>
      </c>
      <c r="M1897" s="20">
        <f t="shared" si="58"/>
        <v>27575</v>
      </c>
      <c r="N1897" s="24">
        <v>720935</v>
      </c>
      <c r="O1897" s="21">
        <f t="shared" si="59"/>
        <v>893640</v>
      </c>
    </row>
    <row r="1898" spans="1:15" s="16" customFormat="1" ht="58" x14ac:dyDescent="0.35">
      <c r="A1898" s="17" t="s">
        <v>353</v>
      </c>
      <c r="B1898" s="17" t="s">
        <v>5682</v>
      </c>
      <c r="C1898" s="17">
        <v>97511</v>
      </c>
      <c r="D1898" s="17" t="s">
        <v>6319</v>
      </c>
      <c r="E1898" s="19">
        <v>297001001879</v>
      </c>
      <c r="F1898" s="19" t="s">
        <v>6473</v>
      </c>
      <c r="G1898" s="19">
        <v>297001002239</v>
      </c>
      <c r="H1898" s="18" t="s">
        <v>6477</v>
      </c>
      <c r="I1898" s="18" t="s">
        <v>6478</v>
      </c>
      <c r="J1898" s="17" t="s">
        <v>535</v>
      </c>
      <c r="K1898" s="17">
        <v>1</v>
      </c>
      <c r="L1898" s="24">
        <v>145130</v>
      </c>
      <c r="M1898" s="20">
        <f t="shared" si="58"/>
        <v>27575</v>
      </c>
      <c r="N1898" s="24">
        <v>720935</v>
      </c>
      <c r="O1898" s="21">
        <f t="shared" si="59"/>
        <v>893640</v>
      </c>
    </row>
    <row r="1899" spans="1:15" s="16" customFormat="1" ht="58" x14ac:dyDescent="0.35">
      <c r="A1899" s="17" t="s">
        <v>353</v>
      </c>
      <c r="B1899" s="17" t="s">
        <v>5682</v>
      </c>
      <c r="C1899" s="17">
        <v>97511</v>
      </c>
      <c r="D1899" s="17" t="s">
        <v>6319</v>
      </c>
      <c r="E1899" s="19">
        <v>297001001879</v>
      </c>
      <c r="F1899" s="19" t="s">
        <v>6473</v>
      </c>
      <c r="G1899" s="19">
        <v>297511000010</v>
      </c>
      <c r="H1899" s="18" t="s">
        <v>6480</v>
      </c>
      <c r="I1899" s="18" t="s">
        <v>6481</v>
      </c>
      <c r="J1899" s="17" t="s">
        <v>535</v>
      </c>
      <c r="K1899" s="17">
        <v>1</v>
      </c>
      <c r="L1899" s="24">
        <v>145130</v>
      </c>
      <c r="M1899" s="20">
        <f t="shared" si="58"/>
        <v>27575</v>
      </c>
      <c r="N1899" s="24">
        <v>720935</v>
      </c>
      <c r="O1899" s="21">
        <f t="shared" si="59"/>
        <v>893640</v>
      </c>
    </row>
    <row r="1900" spans="1:15" s="16" customFormat="1" ht="58" x14ac:dyDescent="0.35">
      <c r="A1900" s="17" t="s">
        <v>353</v>
      </c>
      <c r="B1900" s="17" t="s">
        <v>5682</v>
      </c>
      <c r="C1900" s="17">
        <v>97511</v>
      </c>
      <c r="D1900" s="17" t="s">
        <v>6319</v>
      </c>
      <c r="E1900" s="19">
        <v>297001002301</v>
      </c>
      <c r="F1900" s="19" t="s">
        <v>6320</v>
      </c>
      <c r="G1900" s="19">
        <v>297001002425</v>
      </c>
      <c r="H1900" s="18" t="s">
        <v>6484</v>
      </c>
      <c r="I1900" s="18" t="s">
        <v>6485</v>
      </c>
      <c r="J1900" s="17" t="s">
        <v>535</v>
      </c>
      <c r="K1900" s="17">
        <v>1</v>
      </c>
      <c r="L1900" s="24">
        <v>145130</v>
      </c>
      <c r="M1900" s="20">
        <f t="shared" si="58"/>
        <v>27575</v>
      </c>
      <c r="N1900" s="24">
        <v>720935</v>
      </c>
      <c r="O1900" s="21">
        <f t="shared" si="59"/>
        <v>893640</v>
      </c>
    </row>
    <row r="1901" spans="1:15" ht="58" x14ac:dyDescent="0.35">
      <c r="A1901" s="17" t="s">
        <v>353</v>
      </c>
      <c r="B1901" s="2" t="s">
        <v>5682</v>
      </c>
      <c r="C1901" s="1">
        <v>97889</v>
      </c>
      <c r="D1901" s="1" t="s">
        <v>6335</v>
      </c>
      <c r="E1901" s="4">
        <v>297001002115</v>
      </c>
      <c r="F1901" s="2" t="s">
        <v>6336</v>
      </c>
      <c r="G1901" s="4">
        <v>297001000481</v>
      </c>
      <c r="H1901" s="2" t="s">
        <v>6486</v>
      </c>
      <c r="I1901" s="2" t="s">
        <v>6487</v>
      </c>
      <c r="J1901" s="5" t="s">
        <v>535</v>
      </c>
      <c r="K1901" s="5">
        <v>1</v>
      </c>
      <c r="L1901" s="24">
        <v>145130</v>
      </c>
      <c r="M1901" s="20">
        <f t="shared" si="58"/>
        <v>27575</v>
      </c>
      <c r="N1901" s="24">
        <v>720935</v>
      </c>
      <c r="O1901" s="21">
        <f t="shared" si="59"/>
        <v>893640</v>
      </c>
    </row>
    <row r="1902" spans="1:15" x14ac:dyDescent="0.35">
      <c r="A1902" s="2" t="s">
        <v>381</v>
      </c>
      <c r="B1902" s="2" t="s">
        <v>872</v>
      </c>
      <c r="C1902" s="1">
        <v>68320</v>
      </c>
      <c r="D1902" s="1" t="s">
        <v>886</v>
      </c>
      <c r="E1902" s="4">
        <v>168320000015</v>
      </c>
      <c r="F1902" s="2" t="s">
        <v>887</v>
      </c>
      <c r="G1902" s="4">
        <v>168320000015</v>
      </c>
      <c r="H1902" s="2" t="s">
        <v>888</v>
      </c>
      <c r="I1902" s="2" t="s">
        <v>889</v>
      </c>
      <c r="J1902" s="5" t="s">
        <v>523</v>
      </c>
      <c r="K1902" s="5">
        <v>1</v>
      </c>
      <c r="L1902" s="24">
        <v>145130</v>
      </c>
      <c r="M1902" s="20">
        <f t="shared" si="58"/>
        <v>27575</v>
      </c>
      <c r="N1902" s="24">
        <v>720935</v>
      </c>
      <c r="O1902" s="21">
        <f t="shared" si="59"/>
        <v>893640</v>
      </c>
    </row>
    <row r="1903" spans="1:15" x14ac:dyDescent="0.35">
      <c r="A1903" s="2" t="s">
        <v>381</v>
      </c>
      <c r="B1903" s="2" t="s">
        <v>872</v>
      </c>
      <c r="C1903" s="1">
        <v>68432</v>
      </c>
      <c r="D1903" s="1" t="s">
        <v>890</v>
      </c>
      <c r="E1903" s="4">
        <v>168432000361</v>
      </c>
      <c r="F1903" s="2" t="s">
        <v>891</v>
      </c>
      <c r="G1903" s="4">
        <v>168432000361</v>
      </c>
      <c r="H1903" s="2" t="s">
        <v>892</v>
      </c>
      <c r="I1903" s="2" t="s">
        <v>893</v>
      </c>
      <c r="J1903" s="5" t="s">
        <v>523</v>
      </c>
      <c r="K1903" s="5">
        <v>1</v>
      </c>
      <c r="L1903" s="24">
        <v>145130</v>
      </c>
      <c r="M1903" s="20">
        <f t="shared" si="58"/>
        <v>27575</v>
      </c>
      <c r="N1903" s="24">
        <v>720935</v>
      </c>
      <c r="O1903" s="21">
        <f t="shared" si="59"/>
        <v>893640</v>
      </c>
    </row>
    <row r="1904" spans="1:15" x14ac:dyDescent="0.35">
      <c r="A1904" s="2" t="s">
        <v>381</v>
      </c>
      <c r="B1904" s="2" t="s">
        <v>872</v>
      </c>
      <c r="C1904" s="1">
        <v>68572</v>
      </c>
      <c r="D1904" s="1" t="s">
        <v>899</v>
      </c>
      <c r="E1904" s="4">
        <v>168572000417</v>
      </c>
      <c r="F1904" s="2" t="s">
        <v>900</v>
      </c>
      <c r="G1904" s="4">
        <v>168572000417</v>
      </c>
      <c r="H1904" s="2" t="s">
        <v>900</v>
      </c>
      <c r="I1904" s="2" t="s">
        <v>901</v>
      </c>
      <c r="J1904" s="5" t="s">
        <v>523</v>
      </c>
      <c r="K1904" s="5">
        <v>1</v>
      </c>
      <c r="L1904" s="24">
        <v>145130</v>
      </c>
      <c r="M1904" s="20">
        <f t="shared" si="58"/>
        <v>27575</v>
      </c>
      <c r="N1904" s="24">
        <v>720935</v>
      </c>
      <c r="O1904" s="21">
        <f t="shared" si="59"/>
        <v>893640</v>
      </c>
    </row>
    <row r="1905" spans="1:15" x14ac:dyDescent="0.35">
      <c r="A1905" s="2" t="s">
        <v>381</v>
      </c>
      <c r="B1905" s="2" t="s">
        <v>791</v>
      </c>
      <c r="C1905" s="1">
        <v>41306</v>
      </c>
      <c r="D1905" s="1" t="s">
        <v>3332</v>
      </c>
      <c r="E1905" s="4">
        <v>241306000044</v>
      </c>
      <c r="F1905" s="2" t="s">
        <v>3333</v>
      </c>
      <c r="G1905" s="4">
        <v>241306000044</v>
      </c>
      <c r="H1905" s="2" t="s">
        <v>794</v>
      </c>
      <c r="I1905" s="2" t="s">
        <v>3334</v>
      </c>
      <c r="J1905" s="5" t="s">
        <v>535</v>
      </c>
      <c r="K1905" s="5">
        <v>1</v>
      </c>
      <c r="L1905" s="24">
        <v>145130</v>
      </c>
      <c r="M1905" s="20">
        <f t="shared" si="58"/>
        <v>27575</v>
      </c>
      <c r="N1905" s="24">
        <v>720935</v>
      </c>
      <c r="O1905" s="21">
        <f t="shared" si="59"/>
        <v>893640</v>
      </c>
    </row>
    <row r="1906" spans="1:15" x14ac:dyDescent="0.35">
      <c r="A1906" s="2" t="s">
        <v>381</v>
      </c>
      <c r="B1906" s="2" t="s">
        <v>4251</v>
      </c>
      <c r="C1906" s="1">
        <v>85430</v>
      </c>
      <c r="D1906" s="1" t="s">
        <v>4575</v>
      </c>
      <c r="E1906" s="4">
        <v>285430000866</v>
      </c>
      <c r="F1906" s="2" t="s">
        <v>4576</v>
      </c>
      <c r="G1906" s="4">
        <v>285430000866</v>
      </c>
      <c r="H1906" s="2" t="s">
        <v>4577</v>
      </c>
      <c r="I1906" s="2" t="s">
        <v>4578</v>
      </c>
      <c r="J1906" s="5" t="s">
        <v>535</v>
      </c>
      <c r="K1906" s="5">
        <v>1</v>
      </c>
      <c r="L1906" s="24">
        <v>145130</v>
      </c>
      <c r="M1906" s="20">
        <f t="shared" si="58"/>
        <v>27575</v>
      </c>
      <c r="N1906" s="24">
        <v>720935</v>
      </c>
      <c r="O1906" s="21">
        <f t="shared" si="59"/>
        <v>893640</v>
      </c>
    </row>
    <row r="1907" spans="1:15" x14ac:dyDescent="0.35">
      <c r="A1907" s="2" t="s">
        <v>381</v>
      </c>
      <c r="B1907" s="2" t="s">
        <v>4251</v>
      </c>
      <c r="C1907" s="1">
        <v>85430</v>
      </c>
      <c r="D1907" s="1" t="s">
        <v>4575</v>
      </c>
      <c r="E1907" s="4">
        <v>285430000378</v>
      </c>
      <c r="F1907" s="2" t="s">
        <v>4588</v>
      </c>
      <c r="G1907" s="4">
        <v>285430000378</v>
      </c>
      <c r="H1907" s="2" t="s">
        <v>4589</v>
      </c>
      <c r="I1907" s="2" t="s">
        <v>4590</v>
      </c>
      <c r="J1907" s="5" t="s">
        <v>535</v>
      </c>
      <c r="K1907" s="5">
        <v>1</v>
      </c>
      <c r="L1907" s="24">
        <v>145130</v>
      </c>
      <c r="M1907" s="20">
        <f t="shared" si="58"/>
        <v>27575</v>
      </c>
      <c r="N1907" s="24">
        <v>720935</v>
      </c>
      <c r="O1907" s="21">
        <f t="shared" si="59"/>
        <v>893640</v>
      </c>
    </row>
    <row r="1908" spans="1:15" x14ac:dyDescent="0.35">
      <c r="A1908" s="2" t="s">
        <v>381</v>
      </c>
      <c r="B1908" s="2" t="s">
        <v>4251</v>
      </c>
      <c r="C1908" s="1">
        <v>85139</v>
      </c>
      <c r="D1908" s="1" t="s">
        <v>4696</v>
      </c>
      <c r="E1908" s="4">
        <v>285139000565</v>
      </c>
      <c r="F1908" s="2" t="s">
        <v>4697</v>
      </c>
      <c r="G1908" s="4">
        <v>285139000565</v>
      </c>
      <c r="H1908" s="2" t="s">
        <v>4698</v>
      </c>
      <c r="I1908" s="2" t="s">
        <v>4699</v>
      </c>
      <c r="J1908" s="5" t="s">
        <v>535</v>
      </c>
      <c r="K1908" s="5">
        <v>1</v>
      </c>
      <c r="L1908" s="24">
        <v>145130</v>
      </c>
      <c r="M1908" s="20">
        <f t="shared" si="58"/>
        <v>27575</v>
      </c>
      <c r="N1908" s="24">
        <v>720935</v>
      </c>
      <c r="O1908" s="21">
        <f t="shared" si="59"/>
        <v>893640</v>
      </c>
    </row>
    <row r="1909" spans="1:15" x14ac:dyDescent="0.35">
      <c r="A1909" s="2" t="s">
        <v>381</v>
      </c>
      <c r="B1909" s="2" t="s">
        <v>4214</v>
      </c>
      <c r="C1909" s="1">
        <v>41615</v>
      </c>
      <c r="D1909" s="1" t="s">
        <v>4840</v>
      </c>
      <c r="E1909" s="4">
        <v>241615000075</v>
      </c>
      <c r="F1909" s="2" t="s">
        <v>5053</v>
      </c>
      <c r="G1909" s="4">
        <v>241615000075</v>
      </c>
      <c r="H1909" s="2" t="s">
        <v>5054</v>
      </c>
      <c r="I1909" s="2" t="s">
        <v>5055</v>
      </c>
      <c r="J1909" s="5" t="s">
        <v>535</v>
      </c>
      <c r="K1909" s="5">
        <v>1</v>
      </c>
      <c r="L1909" s="24">
        <v>145130</v>
      </c>
      <c r="M1909" s="20">
        <f t="shared" si="58"/>
        <v>27575</v>
      </c>
      <c r="N1909" s="24">
        <v>720935</v>
      </c>
      <c r="O1909" s="21">
        <f t="shared" si="59"/>
        <v>893640</v>
      </c>
    </row>
    <row r="1910" spans="1:15" x14ac:dyDescent="0.35">
      <c r="A1910" s="2" t="s">
        <v>381</v>
      </c>
      <c r="B1910" s="2" t="s">
        <v>4411</v>
      </c>
      <c r="C1910" s="1">
        <v>68385</v>
      </c>
      <c r="D1910" s="1" t="s">
        <v>5486</v>
      </c>
      <c r="E1910" s="4">
        <v>268385000327</v>
      </c>
      <c r="F1910" s="2" t="s">
        <v>5487</v>
      </c>
      <c r="G1910" s="4">
        <v>268385000327</v>
      </c>
      <c r="H1910" s="2" t="s">
        <v>5487</v>
      </c>
      <c r="I1910" s="2" t="s">
        <v>5488</v>
      </c>
      <c r="J1910" s="5" t="s">
        <v>535</v>
      </c>
      <c r="K1910" s="5">
        <v>1</v>
      </c>
      <c r="L1910" s="24">
        <v>145130</v>
      </c>
      <c r="M1910" s="20">
        <f t="shared" si="58"/>
        <v>27575</v>
      </c>
      <c r="N1910" s="24">
        <v>720935</v>
      </c>
      <c r="O1910" s="21">
        <f t="shared" si="59"/>
        <v>893640</v>
      </c>
    </row>
    <row r="1911" spans="1:15" x14ac:dyDescent="0.35">
      <c r="A1911" s="2" t="s">
        <v>381</v>
      </c>
      <c r="B1911" s="2" t="s">
        <v>9185</v>
      </c>
      <c r="C1911" s="1">
        <v>18753</v>
      </c>
      <c r="D1911" s="1" t="s">
        <v>5803</v>
      </c>
      <c r="E1911" s="4">
        <v>283753001541</v>
      </c>
      <c r="F1911" s="2" t="s">
        <v>5975</v>
      </c>
      <c r="G1911" s="4">
        <v>283753001541</v>
      </c>
      <c r="H1911" s="2" t="s">
        <v>5976</v>
      </c>
      <c r="I1911" s="2" t="s">
        <v>5977</v>
      </c>
      <c r="J1911" s="5" t="s">
        <v>535</v>
      </c>
      <c r="K1911" s="5">
        <v>1</v>
      </c>
      <c r="L1911" s="24">
        <v>145130</v>
      </c>
      <c r="M1911" s="20">
        <f t="shared" si="58"/>
        <v>27575</v>
      </c>
      <c r="N1911" s="24">
        <v>720935</v>
      </c>
      <c r="O1911" s="21">
        <f t="shared" si="59"/>
        <v>893640</v>
      </c>
    </row>
    <row r="1912" spans="1:15" x14ac:dyDescent="0.35">
      <c r="A1912" s="2" t="s">
        <v>381</v>
      </c>
      <c r="B1912" s="2" t="s">
        <v>9185</v>
      </c>
      <c r="C1912" s="1">
        <v>18753</v>
      </c>
      <c r="D1912" s="1" t="s">
        <v>5803</v>
      </c>
      <c r="E1912" s="4">
        <v>218753000211</v>
      </c>
      <c r="F1912" s="2" t="s">
        <v>5978</v>
      </c>
      <c r="G1912" s="4">
        <v>218753000211</v>
      </c>
      <c r="H1912" s="2" t="s">
        <v>1707</v>
      </c>
      <c r="I1912" s="2" t="s">
        <v>1272</v>
      </c>
      <c r="J1912" s="5" t="s">
        <v>535</v>
      </c>
      <c r="K1912" s="5">
        <v>1</v>
      </c>
      <c r="L1912" s="24">
        <v>145130</v>
      </c>
      <c r="M1912" s="20">
        <f t="shared" si="58"/>
        <v>27575</v>
      </c>
      <c r="N1912" s="24">
        <v>720935</v>
      </c>
      <c r="O1912" s="21">
        <f t="shared" si="59"/>
        <v>893640</v>
      </c>
    </row>
    <row r="1913" spans="1:15" x14ac:dyDescent="0.35">
      <c r="A1913" s="2" t="s">
        <v>381</v>
      </c>
      <c r="B1913" s="2" t="s">
        <v>9185</v>
      </c>
      <c r="C1913" s="1">
        <v>18753</v>
      </c>
      <c r="D1913" s="1" t="s">
        <v>5803</v>
      </c>
      <c r="E1913" s="4">
        <v>283753001125</v>
      </c>
      <c r="F1913" s="2" t="s">
        <v>6040</v>
      </c>
      <c r="G1913" s="4">
        <v>283753001125</v>
      </c>
      <c r="H1913" s="2" t="s">
        <v>6041</v>
      </c>
      <c r="I1913" s="2" t="s">
        <v>6042</v>
      </c>
      <c r="J1913" s="5" t="s">
        <v>535</v>
      </c>
      <c r="K1913" s="5">
        <v>1</v>
      </c>
      <c r="L1913" s="24">
        <v>145130</v>
      </c>
      <c r="M1913" s="20">
        <f t="shared" si="58"/>
        <v>27575</v>
      </c>
      <c r="N1913" s="24">
        <v>720935</v>
      </c>
      <c r="O1913" s="21">
        <f t="shared" si="59"/>
        <v>893640</v>
      </c>
    </row>
    <row r="1914" spans="1:15" x14ac:dyDescent="0.35">
      <c r="A1914" s="2" t="s">
        <v>381</v>
      </c>
      <c r="B1914" s="2" t="s">
        <v>4236</v>
      </c>
      <c r="C1914" s="1">
        <v>13836</v>
      </c>
      <c r="D1914" s="1" t="s">
        <v>6047</v>
      </c>
      <c r="E1914" s="4">
        <v>113836000071</v>
      </c>
      <c r="F1914" s="2" t="s">
        <v>6048</v>
      </c>
      <c r="G1914" s="4">
        <v>113836000071</v>
      </c>
      <c r="H1914" s="2" t="s">
        <v>6049</v>
      </c>
      <c r="I1914" s="2" t="s">
        <v>6050</v>
      </c>
      <c r="J1914" s="5" t="s">
        <v>523</v>
      </c>
      <c r="K1914" s="5">
        <v>1</v>
      </c>
      <c r="L1914" s="24">
        <v>145130</v>
      </c>
      <c r="M1914" s="20">
        <f t="shared" si="58"/>
        <v>27575</v>
      </c>
      <c r="N1914" s="24">
        <v>720935</v>
      </c>
      <c r="O1914" s="21">
        <f t="shared" si="59"/>
        <v>893640</v>
      </c>
    </row>
    <row r="1915" spans="1:15" x14ac:dyDescent="0.35">
      <c r="A1915" s="2" t="s">
        <v>381</v>
      </c>
      <c r="B1915" s="2" t="s">
        <v>9185</v>
      </c>
      <c r="C1915" s="1">
        <v>18753</v>
      </c>
      <c r="D1915" s="1" t="s">
        <v>5803</v>
      </c>
      <c r="E1915" s="4">
        <v>283753000919</v>
      </c>
      <c r="F1915" s="2" t="s">
        <v>6072</v>
      </c>
      <c r="G1915" s="4">
        <v>283753000919</v>
      </c>
      <c r="H1915" s="2" t="s">
        <v>2821</v>
      </c>
      <c r="I1915" s="2" t="s">
        <v>2822</v>
      </c>
      <c r="J1915" s="5" t="s">
        <v>535</v>
      </c>
      <c r="K1915" s="5">
        <v>1</v>
      </c>
      <c r="L1915" s="24">
        <v>145130</v>
      </c>
      <c r="M1915" s="20">
        <f t="shared" si="58"/>
        <v>27575</v>
      </c>
      <c r="N1915" s="24">
        <v>720935</v>
      </c>
      <c r="O1915" s="21">
        <f t="shared" si="59"/>
        <v>893640</v>
      </c>
    </row>
    <row r="1916" spans="1:15" x14ac:dyDescent="0.35">
      <c r="A1916" s="2" t="s">
        <v>381</v>
      </c>
      <c r="B1916" s="2" t="s">
        <v>9185</v>
      </c>
      <c r="C1916" s="1">
        <v>18785</v>
      </c>
      <c r="D1916" s="1" t="s">
        <v>5818</v>
      </c>
      <c r="E1916" s="4">
        <v>283860001073</v>
      </c>
      <c r="F1916" s="2" t="s">
        <v>6076</v>
      </c>
      <c r="G1916" s="4">
        <v>283860001073</v>
      </c>
      <c r="H1916" s="2" t="s">
        <v>6077</v>
      </c>
      <c r="I1916" s="2" t="s">
        <v>6078</v>
      </c>
      <c r="J1916" s="5" t="s">
        <v>535</v>
      </c>
      <c r="K1916" s="5">
        <v>1</v>
      </c>
      <c r="L1916" s="24">
        <v>145130</v>
      </c>
      <c r="M1916" s="20">
        <f t="shared" si="58"/>
        <v>27575</v>
      </c>
      <c r="N1916" s="24">
        <v>720935</v>
      </c>
      <c r="O1916" s="21">
        <f t="shared" si="59"/>
        <v>893640</v>
      </c>
    </row>
    <row r="1917" spans="1:15" x14ac:dyDescent="0.35">
      <c r="A1917" s="2" t="s">
        <v>381</v>
      </c>
      <c r="B1917" s="2" t="s">
        <v>4251</v>
      </c>
      <c r="C1917" s="1">
        <v>85015</v>
      </c>
      <c r="D1917" s="1" t="s">
        <v>6079</v>
      </c>
      <c r="E1917" s="4">
        <v>185015000104</v>
      </c>
      <c r="F1917" s="2" t="s">
        <v>6080</v>
      </c>
      <c r="G1917" s="4">
        <v>185015000104</v>
      </c>
      <c r="H1917" s="2" t="s">
        <v>6081</v>
      </c>
      <c r="I1917" s="2" t="s">
        <v>6082</v>
      </c>
      <c r="J1917" s="5" t="s">
        <v>523</v>
      </c>
      <c r="K1917" s="5">
        <v>1</v>
      </c>
      <c r="L1917" s="24">
        <v>145130</v>
      </c>
      <c r="M1917" s="20">
        <f t="shared" si="58"/>
        <v>27575</v>
      </c>
      <c r="N1917" s="24">
        <v>720935</v>
      </c>
      <c r="O1917" s="21">
        <f t="shared" si="59"/>
        <v>893640</v>
      </c>
    </row>
    <row r="1918" spans="1:15" x14ac:dyDescent="0.35">
      <c r="A1918" s="2" t="s">
        <v>381</v>
      </c>
      <c r="B1918" s="2" t="s">
        <v>4251</v>
      </c>
      <c r="C1918" s="1">
        <v>85139</v>
      </c>
      <c r="D1918" s="1" t="s">
        <v>4696</v>
      </c>
      <c r="E1918" s="4">
        <v>285139000107</v>
      </c>
      <c r="F1918" s="2" t="s">
        <v>6089</v>
      </c>
      <c r="G1918" s="4">
        <v>285139000107</v>
      </c>
      <c r="H1918" s="2" t="s">
        <v>6090</v>
      </c>
      <c r="I1918" s="2" t="s">
        <v>6091</v>
      </c>
      <c r="J1918" s="5" t="s">
        <v>535</v>
      </c>
      <c r="K1918" s="5">
        <v>1</v>
      </c>
      <c r="L1918" s="24">
        <v>145130</v>
      </c>
      <c r="M1918" s="20">
        <f t="shared" si="58"/>
        <v>27575</v>
      </c>
      <c r="N1918" s="24">
        <v>720935</v>
      </c>
      <c r="O1918" s="21">
        <f t="shared" si="59"/>
        <v>893640</v>
      </c>
    </row>
    <row r="1919" spans="1:15" x14ac:dyDescent="0.35">
      <c r="A1919" s="2" t="s">
        <v>381</v>
      </c>
      <c r="B1919" s="2" t="s">
        <v>4251</v>
      </c>
      <c r="C1919" s="1">
        <v>85139</v>
      </c>
      <c r="D1919" s="1" t="s">
        <v>4696</v>
      </c>
      <c r="E1919" s="4">
        <v>285139000069</v>
      </c>
      <c r="F1919" s="2" t="s">
        <v>6092</v>
      </c>
      <c r="G1919" s="4">
        <v>285139000069</v>
      </c>
      <c r="H1919" s="2" t="s">
        <v>6092</v>
      </c>
      <c r="I1919" s="2" t="s">
        <v>6093</v>
      </c>
      <c r="J1919" s="5" t="s">
        <v>535</v>
      </c>
      <c r="K1919" s="5">
        <v>1</v>
      </c>
      <c r="L1919" s="24">
        <v>145130</v>
      </c>
      <c r="M1919" s="20">
        <f t="shared" si="58"/>
        <v>27575</v>
      </c>
      <c r="N1919" s="24">
        <v>720935</v>
      </c>
      <c r="O1919" s="21">
        <f t="shared" si="59"/>
        <v>893640</v>
      </c>
    </row>
    <row r="1920" spans="1:15" x14ac:dyDescent="0.35">
      <c r="A1920" s="2" t="s">
        <v>381</v>
      </c>
      <c r="B1920" s="2" t="s">
        <v>4251</v>
      </c>
      <c r="C1920" s="1">
        <v>85250</v>
      </c>
      <c r="D1920" s="1" t="s">
        <v>4479</v>
      </c>
      <c r="E1920" s="4">
        <v>285250000671</v>
      </c>
      <c r="F1920" s="2" t="s">
        <v>6104</v>
      </c>
      <c r="G1920" s="4">
        <v>285250000671</v>
      </c>
      <c r="H1920" s="2" t="s">
        <v>6104</v>
      </c>
      <c r="I1920" s="2" t="s">
        <v>6105</v>
      </c>
      <c r="J1920" s="5" t="s">
        <v>535</v>
      </c>
      <c r="K1920" s="5">
        <v>1</v>
      </c>
      <c r="L1920" s="24">
        <v>145130</v>
      </c>
      <c r="M1920" s="20">
        <f t="shared" si="58"/>
        <v>27575</v>
      </c>
      <c r="N1920" s="24">
        <v>720935</v>
      </c>
      <c r="O1920" s="21">
        <f t="shared" si="59"/>
        <v>893640</v>
      </c>
    </row>
    <row r="1921" spans="1:15" x14ac:dyDescent="0.35">
      <c r="A1921" s="2" t="s">
        <v>381</v>
      </c>
      <c r="B1921" s="2" t="s">
        <v>4251</v>
      </c>
      <c r="C1921" s="1">
        <v>85410</v>
      </c>
      <c r="D1921" s="1" t="s">
        <v>4581</v>
      </c>
      <c r="E1921" s="4">
        <v>285410000916</v>
      </c>
      <c r="F1921" s="2" t="s">
        <v>6118</v>
      </c>
      <c r="G1921" s="4">
        <v>285410000916</v>
      </c>
      <c r="H1921" s="2" t="s">
        <v>6119</v>
      </c>
      <c r="I1921" s="2" t="s">
        <v>6120</v>
      </c>
      <c r="J1921" s="5" t="s">
        <v>535</v>
      </c>
      <c r="K1921" s="5">
        <v>1</v>
      </c>
      <c r="L1921" s="24">
        <v>145130</v>
      </c>
      <c r="M1921" s="20">
        <f t="shared" si="58"/>
        <v>27575</v>
      </c>
      <c r="N1921" s="24">
        <v>720935</v>
      </c>
      <c r="O1921" s="21">
        <f t="shared" si="59"/>
        <v>893640</v>
      </c>
    </row>
    <row r="1922" spans="1:15" x14ac:dyDescent="0.35">
      <c r="A1922" s="2" t="s">
        <v>381</v>
      </c>
      <c r="B1922" s="2" t="s">
        <v>4448</v>
      </c>
      <c r="C1922" s="1">
        <v>20710</v>
      </c>
      <c r="D1922" s="1" t="s">
        <v>6138</v>
      </c>
      <c r="E1922" s="4">
        <v>220710000701</v>
      </c>
      <c r="F1922" s="2" t="s">
        <v>6139</v>
      </c>
      <c r="G1922" s="4">
        <v>220710000701</v>
      </c>
      <c r="H1922" s="2" t="s">
        <v>6139</v>
      </c>
      <c r="I1922" s="2" t="s">
        <v>6140</v>
      </c>
      <c r="J1922" s="5" t="s">
        <v>535</v>
      </c>
      <c r="K1922" s="5">
        <v>1</v>
      </c>
      <c r="L1922" s="24">
        <v>145130</v>
      </c>
      <c r="M1922" s="20">
        <f t="shared" si="58"/>
        <v>27575</v>
      </c>
      <c r="N1922" s="24">
        <v>720935</v>
      </c>
      <c r="O1922" s="21">
        <f t="shared" si="59"/>
        <v>893640</v>
      </c>
    </row>
    <row r="1923" spans="1:15" x14ac:dyDescent="0.35">
      <c r="A1923" s="2" t="s">
        <v>381</v>
      </c>
      <c r="B1923" s="2" t="s">
        <v>816</v>
      </c>
      <c r="C1923" s="1">
        <v>50223</v>
      </c>
      <c r="D1923" s="1" t="s">
        <v>6191</v>
      </c>
      <c r="E1923" s="4">
        <v>250223000068</v>
      </c>
      <c r="F1923" s="2" t="s">
        <v>6192</v>
      </c>
      <c r="G1923" s="4">
        <v>250223000068</v>
      </c>
      <c r="H1923" s="2" t="s">
        <v>6193</v>
      </c>
      <c r="I1923" s="2" t="s">
        <v>6194</v>
      </c>
      <c r="J1923" s="5" t="s">
        <v>535</v>
      </c>
      <c r="K1923" s="5">
        <v>1</v>
      </c>
      <c r="L1923" s="24">
        <v>145130</v>
      </c>
      <c r="M1923" s="20">
        <f t="shared" si="58"/>
        <v>27575</v>
      </c>
      <c r="N1923" s="24">
        <v>720935</v>
      </c>
      <c r="O1923" s="21">
        <f t="shared" si="59"/>
        <v>893640</v>
      </c>
    </row>
    <row r="1924" spans="1:15" x14ac:dyDescent="0.35">
      <c r="A1924" s="2" t="s">
        <v>381</v>
      </c>
      <c r="B1924" s="2" t="s">
        <v>816</v>
      </c>
      <c r="C1924" s="1">
        <v>50450</v>
      </c>
      <c r="D1924" s="1" t="s">
        <v>5750</v>
      </c>
      <c r="E1924" s="4">
        <v>150450000011</v>
      </c>
      <c r="F1924" s="2" t="s">
        <v>5751</v>
      </c>
      <c r="G1924" s="4">
        <v>150450000401</v>
      </c>
      <c r="H1924" s="2" t="s">
        <v>6212</v>
      </c>
      <c r="I1924" s="2" t="s">
        <v>6213</v>
      </c>
      <c r="J1924" s="5" t="s">
        <v>523</v>
      </c>
      <c r="K1924" s="5">
        <v>1</v>
      </c>
      <c r="L1924" s="24">
        <v>145130</v>
      </c>
      <c r="M1924" s="20">
        <f t="shared" si="58"/>
        <v>27575</v>
      </c>
      <c r="N1924" s="24">
        <v>720935</v>
      </c>
      <c r="O1924" s="21">
        <f t="shared" si="59"/>
        <v>893640</v>
      </c>
    </row>
    <row r="1925" spans="1:15" x14ac:dyDescent="0.35">
      <c r="A1925" s="2" t="s">
        <v>381</v>
      </c>
      <c r="B1925" s="2" t="s">
        <v>816</v>
      </c>
      <c r="C1925" s="1">
        <v>50573</v>
      </c>
      <c r="D1925" s="1" t="s">
        <v>6214</v>
      </c>
      <c r="E1925" s="4">
        <v>250573000176</v>
      </c>
      <c r="F1925" s="2" t="s">
        <v>6215</v>
      </c>
      <c r="G1925" s="4">
        <v>250573000176</v>
      </c>
      <c r="H1925" s="2" t="s">
        <v>5199</v>
      </c>
      <c r="I1925" s="2" t="s">
        <v>6216</v>
      </c>
      <c r="J1925" s="5" t="s">
        <v>535</v>
      </c>
      <c r="K1925" s="5">
        <v>1</v>
      </c>
      <c r="L1925" s="24">
        <v>145130</v>
      </c>
      <c r="M1925" s="20">
        <f t="shared" si="58"/>
        <v>27575</v>
      </c>
      <c r="N1925" s="24">
        <v>720935</v>
      </c>
      <c r="O1925" s="21">
        <f t="shared" si="59"/>
        <v>893640</v>
      </c>
    </row>
    <row r="1926" spans="1:15" x14ac:dyDescent="0.35">
      <c r="A1926" s="2" t="s">
        <v>381</v>
      </c>
      <c r="B1926" s="2" t="s">
        <v>816</v>
      </c>
      <c r="C1926" s="1">
        <v>50573</v>
      </c>
      <c r="D1926" s="1" t="s">
        <v>6214</v>
      </c>
      <c r="E1926" s="4">
        <v>250573001121</v>
      </c>
      <c r="F1926" s="2" t="s">
        <v>6217</v>
      </c>
      <c r="G1926" s="4">
        <v>250573030725</v>
      </c>
      <c r="H1926" s="2" t="s">
        <v>6218</v>
      </c>
      <c r="I1926" s="2" t="s">
        <v>6219</v>
      </c>
      <c r="J1926" s="5" t="s">
        <v>535</v>
      </c>
      <c r="K1926" s="5">
        <v>1</v>
      </c>
      <c r="L1926" s="24">
        <v>145130</v>
      </c>
      <c r="M1926" s="20">
        <f t="shared" si="58"/>
        <v>27575</v>
      </c>
      <c r="N1926" s="24">
        <v>720935</v>
      </c>
      <c r="O1926" s="21">
        <f t="shared" si="59"/>
        <v>893640</v>
      </c>
    </row>
    <row r="1927" spans="1:15" x14ac:dyDescent="0.35">
      <c r="A1927" s="2" t="s">
        <v>381</v>
      </c>
      <c r="B1927" s="2" t="s">
        <v>816</v>
      </c>
      <c r="C1927" s="1">
        <v>20770</v>
      </c>
      <c r="D1927" s="1" t="s">
        <v>6224</v>
      </c>
      <c r="E1927" s="4">
        <v>250689000645</v>
      </c>
      <c r="F1927" s="2" t="s">
        <v>6228</v>
      </c>
      <c r="G1927" s="4">
        <v>250689001331</v>
      </c>
      <c r="H1927" s="2" t="s">
        <v>6231</v>
      </c>
      <c r="I1927" s="2" t="s">
        <v>6232</v>
      </c>
      <c r="J1927" s="5" t="s">
        <v>535</v>
      </c>
      <c r="K1927" s="5">
        <v>1</v>
      </c>
      <c r="L1927" s="24">
        <v>145130</v>
      </c>
      <c r="M1927" s="20">
        <f t="shared" ref="M1927:M1990" si="60">ROUND(L1927*0.19,0)</f>
        <v>27575</v>
      </c>
      <c r="N1927" s="24">
        <v>720935</v>
      </c>
      <c r="O1927" s="21">
        <f t="shared" ref="O1927:O1990" si="61">+L1927+M1927+N1927</f>
        <v>893640</v>
      </c>
    </row>
    <row r="1928" spans="1:15" x14ac:dyDescent="0.35">
      <c r="A1928" s="2" t="s">
        <v>381</v>
      </c>
      <c r="B1928" s="2" t="s">
        <v>4241</v>
      </c>
      <c r="C1928" s="1">
        <v>86569</v>
      </c>
      <c r="D1928" s="1" t="s">
        <v>6239</v>
      </c>
      <c r="E1928" s="4">
        <v>286568002602</v>
      </c>
      <c r="F1928" s="2" t="s">
        <v>6080</v>
      </c>
      <c r="G1928" s="4">
        <v>286568002602</v>
      </c>
      <c r="H1928" s="2" t="s">
        <v>6240</v>
      </c>
      <c r="I1928" s="2" t="s">
        <v>6241</v>
      </c>
      <c r="J1928" s="5" t="s">
        <v>523</v>
      </c>
      <c r="K1928" s="5">
        <v>1</v>
      </c>
      <c r="L1928" s="24">
        <v>145130</v>
      </c>
      <c r="M1928" s="20">
        <f t="shared" si="60"/>
        <v>27575</v>
      </c>
      <c r="N1928" s="24">
        <v>720935</v>
      </c>
      <c r="O1928" s="21">
        <f t="shared" si="61"/>
        <v>893640</v>
      </c>
    </row>
    <row r="1929" spans="1:15" x14ac:dyDescent="0.35">
      <c r="A1929" s="2" t="s">
        <v>381</v>
      </c>
      <c r="B1929" s="2" t="s">
        <v>4241</v>
      </c>
      <c r="C1929" s="1">
        <v>86757</v>
      </c>
      <c r="D1929" s="1" t="s">
        <v>5424</v>
      </c>
      <c r="E1929" s="4">
        <v>286757000032</v>
      </c>
      <c r="F1929" s="2" t="s">
        <v>6247</v>
      </c>
      <c r="G1929" s="4">
        <v>286757000032</v>
      </c>
      <c r="H1929" s="2" t="s">
        <v>6248</v>
      </c>
      <c r="I1929" s="2" t="s">
        <v>6249</v>
      </c>
      <c r="J1929" s="5" t="s">
        <v>535</v>
      </c>
      <c r="K1929" s="5">
        <v>1</v>
      </c>
      <c r="L1929" s="24">
        <v>145130</v>
      </c>
      <c r="M1929" s="20">
        <f t="shared" si="60"/>
        <v>27575</v>
      </c>
      <c r="N1929" s="24">
        <v>720935</v>
      </c>
      <c r="O1929" s="21">
        <f t="shared" si="61"/>
        <v>893640</v>
      </c>
    </row>
    <row r="1930" spans="1:15" x14ac:dyDescent="0.35">
      <c r="A1930" s="2" t="s">
        <v>381</v>
      </c>
      <c r="B1930" s="2" t="s">
        <v>4241</v>
      </c>
      <c r="C1930" s="1">
        <v>86885</v>
      </c>
      <c r="D1930" s="1" t="s">
        <v>5737</v>
      </c>
      <c r="E1930" s="4">
        <v>286885000739</v>
      </c>
      <c r="F1930" s="2" t="s">
        <v>6259</v>
      </c>
      <c r="G1930" s="4">
        <v>286885000739</v>
      </c>
      <c r="H1930" s="2" t="s">
        <v>6260</v>
      </c>
      <c r="I1930" s="2" t="s">
        <v>6261</v>
      </c>
      <c r="J1930" s="5" t="s">
        <v>535</v>
      </c>
      <c r="K1930" s="5">
        <v>1</v>
      </c>
      <c r="L1930" s="24">
        <v>145130</v>
      </c>
      <c r="M1930" s="20">
        <f t="shared" si="60"/>
        <v>27575</v>
      </c>
      <c r="N1930" s="24">
        <v>720935</v>
      </c>
      <c r="O1930" s="21">
        <f t="shared" si="61"/>
        <v>893640</v>
      </c>
    </row>
    <row r="1931" spans="1:15" x14ac:dyDescent="0.35">
      <c r="A1931" s="2" t="s">
        <v>381</v>
      </c>
      <c r="B1931" s="2" t="s">
        <v>4296</v>
      </c>
      <c r="C1931" s="1">
        <v>73043</v>
      </c>
      <c r="D1931" s="1" t="s">
        <v>6277</v>
      </c>
      <c r="E1931" s="4">
        <v>173043000014</v>
      </c>
      <c r="F1931" s="2" t="s">
        <v>6278</v>
      </c>
      <c r="G1931" s="4">
        <v>273043000710</v>
      </c>
      <c r="H1931" s="2" t="s">
        <v>6279</v>
      </c>
      <c r="I1931" s="2" t="s">
        <v>6280</v>
      </c>
      <c r="J1931" s="5" t="s">
        <v>535</v>
      </c>
      <c r="K1931" s="5">
        <v>1</v>
      </c>
      <c r="L1931" s="24">
        <v>145130</v>
      </c>
      <c r="M1931" s="20">
        <f t="shared" si="60"/>
        <v>27575</v>
      </c>
      <c r="N1931" s="24">
        <v>720935</v>
      </c>
      <c r="O1931" s="21">
        <f t="shared" si="61"/>
        <v>893640</v>
      </c>
    </row>
    <row r="1932" spans="1:15" x14ac:dyDescent="0.35">
      <c r="A1932" s="2" t="s">
        <v>381</v>
      </c>
      <c r="B1932" s="2" t="s">
        <v>4296</v>
      </c>
      <c r="C1932" s="1">
        <v>73622</v>
      </c>
      <c r="D1932" s="1" t="s">
        <v>6285</v>
      </c>
      <c r="E1932" s="4">
        <v>273622000683</v>
      </c>
      <c r="F1932" s="2" t="s">
        <v>6286</v>
      </c>
      <c r="G1932" s="4">
        <v>273622000136</v>
      </c>
      <c r="H1932" s="2" t="s">
        <v>6287</v>
      </c>
      <c r="I1932" s="2" t="s">
        <v>6288</v>
      </c>
      <c r="J1932" s="5" t="s">
        <v>535</v>
      </c>
      <c r="K1932" s="5">
        <v>1</v>
      </c>
      <c r="L1932" s="24">
        <v>145130</v>
      </c>
      <c r="M1932" s="20">
        <f t="shared" si="60"/>
        <v>27575</v>
      </c>
      <c r="N1932" s="24">
        <v>720935</v>
      </c>
      <c r="O1932" s="21">
        <f t="shared" si="61"/>
        <v>893640</v>
      </c>
    </row>
    <row r="1933" spans="1:15" x14ac:dyDescent="0.35">
      <c r="A1933" s="2" t="s">
        <v>381</v>
      </c>
      <c r="B1933" s="2" t="s">
        <v>5682</v>
      </c>
      <c r="C1933" s="1">
        <v>97161</v>
      </c>
      <c r="D1933" s="1" t="s">
        <v>6293</v>
      </c>
      <c r="E1933" s="4">
        <v>197161000068</v>
      </c>
      <c r="F1933" s="2" t="s">
        <v>6294</v>
      </c>
      <c r="G1933" s="4">
        <v>297001000091</v>
      </c>
      <c r="H1933" s="2" t="s">
        <v>6295</v>
      </c>
      <c r="I1933" s="2" t="s">
        <v>6296</v>
      </c>
      <c r="J1933" s="5" t="s">
        <v>535</v>
      </c>
      <c r="K1933" s="5">
        <v>1</v>
      </c>
      <c r="L1933" s="24">
        <v>145130</v>
      </c>
      <c r="M1933" s="20">
        <f t="shared" si="60"/>
        <v>27575</v>
      </c>
      <c r="N1933" s="24">
        <v>720935</v>
      </c>
      <c r="O1933" s="21">
        <f t="shared" si="61"/>
        <v>893640</v>
      </c>
    </row>
    <row r="1934" spans="1:15" x14ac:dyDescent="0.35">
      <c r="A1934" s="2" t="s">
        <v>381</v>
      </c>
      <c r="B1934" s="2" t="s">
        <v>5682</v>
      </c>
      <c r="C1934" s="1">
        <v>97161</v>
      </c>
      <c r="D1934" s="1" t="s">
        <v>6293</v>
      </c>
      <c r="E1934" s="4">
        <v>197161000068</v>
      </c>
      <c r="F1934" s="2" t="s">
        <v>6294</v>
      </c>
      <c r="G1934" s="4">
        <v>297161000046</v>
      </c>
      <c r="H1934" s="2" t="s">
        <v>6301</v>
      </c>
      <c r="I1934" s="2" t="s">
        <v>6302</v>
      </c>
      <c r="J1934" s="5" t="s">
        <v>535</v>
      </c>
      <c r="K1934" s="5">
        <v>1</v>
      </c>
      <c r="L1934" s="24">
        <v>145130</v>
      </c>
      <c r="M1934" s="20">
        <f t="shared" si="60"/>
        <v>27575</v>
      </c>
      <c r="N1934" s="24">
        <v>720935</v>
      </c>
      <c r="O1934" s="21">
        <f t="shared" si="61"/>
        <v>893640</v>
      </c>
    </row>
    <row r="1935" spans="1:15" x14ac:dyDescent="0.35">
      <c r="A1935" s="2" t="s">
        <v>381</v>
      </c>
      <c r="B1935" s="2" t="s">
        <v>5682</v>
      </c>
      <c r="C1935" s="1">
        <v>97001</v>
      </c>
      <c r="D1935" s="1" t="s">
        <v>5683</v>
      </c>
      <c r="E1935" s="4">
        <v>297001002298</v>
      </c>
      <c r="F1935" s="2" t="s">
        <v>6305</v>
      </c>
      <c r="G1935" s="4">
        <v>297001000040</v>
      </c>
      <c r="H1935" s="2" t="s">
        <v>6306</v>
      </c>
      <c r="I1935" s="2" t="s">
        <v>6307</v>
      </c>
      <c r="J1935" s="5" t="s">
        <v>535</v>
      </c>
      <c r="K1935" s="5">
        <v>1</v>
      </c>
      <c r="L1935" s="24">
        <v>145130</v>
      </c>
      <c r="M1935" s="20">
        <f t="shared" si="60"/>
        <v>27575</v>
      </c>
      <c r="N1935" s="24">
        <v>720935</v>
      </c>
      <c r="O1935" s="21">
        <f t="shared" si="61"/>
        <v>893640</v>
      </c>
    </row>
    <row r="1936" spans="1:15" x14ac:dyDescent="0.35">
      <c r="A1936" s="2" t="s">
        <v>381</v>
      </c>
      <c r="B1936" s="2" t="s">
        <v>5682</v>
      </c>
      <c r="C1936" s="1">
        <v>97001</v>
      </c>
      <c r="D1936" s="1" t="s">
        <v>5683</v>
      </c>
      <c r="E1936" s="4">
        <v>297001002298</v>
      </c>
      <c r="F1936" s="2" t="s">
        <v>6305</v>
      </c>
      <c r="G1936" s="4">
        <v>297001000881</v>
      </c>
      <c r="H1936" s="2" t="s">
        <v>6308</v>
      </c>
      <c r="I1936" s="2" t="s">
        <v>6307</v>
      </c>
      <c r="J1936" s="5" t="s">
        <v>535</v>
      </c>
      <c r="K1936" s="5">
        <v>1</v>
      </c>
      <c r="L1936" s="24">
        <v>145130</v>
      </c>
      <c r="M1936" s="20">
        <f t="shared" si="60"/>
        <v>27575</v>
      </c>
      <c r="N1936" s="24">
        <v>720935</v>
      </c>
      <c r="O1936" s="21">
        <f t="shared" si="61"/>
        <v>893640</v>
      </c>
    </row>
    <row r="1937" spans="1:15" x14ac:dyDescent="0.35">
      <c r="A1937" s="2" t="s">
        <v>381</v>
      </c>
      <c r="B1937" s="2" t="s">
        <v>5682</v>
      </c>
      <c r="C1937" s="1">
        <v>97001</v>
      </c>
      <c r="D1937" s="1" t="s">
        <v>5683</v>
      </c>
      <c r="E1937" s="4">
        <v>297001002212</v>
      </c>
      <c r="F1937" s="2" t="s">
        <v>6311</v>
      </c>
      <c r="G1937" s="4">
        <v>297001001119</v>
      </c>
      <c r="H1937" s="2" t="s">
        <v>6312</v>
      </c>
      <c r="I1937" s="2" t="s">
        <v>6313</v>
      </c>
      <c r="J1937" s="5" t="s">
        <v>535</v>
      </c>
      <c r="K1937" s="5">
        <v>1</v>
      </c>
      <c r="L1937" s="24">
        <v>145130</v>
      </c>
      <c r="M1937" s="20">
        <f t="shared" si="60"/>
        <v>27575</v>
      </c>
      <c r="N1937" s="24">
        <v>720935</v>
      </c>
      <c r="O1937" s="21">
        <f t="shared" si="61"/>
        <v>893640</v>
      </c>
    </row>
    <row r="1938" spans="1:15" x14ac:dyDescent="0.35">
      <c r="A1938" s="2" t="s">
        <v>381</v>
      </c>
      <c r="B1938" s="2" t="s">
        <v>5682</v>
      </c>
      <c r="C1938" s="1">
        <v>97001</v>
      </c>
      <c r="D1938" s="1" t="s">
        <v>5683</v>
      </c>
      <c r="E1938" s="4">
        <v>297001002212</v>
      </c>
      <c r="F1938" s="2" t="s">
        <v>6311</v>
      </c>
      <c r="G1938" s="4">
        <v>297001001631</v>
      </c>
      <c r="H1938" s="2" t="s">
        <v>6317</v>
      </c>
      <c r="I1938" s="2" t="s">
        <v>6318</v>
      </c>
      <c r="J1938" s="5" t="s">
        <v>535</v>
      </c>
      <c r="K1938" s="5">
        <v>1</v>
      </c>
      <c r="L1938" s="24">
        <v>145130</v>
      </c>
      <c r="M1938" s="20">
        <f t="shared" si="60"/>
        <v>27575</v>
      </c>
      <c r="N1938" s="24">
        <v>720935</v>
      </c>
      <c r="O1938" s="21">
        <f t="shared" si="61"/>
        <v>893640</v>
      </c>
    </row>
    <row r="1939" spans="1:15" x14ac:dyDescent="0.35">
      <c r="A1939" s="2" t="s">
        <v>381</v>
      </c>
      <c r="B1939" s="2" t="s">
        <v>5682</v>
      </c>
      <c r="C1939" s="1">
        <v>97666</v>
      </c>
      <c r="D1939" s="1" t="s">
        <v>6325</v>
      </c>
      <c r="E1939" s="4">
        <v>297001002051</v>
      </c>
      <c r="F1939" s="2" t="s">
        <v>6326</v>
      </c>
      <c r="G1939" s="4">
        <v>297666000041</v>
      </c>
      <c r="H1939" s="2" t="s">
        <v>6329</v>
      </c>
      <c r="I1939" s="2" t="s">
        <v>6330</v>
      </c>
      <c r="J1939" s="5" t="s">
        <v>535</v>
      </c>
      <c r="K1939" s="5">
        <v>1</v>
      </c>
      <c r="L1939" s="24">
        <v>145130</v>
      </c>
      <c r="M1939" s="20">
        <f t="shared" si="60"/>
        <v>27575</v>
      </c>
      <c r="N1939" s="24">
        <v>720935</v>
      </c>
      <c r="O1939" s="21">
        <f t="shared" si="61"/>
        <v>893640</v>
      </c>
    </row>
    <row r="1940" spans="1:15" x14ac:dyDescent="0.35">
      <c r="A1940" s="2" t="s">
        <v>381</v>
      </c>
      <c r="B1940" s="2" t="s">
        <v>5686</v>
      </c>
      <c r="C1940" s="1">
        <v>99773</v>
      </c>
      <c r="D1940" s="1" t="s">
        <v>5687</v>
      </c>
      <c r="E1940" s="4">
        <v>299572000023</v>
      </c>
      <c r="F1940" s="2" t="s">
        <v>6349</v>
      </c>
      <c r="G1940" s="4">
        <v>299572000139</v>
      </c>
      <c r="H1940" s="2" t="s">
        <v>6350</v>
      </c>
      <c r="I1940" s="2" t="s">
        <v>6351</v>
      </c>
      <c r="J1940" s="5" t="s">
        <v>535</v>
      </c>
      <c r="K1940" s="5">
        <v>1</v>
      </c>
      <c r="L1940" s="24">
        <v>145130</v>
      </c>
      <c r="M1940" s="20">
        <f t="shared" si="60"/>
        <v>27575</v>
      </c>
      <c r="N1940" s="24">
        <v>720935</v>
      </c>
      <c r="O1940" s="21">
        <f t="shared" si="61"/>
        <v>893640</v>
      </c>
    </row>
    <row r="1941" spans="1:15" x14ac:dyDescent="0.35">
      <c r="A1941" s="2" t="s">
        <v>381</v>
      </c>
      <c r="B1941" s="2" t="s">
        <v>5686</v>
      </c>
      <c r="C1941" s="1">
        <v>99773</v>
      </c>
      <c r="D1941" s="1" t="s">
        <v>5687</v>
      </c>
      <c r="E1941" s="4">
        <v>299773000102</v>
      </c>
      <c r="F1941" s="2" t="s">
        <v>6364</v>
      </c>
      <c r="G1941" s="4">
        <v>299773000102</v>
      </c>
      <c r="H1941" s="2" t="s">
        <v>6365</v>
      </c>
      <c r="I1941" s="2" t="s">
        <v>6366</v>
      </c>
      <c r="J1941" s="5" t="s">
        <v>535</v>
      </c>
      <c r="K1941" s="5">
        <v>1</v>
      </c>
      <c r="L1941" s="24">
        <v>145130</v>
      </c>
      <c r="M1941" s="20">
        <f t="shared" si="60"/>
        <v>27575</v>
      </c>
      <c r="N1941" s="24">
        <v>720935</v>
      </c>
      <c r="O1941" s="21">
        <f t="shared" si="61"/>
        <v>893640</v>
      </c>
    </row>
    <row r="1942" spans="1:15" x14ac:dyDescent="0.35">
      <c r="A1942" s="2" t="s">
        <v>381</v>
      </c>
      <c r="B1942" s="2" t="s">
        <v>5686</v>
      </c>
      <c r="C1942" s="1">
        <v>99524</v>
      </c>
      <c r="D1942" s="1" t="s">
        <v>5718</v>
      </c>
      <c r="E1942" s="4">
        <v>299524000186</v>
      </c>
      <c r="F1942" s="2" t="s">
        <v>6383</v>
      </c>
      <c r="G1942" s="4">
        <v>299524000232</v>
      </c>
      <c r="H1942" s="2" t="s">
        <v>4736</v>
      </c>
      <c r="I1942" s="2" t="s">
        <v>1842</v>
      </c>
      <c r="J1942" s="5" t="s">
        <v>535</v>
      </c>
      <c r="K1942" s="5">
        <v>1</v>
      </c>
      <c r="L1942" s="24">
        <v>145130</v>
      </c>
      <c r="M1942" s="20">
        <f t="shared" si="60"/>
        <v>27575</v>
      </c>
      <c r="N1942" s="24">
        <v>720935</v>
      </c>
      <c r="O1942" s="21">
        <f t="shared" si="61"/>
        <v>893640</v>
      </c>
    </row>
    <row r="1943" spans="1:15" x14ac:dyDescent="0.35">
      <c r="A1943" s="2" t="s">
        <v>381</v>
      </c>
      <c r="B1943" s="2" t="s">
        <v>5686</v>
      </c>
      <c r="C1943" s="1">
        <v>99001</v>
      </c>
      <c r="D1943" s="1" t="s">
        <v>6391</v>
      </c>
      <c r="E1943" s="4">
        <v>199001002504</v>
      </c>
      <c r="F1943" s="2" t="s">
        <v>6395</v>
      </c>
      <c r="G1943" s="4">
        <v>299001000565</v>
      </c>
      <c r="H1943" s="2" t="s">
        <v>6396</v>
      </c>
      <c r="I1943" s="2" t="s">
        <v>6397</v>
      </c>
      <c r="J1943" s="5" t="s">
        <v>535</v>
      </c>
      <c r="K1943" s="5">
        <v>1</v>
      </c>
      <c r="L1943" s="24">
        <v>145130</v>
      </c>
      <c r="M1943" s="20">
        <f t="shared" si="60"/>
        <v>27575</v>
      </c>
      <c r="N1943" s="24">
        <v>720935</v>
      </c>
      <c r="O1943" s="21">
        <f t="shared" si="61"/>
        <v>893640</v>
      </c>
    </row>
    <row r="1944" spans="1:15" x14ac:dyDescent="0.35">
      <c r="A1944" s="2" t="s">
        <v>381</v>
      </c>
      <c r="B1944" s="2" t="s">
        <v>5686</v>
      </c>
      <c r="C1944" s="1">
        <v>99001</v>
      </c>
      <c r="D1944" s="1" t="s">
        <v>6391</v>
      </c>
      <c r="E1944" s="4">
        <v>299001000077</v>
      </c>
      <c r="F1944" s="2" t="s">
        <v>6392</v>
      </c>
      <c r="G1944" s="4">
        <v>299001000620</v>
      </c>
      <c r="H1944" s="2" t="s">
        <v>6398</v>
      </c>
      <c r="I1944" s="2" t="s">
        <v>6399</v>
      </c>
      <c r="J1944" s="5" t="s">
        <v>535</v>
      </c>
      <c r="K1944" s="5">
        <v>1</v>
      </c>
      <c r="L1944" s="24">
        <v>145130</v>
      </c>
      <c r="M1944" s="20">
        <f t="shared" si="60"/>
        <v>27575</v>
      </c>
      <c r="N1944" s="24">
        <v>720935</v>
      </c>
      <c r="O1944" s="21">
        <f t="shared" si="61"/>
        <v>893640</v>
      </c>
    </row>
    <row r="1945" spans="1:15" x14ac:dyDescent="0.35">
      <c r="A1945" s="2" t="s">
        <v>381</v>
      </c>
      <c r="B1945" s="2" t="s">
        <v>9185</v>
      </c>
      <c r="C1945" s="1">
        <v>18610</v>
      </c>
      <c r="D1945" s="1" t="s">
        <v>6411</v>
      </c>
      <c r="E1945" s="4">
        <v>218610000547</v>
      </c>
      <c r="F1945" s="2" t="s">
        <v>6412</v>
      </c>
      <c r="G1945" s="4">
        <v>218610000547</v>
      </c>
      <c r="H1945" s="2" t="s">
        <v>6413</v>
      </c>
      <c r="I1945" s="2" t="s">
        <v>6414</v>
      </c>
      <c r="J1945" s="5" t="s">
        <v>535</v>
      </c>
      <c r="K1945" s="5">
        <v>1</v>
      </c>
      <c r="L1945" s="24">
        <v>145130</v>
      </c>
      <c r="M1945" s="20">
        <f t="shared" si="60"/>
        <v>27575</v>
      </c>
      <c r="N1945" s="24">
        <v>720935</v>
      </c>
      <c r="O1945" s="21">
        <f t="shared" si="61"/>
        <v>893640</v>
      </c>
    </row>
    <row r="1946" spans="1:15" x14ac:dyDescent="0.35">
      <c r="A1946" s="2" t="s">
        <v>381</v>
      </c>
      <c r="B1946" s="2" t="s">
        <v>9185</v>
      </c>
      <c r="C1946" s="1">
        <v>18753</v>
      </c>
      <c r="D1946" s="1" t="s">
        <v>5803</v>
      </c>
      <c r="E1946" s="4">
        <v>218753003075</v>
      </c>
      <c r="F1946" s="2" t="s">
        <v>6415</v>
      </c>
      <c r="G1946" s="4">
        <v>218753003075</v>
      </c>
      <c r="H1946" s="2" t="s">
        <v>6416</v>
      </c>
      <c r="I1946" s="2" t="s">
        <v>6417</v>
      </c>
      <c r="J1946" s="5" t="s">
        <v>535</v>
      </c>
      <c r="K1946" s="5">
        <v>1</v>
      </c>
      <c r="L1946" s="24">
        <v>145130</v>
      </c>
      <c r="M1946" s="20">
        <f t="shared" si="60"/>
        <v>27575</v>
      </c>
      <c r="N1946" s="24">
        <v>720935</v>
      </c>
      <c r="O1946" s="21">
        <f t="shared" si="61"/>
        <v>893640</v>
      </c>
    </row>
    <row r="1947" spans="1:15" x14ac:dyDescent="0.35">
      <c r="A1947" s="2" t="s">
        <v>381</v>
      </c>
      <c r="B1947" s="2" t="s">
        <v>4411</v>
      </c>
      <c r="C1947" s="1">
        <v>68705</v>
      </c>
      <c r="D1947" s="1" t="s">
        <v>6468</v>
      </c>
      <c r="E1947" s="4">
        <v>168705000016</v>
      </c>
      <c r="F1947" s="2" t="s">
        <v>6469</v>
      </c>
      <c r="G1947" s="4">
        <v>168705000016</v>
      </c>
      <c r="H1947" s="2" t="s">
        <v>6469</v>
      </c>
      <c r="I1947" s="2" t="s">
        <v>6470</v>
      </c>
      <c r="J1947" s="5" t="s">
        <v>523</v>
      </c>
      <c r="K1947" s="5">
        <v>1</v>
      </c>
      <c r="L1947" s="24">
        <v>145130</v>
      </c>
      <c r="M1947" s="20">
        <f t="shared" si="60"/>
        <v>27575</v>
      </c>
      <c r="N1947" s="24">
        <v>720935</v>
      </c>
      <c r="O1947" s="21">
        <f t="shared" si="61"/>
        <v>893640</v>
      </c>
    </row>
    <row r="1948" spans="1:15" x14ac:dyDescent="0.35">
      <c r="A1948" s="2" t="s">
        <v>381</v>
      </c>
      <c r="B1948" s="2" t="s">
        <v>5682</v>
      </c>
      <c r="C1948" s="1">
        <v>97511</v>
      </c>
      <c r="D1948" s="1" t="s">
        <v>6319</v>
      </c>
      <c r="E1948" s="4">
        <v>297001001879</v>
      </c>
      <c r="F1948" s="2" t="s">
        <v>6473</v>
      </c>
      <c r="G1948" s="4">
        <v>297001002191</v>
      </c>
      <c r="H1948" s="2" t="s">
        <v>6476</v>
      </c>
      <c r="I1948" s="2" t="s">
        <v>6332</v>
      </c>
      <c r="J1948" s="5" t="s">
        <v>535</v>
      </c>
      <c r="K1948" s="5">
        <v>1</v>
      </c>
      <c r="L1948" s="24">
        <v>145130</v>
      </c>
      <c r="M1948" s="20">
        <f t="shared" si="60"/>
        <v>27575</v>
      </c>
      <c r="N1948" s="24">
        <v>720935</v>
      </c>
      <c r="O1948" s="21">
        <f t="shared" si="61"/>
        <v>893640</v>
      </c>
    </row>
    <row r="1949" spans="1:15" x14ac:dyDescent="0.35">
      <c r="A1949" s="2" t="s">
        <v>381</v>
      </c>
      <c r="B1949" s="2" t="s">
        <v>5682</v>
      </c>
      <c r="C1949" s="1">
        <v>97511</v>
      </c>
      <c r="D1949" s="1" t="s">
        <v>6319</v>
      </c>
      <c r="E1949" s="4">
        <v>297001001879</v>
      </c>
      <c r="F1949" s="2" t="s">
        <v>6473</v>
      </c>
      <c r="G1949" s="4">
        <v>297001002344</v>
      </c>
      <c r="H1949" s="2" t="s">
        <v>6479</v>
      </c>
      <c r="I1949" s="2" t="s">
        <v>6332</v>
      </c>
      <c r="J1949" s="5" t="s">
        <v>535</v>
      </c>
      <c r="K1949" s="5">
        <v>1</v>
      </c>
      <c r="L1949" s="24">
        <v>145130</v>
      </c>
      <c r="M1949" s="20">
        <f t="shared" si="60"/>
        <v>27575</v>
      </c>
      <c r="N1949" s="24">
        <v>720935</v>
      </c>
      <c r="O1949" s="21">
        <f t="shared" si="61"/>
        <v>893640</v>
      </c>
    </row>
    <row r="1950" spans="1:15" x14ac:dyDescent="0.35">
      <c r="A1950" s="2" t="s">
        <v>381</v>
      </c>
      <c r="B1950" s="2" t="s">
        <v>5682</v>
      </c>
      <c r="C1950" s="1">
        <v>97511</v>
      </c>
      <c r="D1950" s="1" t="s">
        <v>6319</v>
      </c>
      <c r="E1950" s="4">
        <v>297001001879</v>
      </c>
      <c r="F1950" s="2" t="s">
        <v>6473</v>
      </c>
      <c r="G1950" s="4">
        <v>297511000044</v>
      </c>
      <c r="H1950" s="2" t="s">
        <v>6482</v>
      </c>
      <c r="I1950" s="2" t="s">
        <v>6483</v>
      </c>
      <c r="J1950" s="5" t="s">
        <v>535</v>
      </c>
      <c r="K1950" s="5">
        <v>1</v>
      </c>
      <c r="L1950" s="24">
        <v>145130</v>
      </c>
      <c r="M1950" s="20">
        <f t="shared" si="60"/>
        <v>27575</v>
      </c>
      <c r="N1950" s="24">
        <v>720935</v>
      </c>
      <c r="O1950" s="21">
        <f t="shared" si="61"/>
        <v>893640</v>
      </c>
    </row>
    <row r="1951" spans="1:15" x14ac:dyDescent="0.35">
      <c r="A1951" s="2" t="s">
        <v>382</v>
      </c>
      <c r="B1951" s="2" t="s">
        <v>1022</v>
      </c>
      <c r="C1951" s="1">
        <v>18410</v>
      </c>
      <c r="D1951" s="1" t="s">
        <v>2807</v>
      </c>
      <c r="E1951" s="4">
        <v>218410001328</v>
      </c>
      <c r="F1951" s="2" t="s">
        <v>2825</v>
      </c>
      <c r="G1951" s="4">
        <v>218410001328</v>
      </c>
      <c r="H1951" s="2" t="s">
        <v>2828</v>
      </c>
      <c r="I1951" s="2" t="s">
        <v>2829</v>
      </c>
      <c r="J1951" s="5" t="s">
        <v>535</v>
      </c>
      <c r="K1951" s="5">
        <v>1</v>
      </c>
      <c r="L1951" s="24">
        <v>145130</v>
      </c>
      <c r="M1951" s="20">
        <f t="shared" si="60"/>
        <v>27575</v>
      </c>
      <c r="N1951" s="24">
        <v>720935</v>
      </c>
      <c r="O1951" s="21">
        <f t="shared" si="61"/>
        <v>893640</v>
      </c>
    </row>
    <row r="1952" spans="1:15" x14ac:dyDescent="0.35">
      <c r="A1952" s="2" t="s">
        <v>382</v>
      </c>
      <c r="B1952" s="2" t="s">
        <v>9185</v>
      </c>
      <c r="C1952" s="1">
        <v>18094</v>
      </c>
      <c r="D1952" s="1" t="s">
        <v>4510</v>
      </c>
      <c r="E1952" s="4">
        <v>283094001937</v>
      </c>
      <c r="F1952" s="2" t="s">
        <v>4511</v>
      </c>
      <c r="G1952" s="4">
        <v>283094001937</v>
      </c>
      <c r="H1952" s="2" t="s">
        <v>2720</v>
      </c>
      <c r="I1952" s="2" t="s">
        <v>3677</v>
      </c>
      <c r="J1952" s="5" t="s">
        <v>535</v>
      </c>
      <c r="K1952" s="5">
        <v>1</v>
      </c>
      <c r="L1952" s="24">
        <v>145130</v>
      </c>
      <c r="M1952" s="20">
        <f t="shared" si="60"/>
        <v>27575</v>
      </c>
      <c r="N1952" s="24">
        <v>720935</v>
      </c>
      <c r="O1952" s="21">
        <f t="shared" si="61"/>
        <v>893640</v>
      </c>
    </row>
    <row r="1953" spans="1:15" x14ac:dyDescent="0.35">
      <c r="A1953" s="2" t="s">
        <v>382</v>
      </c>
      <c r="B1953" s="2" t="s">
        <v>4251</v>
      </c>
      <c r="C1953" s="1">
        <v>85010</v>
      </c>
      <c r="D1953" s="1" t="s">
        <v>4543</v>
      </c>
      <c r="E1953" s="4">
        <v>285010000364</v>
      </c>
      <c r="F1953" s="2" t="s">
        <v>4544</v>
      </c>
      <c r="G1953" s="4">
        <v>285010000364</v>
      </c>
      <c r="H1953" s="2" t="s">
        <v>4545</v>
      </c>
      <c r="I1953" s="2" t="s">
        <v>4546</v>
      </c>
      <c r="J1953" s="5" t="s">
        <v>535</v>
      </c>
      <c r="K1953" s="5">
        <v>1</v>
      </c>
      <c r="L1953" s="24">
        <v>145130</v>
      </c>
      <c r="M1953" s="20">
        <f t="shared" si="60"/>
        <v>27575</v>
      </c>
      <c r="N1953" s="24">
        <v>720935</v>
      </c>
      <c r="O1953" s="21">
        <f t="shared" si="61"/>
        <v>893640</v>
      </c>
    </row>
    <row r="1954" spans="1:15" x14ac:dyDescent="0.35">
      <c r="A1954" s="2" t="s">
        <v>382</v>
      </c>
      <c r="B1954" s="2" t="s">
        <v>4411</v>
      </c>
      <c r="C1954" s="1">
        <v>68745</v>
      </c>
      <c r="D1954" s="1" t="s">
        <v>4759</v>
      </c>
      <c r="E1954" s="4">
        <v>268745000129</v>
      </c>
      <c r="F1954" s="2" t="s">
        <v>4760</v>
      </c>
      <c r="G1954" s="4">
        <v>268745000129</v>
      </c>
      <c r="H1954" s="2" t="s">
        <v>5507</v>
      </c>
      <c r="I1954" s="2" t="s">
        <v>4461</v>
      </c>
      <c r="J1954" s="5" t="s">
        <v>535</v>
      </c>
      <c r="K1954" s="5">
        <v>1</v>
      </c>
      <c r="L1954" s="24">
        <v>145130</v>
      </c>
      <c r="M1954" s="20">
        <f t="shared" si="60"/>
        <v>27575</v>
      </c>
      <c r="N1954" s="24">
        <v>720935</v>
      </c>
      <c r="O1954" s="21">
        <f t="shared" si="61"/>
        <v>893640</v>
      </c>
    </row>
    <row r="1955" spans="1:15" x14ac:dyDescent="0.35">
      <c r="A1955" s="2" t="s">
        <v>382</v>
      </c>
      <c r="B1955" s="2" t="s">
        <v>9180</v>
      </c>
      <c r="C1955" s="1">
        <v>19100</v>
      </c>
      <c r="D1955" s="1" t="s">
        <v>4236</v>
      </c>
      <c r="E1955" s="4">
        <v>219100002584</v>
      </c>
      <c r="F1955" s="2" t="s">
        <v>5725</v>
      </c>
      <c r="G1955" s="4">
        <v>219100002584</v>
      </c>
      <c r="H1955" s="2" t="s">
        <v>5726</v>
      </c>
      <c r="I1955" s="2" t="s">
        <v>5727</v>
      </c>
      <c r="J1955" s="5" t="s">
        <v>535</v>
      </c>
      <c r="K1955" s="5">
        <v>1</v>
      </c>
      <c r="L1955" s="24">
        <v>145130</v>
      </c>
      <c r="M1955" s="20">
        <f t="shared" si="60"/>
        <v>27575</v>
      </c>
      <c r="N1955" s="24">
        <v>720935</v>
      </c>
      <c r="O1955" s="21">
        <f t="shared" si="61"/>
        <v>893640</v>
      </c>
    </row>
    <row r="1956" spans="1:15" x14ac:dyDescent="0.35">
      <c r="A1956" s="2" t="s">
        <v>382</v>
      </c>
      <c r="B1956" s="2" t="s">
        <v>9185</v>
      </c>
      <c r="C1956" s="1">
        <v>18753</v>
      </c>
      <c r="D1956" s="1" t="s">
        <v>5803</v>
      </c>
      <c r="E1956" s="4">
        <v>218753000378</v>
      </c>
      <c r="F1956" s="2" t="s">
        <v>6030</v>
      </c>
      <c r="G1956" s="4">
        <v>218753000378</v>
      </c>
      <c r="H1956" s="2" t="s">
        <v>6031</v>
      </c>
      <c r="I1956" s="2" t="s">
        <v>6032</v>
      </c>
      <c r="J1956" s="5" t="s">
        <v>535</v>
      </c>
      <c r="K1956" s="5">
        <v>1</v>
      </c>
      <c r="L1956" s="24">
        <v>145130</v>
      </c>
      <c r="M1956" s="20">
        <f t="shared" si="60"/>
        <v>27575</v>
      </c>
      <c r="N1956" s="24">
        <v>720935</v>
      </c>
      <c r="O1956" s="21">
        <f t="shared" si="61"/>
        <v>893640</v>
      </c>
    </row>
    <row r="1957" spans="1:15" x14ac:dyDescent="0.35">
      <c r="A1957" s="2" t="s">
        <v>382</v>
      </c>
      <c r="B1957" s="2" t="s">
        <v>4236</v>
      </c>
      <c r="C1957" s="1">
        <v>13836</v>
      </c>
      <c r="D1957" s="1" t="s">
        <v>6047</v>
      </c>
      <c r="E1957" s="4">
        <v>113836000071</v>
      </c>
      <c r="F1957" s="2" t="s">
        <v>6048</v>
      </c>
      <c r="G1957" s="4">
        <v>113836000501</v>
      </c>
      <c r="H1957" s="2" t="s">
        <v>6051</v>
      </c>
      <c r="I1957" s="2" t="s">
        <v>6052</v>
      </c>
      <c r="J1957" s="5" t="s">
        <v>523</v>
      </c>
      <c r="K1957" s="5">
        <v>1</v>
      </c>
      <c r="L1957" s="24">
        <v>145130</v>
      </c>
      <c r="M1957" s="20">
        <f t="shared" si="60"/>
        <v>27575</v>
      </c>
      <c r="N1957" s="24">
        <v>720935</v>
      </c>
      <c r="O1957" s="21">
        <f t="shared" si="61"/>
        <v>893640</v>
      </c>
    </row>
    <row r="1958" spans="1:15" x14ac:dyDescent="0.35">
      <c r="A1958" s="2" t="s">
        <v>382</v>
      </c>
      <c r="B1958" s="2" t="s">
        <v>9185</v>
      </c>
      <c r="C1958" s="1">
        <v>18410</v>
      </c>
      <c r="D1958" s="1" t="s">
        <v>6058</v>
      </c>
      <c r="E1958" s="4">
        <v>218410000101</v>
      </c>
      <c r="F1958" s="2" t="s">
        <v>5349</v>
      </c>
      <c r="G1958" s="4">
        <v>218410000101</v>
      </c>
      <c r="H1958" s="2" t="s">
        <v>6059</v>
      </c>
      <c r="I1958" s="2" t="s">
        <v>6060</v>
      </c>
      <c r="J1958" s="5" t="s">
        <v>535</v>
      </c>
      <c r="K1958" s="5">
        <v>1</v>
      </c>
      <c r="L1958" s="24">
        <v>145130</v>
      </c>
      <c r="M1958" s="20">
        <f t="shared" si="60"/>
        <v>27575</v>
      </c>
      <c r="N1958" s="24">
        <v>720935</v>
      </c>
      <c r="O1958" s="21">
        <f t="shared" si="61"/>
        <v>893640</v>
      </c>
    </row>
    <row r="1959" spans="1:15" x14ac:dyDescent="0.35">
      <c r="A1959" s="2" t="s">
        <v>382</v>
      </c>
      <c r="B1959" s="2" t="s">
        <v>9185</v>
      </c>
      <c r="C1959" s="1">
        <v>18410</v>
      </c>
      <c r="D1959" s="1" t="s">
        <v>6058</v>
      </c>
      <c r="E1959" s="4">
        <v>218765000101</v>
      </c>
      <c r="F1959" s="2" t="s">
        <v>2808</v>
      </c>
      <c r="G1959" s="4">
        <v>218765000101</v>
      </c>
      <c r="H1959" s="2" t="s">
        <v>6064</v>
      </c>
      <c r="I1959" s="2" t="s">
        <v>6065</v>
      </c>
      <c r="J1959" s="5" t="s">
        <v>535</v>
      </c>
      <c r="K1959" s="5">
        <v>1</v>
      </c>
      <c r="L1959" s="24">
        <v>145130</v>
      </c>
      <c r="M1959" s="20">
        <f t="shared" si="60"/>
        <v>27575</v>
      </c>
      <c r="N1959" s="24">
        <v>720935</v>
      </c>
      <c r="O1959" s="21">
        <f t="shared" si="61"/>
        <v>893640</v>
      </c>
    </row>
    <row r="1960" spans="1:15" x14ac:dyDescent="0.35">
      <c r="A1960" s="2" t="s">
        <v>382</v>
      </c>
      <c r="B1960" s="2" t="s">
        <v>4251</v>
      </c>
      <c r="C1960" s="1">
        <v>85125</v>
      </c>
      <c r="D1960" s="1" t="s">
        <v>4539</v>
      </c>
      <c r="E1960" s="4">
        <v>185125000029</v>
      </c>
      <c r="F1960" s="2" t="s">
        <v>6086</v>
      </c>
      <c r="G1960" s="4">
        <v>185125000029</v>
      </c>
      <c r="H1960" s="2" t="s">
        <v>6087</v>
      </c>
      <c r="I1960" s="2" t="s">
        <v>6088</v>
      </c>
      <c r="J1960" s="5" t="s">
        <v>523</v>
      </c>
      <c r="K1960" s="5">
        <v>1</v>
      </c>
      <c r="L1960" s="24">
        <v>145130</v>
      </c>
      <c r="M1960" s="20">
        <f t="shared" si="60"/>
        <v>27575</v>
      </c>
      <c r="N1960" s="24">
        <v>720935</v>
      </c>
      <c r="O1960" s="21">
        <f t="shared" si="61"/>
        <v>893640</v>
      </c>
    </row>
    <row r="1961" spans="1:15" x14ac:dyDescent="0.35">
      <c r="A1961" s="2" t="s">
        <v>382</v>
      </c>
      <c r="B1961" s="2" t="s">
        <v>4251</v>
      </c>
      <c r="C1961" s="1">
        <v>85230</v>
      </c>
      <c r="D1961" s="1" t="s">
        <v>4550</v>
      </c>
      <c r="E1961" s="4">
        <v>185230001090</v>
      </c>
      <c r="F1961" s="2" t="s">
        <v>6094</v>
      </c>
      <c r="G1961" s="4">
        <v>185230001090</v>
      </c>
      <c r="H1961" s="2" t="s">
        <v>6094</v>
      </c>
      <c r="I1961" s="2" t="s">
        <v>6095</v>
      </c>
      <c r="J1961" s="5" t="s">
        <v>523</v>
      </c>
      <c r="K1961" s="5">
        <v>1</v>
      </c>
      <c r="L1961" s="24">
        <v>145130</v>
      </c>
      <c r="M1961" s="20">
        <f t="shared" si="60"/>
        <v>27575</v>
      </c>
      <c r="N1961" s="24">
        <v>720935</v>
      </c>
      <c r="O1961" s="21">
        <f t="shared" si="61"/>
        <v>893640</v>
      </c>
    </row>
    <row r="1962" spans="1:15" x14ac:dyDescent="0.35">
      <c r="A1962" s="2" t="s">
        <v>382</v>
      </c>
      <c r="B1962" s="2" t="s">
        <v>4251</v>
      </c>
      <c r="C1962" s="1">
        <v>85430</v>
      </c>
      <c r="D1962" s="1" t="s">
        <v>4575</v>
      </c>
      <c r="E1962" s="4">
        <v>285430000611</v>
      </c>
      <c r="F1962" s="2" t="s">
        <v>6121</v>
      </c>
      <c r="G1962" s="4">
        <v>285430000611</v>
      </c>
      <c r="H1962" s="2" t="s">
        <v>6122</v>
      </c>
      <c r="I1962" s="2" t="s">
        <v>6123</v>
      </c>
      <c r="J1962" s="5" t="s">
        <v>535</v>
      </c>
      <c r="K1962" s="5">
        <v>1</v>
      </c>
      <c r="L1962" s="24">
        <v>145130</v>
      </c>
      <c r="M1962" s="20">
        <f t="shared" si="60"/>
        <v>27575</v>
      </c>
      <c r="N1962" s="24">
        <v>720935</v>
      </c>
      <c r="O1962" s="21">
        <f t="shared" si="61"/>
        <v>893640</v>
      </c>
    </row>
    <row r="1963" spans="1:15" x14ac:dyDescent="0.35">
      <c r="A1963" s="2" t="s">
        <v>382</v>
      </c>
      <c r="B1963" s="2" t="s">
        <v>9180</v>
      </c>
      <c r="C1963" s="1">
        <v>19355</v>
      </c>
      <c r="D1963" s="1" t="s">
        <v>6127</v>
      </c>
      <c r="E1963" s="4">
        <v>219355001191</v>
      </c>
      <c r="F1963" s="2" t="s">
        <v>6128</v>
      </c>
      <c r="G1963" s="4">
        <v>219355001191</v>
      </c>
      <c r="H1963" s="2" t="s">
        <v>6129</v>
      </c>
      <c r="I1963" s="2" t="s">
        <v>6130</v>
      </c>
      <c r="J1963" s="5" t="s">
        <v>535</v>
      </c>
      <c r="K1963" s="5">
        <v>1</v>
      </c>
      <c r="L1963" s="24">
        <v>145130</v>
      </c>
      <c r="M1963" s="20">
        <f t="shared" si="60"/>
        <v>27575</v>
      </c>
      <c r="N1963" s="24">
        <v>720935</v>
      </c>
      <c r="O1963" s="21">
        <f t="shared" si="61"/>
        <v>893640</v>
      </c>
    </row>
    <row r="1964" spans="1:15" x14ac:dyDescent="0.35">
      <c r="A1964" s="2" t="s">
        <v>382</v>
      </c>
      <c r="B1964" s="2" t="s">
        <v>9180</v>
      </c>
      <c r="C1964" s="1">
        <v>19585</v>
      </c>
      <c r="D1964" s="1" t="s">
        <v>6131</v>
      </c>
      <c r="E1964" s="4">
        <v>219585000410</v>
      </c>
      <c r="F1964" s="2" t="s">
        <v>6132</v>
      </c>
      <c r="G1964" s="4">
        <v>219585000410</v>
      </c>
      <c r="H1964" s="2" t="s">
        <v>6133</v>
      </c>
      <c r="I1964" s="2" t="s">
        <v>6134</v>
      </c>
      <c r="J1964" s="5" t="s">
        <v>523</v>
      </c>
      <c r="K1964" s="5">
        <v>1</v>
      </c>
      <c r="L1964" s="24">
        <v>145130</v>
      </c>
      <c r="M1964" s="20">
        <f t="shared" si="60"/>
        <v>27575</v>
      </c>
      <c r="N1964" s="24">
        <v>720935</v>
      </c>
      <c r="O1964" s="21">
        <f t="shared" si="61"/>
        <v>893640</v>
      </c>
    </row>
    <row r="1965" spans="1:15" x14ac:dyDescent="0.35">
      <c r="A1965" s="2" t="s">
        <v>382</v>
      </c>
      <c r="B1965" s="2" t="s">
        <v>4448</v>
      </c>
      <c r="C1965" s="1">
        <v>20310</v>
      </c>
      <c r="D1965" s="1" t="s">
        <v>6135</v>
      </c>
      <c r="E1965" s="4">
        <v>120310000014</v>
      </c>
      <c r="F1965" s="2" t="s">
        <v>6136</v>
      </c>
      <c r="G1965" s="4">
        <v>120310000014</v>
      </c>
      <c r="H1965" s="2" t="s">
        <v>6136</v>
      </c>
      <c r="I1965" s="2" t="s">
        <v>6137</v>
      </c>
      <c r="J1965" s="5" t="s">
        <v>523</v>
      </c>
      <c r="K1965" s="5">
        <v>1</v>
      </c>
      <c r="L1965" s="24">
        <v>145130</v>
      </c>
      <c r="M1965" s="20">
        <f t="shared" si="60"/>
        <v>27575</v>
      </c>
      <c r="N1965" s="24">
        <v>720935</v>
      </c>
      <c r="O1965" s="21">
        <f t="shared" si="61"/>
        <v>893640</v>
      </c>
    </row>
    <row r="1966" spans="1:15" x14ac:dyDescent="0.35">
      <c r="A1966" s="2" t="s">
        <v>382</v>
      </c>
      <c r="B1966" s="2" t="s">
        <v>9185</v>
      </c>
      <c r="C1966" s="1">
        <v>18860</v>
      </c>
      <c r="D1966" s="1" t="s">
        <v>6015</v>
      </c>
      <c r="E1966" s="4">
        <v>283860000450</v>
      </c>
      <c r="F1966" s="2" t="s">
        <v>6141</v>
      </c>
      <c r="G1966" s="4">
        <v>283860000093</v>
      </c>
      <c r="H1966" s="2" t="s">
        <v>6142</v>
      </c>
      <c r="I1966" s="2" t="s">
        <v>6143</v>
      </c>
      <c r="J1966" s="5" t="s">
        <v>535</v>
      </c>
      <c r="K1966" s="5">
        <v>1</v>
      </c>
      <c r="L1966" s="24">
        <v>145130</v>
      </c>
      <c r="M1966" s="20">
        <f t="shared" si="60"/>
        <v>27575</v>
      </c>
      <c r="N1966" s="24">
        <v>720935</v>
      </c>
      <c r="O1966" s="21">
        <f t="shared" si="61"/>
        <v>893640</v>
      </c>
    </row>
    <row r="1967" spans="1:15" x14ac:dyDescent="0.35">
      <c r="A1967" s="2" t="s">
        <v>382</v>
      </c>
      <c r="B1967" s="2" t="s">
        <v>5000</v>
      </c>
      <c r="C1967" s="1">
        <v>94001</v>
      </c>
      <c r="D1967" s="1" t="s">
        <v>5023</v>
      </c>
      <c r="E1967" s="4">
        <v>294001000571</v>
      </c>
      <c r="F1967" s="2" t="s">
        <v>4421</v>
      </c>
      <c r="G1967" s="4">
        <v>294001000571</v>
      </c>
      <c r="H1967" s="2" t="s">
        <v>6146</v>
      </c>
      <c r="I1967" s="2" t="s">
        <v>6147</v>
      </c>
      <c r="J1967" s="5" t="s">
        <v>535</v>
      </c>
      <c r="K1967" s="5">
        <v>1</v>
      </c>
      <c r="L1967" s="24">
        <v>145130</v>
      </c>
      <c r="M1967" s="20">
        <f t="shared" si="60"/>
        <v>27575</v>
      </c>
      <c r="N1967" s="24">
        <v>720935</v>
      </c>
      <c r="O1967" s="21">
        <f t="shared" si="61"/>
        <v>893640</v>
      </c>
    </row>
    <row r="1968" spans="1:15" x14ac:dyDescent="0.35">
      <c r="A1968" s="2" t="s">
        <v>382</v>
      </c>
      <c r="B1968" s="2" t="s">
        <v>5000</v>
      </c>
      <c r="C1968" s="1">
        <v>94001</v>
      </c>
      <c r="D1968" s="1" t="s">
        <v>5023</v>
      </c>
      <c r="E1968" s="4">
        <v>294001000857</v>
      </c>
      <c r="F1968" s="2" t="s">
        <v>6151</v>
      </c>
      <c r="G1968" s="4">
        <v>294001000857</v>
      </c>
      <c r="H1968" s="2" t="s">
        <v>6152</v>
      </c>
      <c r="I1968" s="2" t="s">
        <v>6153</v>
      </c>
      <c r="J1968" s="5" t="s">
        <v>535</v>
      </c>
      <c r="K1968" s="5">
        <v>1</v>
      </c>
      <c r="L1968" s="24">
        <v>145130</v>
      </c>
      <c r="M1968" s="20">
        <f t="shared" si="60"/>
        <v>27575</v>
      </c>
      <c r="N1968" s="24">
        <v>720935</v>
      </c>
      <c r="O1968" s="21">
        <f t="shared" si="61"/>
        <v>893640</v>
      </c>
    </row>
    <row r="1969" spans="1:15" x14ac:dyDescent="0.35">
      <c r="A1969" s="2" t="s">
        <v>382</v>
      </c>
      <c r="B1969" s="2" t="s">
        <v>816</v>
      </c>
      <c r="C1969" s="1">
        <v>50223</v>
      </c>
      <c r="D1969" s="1" t="s">
        <v>6191</v>
      </c>
      <c r="E1969" s="4">
        <v>250223000068</v>
      </c>
      <c r="F1969" s="2" t="s">
        <v>6192</v>
      </c>
      <c r="G1969" s="4">
        <v>250223000203</v>
      </c>
      <c r="H1969" s="2" t="s">
        <v>6195</v>
      </c>
      <c r="I1969" s="2" t="s">
        <v>6196</v>
      </c>
      <c r="J1969" s="5" t="s">
        <v>535</v>
      </c>
      <c r="K1969" s="5">
        <v>1</v>
      </c>
      <c r="L1969" s="24">
        <v>145130</v>
      </c>
      <c r="M1969" s="20">
        <f t="shared" si="60"/>
        <v>27575</v>
      </c>
      <c r="N1969" s="24">
        <v>720935</v>
      </c>
      <c r="O1969" s="21">
        <f t="shared" si="61"/>
        <v>893640</v>
      </c>
    </row>
    <row r="1970" spans="1:15" x14ac:dyDescent="0.35">
      <c r="A1970" s="2" t="s">
        <v>382</v>
      </c>
      <c r="B1970" s="2" t="s">
        <v>816</v>
      </c>
      <c r="C1970" s="1">
        <v>50251</v>
      </c>
      <c r="D1970" s="1" t="s">
        <v>6199</v>
      </c>
      <c r="E1970" s="4">
        <v>250251000740</v>
      </c>
      <c r="F1970" s="2" t="s">
        <v>6202</v>
      </c>
      <c r="G1970" s="4">
        <v>250251000740</v>
      </c>
      <c r="H1970" s="2" t="s">
        <v>6203</v>
      </c>
      <c r="I1970" s="2" t="s">
        <v>6204</v>
      </c>
      <c r="J1970" s="5" t="s">
        <v>535</v>
      </c>
      <c r="K1970" s="5">
        <v>1</v>
      </c>
      <c r="L1970" s="24">
        <v>145130</v>
      </c>
      <c r="M1970" s="20">
        <f t="shared" si="60"/>
        <v>27575</v>
      </c>
      <c r="N1970" s="24">
        <v>720935</v>
      </c>
      <c r="O1970" s="21">
        <f t="shared" si="61"/>
        <v>893640</v>
      </c>
    </row>
    <row r="1971" spans="1:15" x14ac:dyDescent="0.35">
      <c r="A1971" s="2" t="s">
        <v>382</v>
      </c>
      <c r="B1971" s="2" t="s">
        <v>816</v>
      </c>
      <c r="C1971" s="1">
        <v>20770</v>
      </c>
      <c r="D1971" s="1" t="s">
        <v>6224</v>
      </c>
      <c r="E1971" s="4">
        <v>250689000645</v>
      </c>
      <c r="F1971" s="2" t="s">
        <v>6228</v>
      </c>
      <c r="G1971" s="4">
        <v>250689001307</v>
      </c>
      <c r="H1971" s="2" t="s">
        <v>6229</v>
      </c>
      <c r="I1971" s="2" t="s">
        <v>6230</v>
      </c>
      <c r="J1971" s="5" t="s">
        <v>535</v>
      </c>
      <c r="K1971" s="5">
        <v>1</v>
      </c>
      <c r="L1971" s="24">
        <v>145130</v>
      </c>
      <c r="M1971" s="20">
        <f t="shared" si="60"/>
        <v>27575</v>
      </c>
      <c r="N1971" s="24">
        <v>720935</v>
      </c>
      <c r="O1971" s="21">
        <f t="shared" si="61"/>
        <v>893640</v>
      </c>
    </row>
    <row r="1972" spans="1:15" x14ac:dyDescent="0.35">
      <c r="A1972" s="2" t="s">
        <v>382</v>
      </c>
      <c r="B1972" s="2" t="s">
        <v>4241</v>
      </c>
      <c r="C1972" s="1">
        <v>86885</v>
      </c>
      <c r="D1972" s="1" t="s">
        <v>5737</v>
      </c>
      <c r="E1972" s="4">
        <v>286885001832</v>
      </c>
      <c r="F1972" s="2" t="s">
        <v>6262</v>
      </c>
      <c r="G1972" s="4">
        <v>286885001832</v>
      </c>
      <c r="H1972" s="2" t="s">
        <v>6263</v>
      </c>
      <c r="I1972" s="2" t="s">
        <v>6264</v>
      </c>
      <c r="J1972" s="5" t="s">
        <v>535</v>
      </c>
      <c r="K1972" s="5">
        <v>1</v>
      </c>
      <c r="L1972" s="24">
        <v>145130</v>
      </c>
      <c r="M1972" s="20">
        <f t="shared" si="60"/>
        <v>27575</v>
      </c>
      <c r="N1972" s="24">
        <v>720935</v>
      </c>
      <c r="O1972" s="21">
        <f t="shared" si="61"/>
        <v>893640</v>
      </c>
    </row>
    <row r="1973" spans="1:15" x14ac:dyDescent="0.35">
      <c r="A1973" s="2" t="s">
        <v>382</v>
      </c>
      <c r="B1973" s="2" t="s">
        <v>5686</v>
      </c>
      <c r="C1973" s="1">
        <v>99773</v>
      </c>
      <c r="D1973" s="1" t="s">
        <v>5687</v>
      </c>
      <c r="E1973" s="4">
        <v>299572000244</v>
      </c>
      <c r="F1973" s="2" t="s">
        <v>6352</v>
      </c>
      <c r="G1973" s="4">
        <v>299572000244</v>
      </c>
      <c r="H1973" s="2" t="s">
        <v>6353</v>
      </c>
      <c r="I1973" s="2" t="s">
        <v>6354</v>
      </c>
      <c r="J1973" s="5" t="s">
        <v>523</v>
      </c>
      <c r="K1973" s="5">
        <v>1</v>
      </c>
      <c r="L1973" s="24">
        <v>145130</v>
      </c>
      <c r="M1973" s="20">
        <f t="shared" si="60"/>
        <v>27575</v>
      </c>
      <c r="N1973" s="24">
        <v>720935</v>
      </c>
      <c r="O1973" s="21">
        <f t="shared" si="61"/>
        <v>893640</v>
      </c>
    </row>
    <row r="1974" spans="1:15" x14ac:dyDescent="0.35">
      <c r="A1974" s="2" t="s">
        <v>382</v>
      </c>
      <c r="B1974" s="2" t="s">
        <v>5686</v>
      </c>
      <c r="C1974" s="1">
        <v>99773</v>
      </c>
      <c r="D1974" s="1" t="s">
        <v>5687</v>
      </c>
      <c r="E1974" s="4">
        <v>299773000064</v>
      </c>
      <c r="F1974" s="2" t="s">
        <v>6361</v>
      </c>
      <c r="G1974" s="4">
        <v>299773000064</v>
      </c>
      <c r="H1974" s="2" t="s">
        <v>6362</v>
      </c>
      <c r="I1974" s="2" t="s">
        <v>6363</v>
      </c>
      <c r="J1974" s="5" t="s">
        <v>535</v>
      </c>
      <c r="K1974" s="5">
        <v>1</v>
      </c>
      <c r="L1974" s="24">
        <v>145130</v>
      </c>
      <c r="M1974" s="20">
        <f t="shared" si="60"/>
        <v>27575</v>
      </c>
      <c r="N1974" s="24">
        <v>720935</v>
      </c>
      <c r="O1974" s="21">
        <f t="shared" si="61"/>
        <v>893640</v>
      </c>
    </row>
    <row r="1975" spans="1:15" x14ac:dyDescent="0.35">
      <c r="A1975" s="2" t="s">
        <v>382</v>
      </c>
      <c r="B1975" s="2" t="s">
        <v>5686</v>
      </c>
      <c r="C1975" s="1">
        <v>99624</v>
      </c>
      <c r="D1975" s="1" t="s">
        <v>5695</v>
      </c>
      <c r="E1975" s="4">
        <v>299496000132</v>
      </c>
      <c r="F1975" s="2" t="s">
        <v>6400</v>
      </c>
      <c r="G1975" s="4">
        <v>299496000132</v>
      </c>
      <c r="H1975" s="2" t="s">
        <v>6401</v>
      </c>
      <c r="I1975" s="2" t="s">
        <v>6402</v>
      </c>
      <c r="J1975" s="5" t="s">
        <v>523</v>
      </c>
      <c r="K1975" s="5">
        <v>1</v>
      </c>
      <c r="L1975" s="24">
        <v>145130</v>
      </c>
      <c r="M1975" s="20">
        <f t="shared" si="60"/>
        <v>27575</v>
      </c>
      <c r="N1975" s="24">
        <v>720935</v>
      </c>
      <c r="O1975" s="21">
        <f t="shared" si="61"/>
        <v>893640</v>
      </c>
    </row>
    <row r="1976" spans="1:15" x14ac:dyDescent="0.35">
      <c r="A1976" s="2" t="s">
        <v>382</v>
      </c>
      <c r="B1976" s="2" t="s">
        <v>4269</v>
      </c>
      <c r="C1976" s="1">
        <v>81001</v>
      </c>
      <c r="D1976" s="1" t="s">
        <v>4269</v>
      </c>
      <c r="E1976" s="4">
        <v>381001002035</v>
      </c>
      <c r="F1976" s="2" t="s">
        <v>6403</v>
      </c>
      <c r="G1976" s="4">
        <v>381001002035</v>
      </c>
      <c r="H1976" s="2" t="s">
        <v>6404</v>
      </c>
      <c r="I1976" s="2" t="s">
        <v>6405</v>
      </c>
      <c r="J1976" s="5" t="s">
        <v>535</v>
      </c>
      <c r="K1976" s="5">
        <v>1</v>
      </c>
      <c r="L1976" s="24">
        <v>145130</v>
      </c>
      <c r="M1976" s="20">
        <f t="shared" si="60"/>
        <v>27575</v>
      </c>
      <c r="N1976" s="24">
        <v>720935</v>
      </c>
      <c r="O1976" s="21">
        <f t="shared" si="61"/>
        <v>893640</v>
      </c>
    </row>
    <row r="1977" spans="1:15" x14ac:dyDescent="0.35">
      <c r="A1977" s="2" t="s">
        <v>383</v>
      </c>
      <c r="B1977" s="2" t="s">
        <v>832</v>
      </c>
      <c r="C1977" s="1">
        <v>52356</v>
      </c>
      <c r="D1977" s="1" t="s">
        <v>4219</v>
      </c>
      <c r="E1977" s="4">
        <v>252356800116</v>
      </c>
      <c r="F1977" s="2" t="s">
        <v>4220</v>
      </c>
      <c r="G1977" s="4">
        <v>252356800116</v>
      </c>
      <c r="H1977" s="2" t="s">
        <v>4221</v>
      </c>
      <c r="I1977" s="2" t="s">
        <v>4222</v>
      </c>
      <c r="J1977" s="5" t="s">
        <v>535</v>
      </c>
      <c r="K1977" s="5">
        <v>1</v>
      </c>
      <c r="L1977" s="24">
        <v>145130</v>
      </c>
      <c r="M1977" s="20">
        <f t="shared" si="60"/>
        <v>27575</v>
      </c>
      <c r="N1977" s="24">
        <v>720935</v>
      </c>
      <c r="O1977" s="21">
        <f t="shared" si="61"/>
        <v>893640</v>
      </c>
    </row>
    <row r="1978" spans="1:15" x14ac:dyDescent="0.35">
      <c r="A1978" s="2" t="s">
        <v>383</v>
      </c>
      <c r="B1978" s="2" t="s">
        <v>4411</v>
      </c>
      <c r="C1978" s="1">
        <v>68101</v>
      </c>
      <c r="D1978" s="1" t="s">
        <v>4236</v>
      </c>
      <c r="E1978" s="4">
        <v>268101000802</v>
      </c>
      <c r="F1978" s="2" t="s">
        <v>4279</v>
      </c>
      <c r="G1978" s="4">
        <v>268101000802</v>
      </c>
      <c r="H1978" s="2" t="s">
        <v>4279</v>
      </c>
      <c r="I1978" s="2" t="s">
        <v>5482</v>
      </c>
      <c r="J1978" s="5" t="s">
        <v>535</v>
      </c>
      <c r="K1978" s="5">
        <v>1</v>
      </c>
      <c r="L1978" s="24">
        <v>145130</v>
      </c>
      <c r="M1978" s="20">
        <f t="shared" si="60"/>
        <v>27575</v>
      </c>
      <c r="N1978" s="24">
        <v>720935</v>
      </c>
      <c r="O1978" s="21">
        <f t="shared" si="61"/>
        <v>893640</v>
      </c>
    </row>
    <row r="1979" spans="1:15" x14ac:dyDescent="0.35">
      <c r="A1979" s="2" t="s">
        <v>383</v>
      </c>
      <c r="B1979" s="2" t="s">
        <v>9185</v>
      </c>
      <c r="C1979" s="1">
        <v>18860</v>
      </c>
      <c r="D1979" s="1" t="s">
        <v>6015</v>
      </c>
      <c r="E1979" s="4">
        <v>218860001387</v>
      </c>
      <c r="F1979" s="2" t="s">
        <v>6016</v>
      </c>
      <c r="G1979" s="4">
        <v>218860001387</v>
      </c>
      <c r="H1979" s="2" t="s">
        <v>6017</v>
      </c>
      <c r="I1979" s="2" t="s">
        <v>6018</v>
      </c>
      <c r="J1979" s="5" t="s">
        <v>535</v>
      </c>
      <c r="K1979" s="5">
        <v>1</v>
      </c>
      <c r="L1979" s="24">
        <v>145130</v>
      </c>
      <c r="M1979" s="20">
        <f t="shared" si="60"/>
        <v>27575</v>
      </c>
      <c r="N1979" s="24">
        <v>720935</v>
      </c>
      <c r="O1979" s="21">
        <f t="shared" si="61"/>
        <v>893640</v>
      </c>
    </row>
    <row r="1980" spans="1:15" x14ac:dyDescent="0.35">
      <c r="A1980" s="2" t="s">
        <v>383</v>
      </c>
      <c r="B1980" s="2" t="s">
        <v>9185</v>
      </c>
      <c r="C1980" s="1">
        <v>18410</v>
      </c>
      <c r="D1980" s="1" t="s">
        <v>6058</v>
      </c>
      <c r="E1980" s="4">
        <v>218410000275</v>
      </c>
      <c r="F1980" s="2" t="s">
        <v>6061</v>
      </c>
      <c r="G1980" s="4">
        <v>218410000275</v>
      </c>
      <c r="H1980" s="2" t="s">
        <v>6062</v>
      </c>
      <c r="I1980" s="2" t="s">
        <v>6063</v>
      </c>
      <c r="J1980" s="5" t="s">
        <v>535</v>
      </c>
      <c r="K1980" s="5">
        <v>1</v>
      </c>
      <c r="L1980" s="24">
        <v>145130</v>
      </c>
      <c r="M1980" s="20">
        <f t="shared" si="60"/>
        <v>27575</v>
      </c>
      <c r="N1980" s="24">
        <v>720935</v>
      </c>
      <c r="O1980" s="21">
        <f t="shared" si="61"/>
        <v>893640</v>
      </c>
    </row>
    <row r="1981" spans="1:15" x14ac:dyDescent="0.35">
      <c r="A1981" s="2" t="s">
        <v>383</v>
      </c>
      <c r="B1981" s="2" t="s">
        <v>5000</v>
      </c>
      <c r="C1981" s="1">
        <v>94001</v>
      </c>
      <c r="D1981" s="1" t="s">
        <v>5023</v>
      </c>
      <c r="E1981" s="4">
        <v>294001001047</v>
      </c>
      <c r="F1981" s="2" t="s">
        <v>6154</v>
      </c>
      <c r="G1981" s="4">
        <v>294001001047</v>
      </c>
      <c r="H1981" s="2" t="s">
        <v>6155</v>
      </c>
      <c r="I1981" s="2" t="s">
        <v>6156</v>
      </c>
      <c r="J1981" s="5" t="s">
        <v>535</v>
      </c>
      <c r="K1981" s="5">
        <v>1</v>
      </c>
      <c r="L1981" s="24">
        <v>145130</v>
      </c>
      <c r="M1981" s="20">
        <f t="shared" si="60"/>
        <v>27575</v>
      </c>
      <c r="N1981" s="24">
        <v>720935</v>
      </c>
      <c r="O1981" s="21">
        <f t="shared" si="61"/>
        <v>893640</v>
      </c>
    </row>
    <row r="1982" spans="1:15" x14ac:dyDescent="0.35">
      <c r="A1982" s="2" t="s">
        <v>383</v>
      </c>
      <c r="B1982" s="2" t="s">
        <v>5000</v>
      </c>
      <c r="C1982" s="1">
        <v>94884</v>
      </c>
      <c r="D1982" s="1" t="s">
        <v>6157</v>
      </c>
      <c r="E1982" s="4">
        <v>294001000695</v>
      </c>
      <c r="F1982" s="2" t="s">
        <v>6158</v>
      </c>
      <c r="G1982" s="4">
        <v>294001000695</v>
      </c>
      <c r="H1982" s="2" t="s">
        <v>6158</v>
      </c>
      <c r="I1982" s="2" t="s">
        <v>6159</v>
      </c>
      <c r="J1982" s="5" t="s">
        <v>535</v>
      </c>
      <c r="K1982" s="5">
        <v>1</v>
      </c>
      <c r="L1982" s="24">
        <v>145130</v>
      </c>
      <c r="M1982" s="20">
        <f t="shared" si="60"/>
        <v>27575</v>
      </c>
      <c r="N1982" s="24">
        <v>720935</v>
      </c>
      <c r="O1982" s="21">
        <f t="shared" si="61"/>
        <v>893640</v>
      </c>
    </row>
    <row r="1983" spans="1:15" x14ac:dyDescent="0.35">
      <c r="A1983" s="2" t="s">
        <v>383</v>
      </c>
      <c r="B1983" s="2" t="s">
        <v>4214</v>
      </c>
      <c r="C1983" s="1">
        <v>41078</v>
      </c>
      <c r="D1983" s="1" t="s">
        <v>6173</v>
      </c>
      <c r="E1983" s="4">
        <v>241078000136</v>
      </c>
      <c r="F1983" s="2" t="s">
        <v>6174</v>
      </c>
      <c r="G1983" s="4">
        <v>241078000136</v>
      </c>
      <c r="H1983" s="2" t="s">
        <v>6175</v>
      </c>
      <c r="I1983" s="2" t="s">
        <v>6176</v>
      </c>
      <c r="J1983" s="5" t="s">
        <v>535</v>
      </c>
      <c r="K1983" s="5">
        <v>1</v>
      </c>
      <c r="L1983" s="24">
        <v>145130</v>
      </c>
      <c r="M1983" s="20">
        <f t="shared" si="60"/>
        <v>27575</v>
      </c>
      <c r="N1983" s="24">
        <v>720935</v>
      </c>
      <c r="O1983" s="21">
        <f t="shared" si="61"/>
        <v>893640</v>
      </c>
    </row>
    <row r="1984" spans="1:15" x14ac:dyDescent="0.35">
      <c r="A1984" s="2" t="s">
        <v>383</v>
      </c>
      <c r="B1984" s="2" t="s">
        <v>4214</v>
      </c>
      <c r="C1984" s="1">
        <v>41206</v>
      </c>
      <c r="D1984" s="1" t="s">
        <v>6177</v>
      </c>
      <c r="E1984" s="4">
        <v>241206001078</v>
      </c>
      <c r="F1984" s="2" t="s">
        <v>6178</v>
      </c>
      <c r="G1984" s="4">
        <v>241206001078</v>
      </c>
      <c r="H1984" s="2" t="s">
        <v>6179</v>
      </c>
      <c r="I1984" s="2" t="s">
        <v>6180</v>
      </c>
      <c r="J1984" s="5" t="s">
        <v>535</v>
      </c>
      <c r="K1984" s="5">
        <v>1</v>
      </c>
      <c r="L1984" s="24">
        <v>145130</v>
      </c>
      <c r="M1984" s="20">
        <f t="shared" si="60"/>
        <v>27575</v>
      </c>
      <c r="N1984" s="24">
        <v>720935</v>
      </c>
      <c r="O1984" s="21">
        <f t="shared" si="61"/>
        <v>893640</v>
      </c>
    </row>
    <row r="1985" spans="1:15" x14ac:dyDescent="0.35">
      <c r="A1985" s="2" t="s">
        <v>383</v>
      </c>
      <c r="B1985" s="2" t="s">
        <v>4214</v>
      </c>
      <c r="C1985" s="1">
        <v>41799</v>
      </c>
      <c r="D1985" s="1" t="s">
        <v>4805</v>
      </c>
      <c r="E1985" s="4">
        <v>441799000543</v>
      </c>
      <c r="F1985" s="2" t="s">
        <v>6181</v>
      </c>
      <c r="G1985" s="4">
        <v>441799000543</v>
      </c>
      <c r="H1985" s="2" t="s">
        <v>6182</v>
      </c>
      <c r="I1985" s="2" t="s">
        <v>4808</v>
      </c>
      <c r="J1985" s="5" t="s">
        <v>535</v>
      </c>
      <c r="K1985" s="5">
        <v>1</v>
      </c>
      <c r="L1985" s="24">
        <v>145130</v>
      </c>
      <c r="M1985" s="20">
        <f t="shared" si="60"/>
        <v>27575</v>
      </c>
      <c r="N1985" s="24">
        <v>720935</v>
      </c>
      <c r="O1985" s="21">
        <f t="shared" si="61"/>
        <v>893640</v>
      </c>
    </row>
    <row r="1986" spans="1:15" x14ac:dyDescent="0.35">
      <c r="A1986" s="2" t="s">
        <v>383</v>
      </c>
      <c r="B1986" s="2" t="s">
        <v>816</v>
      </c>
      <c r="C1986" s="1">
        <v>50006</v>
      </c>
      <c r="D1986" s="1" t="s">
        <v>6183</v>
      </c>
      <c r="E1986" s="4">
        <v>250006000165</v>
      </c>
      <c r="F1986" s="2" t="s">
        <v>6184</v>
      </c>
      <c r="G1986" s="4">
        <v>250006000165</v>
      </c>
      <c r="H1986" s="2" t="s">
        <v>6185</v>
      </c>
      <c r="I1986" s="2" t="s">
        <v>6186</v>
      </c>
      <c r="J1986" s="5" t="s">
        <v>535</v>
      </c>
      <c r="K1986" s="5">
        <v>1</v>
      </c>
      <c r="L1986" s="24">
        <v>145130</v>
      </c>
      <c r="M1986" s="20">
        <f t="shared" si="60"/>
        <v>27575</v>
      </c>
      <c r="N1986" s="24">
        <v>720935</v>
      </c>
      <c r="O1986" s="21">
        <f t="shared" si="61"/>
        <v>893640</v>
      </c>
    </row>
    <row r="1987" spans="1:15" x14ac:dyDescent="0.35">
      <c r="A1987" s="2" t="s">
        <v>383</v>
      </c>
      <c r="B1987" s="2" t="s">
        <v>816</v>
      </c>
      <c r="C1987" s="1">
        <v>50124</v>
      </c>
      <c r="D1987" s="1" t="s">
        <v>6187</v>
      </c>
      <c r="E1987" s="4">
        <v>150124000159</v>
      </c>
      <c r="F1987" s="2" t="s">
        <v>6188</v>
      </c>
      <c r="G1987" s="4">
        <v>150124000159</v>
      </c>
      <c r="H1987" s="2" t="s">
        <v>6189</v>
      </c>
      <c r="I1987" s="2" t="s">
        <v>6190</v>
      </c>
      <c r="J1987" s="5" t="s">
        <v>523</v>
      </c>
      <c r="K1987" s="5">
        <v>1</v>
      </c>
      <c r="L1987" s="24">
        <v>145130</v>
      </c>
      <c r="M1987" s="20">
        <f t="shared" si="60"/>
        <v>27575</v>
      </c>
      <c r="N1987" s="24">
        <v>720935</v>
      </c>
      <c r="O1987" s="21">
        <f t="shared" si="61"/>
        <v>893640</v>
      </c>
    </row>
    <row r="1988" spans="1:15" x14ac:dyDescent="0.35">
      <c r="A1988" s="2" t="s">
        <v>383</v>
      </c>
      <c r="B1988" s="2" t="s">
        <v>816</v>
      </c>
      <c r="C1988" s="1">
        <v>50251</v>
      </c>
      <c r="D1988" s="1" t="s">
        <v>6199</v>
      </c>
      <c r="E1988" s="4">
        <v>150251000079</v>
      </c>
      <c r="F1988" s="2" t="s">
        <v>6200</v>
      </c>
      <c r="G1988" s="4">
        <v>150251000079</v>
      </c>
      <c r="H1988" s="2" t="s">
        <v>6201</v>
      </c>
      <c r="I1988" s="2" t="s">
        <v>6190</v>
      </c>
      <c r="J1988" s="5" t="s">
        <v>523</v>
      </c>
      <c r="K1988" s="5">
        <v>1</v>
      </c>
      <c r="L1988" s="24">
        <v>145130</v>
      </c>
      <c r="M1988" s="20">
        <f t="shared" si="60"/>
        <v>27575</v>
      </c>
      <c r="N1988" s="24">
        <v>720935</v>
      </c>
      <c r="O1988" s="21">
        <f t="shared" si="61"/>
        <v>893640</v>
      </c>
    </row>
    <row r="1989" spans="1:15" x14ac:dyDescent="0.35">
      <c r="A1989" s="2" t="s">
        <v>383</v>
      </c>
      <c r="B1989" s="2" t="s">
        <v>816</v>
      </c>
      <c r="C1989" s="1">
        <v>50686</v>
      </c>
      <c r="D1989" s="1" t="s">
        <v>6220</v>
      </c>
      <c r="E1989" s="4">
        <v>150686000119</v>
      </c>
      <c r="F1989" s="2" t="s">
        <v>6221</v>
      </c>
      <c r="G1989" s="4">
        <v>150686000119</v>
      </c>
      <c r="H1989" s="2" t="s">
        <v>6222</v>
      </c>
      <c r="I1989" s="2" t="s">
        <v>6223</v>
      </c>
      <c r="J1989" s="5" t="s">
        <v>523</v>
      </c>
      <c r="K1989" s="5">
        <v>1</v>
      </c>
      <c r="L1989" s="24">
        <v>145130</v>
      </c>
      <c r="M1989" s="20">
        <f t="shared" si="60"/>
        <v>27575</v>
      </c>
      <c r="N1989" s="24">
        <v>720935</v>
      </c>
      <c r="O1989" s="21">
        <f t="shared" si="61"/>
        <v>893640</v>
      </c>
    </row>
    <row r="1990" spans="1:15" x14ac:dyDescent="0.35">
      <c r="A1990" s="2" t="s">
        <v>383</v>
      </c>
      <c r="B1990" s="2" t="s">
        <v>4241</v>
      </c>
      <c r="C1990" s="1">
        <v>86757</v>
      </c>
      <c r="D1990" s="1" t="s">
        <v>5424</v>
      </c>
      <c r="E1990" s="4">
        <v>286865001879</v>
      </c>
      <c r="F1990" s="2" t="s">
        <v>6250</v>
      </c>
      <c r="G1990" s="4">
        <v>286865001879</v>
      </c>
      <c r="H1990" s="2" t="s">
        <v>6251</v>
      </c>
      <c r="I1990" s="2" t="s">
        <v>6252</v>
      </c>
      <c r="J1990" s="5" t="s">
        <v>535</v>
      </c>
      <c r="K1990" s="5">
        <v>1</v>
      </c>
      <c r="L1990" s="24">
        <v>145130</v>
      </c>
      <c r="M1990" s="20">
        <f t="shared" si="60"/>
        <v>27575</v>
      </c>
      <c r="N1990" s="24">
        <v>720935</v>
      </c>
      <c r="O1990" s="21">
        <f t="shared" si="61"/>
        <v>893640</v>
      </c>
    </row>
    <row r="1991" spans="1:15" x14ac:dyDescent="0.35">
      <c r="A1991" s="2" t="s">
        <v>383</v>
      </c>
      <c r="B1991" s="2" t="s">
        <v>4241</v>
      </c>
      <c r="C1991" s="1">
        <v>86885</v>
      </c>
      <c r="D1991" s="1" t="s">
        <v>5737</v>
      </c>
      <c r="E1991" s="4">
        <v>286885000089</v>
      </c>
      <c r="F1991" s="2" t="s">
        <v>6256</v>
      </c>
      <c r="G1991" s="4">
        <v>286885000089</v>
      </c>
      <c r="H1991" s="2" t="s">
        <v>6257</v>
      </c>
      <c r="I1991" s="2" t="s">
        <v>6258</v>
      </c>
      <c r="J1991" s="5" t="s">
        <v>535</v>
      </c>
      <c r="K1991" s="5">
        <v>1</v>
      </c>
      <c r="L1991" s="24">
        <v>145130</v>
      </c>
      <c r="M1991" s="20">
        <f t="shared" ref="M1991:M2054" si="62">ROUND(L1991*0.19,0)</f>
        <v>27575</v>
      </c>
      <c r="N1991" s="24">
        <v>720935</v>
      </c>
      <c r="O1991" s="21">
        <f t="shared" ref="O1991:O2054" si="63">+L1991+M1991+N1991</f>
        <v>893640</v>
      </c>
    </row>
    <row r="1992" spans="1:15" x14ac:dyDescent="0.35">
      <c r="A1992" s="2" t="s">
        <v>383</v>
      </c>
      <c r="B1992" s="2" t="s">
        <v>4241</v>
      </c>
      <c r="C1992" s="1">
        <v>86885</v>
      </c>
      <c r="D1992" s="1" t="s">
        <v>5737</v>
      </c>
      <c r="E1992" s="4">
        <v>286885002057</v>
      </c>
      <c r="F1992" s="2" t="s">
        <v>6265</v>
      </c>
      <c r="G1992" s="4">
        <v>286885002057</v>
      </c>
      <c r="H1992" s="2" t="s">
        <v>6265</v>
      </c>
      <c r="I1992" s="2" t="s">
        <v>2003</v>
      </c>
      <c r="J1992" s="5" t="s">
        <v>535</v>
      </c>
      <c r="K1992" s="5">
        <v>1</v>
      </c>
      <c r="L1992" s="24">
        <v>145130</v>
      </c>
      <c r="M1992" s="20">
        <f t="shared" si="62"/>
        <v>27575</v>
      </c>
      <c r="N1992" s="24">
        <v>720935</v>
      </c>
      <c r="O1992" s="21">
        <f t="shared" si="63"/>
        <v>893640</v>
      </c>
    </row>
    <row r="1993" spans="1:15" x14ac:dyDescent="0.35">
      <c r="A1993" s="2" t="s">
        <v>383</v>
      </c>
      <c r="B1993" s="2" t="s">
        <v>5682</v>
      </c>
      <c r="C1993" s="1">
        <v>97666</v>
      </c>
      <c r="D1993" s="1" t="s">
        <v>6325</v>
      </c>
      <c r="E1993" s="4">
        <v>297001002051</v>
      </c>
      <c r="F1993" s="2" t="s">
        <v>6326</v>
      </c>
      <c r="G1993" s="4">
        <v>297001002051</v>
      </c>
      <c r="H1993" s="2" t="s">
        <v>6333</v>
      </c>
      <c r="I1993" s="2" t="s">
        <v>6334</v>
      </c>
      <c r="J1993" s="5" t="s">
        <v>523</v>
      </c>
      <c r="K1993" s="5">
        <v>1</v>
      </c>
      <c r="L1993" s="24">
        <v>145130</v>
      </c>
      <c r="M1993" s="20">
        <f t="shared" si="62"/>
        <v>27575</v>
      </c>
      <c r="N1993" s="24">
        <v>720935</v>
      </c>
      <c r="O1993" s="21">
        <f t="shared" si="63"/>
        <v>893640</v>
      </c>
    </row>
    <row r="1994" spans="1:15" x14ac:dyDescent="0.35">
      <c r="A1994" s="2" t="s">
        <v>383</v>
      </c>
      <c r="B1994" s="2" t="s">
        <v>5682</v>
      </c>
      <c r="C1994" s="1">
        <v>97889</v>
      </c>
      <c r="D1994" s="1" t="s">
        <v>6335</v>
      </c>
      <c r="E1994" s="4">
        <v>297001002115</v>
      </c>
      <c r="F1994" s="2" t="s">
        <v>6336</v>
      </c>
      <c r="G1994" s="4">
        <v>297001002115</v>
      </c>
      <c r="H1994" s="2" t="s">
        <v>6341</v>
      </c>
      <c r="I1994" s="2" t="s">
        <v>6342</v>
      </c>
      <c r="J1994" s="5" t="s">
        <v>535</v>
      </c>
      <c r="K1994" s="5">
        <v>1</v>
      </c>
      <c r="L1994" s="24">
        <v>145130</v>
      </c>
      <c r="M1994" s="20">
        <f t="shared" si="62"/>
        <v>27575</v>
      </c>
      <c r="N1994" s="24">
        <v>720935</v>
      </c>
      <c r="O1994" s="21">
        <f t="shared" si="63"/>
        <v>893640</v>
      </c>
    </row>
    <row r="1995" spans="1:15" x14ac:dyDescent="0.35">
      <c r="A1995" s="2" t="s">
        <v>383</v>
      </c>
      <c r="B1995" s="2" t="s">
        <v>5686</v>
      </c>
      <c r="C1995" s="1">
        <v>99773</v>
      </c>
      <c r="D1995" s="1" t="s">
        <v>5687</v>
      </c>
      <c r="E1995" s="4">
        <v>299001001855</v>
      </c>
      <c r="F1995" s="2" t="s">
        <v>6355</v>
      </c>
      <c r="G1995" s="4">
        <v>299001001855</v>
      </c>
      <c r="H1995" s="2" t="s">
        <v>6356</v>
      </c>
      <c r="I1995" s="2" t="s">
        <v>6357</v>
      </c>
      <c r="J1995" s="5" t="s">
        <v>535</v>
      </c>
      <c r="K1995" s="5">
        <v>1</v>
      </c>
      <c r="L1995" s="24">
        <v>145130</v>
      </c>
      <c r="M1995" s="20">
        <f t="shared" si="62"/>
        <v>27575</v>
      </c>
      <c r="N1995" s="24">
        <v>720935</v>
      </c>
      <c r="O1995" s="21">
        <f t="shared" si="63"/>
        <v>893640</v>
      </c>
    </row>
    <row r="1996" spans="1:15" x14ac:dyDescent="0.35">
      <c r="A1996" s="2" t="s">
        <v>383</v>
      </c>
      <c r="B1996" s="2" t="s">
        <v>5686</v>
      </c>
      <c r="C1996" s="1">
        <v>99773</v>
      </c>
      <c r="D1996" s="1" t="s">
        <v>5687</v>
      </c>
      <c r="E1996" s="4">
        <v>499001000980</v>
      </c>
      <c r="F1996" s="2" t="s">
        <v>6358</v>
      </c>
      <c r="G1996" s="4">
        <v>299760001177</v>
      </c>
      <c r="H1996" s="2" t="s">
        <v>6359</v>
      </c>
      <c r="I1996" s="2" t="s">
        <v>6360</v>
      </c>
      <c r="J1996" s="5" t="s">
        <v>535</v>
      </c>
      <c r="K1996" s="5">
        <v>1</v>
      </c>
      <c r="L1996" s="24">
        <v>145130</v>
      </c>
      <c r="M1996" s="20">
        <f t="shared" si="62"/>
        <v>27575</v>
      </c>
      <c r="N1996" s="24">
        <v>720935</v>
      </c>
      <c r="O1996" s="21">
        <f t="shared" si="63"/>
        <v>893640</v>
      </c>
    </row>
    <row r="1997" spans="1:15" x14ac:dyDescent="0.35">
      <c r="A1997" s="2" t="s">
        <v>383</v>
      </c>
      <c r="B1997" s="2" t="s">
        <v>5686</v>
      </c>
      <c r="C1997" s="1">
        <v>99773</v>
      </c>
      <c r="D1997" s="1" t="s">
        <v>5687</v>
      </c>
      <c r="E1997" s="4">
        <v>299773002598</v>
      </c>
      <c r="F1997" s="2" t="s">
        <v>6367</v>
      </c>
      <c r="G1997" s="4">
        <v>299773000633</v>
      </c>
      <c r="H1997" s="2" t="s">
        <v>6368</v>
      </c>
      <c r="I1997" s="2" t="s">
        <v>6369</v>
      </c>
      <c r="J1997" s="5" t="s">
        <v>535</v>
      </c>
      <c r="K1997" s="5">
        <v>1</v>
      </c>
      <c r="L1997" s="24">
        <v>145130</v>
      </c>
      <c r="M1997" s="20">
        <f t="shared" si="62"/>
        <v>27575</v>
      </c>
      <c r="N1997" s="24">
        <v>720935</v>
      </c>
      <c r="O1997" s="21">
        <f t="shared" si="63"/>
        <v>893640</v>
      </c>
    </row>
    <row r="1998" spans="1:15" x14ac:dyDescent="0.35">
      <c r="A1998" s="2" t="s">
        <v>383</v>
      </c>
      <c r="B1998" s="2" t="s">
        <v>5686</v>
      </c>
      <c r="C1998" s="1">
        <v>99773</v>
      </c>
      <c r="D1998" s="1" t="s">
        <v>5687</v>
      </c>
      <c r="E1998" s="4">
        <v>299773002598</v>
      </c>
      <c r="F1998" s="2" t="s">
        <v>6367</v>
      </c>
      <c r="G1998" s="4">
        <v>299773002598</v>
      </c>
      <c r="H1998" s="2" t="s">
        <v>6370</v>
      </c>
      <c r="I1998" s="2" t="s">
        <v>6371</v>
      </c>
      <c r="J1998" s="5" t="s">
        <v>535</v>
      </c>
      <c r="K1998" s="5">
        <v>1</v>
      </c>
      <c r="L1998" s="24">
        <v>145130</v>
      </c>
      <c r="M1998" s="20">
        <f t="shared" si="62"/>
        <v>27575</v>
      </c>
      <c r="N1998" s="24">
        <v>720935</v>
      </c>
      <c r="O1998" s="21">
        <f t="shared" si="63"/>
        <v>893640</v>
      </c>
    </row>
    <row r="1999" spans="1:15" x14ac:dyDescent="0.35">
      <c r="A1999" s="2" t="s">
        <v>383</v>
      </c>
      <c r="B1999" s="2" t="s">
        <v>5686</v>
      </c>
      <c r="C1999" s="1">
        <v>99524</v>
      </c>
      <c r="D1999" s="1" t="s">
        <v>5718</v>
      </c>
      <c r="E1999" s="4">
        <v>299524000186</v>
      </c>
      <c r="F1999" s="2" t="s">
        <v>6383</v>
      </c>
      <c r="G1999" s="4">
        <v>299496000043</v>
      </c>
      <c r="H1999" s="2" t="s">
        <v>6384</v>
      </c>
      <c r="I1999" s="2" t="s">
        <v>6385</v>
      </c>
      <c r="J1999" s="5" t="s">
        <v>535</v>
      </c>
      <c r="K1999" s="5">
        <v>1</v>
      </c>
      <c r="L1999" s="24">
        <v>145130</v>
      </c>
      <c r="M1999" s="20">
        <f t="shared" si="62"/>
        <v>27575</v>
      </c>
      <c r="N1999" s="24">
        <v>720935</v>
      </c>
      <c r="O1999" s="21">
        <f t="shared" si="63"/>
        <v>893640</v>
      </c>
    </row>
    <row r="2000" spans="1:15" x14ac:dyDescent="0.35">
      <c r="A2000" s="2" t="s">
        <v>383</v>
      </c>
      <c r="B2000" s="2" t="s">
        <v>5686</v>
      </c>
      <c r="C2000" s="1">
        <v>99524</v>
      </c>
      <c r="D2000" s="1" t="s">
        <v>5718</v>
      </c>
      <c r="E2000" s="4">
        <v>299524000186</v>
      </c>
      <c r="F2000" s="2" t="s">
        <v>6383</v>
      </c>
      <c r="G2000" s="4">
        <v>299524000089</v>
      </c>
      <c r="H2000" s="2" t="s">
        <v>6386</v>
      </c>
      <c r="I2000" s="2" t="s">
        <v>6387</v>
      </c>
      <c r="J2000" s="5" t="s">
        <v>535</v>
      </c>
      <c r="K2000" s="5">
        <v>1</v>
      </c>
      <c r="L2000" s="24">
        <v>145130</v>
      </c>
      <c r="M2000" s="20">
        <f t="shared" si="62"/>
        <v>27575</v>
      </c>
      <c r="N2000" s="24">
        <v>720935</v>
      </c>
      <c r="O2000" s="21">
        <f t="shared" si="63"/>
        <v>893640</v>
      </c>
    </row>
    <row r="2001" spans="1:15" x14ac:dyDescent="0.35">
      <c r="A2001" s="2" t="s">
        <v>383</v>
      </c>
      <c r="B2001" s="2" t="s">
        <v>5686</v>
      </c>
      <c r="C2001" s="1">
        <v>99001</v>
      </c>
      <c r="D2001" s="1" t="s">
        <v>6391</v>
      </c>
      <c r="E2001" s="4">
        <v>299001000077</v>
      </c>
      <c r="F2001" s="2" t="s">
        <v>6392</v>
      </c>
      <c r="G2001" s="4">
        <v>299001000077</v>
      </c>
      <c r="H2001" s="2" t="s">
        <v>6393</v>
      </c>
      <c r="I2001" s="2" t="s">
        <v>6394</v>
      </c>
      <c r="J2001" s="5" t="s">
        <v>535</v>
      </c>
      <c r="K2001" s="5">
        <v>1</v>
      </c>
      <c r="L2001" s="24">
        <v>145130</v>
      </c>
      <c r="M2001" s="20">
        <f t="shared" si="62"/>
        <v>27575</v>
      </c>
      <c r="N2001" s="24">
        <v>720935</v>
      </c>
      <c r="O2001" s="21">
        <f t="shared" si="63"/>
        <v>893640</v>
      </c>
    </row>
    <row r="2002" spans="1:15" x14ac:dyDescent="0.35">
      <c r="A2002" s="2" t="s">
        <v>383</v>
      </c>
      <c r="B2002" s="2" t="s">
        <v>5000</v>
      </c>
      <c r="C2002" s="1">
        <v>94886</v>
      </c>
      <c r="D2002" s="1" t="s">
        <v>6422</v>
      </c>
      <c r="E2002" s="4">
        <v>294001000032</v>
      </c>
      <c r="F2002" s="2" t="s">
        <v>6423</v>
      </c>
      <c r="G2002" s="4">
        <v>294001001063</v>
      </c>
      <c r="H2002" s="2" t="s">
        <v>4310</v>
      </c>
      <c r="I2002" s="2" t="s">
        <v>6424</v>
      </c>
      <c r="J2002" s="5" t="s">
        <v>535</v>
      </c>
      <c r="K2002" s="5">
        <v>1</v>
      </c>
      <c r="L2002" s="24">
        <v>145130</v>
      </c>
      <c r="M2002" s="20">
        <f t="shared" si="62"/>
        <v>27575</v>
      </c>
      <c r="N2002" s="24">
        <v>720935</v>
      </c>
      <c r="O2002" s="21">
        <f t="shared" si="63"/>
        <v>893640</v>
      </c>
    </row>
    <row r="2003" spans="1:15" x14ac:dyDescent="0.35">
      <c r="A2003" s="2" t="s">
        <v>383</v>
      </c>
      <c r="B2003" s="2" t="s">
        <v>4241</v>
      </c>
      <c r="C2003" s="1">
        <v>86571</v>
      </c>
      <c r="D2003" s="1" t="s">
        <v>4855</v>
      </c>
      <c r="E2003" s="4">
        <v>286001003365</v>
      </c>
      <c r="F2003" s="2" t="s">
        <v>6453</v>
      </c>
      <c r="G2003" s="4">
        <v>286001003365</v>
      </c>
      <c r="H2003" s="2" t="s">
        <v>6454</v>
      </c>
      <c r="I2003" s="2" t="s">
        <v>6455</v>
      </c>
      <c r="J2003" s="5" t="s">
        <v>535</v>
      </c>
      <c r="K2003" s="5">
        <v>1</v>
      </c>
      <c r="L2003" s="24">
        <v>145130</v>
      </c>
      <c r="M2003" s="20">
        <f t="shared" si="62"/>
        <v>27575</v>
      </c>
      <c r="N2003" s="24">
        <v>720935</v>
      </c>
      <c r="O2003" s="21">
        <f t="shared" si="63"/>
        <v>893640</v>
      </c>
    </row>
    <row r="2004" spans="1:15" x14ac:dyDescent="0.35">
      <c r="A2004" s="2" t="s">
        <v>383</v>
      </c>
      <c r="B2004" s="2" t="s">
        <v>4411</v>
      </c>
      <c r="C2004" s="1">
        <v>68101</v>
      </c>
      <c r="D2004" s="1" t="s">
        <v>4236</v>
      </c>
      <c r="E2004" s="4">
        <v>268190000951</v>
      </c>
      <c r="F2004" s="2" t="s">
        <v>6460</v>
      </c>
      <c r="G2004" s="4">
        <v>268190000951</v>
      </c>
      <c r="H2004" s="2" t="s">
        <v>6460</v>
      </c>
      <c r="I2004" s="2" t="s">
        <v>6461</v>
      </c>
      <c r="J2004" s="5" t="s">
        <v>535</v>
      </c>
      <c r="K2004" s="5">
        <v>1</v>
      </c>
      <c r="L2004" s="24">
        <v>145130</v>
      </c>
      <c r="M2004" s="20">
        <f t="shared" si="62"/>
        <v>27575</v>
      </c>
      <c r="N2004" s="24">
        <v>720935</v>
      </c>
      <c r="O2004" s="21">
        <f t="shared" si="63"/>
        <v>893640</v>
      </c>
    </row>
    <row r="2005" spans="1:15" x14ac:dyDescent="0.35">
      <c r="A2005" s="2" t="s">
        <v>383</v>
      </c>
      <c r="B2005" s="2" t="s">
        <v>4411</v>
      </c>
      <c r="C2005" s="1">
        <v>68167</v>
      </c>
      <c r="D2005" s="1" t="s">
        <v>6462</v>
      </c>
      <c r="E2005" s="4">
        <v>268167000595</v>
      </c>
      <c r="F2005" s="2" t="s">
        <v>6463</v>
      </c>
      <c r="G2005" s="4">
        <v>268167000595</v>
      </c>
      <c r="H2005" s="2" t="s">
        <v>6464</v>
      </c>
      <c r="I2005" s="2" t="s">
        <v>6465</v>
      </c>
      <c r="J2005" s="5" t="s">
        <v>535</v>
      </c>
      <c r="K2005" s="5">
        <v>1</v>
      </c>
      <c r="L2005" s="24">
        <v>145130</v>
      </c>
      <c r="M2005" s="20">
        <f t="shared" si="62"/>
        <v>27575</v>
      </c>
      <c r="N2005" s="24">
        <v>720935</v>
      </c>
      <c r="O2005" s="21">
        <f t="shared" si="63"/>
        <v>893640</v>
      </c>
    </row>
    <row r="2006" spans="1:15" x14ac:dyDescent="0.35">
      <c r="A2006" t="s">
        <v>385</v>
      </c>
      <c r="B2006" s="2" t="s">
        <v>9179</v>
      </c>
      <c r="C2006" s="1">
        <v>44847</v>
      </c>
      <c r="D2006" s="1" t="s">
        <v>4424</v>
      </c>
      <c r="E2006" s="4">
        <v>244847002511</v>
      </c>
      <c r="F2006" s="2" t="s">
        <v>4735</v>
      </c>
      <c r="G2006" s="4">
        <v>244847800385</v>
      </c>
      <c r="H2006" s="2" t="s">
        <v>4736</v>
      </c>
      <c r="I2006" s="2" t="s">
        <v>4737</v>
      </c>
      <c r="J2006" s="5" t="s">
        <v>535</v>
      </c>
      <c r="K2006" s="5">
        <v>1</v>
      </c>
      <c r="L2006" s="24">
        <v>145130</v>
      </c>
      <c r="M2006" s="20">
        <f t="shared" si="62"/>
        <v>27575</v>
      </c>
      <c r="N2006" s="24">
        <v>720935</v>
      </c>
      <c r="O2006" s="21">
        <f t="shared" si="63"/>
        <v>893640</v>
      </c>
    </row>
    <row r="2007" spans="1:15" x14ac:dyDescent="0.35">
      <c r="A2007" t="s">
        <v>385</v>
      </c>
      <c r="B2007" s="2" t="s">
        <v>4214</v>
      </c>
      <c r="C2007" s="1">
        <v>41306</v>
      </c>
      <c r="D2007" s="1" t="s">
        <v>4836</v>
      </c>
      <c r="E2007" s="4">
        <v>441306000612</v>
      </c>
      <c r="F2007" s="2" t="s">
        <v>4837</v>
      </c>
      <c r="G2007" s="4">
        <v>241306000168</v>
      </c>
      <c r="H2007" s="2" t="s">
        <v>5048</v>
      </c>
      <c r="I2007" s="2" t="s">
        <v>5049</v>
      </c>
      <c r="J2007" s="5" t="s">
        <v>535</v>
      </c>
      <c r="K2007" s="5">
        <v>1</v>
      </c>
      <c r="L2007" s="24">
        <v>145130</v>
      </c>
      <c r="M2007" s="20">
        <f t="shared" si="62"/>
        <v>27575</v>
      </c>
      <c r="N2007" s="24">
        <v>720935</v>
      </c>
      <c r="O2007" s="21">
        <f t="shared" si="63"/>
        <v>893640</v>
      </c>
    </row>
    <row r="2008" spans="1:15" x14ac:dyDescent="0.35">
      <c r="A2008" t="s">
        <v>385</v>
      </c>
      <c r="B2008" s="2" t="s">
        <v>5686</v>
      </c>
      <c r="C2008" s="1">
        <v>99773</v>
      </c>
      <c r="D2008" s="1" t="s">
        <v>5687</v>
      </c>
      <c r="E2008" s="4">
        <v>299572000074</v>
      </c>
      <c r="F2008" s="2" t="s">
        <v>5688</v>
      </c>
      <c r="G2008" s="4">
        <v>299572000074</v>
      </c>
      <c r="H2008" s="2" t="s">
        <v>5689</v>
      </c>
      <c r="I2008" s="2" t="s">
        <v>5690</v>
      </c>
      <c r="J2008" s="5" t="s">
        <v>535</v>
      </c>
      <c r="K2008" s="5">
        <v>1</v>
      </c>
      <c r="L2008" s="24">
        <v>145130</v>
      </c>
      <c r="M2008" s="20">
        <f t="shared" si="62"/>
        <v>27575</v>
      </c>
      <c r="N2008" s="24">
        <v>720935</v>
      </c>
      <c r="O2008" s="21">
        <f t="shared" si="63"/>
        <v>893640</v>
      </c>
    </row>
    <row r="2009" spans="1:15" x14ac:dyDescent="0.35">
      <c r="A2009" t="s">
        <v>385</v>
      </c>
      <c r="B2009" s="2" t="s">
        <v>5686</v>
      </c>
      <c r="C2009" s="1">
        <v>99524</v>
      </c>
      <c r="D2009" s="1" t="s">
        <v>5718</v>
      </c>
      <c r="E2009" s="4">
        <v>299524000046</v>
      </c>
      <c r="F2009" s="2" t="s">
        <v>5719</v>
      </c>
      <c r="G2009" s="4">
        <v>299524000046</v>
      </c>
      <c r="H2009" s="2" t="s">
        <v>5720</v>
      </c>
      <c r="I2009" s="2" t="s">
        <v>5721</v>
      </c>
      <c r="J2009" s="5" t="s">
        <v>535</v>
      </c>
      <c r="K2009" s="5">
        <v>1</v>
      </c>
      <c r="L2009" s="24">
        <v>145130</v>
      </c>
      <c r="M2009" s="20">
        <f t="shared" si="62"/>
        <v>27575</v>
      </c>
      <c r="N2009" s="24">
        <v>720935</v>
      </c>
      <c r="O2009" s="21">
        <f t="shared" si="63"/>
        <v>893640</v>
      </c>
    </row>
    <row r="2010" spans="1:15" x14ac:dyDescent="0.35">
      <c r="A2010" t="s">
        <v>385</v>
      </c>
      <c r="B2010" s="2" t="s">
        <v>816</v>
      </c>
      <c r="C2010" s="1">
        <v>50450</v>
      </c>
      <c r="D2010" s="1" t="s">
        <v>5750</v>
      </c>
      <c r="E2010" s="4">
        <v>150450000011</v>
      </c>
      <c r="F2010" s="2" t="s">
        <v>5751</v>
      </c>
      <c r="G2010" s="4">
        <v>150450000011</v>
      </c>
      <c r="H2010" s="2" t="s">
        <v>5752</v>
      </c>
      <c r="I2010" s="2" t="s">
        <v>5753</v>
      </c>
      <c r="J2010" s="5" t="s">
        <v>523</v>
      </c>
      <c r="K2010" s="5">
        <v>1</v>
      </c>
      <c r="L2010" s="24">
        <v>145130</v>
      </c>
      <c r="M2010" s="20">
        <f t="shared" si="62"/>
        <v>27575</v>
      </c>
      <c r="N2010" s="24">
        <v>720935</v>
      </c>
      <c r="O2010" s="21">
        <f t="shared" si="63"/>
        <v>893640</v>
      </c>
    </row>
    <row r="2011" spans="1:15" x14ac:dyDescent="0.35">
      <c r="A2011" t="s">
        <v>385</v>
      </c>
      <c r="B2011" s="2" t="s">
        <v>4236</v>
      </c>
      <c r="C2011" s="1">
        <v>13670</v>
      </c>
      <c r="D2011" s="1" t="s">
        <v>5767</v>
      </c>
      <c r="E2011" s="4">
        <v>213670000200</v>
      </c>
      <c r="F2011" s="2" t="s">
        <v>5768</v>
      </c>
      <c r="G2011" s="4">
        <v>213670000200</v>
      </c>
      <c r="H2011" s="2" t="s">
        <v>5769</v>
      </c>
      <c r="I2011" s="2" t="s">
        <v>5770</v>
      </c>
      <c r="J2011" s="5" t="s">
        <v>535</v>
      </c>
      <c r="K2011" s="5">
        <v>1</v>
      </c>
      <c r="L2011" s="24">
        <v>145130</v>
      </c>
      <c r="M2011" s="20">
        <f t="shared" si="62"/>
        <v>27575</v>
      </c>
      <c r="N2011" s="24">
        <v>720935</v>
      </c>
      <c r="O2011" s="21">
        <f t="shared" si="63"/>
        <v>893640</v>
      </c>
    </row>
    <row r="2012" spans="1:15" x14ac:dyDescent="0.35">
      <c r="A2012" t="s">
        <v>385</v>
      </c>
      <c r="B2012" s="2" t="s">
        <v>9185</v>
      </c>
      <c r="C2012" s="1">
        <v>18001</v>
      </c>
      <c r="D2012" s="1" t="s">
        <v>4959</v>
      </c>
      <c r="E2012" s="4">
        <v>283001001614</v>
      </c>
      <c r="F2012" s="2" t="s">
        <v>3741</v>
      </c>
      <c r="G2012" s="4">
        <v>283001001614</v>
      </c>
      <c r="H2012" s="2" t="s">
        <v>3741</v>
      </c>
      <c r="I2012" s="2" t="s">
        <v>5910</v>
      </c>
      <c r="J2012" s="5" t="s">
        <v>535</v>
      </c>
      <c r="K2012" s="5">
        <v>1</v>
      </c>
      <c r="L2012" s="24">
        <v>145130</v>
      </c>
      <c r="M2012" s="20">
        <f t="shared" si="62"/>
        <v>27575</v>
      </c>
      <c r="N2012" s="24">
        <v>720935</v>
      </c>
      <c r="O2012" s="21">
        <f t="shared" si="63"/>
        <v>893640</v>
      </c>
    </row>
    <row r="2013" spans="1:15" x14ac:dyDescent="0.35">
      <c r="A2013" t="s">
        <v>385</v>
      </c>
      <c r="B2013" s="2" t="s">
        <v>1030</v>
      </c>
      <c r="C2013" s="1">
        <v>91001</v>
      </c>
      <c r="D2013" s="1" t="s">
        <v>4203</v>
      </c>
      <c r="E2013" s="4">
        <v>291001000581</v>
      </c>
      <c r="F2013" s="2" t="s">
        <v>6044</v>
      </c>
      <c r="G2013" s="4">
        <v>291001000581</v>
      </c>
      <c r="H2013" s="2" t="s">
        <v>6045</v>
      </c>
      <c r="I2013" s="2" t="s">
        <v>6046</v>
      </c>
      <c r="J2013" s="5" t="s">
        <v>535</v>
      </c>
      <c r="K2013" s="5">
        <v>1</v>
      </c>
      <c r="L2013" s="24">
        <v>145130</v>
      </c>
      <c r="M2013" s="20">
        <f t="shared" si="62"/>
        <v>27575</v>
      </c>
      <c r="N2013" s="24">
        <v>720935</v>
      </c>
      <c r="O2013" s="21">
        <f t="shared" si="63"/>
        <v>893640</v>
      </c>
    </row>
    <row r="2014" spans="1:15" x14ac:dyDescent="0.35">
      <c r="A2014" t="s">
        <v>385</v>
      </c>
      <c r="B2014" s="2" t="s">
        <v>4251</v>
      </c>
      <c r="C2014" s="1">
        <v>85230</v>
      </c>
      <c r="D2014" s="1" t="s">
        <v>4550</v>
      </c>
      <c r="E2014" s="4">
        <v>285230000292</v>
      </c>
      <c r="F2014" s="2" t="s">
        <v>6096</v>
      </c>
      <c r="G2014" s="4">
        <v>285230000292</v>
      </c>
      <c r="H2014" s="2" t="s">
        <v>6097</v>
      </c>
      <c r="I2014" s="2" t="s">
        <v>6098</v>
      </c>
      <c r="J2014" s="5" t="s">
        <v>535</v>
      </c>
      <c r="K2014" s="5">
        <v>1</v>
      </c>
      <c r="L2014" s="24">
        <v>145130</v>
      </c>
      <c r="M2014" s="20">
        <f t="shared" si="62"/>
        <v>27575</v>
      </c>
      <c r="N2014" s="24">
        <v>720935</v>
      </c>
      <c r="O2014" s="21">
        <f t="shared" si="63"/>
        <v>893640</v>
      </c>
    </row>
    <row r="2015" spans="1:15" x14ac:dyDescent="0.35">
      <c r="A2015" t="s">
        <v>385</v>
      </c>
      <c r="B2015" s="2" t="s">
        <v>4251</v>
      </c>
      <c r="C2015" s="1">
        <v>85300</v>
      </c>
      <c r="D2015" s="1" t="s">
        <v>6106</v>
      </c>
      <c r="E2015" s="4">
        <v>285300000112</v>
      </c>
      <c r="F2015" s="2" t="s">
        <v>6107</v>
      </c>
      <c r="G2015" s="4">
        <v>285300000112</v>
      </c>
      <c r="H2015" s="2" t="s">
        <v>6108</v>
      </c>
      <c r="I2015" s="2" t="s">
        <v>4893</v>
      </c>
      <c r="J2015" s="5" t="s">
        <v>535</v>
      </c>
      <c r="K2015" s="5">
        <v>1</v>
      </c>
      <c r="L2015" s="24">
        <v>145130</v>
      </c>
      <c r="M2015" s="20">
        <f t="shared" si="62"/>
        <v>27575</v>
      </c>
      <c r="N2015" s="24">
        <v>720935</v>
      </c>
      <c r="O2015" s="21">
        <f t="shared" si="63"/>
        <v>893640</v>
      </c>
    </row>
    <row r="2016" spans="1:15" x14ac:dyDescent="0.35">
      <c r="A2016" t="s">
        <v>385</v>
      </c>
      <c r="B2016" s="2" t="s">
        <v>4251</v>
      </c>
      <c r="C2016" s="1">
        <v>85325</v>
      </c>
      <c r="D2016" s="1" t="s">
        <v>4884</v>
      </c>
      <c r="E2016" s="4">
        <v>185325000597</v>
      </c>
      <c r="F2016" s="2" t="s">
        <v>6109</v>
      </c>
      <c r="G2016" s="4">
        <v>185325000597</v>
      </c>
      <c r="H2016" s="2" t="s">
        <v>6110</v>
      </c>
      <c r="I2016" s="2" t="s">
        <v>6111</v>
      </c>
      <c r="J2016" s="5" t="s">
        <v>523</v>
      </c>
      <c r="K2016" s="5">
        <v>1</v>
      </c>
      <c r="L2016" s="24">
        <v>145130</v>
      </c>
      <c r="M2016" s="20">
        <f t="shared" si="62"/>
        <v>27575</v>
      </c>
      <c r="N2016" s="24">
        <v>720935</v>
      </c>
      <c r="O2016" s="21">
        <f t="shared" si="63"/>
        <v>893640</v>
      </c>
    </row>
    <row r="2017" spans="1:15" x14ac:dyDescent="0.35">
      <c r="A2017" t="s">
        <v>385</v>
      </c>
      <c r="B2017" s="2" t="s">
        <v>4251</v>
      </c>
      <c r="C2017" s="1">
        <v>85400</v>
      </c>
      <c r="D2017" s="1" t="s">
        <v>6112</v>
      </c>
      <c r="E2017" s="4">
        <v>285400000861</v>
      </c>
      <c r="F2017" s="2" t="s">
        <v>6115</v>
      </c>
      <c r="G2017" s="4">
        <v>285400000861</v>
      </c>
      <c r="H2017" s="2" t="s">
        <v>6116</v>
      </c>
      <c r="I2017" s="2" t="s">
        <v>6117</v>
      </c>
      <c r="J2017" s="5" t="s">
        <v>535</v>
      </c>
      <c r="K2017" s="5">
        <v>1</v>
      </c>
      <c r="L2017" s="24">
        <v>145130</v>
      </c>
      <c r="M2017" s="20">
        <f t="shared" si="62"/>
        <v>27575</v>
      </c>
      <c r="N2017" s="24">
        <v>720935</v>
      </c>
      <c r="O2017" s="21">
        <f t="shared" si="63"/>
        <v>893640</v>
      </c>
    </row>
    <row r="2018" spans="1:15" x14ac:dyDescent="0.35">
      <c r="A2018" t="s">
        <v>385</v>
      </c>
      <c r="B2018" s="2" t="s">
        <v>5000</v>
      </c>
      <c r="C2018" s="1">
        <v>94001</v>
      </c>
      <c r="D2018" s="1" t="s">
        <v>5023</v>
      </c>
      <c r="E2018" s="4">
        <v>294001000733</v>
      </c>
      <c r="F2018" s="2" t="s">
        <v>6148</v>
      </c>
      <c r="G2018" s="4">
        <v>294001000733</v>
      </c>
      <c r="H2018" s="2" t="s">
        <v>6149</v>
      </c>
      <c r="I2018" s="2" t="s">
        <v>6150</v>
      </c>
      <c r="J2018" s="5" t="s">
        <v>535</v>
      </c>
      <c r="K2018" s="5">
        <v>1</v>
      </c>
      <c r="L2018" s="24">
        <v>145130</v>
      </c>
      <c r="M2018" s="20">
        <f t="shared" si="62"/>
        <v>27575</v>
      </c>
      <c r="N2018" s="24">
        <v>720935</v>
      </c>
      <c r="O2018" s="21">
        <f t="shared" si="63"/>
        <v>893640</v>
      </c>
    </row>
    <row r="2019" spans="1:15" x14ac:dyDescent="0.35">
      <c r="A2019" t="s">
        <v>385</v>
      </c>
      <c r="B2019" s="2" t="s">
        <v>816</v>
      </c>
      <c r="C2019" s="1">
        <v>20770</v>
      </c>
      <c r="D2019" s="1" t="s">
        <v>6224</v>
      </c>
      <c r="E2019" s="4">
        <v>250689001447</v>
      </c>
      <c r="F2019" s="2" t="s">
        <v>6225</v>
      </c>
      <c r="G2019" s="4">
        <v>250689001293</v>
      </c>
      <c r="H2019" s="2" t="s">
        <v>6226</v>
      </c>
      <c r="I2019" s="2" t="s">
        <v>6227</v>
      </c>
      <c r="J2019" s="5" t="s">
        <v>535</v>
      </c>
      <c r="K2019" s="5">
        <v>1</v>
      </c>
      <c r="L2019" s="24">
        <v>145130</v>
      </c>
      <c r="M2019" s="20">
        <f t="shared" si="62"/>
        <v>27575</v>
      </c>
      <c r="N2019" s="24">
        <v>720935</v>
      </c>
      <c r="O2019" s="21">
        <f t="shared" si="63"/>
        <v>893640</v>
      </c>
    </row>
    <row r="2020" spans="1:15" x14ac:dyDescent="0.35">
      <c r="A2020" t="s">
        <v>385</v>
      </c>
      <c r="B2020" s="2" t="s">
        <v>4296</v>
      </c>
      <c r="C2020" s="1">
        <v>73686</v>
      </c>
      <c r="D2020" s="1" t="s">
        <v>6289</v>
      </c>
      <c r="E2020" s="4">
        <v>273686000261</v>
      </c>
      <c r="F2020" s="2" t="s">
        <v>6290</v>
      </c>
      <c r="G2020" s="4">
        <v>273686000261</v>
      </c>
      <c r="H2020" s="2" t="s">
        <v>6291</v>
      </c>
      <c r="I2020" s="2" t="s">
        <v>6292</v>
      </c>
      <c r="J2020" s="5" t="s">
        <v>535</v>
      </c>
      <c r="K2020" s="5">
        <v>1</v>
      </c>
      <c r="L2020" s="24">
        <v>145130</v>
      </c>
      <c r="M2020" s="20">
        <f t="shared" si="62"/>
        <v>27575</v>
      </c>
      <c r="N2020" s="24">
        <v>720935</v>
      </c>
      <c r="O2020" s="21">
        <f t="shared" si="63"/>
        <v>893640</v>
      </c>
    </row>
    <row r="2021" spans="1:15" x14ac:dyDescent="0.35">
      <c r="A2021" t="s">
        <v>385</v>
      </c>
      <c r="B2021" s="2" t="s">
        <v>5682</v>
      </c>
      <c r="C2021" s="1">
        <v>97511</v>
      </c>
      <c r="D2021" s="1" t="s">
        <v>6319</v>
      </c>
      <c r="E2021" s="4">
        <v>297001002301</v>
      </c>
      <c r="F2021" s="2" t="s">
        <v>6320</v>
      </c>
      <c r="G2021" s="4">
        <v>297001002301</v>
      </c>
      <c r="H2021" s="2" t="s">
        <v>6321</v>
      </c>
      <c r="I2021" s="2" t="s">
        <v>6322</v>
      </c>
      <c r="J2021" s="5" t="s">
        <v>535</v>
      </c>
      <c r="K2021" s="5">
        <v>1</v>
      </c>
      <c r="L2021" s="24">
        <v>145130</v>
      </c>
      <c r="M2021" s="20">
        <f t="shared" si="62"/>
        <v>27575</v>
      </c>
      <c r="N2021" s="24">
        <v>720935</v>
      </c>
      <c r="O2021" s="21">
        <f t="shared" si="63"/>
        <v>893640</v>
      </c>
    </row>
    <row r="2022" spans="1:15" x14ac:dyDescent="0.35">
      <c r="A2022" t="s">
        <v>385</v>
      </c>
      <c r="B2022" s="2" t="s">
        <v>5686</v>
      </c>
      <c r="C2022" s="1">
        <v>99773</v>
      </c>
      <c r="D2022" s="1" t="s">
        <v>5687</v>
      </c>
      <c r="E2022" s="4">
        <v>299001000701</v>
      </c>
      <c r="F2022" s="2" t="s">
        <v>6343</v>
      </c>
      <c r="G2022" s="4">
        <v>299001000701</v>
      </c>
      <c r="H2022" s="2" t="s">
        <v>6344</v>
      </c>
      <c r="I2022" s="2" t="s">
        <v>6345</v>
      </c>
      <c r="J2022" s="5" t="s">
        <v>535</v>
      </c>
      <c r="K2022" s="5">
        <v>1</v>
      </c>
      <c r="L2022" s="24">
        <v>145130</v>
      </c>
      <c r="M2022" s="20">
        <f t="shared" si="62"/>
        <v>27575</v>
      </c>
      <c r="N2022" s="24">
        <v>720935</v>
      </c>
      <c r="O2022" s="21">
        <f t="shared" si="63"/>
        <v>893640</v>
      </c>
    </row>
    <row r="2023" spans="1:15" x14ac:dyDescent="0.35">
      <c r="A2023" t="s">
        <v>385</v>
      </c>
      <c r="B2023" s="2" t="s">
        <v>5686</v>
      </c>
      <c r="C2023" s="1">
        <v>99773</v>
      </c>
      <c r="D2023" s="1" t="s">
        <v>5687</v>
      </c>
      <c r="E2023" s="4">
        <v>299572000082</v>
      </c>
      <c r="F2023" s="2" t="s">
        <v>6346</v>
      </c>
      <c r="G2023" s="4">
        <v>299572000082</v>
      </c>
      <c r="H2023" s="2" t="s">
        <v>6347</v>
      </c>
      <c r="I2023" s="2" t="s">
        <v>6348</v>
      </c>
      <c r="J2023" s="5" t="s">
        <v>535</v>
      </c>
      <c r="K2023" s="5">
        <v>1</v>
      </c>
      <c r="L2023" s="24">
        <v>145130</v>
      </c>
      <c r="M2023" s="20">
        <f t="shared" si="62"/>
        <v>27575</v>
      </c>
      <c r="N2023" s="24">
        <v>720935</v>
      </c>
      <c r="O2023" s="21">
        <f t="shared" si="63"/>
        <v>893640</v>
      </c>
    </row>
    <row r="2024" spans="1:15" x14ac:dyDescent="0.35">
      <c r="A2024" t="s">
        <v>385</v>
      </c>
      <c r="B2024" s="2" t="s">
        <v>5686</v>
      </c>
      <c r="C2024" s="1">
        <v>99773</v>
      </c>
      <c r="D2024" s="1" t="s">
        <v>5687</v>
      </c>
      <c r="E2024" s="4">
        <v>299760001061</v>
      </c>
      <c r="F2024" s="2" t="s">
        <v>6375</v>
      </c>
      <c r="G2024" s="4">
        <v>299760001061</v>
      </c>
      <c r="H2024" s="2" t="s">
        <v>6376</v>
      </c>
      <c r="I2024" s="2" t="s">
        <v>6377</v>
      </c>
      <c r="J2024" s="5" t="s">
        <v>535</v>
      </c>
      <c r="K2024" s="5">
        <v>1</v>
      </c>
      <c r="L2024" s="24">
        <v>145130</v>
      </c>
      <c r="M2024" s="20">
        <f t="shared" si="62"/>
        <v>27575</v>
      </c>
      <c r="N2024" s="24">
        <v>720935</v>
      </c>
      <c r="O2024" s="21">
        <f t="shared" si="63"/>
        <v>893640</v>
      </c>
    </row>
    <row r="2025" spans="1:15" x14ac:dyDescent="0.35">
      <c r="A2025" t="s">
        <v>385</v>
      </c>
      <c r="B2025" s="2" t="s">
        <v>5000</v>
      </c>
      <c r="C2025" s="1">
        <v>94001</v>
      </c>
      <c r="D2025" s="1" t="s">
        <v>5023</v>
      </c>
      <c r="E2025" s="4">
        <v>294001000091</v>
      </c>
      <c r="F2025" s="2" t="s">
        <v>6425</v>
      </c>
      <c r="G2025" s="4">
        <v>294001000105</v>
      </c>
      <c r="H2025" s="2" t="s">
        <v>6426</v>
      </c>
      <c r="I2025" s="2" t="s">
        <v>6427</v>
      </c>
      <c r="J2025" s="5" t="s">
        <v>535</v>
      </c>
      <c r="K2025" s="5">
        <v>1</v>
      </c>
      <c r="L2025" s="24">
        <v>145130</v>
      </c>
      <c r="M2025" s="20">
        <f t="shared" si="62"/>
        <v>27575</v>
      </c>
      <c r="N2025" s="24">
        <v>720935</v>
      </c>
      <c r="O2025" s="21">
        <f t="shared" si="63"/>
        <v>893640</v>
      </c>
    </row>
    <row r="2026" spans="1:15" x14ac:dyDescent="0.35">
      <c r="A2026" t="s">
        <v>385</v>
      </c>
      <c r="B2026" s="2" t="s">
        <v>9181</v>
      </c>
      <c r="C2026" s="1">
        <v>44847</v>
      </c>
      <c r="D2026" s="1" t="s">
        <v>4424</v>
      </c>
      <c r="E2026" s="4">
        <v>244847001379</v>
      </c>
      <c r="F2026" s="2" t="s">
        <v>6428</v>
      </c>
      <c r="G2026" s="4">
        <v>244847001379</v>
      </c>
      <c r="H2026" s="2" t="s">
        <v>6429</v>
      </c>
      <c r="I2026" s="2" t="s">
        <v>6430</v>
      </c>
      <c r="J2026" s="5" t="s">
        <v>535</v>
      </c>
      <c r="K2026" s="5">
        <v>1</v>
      </c>
      <c r="L2026" s="24">
        <v>145130</v>
      </c>
      <c r="M2026" s="20">
        <f t="shared" si="62"/>
        <v>27575</v>
      </c>
      <c r="N2026" s="24">
        <v>720935</v>
      </c>
      <c r="O2026" s="21">
        <f t="shared" si="63"/>
        <v>893640</v>
      </c>
    </row>
    <row r="2027" spans="1:15" x14ac:dyDescent="0.35">
      <c r="A2027" t="s">
        <v>385</v>
      </c>
      <c r="B2027" s="2" t="s">
        <v>9181</v>
      </c>
      <c r="C2027" s="1">
        <v>44847</v>
      </c>
      <c r="D2027" s="1" t="s">
        <v>4424</v>
      </c>
      <c r="E2027" s="4">
        <v>244847001875</v>
      </c>
      <c r="F2027" s="2" t="s">
        <v>6431</v>
      </c>
      <c r="G2027" s="4">
        <v>244847001875</v>
      </c>
      <c r="H2027" s="2" t="s">
        <v>6432</v>
      </c>
      <c r="I2027" s="2" t="s">
        <v>6433</v>
      </c>
      <c r="J2027" s="5" t="s">
        <v>535</v>
      </c>
      <c r="K2027" s="5">
        <v>1</v>
      </c>
      <c r="L2027" s="24">
        <v>145130</v>
      </c>
      <c r="M2027" s="20">
        <f t="shared" si="62"/>
        <v>27575</v>
      </c>
      <c r="N2027" s="24">
        <v>720935</v>
      </c>
      <c r="O2027" s="21">
        <f t="shared" si="63"/>
        <v>893640</v>
      </c>
    </row>
    <row r="2028" spans="1:15" x14ac:dyDescent="0.35">
      <c r="A2028" t="s">
        <v>385</v>
      </c>
      <c r="B2028" s="2" t="s">
        <v>9181</v>
      </c>
      <c r="C2028" s="1">
        <v>44847</v>
      </c>
      <c r="D2028" s="1" t="s">
        <v>4424</v>
      </c>
      <c r="E2028" s="4">
        <v>244847003541</v>
      </c>
      <c r="F2028" s="2" t="s">
        <v>6437</v>
      </c>
      <c r="G2028" s="4">
        <v>244847003541</v>
      </c>
      <c r="H2028" s="2" t="s">
        <v>6438</v>
      </c>
      <c r="I2028" s="2" t="s">
        <v>6439</v>
      </c>
      <c r="J2028" s="5" t="s">
        <v>535</v>
      </c>
      <c r="K2028" s="5">
        <v>1</v>
      </c>
      <c r="L2028" s="24">
        <v>145130</v>
      </c>
      <c r="M2028" s="20">
        <f t="shared" si="62"/>
        <v>27575</v>
      </c>
      <c r="N2028" s="24">
        <v>720935</v>
      </c>
      <c r="O2028" s="21">
        <f t="shared" si="63"/>
        <v>893640</v>
      </c>
    </row>
    <row r="2029" spans="1:15" x14ac:dyDescent="0.35">
      <c r="A2029" t="s">
        <v>385</v>
      </c>
      <c r="B2029" s="2" t="s">
        <v>852</v>
      </c>
      <c r="C2029" s="1">
        <v>54820</v>
      </c>
      <c r="D2029" s="1" t="s">
        <v>6449</v>
      </c>
      <c r="E2029" s="4">
        <v>254820001607</v>
      </c>
      <c r="F2029" s="2" t="s">
        <v>6450</v>
      </c>
      <c r="G2029" s="4">
        <v>254820001607</v>
      </c>
      <c r="H2029" s="2" t="s">
        <v>6451</v>
      </c>
      <c r="I2029" s="2" t="s">
        <v>6452</v>
      </c>
      <c r="J2029" s="5" t="s">
        <v>535</v>
      </c>
      <c r="K2029" s="5">
        <v>1</v>
      </c>
      <c r="L2029" s="24">
        <v>145130</v>
      </c>
      <c r="M2029" s="20">
        <f t="shared" si="62"/>
        <v>27575</v>
      </c>
      <c r="N2029" s="24">
        <v>720935</v>
      </c>
      <c r="O2029" s="21">
        <f t="shared" si="63"/>
        <v>893640</v>
      </c>
    </row>
    <row r="2030" spans="1:15" x14ac:dyDescent="0.35">
      <c r="A2030" t="s">
        <v>386</v>
      </c>
      <c r="B2030" s="2" t="s">
        <v>804</v>
      </c>
      <c r="C2030" s="1">
        <v>44847</v>
      </c>
      <c r="D2030" s="1" t="s">
        <v>808</v>
      </c>
      <c r="E2030" s="4">
        <v>144847001129</v>
      </c>
      <c r="F2030" s="2" t="s">
        <v>809</v>
      </c>
      <c r="G2030" s="4">
        <v>144847001129</v>
      </c>
      <c r="H2030" s="2" t="s">
        <v>809</v>
      </c>
      <c r="I2030" s="2" t="s">
        <v>810</v>
      </c>
      <c r="J2030" s="5" t="s">
        <v>523</v>
      </c>
      <c r="K2030" s="5">
        <v>1</v>
      </c>
      <c r="L2030" s="24">
        <v>145130</v>
      </c>
      <c r="M2030" s="20">
        <f t="shared" si="62"/>
        <v>27575</v>
      </c>
      <c r="N2030" s="24">
        <v>720935</v>
      </c>
      <c r="O2030" s="21">
        <f t="shared" si="63"/>
        <v>893640</v>
      </c>
    </row>
    <row r="2031" spans="1:15" x14ac:dyDescent="0.35">
      <c r="A2031" t="s">
        <v>386</v>
      </c>
      <c r="B2031" s="2" t="s">
        <v>4214</v>
      </c>
      <c r="C2031" s="1">
        <v>41306</v>
      </c>
      <c r="D2031" s="1" t="s">
        <v>4836</v>
      </c>
      <c r="E2031" s="4">
        <v>441306000612</v>
      </c>
      <c r="F2031" s="2" t="s">
        <v>4837</v>
      </c>
      <c r="G2031" s="4">
        <v>441306000612</v>
      </c>
      <c r="H2031" s="2" t="s">
        <v>4838</v>
      </c>
      <c r="I2031" s="2" t="s">
        <v>4839</v>
      </c>
      <c r="J2031" s="5" t="s">
        <v>535</v>
      </c>
      <c r="K2031" s="5">
        <v>1</v>
      </c>
      <c r="L2031" s="24">
        <v>145130</v>
      </c>
      <c r="M2031" s="20">
        <f t="shared" si="62"/>
        <v>27575</v>
      </c>
      <c r="N2031" s="24">
        <v>720935</v>
      </c>
      <c r="O2031" s="21">
        <f t="shared" si="63"/>
        <v>893640</v>
      </c>
    </row>
    <row r="2032" spans="1:15" x14ac:dyDescent="0.35">
      <c r="A2032" t="s">
        <v>386</v>
      </c>
      <c r="B2032" s="2" t="s">
        <v>816</v>
      </c>
      <c r="C2032" s="1">
        <v>50245</v>
      </c>
      <c r="D2032" s="1" t="s">
        <v>5198</v>
      </c>
      <c r="E2032" s="4">
        <v>250245000584</v>
      </c>
      <c r="F2032" s="2" t="s">
        <v>4473</v>
      </c>
      <c r="G2032" s="4">
        <v>250245000584</v>
      </c>
      <c r="H2032" s="2" t="s">
        <v>5199</v>
      </c>
      <c r="I2032" s="2" t="s">
        <v>5200</v>
      </c>
      <c r="J2032" s="5" t="s">
        <v>535</v>
      </c>
      <c r="K2032" s="5">
        <v>1</v>
      </c>
      <c r="L2032" s="24">
        <v>145130</v>
      </c>
      <c r="M2032" s="20">
        <f t="shared" si="62"/>
        <v>27575</v>
      </c>
      <c r="N2032" s="24">
        <v>720935</v>
      </c>
      <c r="O2032" s="21">
        <f t="shared" si="63"/>
        <v>893640</v>
      </c>
    </row>
    <row r="2033" spans="1:15" x14ac:dyDescent="0.35">
      <c r="A2033" t="s">
        <v>386</v>
      </c>
      <c r="B2033" s="2" t="s">
        <v>4251</v>
      </c>
      <c r="C2033" s="1">
        <v>85250</v>
      </c>
      <c r="D2033" s="1" t="s">
        <v>4479</v>
      </c>
      <c r="E2033" s="4">
        <v>285250000574</v>
      </c>
      <c r="F2033" s="2" t="s">
        <v>6101</v>
      </c>
      <c r="G2033" s="4">
        <v>285250000574</v>
      </c>
      <c r="H2033" s="2" t="s">
        <v>6102</v>
      </c>
      <c r="I2033" s="2" t="s">
        <v>6103</v>
      </c>
      <c r="J2033" s="5" t="s">
        <v>535</v>
      </c>
      <c r="K2033" s="5">
        <v>1</v>
      </c>
      <c r="L2033" s="24">
        <v>145130</v>
      </c>
      <c r="M2033" s="20">
        <f t="shared" si="62"/>
        <v>27575</v>
      </c>
      <c r="N2033" s="24">
        <v>720935</v>
      </c>
      <c r="O2033" s="21">
        <f t="shared" si="63"/>
        <v>893640</v>
      </c>
    </row>
    <row r="2034" spans="1:15" x14ac:dyDescent="0.35">
      <c r="A2034" t="s">
        <v>386</v>
      </c>
      <c r="B2034" s="2" t="s">
        <v>4251</v>
      </c>
      <c r="C2034" s="1">
        <v>85400</v>
      </c>
      <c r="D2034" s="1" t="s">
        <v>6112</v>
      </c>
      <c r="E2034" s="4">
        <v>185400000131</v>
      </c>
      <c r="F2034" s="2" t="s">
        <v>6113</v>
      </c>
      <c r="G2034" s="4">
        <v>185400000131</v>
      </c>
      <c r="H2034" s="2" t="s">
        <v>6113</v>
      </c>
      <c r="I2034" s="2" t="s">
        <v>6114</v>
      </c>
      <c r="J2034" s="5" t="s">
        <v>523</v>
      </c>
      <c r="K2034" s="5">
        <v>1</v>
      </c>
      <c r="L2034" s="24">
        <v>145130</v>
      </c>
      <c r="M2034" s="20">
        <f t="shared" si="62"/>
        <v>27575</v>
      </c>
      <c r="N2034" s="24">
        <v>720935</v>
      </c>
      <c r="O2034" s="21">
        <f t="shared" si="63"/>
        <v>893640</v>
      </c>
    </row>
    <row r="2035" spans="1:15" x14ac:dyDescent="0.35">
      <c r="A2035" t="s">
        <v>386</v>
      </c>
      <c r="B2035" s="2" t="s">
        <v>5000</v>
      </c>
      <c r="C2035" s="1">
        <v>94883</v>
      </c>
      <c r="D2035" s="1" t="s">
        <v>6160</v>
      </c>
      <c r="E2035" s="4">
        <v>294001000369</v>
      </c>
      <c r="F2035" s="2" t="s">
        <v>6161</v>
      </c>
      <c r="G2035" s="4">
        <v>294001000369</v>
      </c>
      <c r="H2035" s="2" t="s">
        <v>6162</v>
      </c>
      <c r="I2035" s="2" t="s">
        <v>6163</v>
      </c>
      <c r="J2035" s="5" t="s">
        <v>535</v>
      </c>
      <c r="K2035" s="5">
        <v>1</v>
      </c>
      <c r="L2035" s="24">
        <v>145130</v>
      </c>
      <c r="M2035" s="20">
        <f t="shared" si="62"/>
        <v>27575</v>
      </c>
      <c r="N2035" s="24">
        <v>720935</v>
      </c>
      <c r="O2035" s="21">
        <f t="shared" si="63"/>
        <v>893640</v>
      </c>
    </row>
    <row r="2036" spans="1:15" x14ac:dyDescent="0.35">
      <c r="A2036" t="s">
        <v>386</v>
      </c>
      <c r="B2036" s="2" t="s">
        <v>816</v>
      </c>
      <c r="C2036" s="1">
        <v>50245</v>
      </c>
      <c r="D2036" s="1" t="s">
        <v>5198</v>
      </c>
      <c r="E2036" s="4">
        <v>150245000288</v>
      </c>
      <c r="F2036" s="2" t="s">
        <v>6197</v>
      </c>
      <c r="G2036" s="4">
        <v>150245000288</v>
      </c>
      <c r="H2036" s="2" t="s">
        <v>6198</v>
      </c>
      <c r="I2036" s="2" t="s">
        <v>6190</v>
      </c>
      <c r="J2036" s="5" t="s">
        <v>523</v>
      </c>
      <c r="K2036" s="5">
        <v>1</v>
      </c>
      <c r="L2036" s="24">
        <v>145130</v>
      </c>
      <c r="M2036" s="20">
        <f t="shared" si="62"/>
        <v>27575</v>
      </c>
      <c r="N2036" s="24">
        <v>720935</v>
      </c>
      <c r="O2036" s="21">
        <f t="shared" si="63"/>
        <v>893640</v>
      </c>
    </row>
    <row r="2037" spans="1:15" x14ac:dyDescent="0.35">
      <c r="A2037" t="s">
        <v>386</v>
      </c>
      <c r="B2037" s="2" t="s">
        <v>5686</v>
      </c>
      <c r="C2037" s="1">
        <v>99773</v>
      </c>
      <c r="D2037" s="1" t="s">
        <v>5687</v>
      </c>
      <c r="E2037" s="4">
        <v>299572000015</v>
      </c>
      <c r="F2037" s="2" t="s">
        <v>6372</v>
      </c>
      <c r="G2037" s="4">
        <v>299572000015</v>
      </c>
      <c r="H2037" s="2" t="s">
        <v>6373</v>
      </c>
      <c r="I2037" s="2" t="s">
        <v>6374</v>
      </c>
      <c r="J2037" s="5" t="s">
        <v>535</v>
      </c>
      <c r="K2037" s="5">
        <v>1</v>
      </c>
      <c r="L2037" s="24">
        <v>145130</v>
      </c>
      <c r="M2037" s="20">
        <f t="shared" si="62"/>
        <v>27575</v>
      </c>
      <c r="N2037" s="24">
        <v>720935</v>
      </c>
      <c r="O2037" s="21">
        <f t="shared" si="63"/>
        <v>893640</v>
      </c>
    </row>
    <row r="2038" spans="1:15" x14ac:dyDescent="0.35">
      <c r="A2038" t="s">
        <v>386</v>
      </c>
      <c r="B2038" s="2" t="s">
        <v>9181</v>
      </c>
      <c r="C2038" s="1">
        <v>44847</v>
      </c>
      <c r="D2038" s="1" t="s">
        <v>4424</v>
      </c>
      <c r="E2038" s="4">
        <v>244847004017</v>
      </c>
      <c r="F2038" s="2" t="s">
        <v>6440</v>
      </c>
      <c r="G2038" s="4">
        <v>244847004017</v>
      </c>
      <c r="H2038" s="2" t="s">
        <v>6441</v>
      </c>
      <c r="I2038" s="2" t="s">
        <v>6442</v>
      </c>
      <c r="J2038" s="5" t="s">
        <v>535</v>
      </c>
      <c r="K2038" s="5">
        <v>1</v>
      </c>
      <c r="L2038" s="24">
        <v>145130</v>
      </c>
      <c r="M2038" s="20">
        <f t="shared" si="62"/>
        <v>27575</v>
      </c>
      <c r="N2038" s="24">
        <v>720935</v>
      </c>
      <c r="O2038" s="21">
        <f t="shared" si="63"/>
        <v>893640</v>
      </c>
    </row>
    <row r="2039" spans="1:15" x14ac:dyDescent="0.35">
      <c r="A2039" t="s">
        <v>386</v>
      </c>
      <c r="B2039" s="2" t="s">
        <v>9181</v>
      </c>
      <c r="C2039" s="1">
        <v>44847</v>
      </c>
      <c r="D2039" s="1" t="s">
        <v>4424</v>
      </c>
      <c r="E2039" s="4">
        <v>244847004025</v>
      </c>
      <c r="F2039" s="2" t="s">
        <v>6446</v>
      </c>
      <c r="G2039" s="4">
        <v>244847004025</v>
      </c>
      <c r="H2039" s="2" t="s">
        <v>6447</v>
      </c>
      <c r="I2039" s="2" t="s">
        <v>6448</v>
      </c>
      <c r="J2039" s="5" t="s">
        <v>535</v>
      </c>
      <c r="K2039" s="5">
        <v>1</v>
      </c>
      <c r="L2039" s="24">
        <v>145130</v>
      </c>
      <c r="M2039" s="20">
        <f t="shared" si="62"/>
        <v>27575</v>
      </c>
      <c r="N2039" s="24">
        <v>720935</v>
      </c>
      <c r="O2039" s="21">
        <f t="shared" si="63"/>
        <v>893640</v>
      </c>
    </row>
    <row r="2040" spans="1:15" x14ac:dyDescent="0.35">
      <c r="A2040" s="2" t="s">
        <v>387</v>
      </c>
      <c r="B2040" s="2" t="s">
        <v>9179</v>
      </c>
      <c r="C2040" s="1">
        <v>44847</v>
      </c>
      <c r="D2040" s="1" t="s">
        <v>4424</v>
      </c>
      <c r="E2040" s="4">
        <v>244847001450</v>
      </c>
      <c r="F2040" s="2" t="s">
        <v>5345</v>
      </c>
      <c r="G2040" s="4">
        <v>244847001450</v>
      </c>
      <c r="H2040" s="2" t="s">
        <v>5346</v>
      </c>
      <c r="I2040" s="2" t="s">
        <v>5347</v>
      </c>
      <c r="J2040" s="5" t="s">
        <v>535</v>
      </c>
      <c r="K2040" s="5">
        <v>1</v>
      </c>
      <c r="L2040" s="24">
        <v>145130</v>
      </c>
      <c r="M2040" s="20">
        <f t="shared" si="62"/>
        <v>27575</v>
      </c>
      <c r="N2040" s="24">
        <v>720935</v>
      </c>
      <c r="O2040" s="21">
        <f t="shared" si="63"/>
        <v>893640</v>
      </c>
    </row>
    <row r="2041" spans="1:15" x14ac:dyDescent="0.35">
      <c r="A2041" s="2" t="s">
        <v>387</v>
      </c>
      <c r="B2041" s="2" t="s">
        <v>4558</v>
      </c>
      <c r="C2041" s="1">
        <v>66572</v>
      </c>
      <c r="D2041" s="1" t="s">
        <v>5450</v>
      </c>
      <c r="E2041" s="4">
        <v>266572001407</v>
      </c>
      <c r="F2041" s="2" t="s">
        <v>5451</v>
      </c>
      <c r="G2041" s="4">
        <v>266572001407</v>
      </c>
      <c r="H2041" s="2" t="s">
        <v>5452</v>
      </c>
      <c r="I2041" s="2" t="s">
        <v>5453</v>
      </c>
      <c r="J2041" s="5" t="s">
        <v>535</v>
      </c>
      <c r="K2041" s="5">
        <v>1</v>
      </c>
      <c r="L2041" s="24">
        <v>145130</v>
      </c>
      <c r="M2041" s="20">
        <f t="shared" si="62"/>
        <v>27575</v>
      </c>
      <c r="N2041" s="24">
        <v>720935</v>
      </c>
      <c r="O2041" s="21">
        <f t="shared" si="63"/>
        <v>893640</v>
      </c>
    </row>
    <row r="2042" spans="1:15" x14ac:dyDescent="0.35">
      <c r="A2042" s="2" t="s">
        <v>387</v>
      </c>
      <c r="B2042" s="2" t="s">
        <v>9185</v>
      </c>
      <c r="C2042" s="1">
        <v>18001</v>
      </c>
      <c r="D2042" s="1" t="s">
        <v>4959</v>
      </c>
      <c r="E2042" s="4">
        <v>218001002835</v>
      </c>
      <c r="F2042" s="2" t="s">
        <v>6055</v>
      </c>
      <c r="G2042" s="4">
        <v>218001002835</v>
      </c>
      <c r="H2042" s="2" t="s">
        <v>6056</v>
      </c>
      <c r="I2042" s="2" t="s">
        <v>6057</v>
      </c>
      <c r="J2042" s="5" t="s">
        <v>535</v>
      </c>
      <c r="K2042" s="5">
        <v>1</v>
      </c>
      <c r="L2042" s="24">
        <v>145130</v>
      </c>
      <c r="M2042" s="20">
        <f t="shared" si="62"/>
        <v>27575</v>
      </c>
      <c r="N2042" s="24">
        <v>720935</v>
      </c>
      <c r="O2042" s="21">
        <f t="shared" si="63"/>
        <v>893640</v>
      </c>
    </row>
    <row r="2043" spans="1:15" x14ac:dyDescent="0.35">
      <c r="A2043" s="2" t="s">
        <v>387</v>
      </c>
      <c r="B2043" s="2" t="s">
        <v>4214</v>
      </c>
      <c r="C2043" s="1">
        <v>41016</v>
      </c>
      <c r="D2043" s="1" t="s">
        <v>6167</v>
      </c>
      <c r="E2043" s="4">
        <v>241016000130</v>
      </c>
      <c r="F2043" s="2" t="s">
        <v>6168</v>
      </c>
      <c r="G2043" s="4">
        <v>241016000130</v>
      </c>
      <c r="H2043" s="2" t="s">
        <v>6171</v>
      </c>
      <c r="I2043" s="2" t="s">
        <v>6172</v>
      </c>
      <c r="J2043" s="5" t="s">
        <v>535</v>
      </c>
      <c r="K2043" s="5">
        <v>1</v>
      </c>
      <c r="L2043" s="24">
        <v>145130</v>
      </c>
      <c r="M2043" s="20">
        <f t="shared" si="62"/>
        <v>27575</v>
      </c>
      <c r="N2043" s="24">
        <v>720935</v>
      </c>
      <c r="O2043" s="21">
        <f t="shared" si="63"/>
        <v>893640</v>
      </c>
    </row>
    <row r="2044" spans="1:15" x14ac:dyDescent="0.35">
      <c r="A2044" s="2" t="s">
        <v>387</v>
      </c>
      <c r="B2044" s="2" t="s">
        <v>5686</v>
      </c>
      <c r="C2044" s="1">
        <v>99773</v>
      </c>
      <c r="D2044" s="1" t="s">
        <v>5687</v>
      </c>
      <c r="E2044" s="4">
        <v>499760000994</v>
      </c>
      <c r="F2044" s="2" t="s">
        <v>6380</v>
      </c>
      <c r="G2044" s="4">
        <v>499760000994</v>
      </c>
      <c r="H2044" s="2" t="s">
        <v>6381</v>
      </c>
      <c r="I2044" s="2" t="s">
        <v>6382</v>
      </c>
      <c r="J2044" s="5" t="s">
        <v>535</v>
      </c>
      <c r="K2044" s="5">
        <v>1</v>
      </c>
      <c r="L2044" s="24">
        <v>145130</v>
      </c>
      <c r="M2044" s="20">
        <f t="shared" si="62"/>
        <v>27575</v>
      </c>
      <c r="N2044" s="24">
        <v>720935</v>
      </c>
      <c r="O2044" s="21">
        <f t="shared" si="63"/>
        <v>893640</v>
      </c>
    </row>
    <row r="2045" spans="1:15" x14ac:dyDescent="0.35">
      <c r="A2045" s="2" t="s">
        <v>387</v>
      </c>
      <c r="B2045" s="2" t="s">
        <v>9180</v>
      </c>
      <c r="C2045" s="1">
        <v>19517</v>
      </c>
      <c r="D2045" s="1" t="s">
        <v>6418</v>
      </c>
      <c r="E2045" s="4">
        <v>219517001581</v>
      </c>
      <c r="F2045" s="2" t="s">
        <v>6419</v>
      </c>
      <c r="G2045" s="4">
        <v>219517001581</v>
      </c>
      <c r="H2045" s="2" t="s">
        <v>6420</v>
      </c>
      <c r="I2045" s="2" t="s">
        <v>6421</v>
      </c>
      <c r="J2045" s="5" t="s">
        <v>535</v>
      </c>
      <c r="K2045" s="5">
        <v>1</v>
      </c>
      <c r="L2045" s="24">
        <v>145130</v>
      </c>
      <c r="M2045" s="20">
        <f t="shared" si="62"/>
        <v>27575</v>
      </c>
      <c r="N2045" s="24">
        <v>720935</v>
      </c>
      <c r="O2045" s="21">
        <f t="shared" si="63"/>
        <v>893640</v>
      </c>
    </row>
    <row r="2046" spans="1:15" x14ac:dyDescent="0.35">
      <c r="A2046" s="2" t="s">
        <v>387</v>
      </c>
      <c r="B2046" s="2" t="s">
        <v>9181</v>
      </c>
      <c r="C2046" s="1">
        <v>44847</v>
      </c>
      <c r="D2046" s="1" t="s">
        <v>4424</v>
      </c>
      <c r="E2046" s="4">
        <v>244847800361</v>
      </c>
      <c r="F2046" s="2" t="s">
        <v>6443</v>
      </c>
      <c r="G2046" s="4">
        <v>244847800361</v>
      </c>
      <c r="H2046" s="2" t="s">
        <v>6444</v>
      </c>
      <c r="I2046" s="2" t="s">
        <v>6445</v>
      </c>
      <c r="J2046" s="5" t="s">
        <v>535</v>
      </c>
      <c r="K2046" s="5">
        <v>1</v>
      </c>
      <c r="L2046" s="24">
        <v>145130</v>
      </c>
      <c r="M2046" s="20">
        <f t="shared" si="62"/>
        <v>27575</v>
      </c>
      <c r="N2046" s="24">
        <v>720935</v>
      </c>
      <c r="O2046" s="21">
        <f t="shared" si="63"/>
        <v>893640</v>
      </c>
    </row>
    <row r="2047" spans="1:15" x14ac:dyDescent="0.35">
      <c r="A2047" t="s">
        <v>388</v>
      </c>
      <c r="B2047" s="2" t="s">
        <v>9179</v>
      </c>
      <c r="C2047" s="1">
        <v>44847</v>
      </c>
      <c r="D2047" s="1" t="s">
        <v>4424</v>
      </c>
      <c r="E2047" s="4">
        <v>244847001441</v>
      </c>
      <c r="F2047" s="2" t="s">
        <v>4425</v>
      </c>
      <c r="G2047" s="4">
        <v>244847001441</v>
      </c>
      <c r="H2047" s="2" t="s">
        <v>4426</v>
      </c>
      <c r="I2047" s="2" t="s">
        <v>4427</v>
      </c>
      <c r="J2047" s="5" t="s">
        <v>535</v>
      </c>
      <c r="K2047" s="5">
        <v>1</v>
      </c>
      <c r="L2047" s="24">
        <v>145130</v>
      </c>
      <c r="M2047" s="20">
        <f t="shared" si="62"/>
        <v>27575</v>
      </c>
      <c r="N2047" s="24">
        <v>720935</v>
      </c>
      <c r="O2047" s="21">
        <f t="shared" si="63"/>
        <v>893640</v>
      </c>
    </row>
    <row r="2048" spans="1:15" x14ac:dyDescent="0.35">
      <c r="A2048" t="s">
        <v>388</v>
      </c>
      <c r="B2048" s="2" t="s">
        <v>9179</v>
      </c>
      <c r="C2048" s="1">
        <v>44847</v>
      </c>
      <c r="D2048" s="1" t="s">
        <v>4424</v>
      </c>
      <c r="E2048" s="4">
        <v>244847003291</v>
      </c>
      <c r="F2048" s="2" t="s">
        <v>4733</v>
      </c>
      <c r="G2048" s="4">
        <v>244847003291</v>
      </c>
      <c r="H2048" s="2" t="s">
        <v>4426</v>
      </c>
      <c r="I2048" s="2" t="s">
        <v>4734</v>
      </c>
      <c r="J2048" s="5" t="s">
        <v>535</v>
      </c>
      <c r="K2048" s="5">
        <v>1</v>
      </c>
      <c r="L2048" s="24">
        <v>145130</v>
      </c>
      <c r="M2048" s="20">
        <f t="shared" si="62"/>
        <v>27575</v>
      </c>
      <c r="N2048" s="24">
        <v>720935</v>
      </c>
      <c r="O2048" s="21">
        <f t="shared" si="63"/>
        <v>893640</v>
      </c>
    </row>
    <row r="2049" spans="1:15" x14ac:dyDescent="0.35">
      <c r="A2049" t="s">
        <v>388</v>
      </c>
      <c r="B2049" s="2" t="s">
        <v>5000</v>
      </c>
      <c r="C2049" s="1">
        <v>94343</v>
      </c>
      <c r="D2049" s="1" t="s">
        <v>5001</v>
      </c>
      <c r="E2049" s="4">
        <v>294001000938</v>
      </c>
      <c r="F2049" s="2" t="s">
        <v>5002</v>
      </c>
      <c r="G2049" s="4">
        <v>294001000938</v>
      </c>
      <c r="H2049" s="2" t="s">
        <v>5003</v>
      </c>
      <c r="I2049" s="2" t="s">
        <v>5004</v>
      </c>
      <c r="J2049" s="5" t="s">
        <v>535</v>
      </c>
      <c r="K2049" s="5">
        <v>1</v>
      </c>
      <c r="L2049" s="24">
        <v>145130</v>
      </c>
      <c r="M2049" s="20">
        <f t="shared" si="62"/>
        <v>27575</v>
      </c>
      <c r="N2049" s="24">
        <v>720935</v>
      </c>
      <c r="O2049" s="21">
        <f t="shared" si="63"/>
        <v>893640</v>
      </c>
    </row>
    <row r="2050" spans="1:15" x14ac:dyDescent="0.35">
      <c r="A2050" t="s">
        <v>388</v>
      </c>
      <c r="B2050" s="2" t="s">
        <v>4831</v>
      </c>
      <c r="C2050" s="1">
        <v>47001</v>
      </c>
      <c r="D2050" s="1" t="s">
        <v>4832</v>
      </c>
      <c r="E2050" s="4">
        <v>247001053715</v>
      </c>
      <c r="F2050" s="2" t="s">
        <v>6270</v>
      </c>
      <c r="G2050" s="4">
        <v>247001053715</v>
      </c>
      <c r="H2050" s="2" t="s">
        <v>6271</v>
      </c>
      <c r="I2050" s="2" t="s">
        <v>6272</v>
      </c>
      <c r="J2050" s="5" t="s">
        <v>535</v>
      </c>
      <c r="K2050" s="5">
        <v>1</v>
      </c>
      <c r="L2050" s="24">
        <v>145130</v>
      </c>
      <c r="M2050" s="20">
        <f t="shared" si="62"/>
        <v>27575</v>
      </c>
      <c r="N2050" s="24">
        <v>720935</v>
      </c>
      <c r="O2050" s="21">
        <f t="shared" si="63"/>
        <v>893640</v>
      </c>
    </row>
    <row r="2051" spans="1:15" x14ac:dyDescent="0.35">
      <c r="A2051" t="s">
        <v>388</v>
      </c>
      <c r="B2051" s="2" t="s">
        <v>5682</v>
      </c>
      <c r="C2051" s="1">
        <v>97161</v>
      </c>
      <c r="D2051" s="1" t="s">
        <v>6293</v>
      </c>
      <c r="E2051" s="4">
        <v>197161000068</v>
      </c>
      <c r="F2051" s="2" t="s">
        <v>6294</v>
      </c>
      <c r="G2051" s="4">
        <v>197161000068</v>
      </c>
      <c r="H2051" s="2" t="s">
        <v>6299</v>
      </c>
      <c r="I2051" s="2" t="s">
        <v>6300</v>
      </c>
      <c r="J2051" s="5" t="s">
        <v>523</v>
      </c>
      <c r="K2051" s="5">
        <v>1</v>
      </c>
      <c r="L2051" s="24">
        <v>145130</v>
      </c>
      <c r="M2051" s="20">
        <f t="shared" si="62"/>
        <v>27575</v>
      </c>
      <c r="N2051" s="24">
        <v>720935</v>
      </c>
      <c r="O2051" s="21">
        <f t="shared" si="63"/>
        <v>893640</v>
      </c>
    </row>
    <row r="2052" spans="1:15" x14ac:dyDescent="0.35">
      <c r="A2052" t="s">
        <v>388</v>
      </c>
      <c r="B2052" s="2" t="s">
        <v>5686</v>
      </c>
      <c r="C2052" s="1">
        <v>99773</v>
      </c>
      <c r="D2052" s="1" t="s">
        <v>5687</v>
      </c>
      <c r="E2052" s="4">
        <v>499001000980</v>
      </c>
      <c r="F2052" s="2" t="s">
        <v>6358</v>
      </c>
      <c r="G2052" s="4">
        <v>499001000980</v>
      </c>
      <c r="H2052" s="2" t="s">
        <v>6378</v>
      </c>
      <c r="I2052" s="2" t="s">
        <v>6379</v>
      </c>
      <c r="J2052" s="5" t="s">
        <v>535</v>
      </c>
      <c r="K2052" s="5">
        <v>1</v>
      </c>
      <c r="L2052" s="24">
        <v>145130</v>
      </c>
      <c r="M2052" s="20">
        <f t="shared" si="62"/>
        <v>27575</v>
      </c>
      <c r="N2052" s="24">
        <v>720935</v>
      </c>
      <c r="O2052" s="21">
        <f t="shared" si="63"/>
        <v>893640</v>
      </c>
    </row>
    <row r="2053" spans="1:15" x14ac:dyDescent="0.35">
      <c r="A2053" t="s">
        <v>388</v>
      </c>
      <c r="B2053" s="2" t="s">
        <v>5686</v>
      </c>
      <c r="C2053" s="1">
        <v>99524</v>
      </c>
      <c r="D2053" s="1" t="s">
        <v>5718</v>
      </c>
      <c r="E2053" s="4">
        <v>499001001170</v>
      </c>
      <c r="F2053" s="2" t="s">
        <v>6388</v>
      </c>
      <c r="G2053" s="4">
        <v>499001001170</v>
      </c>
      <c r="H2053" s="2" t="s">
        <v>6389</v>
      </c>
      <c r="I2053" s="2" t="s">
        <v>6390</v>
      </c>
      <c r="J2053" s="5" t="s">
        <v>535</v>
      </c>
      <c r="K2053" s="5">
        <v>1</v>
      </c>
      <c r="L2053" s="24">
        <v>145130</v>
      </c>
      <c r="M2053" s="20">
        <f t="shared" si="62"/>
        <v>27575</v>
      </c>
      <c r="N2053" s="24">
        <v>720935</v>
      </c>
      <c r="O2053" s="21">
        <f t="shared" si="63"/>
        <v>893640</v>
      </c>
    </row>
    <row r="2054" spans="1:15" x14ac:dyDescent="0.35">
      <c r="A2054" s="2" t="s">
        <v>389</v>
      </c>
      <c r="B2054" s="2" t="s">
        <v>5682</v>
      </c>
      <c r="C2054" s="1">
        <v>97511</v>
      </c>
      <c r="D2054" s="1" t="s">
        <v>6319</v>
      </c>
      <c r="E2054" s="4">
        <v>297001001879</v>
      </c>
      <c r="F2054" s="2" t="s">
        <v>6473</v>
      </c>
      <c r="G2054" s="4">
        <v>297001001879</v>
      </c>
      <c r="H2054" s="2" t="s">
        <v>6474</v>
      </c>
      <c r="I2054" s="2" t="s">
        <v>6332</v>
      </c>
      <c r="J2054" s="5" t="s">
        <v>535</v>
      </c>
      <c r="K2054" s="5">
        <v>1</v>
      </c>
      <c r="L2054" s="24">
        <v>145130</v>
      </c>
      <c r="M2054" s="20">
        <f t="shared" si="62"/>
        <v>27575</v>
      </c>
      <c r="N2054" s="24">
        <v>720935</v>
      </c>
      <c r="O2054" s="21">
        <f t="shared" si="63"/>
        <v>893640</v>
      </c>
    </row>
    <row r="2055" spans="1:15" x14ac:dyDescent="0.35">
      <c r="A2055" s="2" t="s">
        <v>390</v>
      </c>
      <c r="B2055" s="2" t="s">
        <v>520</v>
      </c>
      <c r="C2055" s="1">
        <v>5002</v>
      </c>
      <c r="D2055" s="1" t="s">
        <v>525</v>
      </c>
      <c r="E2055" s="4">
        <v>105002000161</v>
      </c>
      <c r="F2055" s="2" t="s">
        <v>526</v>
      </c>
      <c r="G2055" s="4">
        <v>105002000161</v>
      </c>
      <c r="H2055" s="2" t="s">
        <v>526</v>
      </c>
      <c r="I2055" s="2" t="s">
        <v>527</v>
      </c>
      <c r="J2055" s="5" t="s">
        <v>523</v>
      </c>
      <c r="K2055" s="5">
        <v>1</v>
      </c>
      <c r="L2055" s="80">
        <v>20</v>
      </c>
      <c r="M2055" s="8">
        <f>ROUND(L2055*0.19,0)</f>
        <v>4</v>
      </c>
      <c r="N2055" s="80">
        <v>50</v>
      </c>
      <c r="O2055" s="11">
        <f>L2055+M2055+N2055</f>
        <v>74</v>
      </c>
    </row>
    <row r="2056" spans="1:15" x14ac:dyDescent="0.35">
      <c r="A2056" s="2" t="s">
        <v>390</v>
      </c>
      <c r="B2056" s="2" t="s">
        <v>520</v>
      </c>
      <c r="C2056" s="1">
        <v>5030</v>
      </c>
      <c r="D2056" s="1" t="s">
        <v>528</v>
      </c>
      <c r="E2056" s="4">
        <v>105030000010</v>
      </c>
      <c r="F2056" s="2" t="s">
        <v>529</v>
      </c>
      <c r="G2056" s="4">
        <v>105030000010</v>
      </c>
      <c r="H2056" s="2" t="s">
        <v>530</v>
      </c>
      <c r="I2056" s="2" t="s">
        <v>531</v>
      </c>
      <c r="J2056" s="5" t="s">
        <v>523</v>
      </c>
      <c r="K2056" s="5">
        <v>1</v>
      </c>
      <c r="L2056" s="80">
        <v>20</v>
      </c>
      <c r="M2056" s="8">
        <f t="shared" ref="M2056:M2119" si="64">ROUND(L2056*0.19,0)</f>
        <v>4</v>
      </c>
      <c r="N2056" s="80">
        <v>50</v>
      </c>
      <c r="O2056" s="11">
        <f t="shared" ref="O2056:O2119" si="65">L2056+M2056+N2056</f>
        <v>74</v>
      </c>
    </row>
    <row r="2057" spans="1:15" x14ac:dyDescent="0.35">
      <c r="A2057" s="2" t="s">
        <v>390</v>
      </c>
      <c r="B2057" s="2" t="s">
        <v>520</v>
      </c>
      <c r="C2057" s="1">
        <v>5147</v>
      </c>
      <c r="D2057" s="1" t="s">
        <v>532</v>
      </c>
      <c r="E2057" s="4">
        <v>105147000738</v>
      </c>
      <c r="F2057" s="2" t="s">
        <v>534</v>
      </c>
      <c r="G2057" s="4">
        <v>105147000738</v>
      </c>
      <c r="H2057" s="2" t="s">
        <v>534</v>
      </c>
      <c r="I2057" s="2" t="s">
        <v>536</v>
      </c>
      <c r="J2057" s="5" t="s">
        <v>535</v>
      </c>
      <c r="K2057" s="5">
        <v>1</v>
      </c>
      <c r="L2057" s="80">
        <v>20</v>
      </c>
      <c r="M2057" s="8">
        <f t="shared" si="64"/>
        <v>4</v>
      </c>
      <c r="N2057" s="80">
        <v>50</v>
      </c>
      <c r="O2057" s="11">
        <f t="shared" si="65"/>
        <v>74</v>
      </c>
    </row>
    <row r="2058" spans="1:15" x14ac:dyDescent="0.35">
      <c r="A2058" s="2" t="s">
        <v>390</v>
      </c>
      <c r="B2058" s="2" t="s">
        <v>520</v>
      </c>
      <c r="C2058" s="1">
        <v>5154</v>
      </c>
      <c r="D2058" s="1" t="s">
        <v>537</v>
      </c>
      <c r="E2058" s="4">
        <v>105154002274</v>
      </c>
      <c r="F2058" s="2" t="s">
        <v>538</v>
      </c>
      <c r="G2058" s="4">
        <v>105154002274</v>
      </c>
      <c r="H2058" s="2" t="s">
        <v>538</v>
      </c>
      <c r="I2058" s="2" t="s">
        <v>539</v>
      </c>
      <c r="J2058" s="5" t="s">
        <v>523</v>
      </c>
      <c r="K2058" s="5">
        <v>1</v>
      </c>
      <c r="L2058" s="80">
        <v>20</v>
      </c>
      <c r="M2058" s="8">
        <f t="shared" si="64"/>
        <v>4</v>
      </c>
      <c r="N2058" s="80">
        <v>50</v>
      </c>
      <c r="O2058" s="11">
        <f t="shared" si="65"/>
        <v>74</v>
      </c>
    </row>
    <row r="2059" spans="1:15" x14ac:dyDescent="0.35">
      <c r="A2059" s="2" t="s">
        <v>390</v>
      </c>
      <c r="B2059" s="2" t="s">
        <v>520</v>
      </c>
      <c r="C2059" s="1">
        <v>5212</v>
      </c>
      <c r="D2059" s="1" t="s">
        <v>540</v>
      </c>
      <c r="E2059" s="4">
        <v>105212000112</v>
      </c>
      <c r="F2059" s="2" t="s">
        <v>541</v>
      </c>
      <c r="G2059" s="4">
        <v>105212000112</v>
      </c>
      <c r="H2059" s="2" t="s">
        <v>541</v>
      </c>
      <c r="I2059" s="2" t="s">
        <v>542</v>
      </c>
      <c r="J2059" s="5" t="s">
        <v>523</v>
      </c>
      <c r="K2059" s="5">
        <v>1</v>
      </c>
      <c r="L2059" s="80">
        <v>20</v>
      </c>
      <c r="M2059" s="8">
        <f t="shared" si="64"/>
        <v>4</v>
      </c>
      <c r="N2059" s="80">
        <v>50</v>
      </c>
      <c r="O2059" s="11">
        <f t="shared" si="65"/>
        <v>74</v>
      </c>
    </row>
    <row r="2060" spans="1:15" x14ac:dyDescent="0.35">
      <c r="A2060" s="2" t="s">
        <v>390</v>
      </c>
      <c r="B2060" s="2" t="s">
        <v>520</v>
      </c>
      <c r="C2060" s="1">
        <v>5266</v>
      </c>
      <c r="D2060" s="1" t="s">
        <v>543</v>
      </c>
      <c r="E2060" s="4">
        <v>105266000461</v>
      </c>
      <c r="F2060" s="2" t="s">
        <v>544</v>
      </c>
      <c r="G2060" s="4">
        <v>105266000461</v>
      </c>
      <c r="H2060" s="2" t="s">
        <v>545</v>
      </c>
      <c r="I2060" s="2" t="s">
        <v>546</v>
      </c>
      <c r="J2060" s="5" t="s">
        <v>523</v>
      </c>
      <c r="K2060" s="5">
        <v>1</v>
      </c>
      <c r="L2060" s="80">
        <v>20</v>
      </c>
      <c r="M2060" s="8">
        <f t="shared" si="64"/>
        <v>4</v>
      </c>
      <c r="N2060" s="80">
        <v>50</v>
      </c>
      <c r="O2060" s="11">
        <f t="shared" si="65"/>
        <v>74</v>
      </c>
    </row>
    <row r="2061" spans="1:15" x14ac:dyDescent="0.35">
      <c r="A2061" s="2" t="s">
        <v>390</v>
      </c>
      <c r="B2061" s="2" t="s">
        <v>520</v>
      </c>
      <c r="C2061" s="1">
        <v>5282</v>
      </c>
      <c r="D2061" s="1" t="s">
        <v>547</v>
      </c>
      <c r="E2061" s="4">
        <v>105282000403</v>
      </c>
      <c r="F2061" s="2" t="s">
        <v>548</v>
      </c>
      <c r="G2061" s="4">
        <v>105282000403</v>
      </c>
      <c r="H2061" s="2" t="s">
        <v>548</v>
      </c>
      <c r="I2061" s="2" t="s">
        <v>549</v>
      </c>
      <c r="J2061" s="5" t="s">
        <v>523</v>
      </c>
      <c r="K2061" s="5">
        <v>1</v>
      </c>
      <c r="L2061" s="80">
        <v>20</v>
      </c>
      <c r="M2061" s="8">
        <f t="shared" si="64"/>
        <v>4</v>
      </c>
      <c r="N2061" s="80">
        <v>50</v>
      </c>
      <c r="O2061" s="11">
        <f t="shared" si="65"/>
        <v>74</v>
      </c>
    </row>
    <row r="2062" spans="1:15" x14ac:dyDescent="0.35">
      <c r="A2062" s="2" t="s">
        <v>390</v>
      </c>
      <c r="B2062" s="2" t="s">
        <v>520</v>
      </c>
      <c r="C2062" s="1">
        <v>5284</v>
      </c>
      <c r="D2062" s="1" t="s">
        <v>550</v>
      </c>
      <c r="E2062" s="4">
        <v>105284000800</v>
      </c>
      <c r="F2062" s="2" t="s">
        <v>551</v>
      </c>
      <c r="G2062" s="4">
        <v>105284000800</v>
      </c>
      <c r="H2062" s="2" t="s">
        <v>551</v>
      </c>
      <c r="I2062" s="2" t="s">
        <v>552</v>
      </c>
      <c r="J2062" s="5" t="s">
        <v>523</v>
      </c>
      <c r="K2062" s="5">
        <v>1</v>
      </c>
      <c r="L2062" s="80">
        <v>20</v>
      </c>
      <c r="M2062" s="8">
        <f t="shared" si="64"/>
        <v>4</v>
      </c>
      <c r="N2062" s="80">
        <v>50</v>
      </c>
      <c r="O2062" s="11">
        <f t="shared" si="65"/>
        <v>74</v>
      </c>
    </row>
    <row r="2063" spans="1:15" x14ac:dyDescent="0.35">
      <c r="A2063" s="2" t="s">
        <v>390</v>
      </c>
      <c r="B2063" s="2" t="s">
        <v>520</v>
      </c>
      <c r="C2063" s="1">
        <v>5368</v>
      </c>
      <c r="D2063" s="1" t="s">
        <v>553</v>
      </c>
      <c r="E2063" s="4">
        <v>105368000066</v>
      </c>
      <c r="F2063" s="2" t="s">
        <v>554</v>
      </c>
      <c r="G2063" s="4">
        <v>105368000066</v>
      </c>
      <c r="H2063" s="2" t="s">
        <v>554</v>
      </c>
      <c r="I2063" s="2" t="s">
        <v>555</v>
      </c>
      <c r="J2063" s="5" t="s">
        <v>523</v>
      </c>
      <c r="K2063" s="5">
        <v>1</v>
      </c>
      <c r="L2063" s="80">
        <v>20</v>
      </c>
      <c r="M2063" s="8">
        <f t="shared" si="64"/>
        <v>4</v>
      </c>
      <c r="N2063" s="80">
        <v>50</v>
      </c>
      <c r="O2063" s="11">
        <f t="shared" si="65"/>
        <v>74</v>
      </c>
    </row>
    <row r="2064" spans="1:15" x14ac:dyDescent="0.35">
      <c r="A2064" s="2" t="s">
        <v>390</v>
      </c>
      <c r="B2064" s="2" t="s">
        <v>520</v>
      </c>
      <c r="C2064" s="1">
        <v>5440</v>
      </c>
      <c r="D2064" s="1" t="s">
        <v>556</v>
      </c>
      <c r="E2064" s="4">
        <v>105440000386</v>
      </c>
      <c r="F2064" s="2" t="s">
        <v>557</v>
      </c>
      <c r="G2064" s="4">
        <v>105440000386</v>
      </c>
      <c r="H2064" s="2" t="s">
        <v>557</v>
      </c>
      <c r="I2064" s="2" t="s">
        <v>558</v>
      </c>
      <c r="J2064" s="5" t="s">
        <v>523</v>
      </c>
      <c r="K2064" s="5">
        <v>1</v>
      </c>
      <c r="L2064" s="80">
        <v>20</v>
      </c>
      <c r="M2064" s="8">
        <f t="shared" si="64"/>
        <v>4</v>
      </c>
      <c r="N2064" s="80">
        <v>50</v>
      </c>
      <c r="O2064" s="11">
        <f t="shared" si="65"/>
        <v>74</v>
      </c>
    </row>
    <row r="2065" spans="1:15" x14ac:dyDescent="0.35">
      <c r="A2065" s="2" t="s">
        <v>390</v>
      </c>
      <c r="B2065" s="2" t="s">
        <v>520</v>
      </c>
      <c r="C2065" s="1">
        <v>5579</v>
      </c>
      <c r="D2065" s="1" t="s">
        <v>559</v>
      </c>
      <c r="E2065" s="4">
        <v>105579000909</v>
      </c>
      <c r="F2065" s="2" t="s">
        <v>560</v>
      </c>
      <c r="G2065" s="4">
        <v>105579000909</v>
      </c>
      <c r="H2065" s="2" t="s">
        <v>560</v>
      </c>
      <c r="I2065" s="2" t="s">
        <v>561</v>
      </c>
      <c r="J2065" s="5" t="s">
        <v>523</v>
      </c>
      <c r="K2065" s="5">
        <v>1</v>
      </c>
      <c r="L2065" s="80">
        <v>20</v>
      </c>
      <c r="M2065" s="8">
        <f t="shared" si="64"/>
        <v>4</v>
      </c>
      <c r="N2065" s="80">
        <v>50</v>
      </c>
      <c r="O2065" s="11">
        <f t="shared" si="65"/>
        <v>74</v>
      </c>
    </row>
    <row r="2066" spans="1:15" x14ac:dyDescent="0.35">
      <c r="A2066" s="2" t="s">
        <v>390</v>
      </c>
      <c r="B2066" s="2" t="s">
        <v>520</v>
      </c>
      <c r="C2066" s="1">
        <v>5615</v>
      </c>
      <c r="D2066" s="1" t="s">
        <v>562</v>
      </c>
      <c r="E2066" s="4">
        <v>105615000236</v>
      </c>
      <c r="F2066" s="2" t="s">
        <v>563</v>
      </c>
      <c r="G2066" s="4">
        <v>105615000236</v>
      </c>
      <c r="H2066" s="2" t="s">
        <v>563</v>
      </c>
      <c r="I2066" s="2" t="s">
        <v>564</v>
      </c>
      <c r="J2066" s="5" t="s">
        <v>523</v>
      </c>
      <c r="K2066" s="5">
        <v>1</v>
      </c>
      <c r="L2066" s="80">
        <v>20</v>
      </c>
      <c r="M2066" s="8">
        <f t="shared" si="64"/>
        <v>4</v>
      </c>
      <c r="N2066" s="80">
        <v>50</v>
      </c>
      <c r="O2066" s="11">
        <f t="shared" si="65"/>
        <v>74</v>
      </c>
    </row>
    <row r="2067" spans="1:15" x14ac:dyDescent="0.35">
      <c r="A2067" s="2" t="s">
        <v>390</v>
      </c>
      <c r="B2067" s="2" t="s">
        <v>520</v>
      </c>
      <c r="C2067" s="1">
        <v>5656</v>
      </c>
      <c r="D2067" s="1" t="s">
        <v>565</v>
      </c>
      <c r="E2067" s="4">
        <v>105656000143</v>
      </c>
      <c r="F2067" s="2" t="s">
        <v>566</v>
      </c>
      <c r="G2067" s="4">
        <v>105656000143</v>
      </c>
      <c r="H2067" s="2" t="s">
        <v>566</v>
      </c>
      <c r="I2067" s="2" t="s">
        <v>567</v>
      </c>
      <c r="J2067" s="5" t="s">
        <v>523</v>
      </c>
      <c r="K2067" s="5">
        <v>1</v>
      </c>
      <c r="L2067" s="80">
        <v>20</v>
      </c>
      <c r="M2067" s="8">
        <f t="shared" si="64"/>
        <v>4</v>
      </c>
      <c r="N2067" s="80">
        <v>50</v>
      </c>
      <c r="O2067" s="11">
        <f t="shared" si="65"/>
        <v>74</v>
      </c>
    </row>
    <row r="2068" spans="1:15" x14ac:dyDescent="0.35">
      <c r="A2068" s="2" t="s">
        <v>390</v>
      </c>
      <c r="B2068" s="2" t="s">
        <v>520</v>
      </c>
      <c r="C2068" s="1">
        <v>5670</v>
      </c>
      <c r="D2068" s="1" t="s">
        <v>568</v>
      </c>
      <c r="E2068" s="4">
        <v>105670000938</v>
      </c>
      <c r="F2068" s="2" t="s">
        <v>569</v>
      </c>
      <c r="G2068" s="4">
        <v>105670000938</v>
      </c>
      <c r="H2068" s="2" t="s">
        <v>569</v>
      </c>
      <c r="I2068" s="2" t="s">
        <v>570</v>
      </c>
      <c r="J2068" s="5" t="s">
        <v>523</v>
      </c>
      <c r="K2068" s="5">
        <v>1</v>
      </c>
      <c r="L2068" s="80">
        <v>20</v>
      </c>
      <c r="M2068" s="8">
        <f t="shared" si="64"/>
        <v>4</v>
      </c>
      <c r="N2068" s="80">
        <v>50</v>
      </c>
      <c r="O2068" s="11">
        <f t="shared" si="65"/>
        <v>74</v>
      </c>
    </row>
    <row r="2069" spans="1:15" x14ac:dyDescent="0.35">
      <c r="A2069" s="2" t="s">
        <v>390</v>
      </c>
      <c r="B2069" s="2" t="s">
        <v>520</v>
      </c>
      <c r="C2069" s="1">
        <v>5686</v>
      </c>
      <c r="D2069" s="1" t="s">
        <v>571</v>
      </c>
      <c r="E2069" s="4">
        <v>105686000440</v>
      </c>
      <c r="F2069" s="2" t="s">
        <v>572</v>
      </c>
      <c r="G2069" s="4">
        <v>105686000440</v>
      </c>
      <c r="H2069" s="2" t="s">
        <v>572</v>
      </c>
      <c r="I2069" s="2" t="s">
        <v>573</v>
      </c>
      <c r="J2069" s="5" t="s">
        <v>523</v>
      </c>
      <c r="K2069" s="5">
        <v>1</v>
      </c>
      <c r="L2069" s="80">
        <v>20</v>
      </c>
      <c r="M2069" s="8">
        <f t="shared" si="64"/>
        <v>4</v>
      </c>
      <c r="N2069" s="80">
        <v>50</v>
      </c>
      <c r="O2069" s="11">
        <f t="shared" si="65"/>
        <v>74</v>
      </c>
    </row>
    <row r="2070" spans="1:15" x14ac:dyDescent="0.35">
      <c r="A2070" s="2" t="s">
        <v>390</v>
      </c>
      <c r="B2070" s="2" t="s">
        <v>520</v>
      </c>
      <c r="C2070" s="1">
        <v>5756</v>
      </c>
      <c r="D2070" s="1" t="s">
        <v>574</v>
      </c>
      <c r="E2070" s="4">
        <v>105756000311</v>
      </c>
      <c r="F2070" s="2" t="s">
        <v>575</v>
      </c>
      <c r="G2070" s="4">
        <v>105756000311</v>
      </c>
      <c r="H2070" s="2" t="s">
        <v>575</v>
      </c>
      <c r="I2070" s="2" t="s">
        <v>576</v>
      </c>
      <c r="J2070" s="5" t="s">
        <v>535</v>
      </c>
      <c r="K2070" s="5">
        <v>1</v>
      </c>
      <c r="L2070" s="80">
        <v>20</v>
      </c>
      <c r="M2070" s="8">
        <f t="shared" si="64"/>
        <v>4</v>
      </c>
      <c r="N2070" s="80">
        <v>50</v>
      </c>
      <c r="O2070" s="11">
        <f t="shared" si="65"/>
        <v>74</v>
      </c>
    </row>
    <row r="2071" spans="1:15" x14ac:dyDescent="0.35">
      <c r="A2071" s="2" t="s">
        <v>390</v>
      </c>
      <c r="B2071" s="2" t="s">
        <v>520</v>
      </c>
      <c r="C2071" s="1">
        <v>5761</v>
      </c>
      <c r="D2071" s="1" t="s">
        <v>577</v>
      </c>
      <c r="E2071" s="4">
        <v>105761000299</v>
      </c>
      <c r="F2071" s="2" t="s">
        <v>578</v>
      </c>
      <c r="G2071" s="4">
        <v>105761000299</v>
      </c>
      <c r="H2071" s="2" t="s">
        <v>579</v>
      </c>
      <c r="I2071" s="2" t="s">
        <v>580</v>
      </c>
      <c r="J2071" s="5" t="s">
        <v>523</v>
      </c>
      <c r="K2071" s="5">
        <v>1</v>
      </c>
      <c r="L2071" s="80">
        <v>20</v>
      </c>
      <c r="M2071" s="8">
        <f t="shared" si="64"/>
        <v>4</v>
      </c>
      <c r="N2071" s="80">
        <v>50</v>
      </c>
      <c r="O2071" s="11">
        <f t="shared" si="65"/>
        <v>74</v>
      </c>
    </row>
    <row r="2072" spans="1:15" x14ac:dyDescent="0.35">
      <c r="A2072" s="2" t="s">
        <v>390</v>
      </c>
      <c r="B2072" s="2" t="s">
        <v>520</v>
      </c>
      <c r="C2072" s="1">
        <v>5837</v>
      </c>
      <c r="D2072" s="1" t="s">
        <v>582</v>
      </c>
      <c r="E2072" s="4">
        <v>205837003670</v>
      </c>
      <c r="F2072" s="2" t="s">
        <v>583</v>
      </c>
      <c r="G2072" s="4">
        <v>105837000161</v>
      </c>
      <c r="H2072" s="2" t="s">
        <v>584</v>
      </c>
      <c r="I2072" s="2" t="s">
        <v>585</v>
      </c>
      <c r="J2072" s="5" t="s">
        <v>535</v>
      </c>
      <c r="K2072" s="5">
        <v>1</v>
      </c>
      <c r="L2072" s="80">
        <v>20</v>
      </c>
      <c r="M2072" s="8">
        <f t="shared" si="64"/>
        <v>4</v>
      </c>
      <c r="N2072" s="80">
        <v>50</v>
      </c>
      <c r="O2072" s="11">
        <f t="shared" si="65"/>
        <v>74</v>
      </c>
    </row>
    <row r="2073" spans="1:15" x14ac:dyDescent="0.35">
      <c r="A2073" s="2" t="s">
        <v>390</v>
      </c>
      <c r="B2073" s="2" t="s">
        <v>520</v>
      </c>
      <c r="C2073" s="1">
        <v>5837</v>
      </c>
      <c r="D2073" s="1" t="s">
        <v>582</v>
      </c>
      <c r="E2073" s="4">
        <v>205837002916</v>
      </c>
      <c r="F2073" s="2" t="s">
        <v>586</v>
      </c>
      <c r="G2073" s="4">
        <v>105837005830</v>
      </c>
      <c r="H2073" s="2" t="s">
        <v>587</v>
      </c>
      <c r="I2073" s="2" t="s">
        <v>588</v>
      </c>
      <c r="J2073" s="5" t="s">
        <v>535</v>
      </c>
      <c r="K2073" s="5">
        <v>1</v>
      </c>
      <c r="L2073" s="80">
        <v>20</v>
      </c>
      <c r="M2073" s="8">
        <f t="shared" si="64"/>
        <v>4</v>
      </c>
      <c r="N2073" s="80">
        <v>50</v>
      </c>
      <c r="O2073" s="11">
        <f t="shared" si="65"/>
        <v>74</v>
      </c>
    </row>
    <row r="2074" spans="1:15" x14ac:dyDescent="0.35">
      <c r="A2074" s="2" t="s">
        <v>390</v>
      </c>
      <c r="B2074" s="2" t="s">
        <v>520</v>
      </c>
      <c r="C2074" s="1">
        <v>5837</v>
      </c>
      <c r="D2074" s="1" t="s">
        <v>581</v>
      </c>
      <c r="E2074" s="4">
        <v>105837006194</v>
      </c>
      <c r="F2074" s="2" t="s">
        <v>589</v>
      </c>
      <c r="G2074" s="4">
        <v>105837006194</v>
      </c>
      <c r="H2074" s="2" t="s">
        <v>589</v>
      </c>
      <c r="I2074" s="2" t="s">
        <v>590</v>
      </c>
      <c r="J2074" s="5" t="s">
        <v>523</v>
      </c>
      <c r="K2074" s="5">
        <v>1</v>
      </c>
      <c r="L2074" s="80">
        <v>20</v>
      </c>
      <c r="M2074" s="8">
        <f t="shared" si="64"/>
        <v>4</v>
      </c>
      <c r="N2074" s="80">
        <v>50</v>
      </c>
      <c r="O2074" s="11">
        <f t="shared" si="65"/>
        <v>74</v>
      </c>
    </row>
    <row r="2075" spans="1:15" x14ac:dyDescent="0.35">
      <c r="A2075" s="2" t="s">
        <v>390</v>
      </c>
      <c r="B2075" s="2" t="s">
        <v>520</v>
      </c>
      <c r="C2075" s="1">
        <v>5847</v>
      </c>
      <c r="D2075" s="1" t="s">
        <v>591</v>
      </c>
      <c r="E2075" s="4">
        <v>105847000771</v>
      </c>
      <c r="F2075" s="2" t="s">
        <v>592</v>
      </c>
      <c r="G2075" s="4">
        <v>105847000771</v>
      </c>
      <c r="H2075" s="2" t="s">
        <v>592</v>
      </c>
      <c r="I2075" s="2" t="s">
        <v>593</v>
      </c>
      <c r="J2075" s="5" t="s">
        <v>523</v>
      </c>
      <c r="K2075" s="5">
        <v>1</v>
      </c>
      <c r="L2075" s="80">
        <v>20</v>
      </c>
      <c r="M2075" s="8">
        <f t="shared" si="64"/>
        <v>4</v>
      </c>
      <c r="N2075" s="80">
        <v>50</v>
      </c>
      <c r="O2075" s="11">
        <f t="shared" si="65"/>
        <v>74</v>
      </c>
    </row>
    <row r="2076" spans="1:15" x14ac:dyDescent="0.35">
      <c r="A2076" s="2" t="s">
        <v>390</v>
      </c>
      <c r="B2076" s="2" t="s">
        <v>520</v>
      </c>
      <c r="C2076" s="1">
        <v>5890</v>
      </c>
      <c r="D2076" s="1" t="s">
        <v>594</v>
      </c>
      <c r="E2076" s="4">
        <v>105890001331</v>
      </c>
      <c r="F2076" s="2" t="s">
        <v>595</v>
      </c>
      <c r="G2076" s="4">
        <v>105890001331</v>
      </c>
      <c r="H2076" s="2" t="s">
        <v>595</v>
      </c>
      <c r="I2076" s="2" t="s">
        <v>596</v>
      </c>
      <c r="J2076" s="5" t="s">
        <v>523</v>
      </c>
      <c r="K2076" s="5">
        <v>1</v>
      </c>
      <c r="L2076" s="80">
        <v>20</v>
      </c>
      <c r="M2076" s="8">
        <f t="shared" si="64"/>
        <v>4</v>
      </c>
      <c r="N2076" s="80">
        <v>50</v>
      </c>
      <c r="O2076" s="11">
        <f t="shared" si="65"/>
        <v>74</v>
      </c>
    </row>
    <row r="2077" spans="1:15" x14ac:dyDescent="0.35">
      <c r="A2077" s="2" t="s">
        <v>390</v>
      </c>
      <c r="B2077" s="2" t="s">
        <v>597</v>
      </c>
      <c r="C2077" s="1">
        <v>8001</v>
      </c>
      <c r="D2077" s="1" t="s">
        <v>598</v>
      </c>
      <c r="E2077" s="4">
        <v>108001001812</v>
      </c>
      <c r="F2077" s="2" t="s">
        <v>599</v>
      </c>
      <c r="G2077" s="4">
        <v>108001001812</v>
      </c>
      <c r="H2077" s="2" t="s">
        <v>600</v>
      </c>
      <c r="I2077" s="2" t="s">
        <v>601</v>
      </c>
      <c r="J2077" s="5" t="s">
        <v>523</v>
      </c>
      <c r="K2077" s="5">
        <v>1</v>
      </c>
      <c r="L2077" s="80">
        <v>20</v>
      </c>
      <c r="M2077" s="8">
        <f t="shared" si="64"/>
        <v>4</v>
      </c>
      <c r="N2077" s="80">
        <v>50</v>
      </c>
      <c r="O2077" s="11">
        <f t="shared" si="65"/>
        <v>74</v>
      </c>
    </row>
    <row r="2078" spans="1:15" x14ac:dyDescent="0.35">
      <c r="A2078" s="2" t="s">
        <v>390</v>
      </c>
      <c r="B2078" s="2" t="s">
        <v>597</v>
      </c>
      <c r="C2078" s="1">
        <v>8001</v>
      </c>
      <c r="D2078" s="1" t="s">
        <v>598</v>
      </c>
      <c r="E2078" s="4">
        <v>108001001821</v>
      </c>
      <c r="F2078" s="2" t="s">
        <v>602</v>
      </c>
      <c r="G2078" s="4">
        <v>108001001821</v>
      </c>
      <c r="H2078" s="2" t="s">
        <v>602</v>
      </c>
      <c r="I2078" s="2" t="s">
        <v>603</v>
      </c>
      <c r="J2078" s="5" t="s">
        <v>523</v>
      </c>
      <c r="K2078" s="5">
        <v>1</v>
      </c>
      <c r="L2078" s="80">
        <v>20</v>
      </c>
      <c r="M2078" s="8">
        <f t="shared" si="64"/>
        <v>4</v>
      </c>
      <c r="N2078" s="80">
        <v>50</v>
      </c>
      <c r="O2078" s="11">
        <f t="shared" si="65"/>
        <v>74</v>
      </c>
    </row>
    <row r="2079" spans="1:15" x14ac:dyDescent="0.35">
      <c r="A2079" s="2" t="s">
        <v>390</v>
      </c>
      <c r="B2079" s="2" t="s">
        <v>597</v>
      </c>
      <c r="C2079" s="1">
        <v>8078</v>
      </c>
      <c r="D2079" s="1" t="s">
        <v>604</v>
      </c>
      <c r="E2079" s="4">
        <v>108078000011</v>
      </c>
      <c r="F2079" s="2" t="s">
        <v>605</v>
      </c>
      <c r="G2079" s="4">
        <v>108078000011</v>
      </c>
      <c r="H2079" s="2" t="s">
        <v>606</v>
      </c>
      <c r="I2079" s="2" t="s">
        <v>607</v>
      </c>
      <c r="J2079" s="5" t="s">
        <v>523</v>
      </c>
      <c r="K2079" s="5">
        <v>1</v>
      </c>
      <c r="L2079" s="80">
        <v>20</v>
      </c>
      <c r="M2079" s="8">
        <f t="shared" si="64"/>
        <v>4</v>
      </c>
      <c r="N2079" s="80">
        <v>50</v>
      </c>
      <c r="O2079" s="11">
        <f t="shared" si="65"/>
        <v>74</v>
      </c>
    </row>
    <row r="2080" spans="1:15" x14ac:dyDescent="0.35">
      <c r="A2080" s="2" t="s">
        <v>390</v>
      </c>
      <c r="B2080" s="2" t="s">
        <v>597</v>
      </c>
      <c r="C2080" s="1">
        <v>8436</v>
      </c>
      <c r="D2080" s="1" t="s">
        <v>608</v>
      </c>
      <c r="E2080" s="4">
        <v>108436000061</v>
      </c>
      <c r="F2080" s="2" t="s">
        <v>609</v>
      </c>
      <c r="G2080" s="4">
        <v>108436000061</v>
      </c>
      <c r="H2080" s="2" t="s">
        <v>609</v>
      </c>
      <c r="I2080" s="2" t="s">
        <v>610</v>
      </c>
      <c r="J2080" s="5" t="s">
        <v>523</v>
      </c>
      <c r="K2080" s="5">
        <v>1</v>
      </c>
      <c r="L2080" s="80">
        <v>20</v>
      </c>
      <c r="M2080" s="8">
        <f t="shared" si="64"/>
        <v>4</v>
      </c>
      <c r="N2080" s="80">
        <v>50</v>
      </c>
      <c r="O2080" s="11">
        <f t="shared" si="65"/>
        <v>74</v>
      </c>
    </row>
    <row r="2081" spans="1:15" x14ac:dyDescent="0.35">
      <c r="A2081" s="2" t="s">
        <v>390</v>
      </c>
      <c r="B2081" s="2" t="s">
        <v>597</v>
      </c>
      <c r="C2081" s="1">
        <v>8634</v>
      </c>
      <c r="D2081" s="1" t="s">
        <v>611</v>
      </c>
      <c r="E2081" s="4">
        <v>108634000025</v>
      </c>
      <c r="F2081" s="2" t="s">
        <v>612</v>
      </c>
      <c r="G2081" s="4">
        <v>108634000025</v>
      </c>
      <c r="H2081" s="2" t="s">
        <v>613</v>
      </c>
      <c r="I2081" s="2" t="s">
        <v>614</v>
      </c>
      <c r="J2081" s="5" t="s">
        <v>523</v>
      </c>
      <c r="K2081" s="5">
        <v>1</v>
      </c>
      <c r="L2081" s="80">
        <v>20</v>
      </c>
      <c r="M2081" s="8">
        <f t="shared" si="64"/>
        <v>4</v>
      </c>
      <c r="N2081" s="80">
        <v>50</v>
      </c>
      <c r="O2081" s="11">
        <f t="shared" si="65"/>
        <v>74</v>
      </c>
    </row>
    <row r="2082" spans="1:15" x14ac:dyDescent="0.35">
      <c r="A2082" s="2" t="s">
        <v>390</v>
      </c>
      <c r="B2082" s="2" t="s">
        <v>615</v>
      </c>
      <c r="C2082" s="1">
        <v>11001</v>
      </c>
      <c r="D2082" s="1" t="s">
        <v>615</v>
      </c>
      <c r="E2082" s="4">
        <v>111001011908</v>
      </c>
      <c r="F2082" s="2" t="s">
        <v>616</v>
      </c>
      <c r="G2082" s="4">
        <v>111001011908</v>
      </c>
      <c r="H2082" s="2" t="s">
        <v>617</v>
      </c>
      <c r="I2082" s="2" t="s">
        <v>618</v>
      </c>
      <c r="J2082" s="5" t="s">
        <v>523</v>
      </c>
      <c r="K2082" s="5">
        <v>1</v>
      </c>
      <c r="L2082" s="80">
        <v>20</v>
      </c>
      <c r="M2082" s="8">
        <f t="shared" si="64"/>
        <v>4</v>
      </c>
      <c r="N2082" s="80">
        <v>50</v>
      </c>
      <c r="O2082" s="11">
        <f t="shared" si="65"/>
        <v>74</v>
      </c>
    </row>
    <row r="2083" spans="1:15" x14ac:dyDescent="0.35">
      <c r="A2083" s="2" t="s">
        <v>390</v>
      </c>
      <c r="B2083" s="2" t="s">
        <v>619</v>
      </c>
      <c r="C2083" s="1">
        <v>13001</v>
      </c>
      <c r="D2083" s="1" t="s">
        <v>620</v>
      </c>
      <c r="E2083" s="4">
        <v>113001012508</v>
      </c>
      <c r="F2083" s="2" t="s">
        <v>621</v>
      </c>
      <c r="G2083" s="4">
        <v>113001012508</v>
      </c>
      <c r="H2083" s="2" t="s">
        <v>621</v>
      </c>
      <c r="I2083" s="2" t="s">
        <v>622</v>
      </c>
      <c r="J2083" s="5" t="s">
        <v>523</v>
      </c>
      <c r="K2083" s="5">
        <v>1</v>
      </c>
      <c r="L2083" s="80">
        <v>20</v>
      </c>
      <c r="M2083" s="8">
        <f t="shared" si="64"/>
        <v>4</v>
      </c>
      <c r="N2083" s="80">
        <v>50</v>
      </c>
      <c r="O2083" s="11">
        <f t="shared" si="65"/>
        <v>74</v>
      </c>
    </row>
    <row r="2084" spans="1:15" x14ac:dyDescent="0.35">
      <c r="A2084" s="2" t="s">
        <v>390</v>
      </c>
      <c r="B2084" s="2" t="s">
        <v>619</v>
      </c>
      <c r="C2084" s="1">
        <v>13468</v>
      </c>
      <c r="D2084" s="1" t="s">
        <v>634</v>
      </c>
      <c r="E2084" s="4">
        <v>113468000015</v>
      </c>
      <c r="F2084" s="2" t="s">
        <v>635</v>
      </c>
      <c r="G2084" s="4">
        <v>113468000015</v>
      </c>
      <c r="H2084" s="2" t="s">
        <v>636</v>
      </c>
      <c r="I2084" s="2" t="s">
        <v>637</v>
      </c>
      <c r="J2084" s="5" t="s">
        <v>523</v>
      </c>
      <c r="K2084" s="5">
        <v>1</v>
      </c>
      <c r="L2084" s="80">
        <v>20</v>
      </c>
      <c r="M2084" s="8">
        <f t="shared" si="64"/>
        <v>4</v>
      </c>
      <c r="N2084" s="80">
        <v>50</v>
      </c>
      <c r="O2084" s="11">
        <f t="shared" si="65"/>
        <v>74</v>
      </c>
    </row>
    <row r="2085" spans="1:15" x14ac:dyDescent="0.35">
      <c r="A2085" s="2" t="s">
        <v>390</v>
      </c>
      <c r="B2085" s="2" t="s">
        <v>619</v>
      </c>
      <c r="C2085" s="1">
        <v>13657</v>
      </c>
      <c r="D2085" s="1" t="s">
        <v>638</v>
      </c>
      <c r="E2085" s="4">
        <v>113657000018</v>
      </c>
      <c r="F2085" s="2" t="s">
        <v>639</v>
      </c>
      <c r="G2085" s="4">
        <v>113657000018</v>
      </c>
      <c r="H2085" s="2" t="s">
        <v>640</v>
      </c>
      <c r="I2085" s="2" t="s">
        <v>641</v>
      </c>
      <c r="J2085" s="5" t="s">
        <v>523</v>
      </c>
      <c r="K2085" s="5">
        <v>1</v>
      </c>
      <c r="L2085" s="80">
        <v>20</v>
      </c>
      <c r="M2085" s="8">
        <f t="shared" si="64"/>
        <v>4</v>
      </c>
      <c r="N2085" s="80">
        <v>50</v>
      </c>
      <c r="O2085" s="11">
        <f t="shared" si="65"/>
        <v>74</v>
      </c>
    </row>
    <row r="2086" spans="1:15" x14ac:dyDescent="0.35">
      <c r="A2086" s="2" t="s">
        <v>390</v>
      </c>
      <c r="B2086" s="2" t="s">
        <v>646</v>
      </c>
      <c r="C2086" s="1">
        <v>15001</v>
      </c>
      <c r="D2086" s="1" t="s">
        <v>647</v>
      </c>
      <c r="E2086" s="4">
        <v>115001000430</v>
      </c>
      <c r="F2086" s="2" t="s">
        <v>648</v>
      </c>
      <c r="G2086" s="4">
        <v>115001000430</v>
      </c>
      <c r="H2086" s="2" t="s">
        <v>649</v>
      </c>
      <c r="I2086" s="2" t="s">
        <v>650</v>
      </c>
      <c r="J2086" s="5" t="s">
        <v>523</v>
      </c>
      <c r="K2086" s="5">
        <v>1</v>
      </c>
      <c r="L2086" s="80">
        <v>20</v>
      </c>
      <c r="M2086" s="8">
        <f t="shared" si="64"/>
        <v>4</v>
      </c>
      <c r="N2086" s="80">
        <v>50</v>
      </c>
      <c r="O2086" s="11">
        <f t="shared" si="65"/>
        <v>74</v>
      </c>
    </row>
    <row r="2087" spans="1:15" x14ac:dyDescent="0.35">
      <c r="A2087" s="2" t="s">
        <v>390</v>
      </c>
      <c r="B2087" s="2" t="s">
        <v>646</v>
      </c>
      <c r="C2087" s="1">
        <v>15001</v>
      </c>
      <c r="D2087" s="1" t="s">
        <v>647</v>
      </c>
      <c r="E2087" s="4">
        <v>115001002017</v>
      </c>
      <c r="F2087" s="2" t="s">
        <v>651</v>
      </c>
      <c r="G2087" s="4">
        <v>115001002017</v>
      </c>
      <c r="H2087" s="2" t="s">
        <v>651</v>
      </c>
      <c r="I2087" s="2" t="s">
        <v>652</v>
      </c>
      <c r="J2087" s="5" t="s">
        <v>523</v>
      </c>
      <c r="K2087" s="5">
        <v>1</v>
      </c>
      <c r="L2087" s="80">
        <v>20</v>
      </c>
      <c r="M2087" s="8">
        <f t="shared" si="64"/>
        <v>4</v>
      </c>
      <c r="N2087" s="80">
        <v>50</v>
      </c>
      <c r="O2087" s="11">
        <f t="shared" si="65"/>
        <v>74</v>
      </c>
    </row>
    <row r="2088" spans="1:15" x14ac:dyDescent="0.35">
      <c r="A2088" s="2" t="s">
        <v>390</v>
      </c>
      <c r="B2088" s="2" t="s">
        <v>646</v>
      </c>
      <c r="C2088" s="1">
        <v>15183</v>
      </c>
      <c r="D2088" s="1" t="s">
        <v>653</v>
      </c>
      <c r="E2088" s="4">
        <v>115183000022</v>
      </c>
      <c r="F2088" s="2" t="s">
        <v>654</v>
      </c>
      <c r="G2088" s="4">
        <v>115183000022</v>
      </c>
      <c r="H2088" s="2" t="s">
        <v>655</v>
      </c>
      <c r="I2088" s="2" t="s">
        <v>656</v>
      </c>
      <c r="J2088" s="5" t="s">
        <v>523</v>
      </c>
      <c r="K2088" s="5">
        <v>1</v>
      </c>
      <c r="L2088" s="80">
        <v>20</v>
      </c>
      <c r="M2088" s="8">
        <f t="shared" si="64"/>
        <v>4</v>
      </c>
      <c r="N2088" s="80">
        <v>50</v>
      </c>
      <c r="O2088" s="11">
        <f t="shared" si="65"/>
        <v>74</v>
      </c>
    </row>
    <row r="2089" spans="1:15" x14ac:dyDescent="0.35">
      <c r="A2089" s="2" t="s">
        <v>390</v>
      </c>
      <c r="B2089" s="2" t="s">
        <v>646</v>
      </c>
      <c r="C2089" s="1">
        <v>15332</v>
      </c>
      <c r="D2089" s="1" t="s">
        <v>657</v>
      </c>
      <c r="E2089" s="4">
        <v>115332000294</v>
      </c>
      <c r="F2089" s="2" t="s">
        <v>658</v>
      </c>
      <c r="G2089" s="4">
        <v>115332000294</v>
      </c>
      <c r="H2089" s="2" t="s">
        <v>659</v>
      </c>
      <c r="I2089" s="2" t="s">
        <v>660</v>
      </c>
      <c r="J2089" s="5" t="s">
        <v>523</v>
      </c>
      <c r="K2089" s="5">
        <v>1</v>
      </c>
      <c r="L2089" s="80">
        <v>20</v>
      </c>
      <c r="M2089" s="8">
        <f t="shared" si="64"/>
        <v>4</v>
      </c>
      <c r="N2089" s="80">
        <v>50</v>
      </c>
      <c r="O2089" s="11">
        <f t="shared" si="65"/>
        <v>74</v>
      </c>
    </row>
    <row r="2090" spans="1:15" x14ac:dyDescent="0.35">
      <c r="A2090" s="2" t="s">
        <v>390</v>
      </c>
      <c r="B2090" s="2" t="s">
        <v>646</v>
      </c>
      <c r="C2090" s="1">
        <v>15673</v>
      </c>
      <c r="D2090" s="1" t="s">
        <v>661</v>
      </c>
      <c r="E2090" s="4">
        <v>115673000012</v>
      </c>
      <c r="F2090" s="2" t="s">
        <v>662</v>
      </c>
      <c r="G2090" s="4">
        <v>115673000012</v>
      </c>
      <c r="H2090" s="2" t="s">
        <v>663</v>
      </c>
      <c r="I2090" s="2" t="s">
        <v>664</v>
      </c>
      <c r="J2090" s="5" t="s">
        <v>523</v>
      </c>
      <c r="K2090" s="5">
        <v>1</v>
      </c>
      <c r="L2090" s="80">
        <v>20</v>
      </c>
      <c r="M2090" s="8">
        <f t="shared" si="64"/>
        <v>4</v>
      </c>
      <c r="N2090" s="80">
        <v>50</v>
      </c>
      <c r="O2090" s="11">
        <f t="shared" si="65"/>
        <v>74</v>
      </c>
    </row>
    <row r="2091" spans="1:15" x14ac:dyDescent="0.35">
      <c r="A2091" s="2" t="s">
        <v>390</v>
      </c>
      <c r="B2091" s="2" t="s">
        <v>646</v>
      </c>
      <c r="C2091" s="1">
        <v>15757</v>
      </c>
      <c r="D2091" s="1" t="s">
        <v>665</v>
      </c>
      <c r="E2091" s="4">
        <v>115757000395</v>
      </c>
      <c r="F2091" s="2" t="s">
        <v>666</v>
      </c>
      <c r="G2091" s="4">
        <v>115757000395</v>
      </c>
      <c r="H2091" s="2" t="s">
        <v>667</v>
      </c>
      <c r="I2091" s="2" t="s">
        <v>668</v>
      </c>
      <c r="J2091" s="5" t="s">
        <v>523</v>
      </c>
      <c r="K2091" s="5">
        <v>1</v>
      </c>
      <c r="L2091" s="80">
        <v>20</v>
      </c>
      <c r="M2091" s="8">
        <f t="shared" si="64"/>
        <v>4</v>
      </c>
      <c r="N2091" s="80">
        <v>50</v>
      </c>
      <c r="O2091" s="11">
        <f t="shared" si="65"/>
        <v>74</v>
      </c>
    </row>
    <row r="2092" spans="1:15" x14ac:dyDescent="0.35">
      <c r="A2092" s="2" t="s">
        <v>390</v>
      </c>
      <c r="B2092" s="2" t="s">
        <v>669</v>
      </c>
      <c r="C2092" s="1">
        <v>17001</v>
      </c>
      <c r="D2092" s="1" t="s">
        <v>670</v>
      </c>
      <c r="E2092" s="4">
        <v>117001000165</v>
      </c>
      <c r="F2092" s="2" t="s">
        <v>671</v>
      </c>
      <c r="G2092" s="4">
        <v>117001000165</v>
      </c>
      <c r="H2092" s="2" t="s">
        <v>671</v>
      </c>
      <c r="I2092" s="2" t="s">
        <v>672</v>
      </c>
      <c r="J2092" s="5" t="s">
        <v>523</v>
      </c>
      <c r="K2092" s="5">
        <v>1</v>
      </c>
      <c r="L2092" s="80">
        <v>20</v>
      </c>
      <c r="M2092" s="8">
        <f t="shared" si="64"/>
        <v>4</v>
      </c>
      <c r="N2092" s="80">
        <v>50</v>
      </c>
      <c r="O2092" s="11">
        <f t="shared" si="65"/>
        <v>74</v>
      </c>
    </row>
    <row r="2093" spans="1:15" x14ac:dyDescent="0.35">
      <c r="A2093" s="2" t="s">
        <v>390</v>
      </c>
      <c r="B2093" s="2" t="s">
        <v>669</v>
      </c>
      <c r="C2093" s="1">
        <v>17001</v>
      </c>
      <c r="D2093" s="1" t="s">
        <v>670</v>
      </c>
      <c r="E2093" s="4">
        <v>117001001544</v>
      </c>
      <c r="F2093" s="2" t="s">
        <v>673</v>
      </c>
      <c r="G2093" s="4">
        <v>117001001544</v>
      </c>
      <c r="H2093" s="2" t="s">
        <v>674</v>
      </c>
      <c r="I2093" s="2" t="s">
        <v>675</v>
      </c>
      <c r="J2093" s="5" t="s">
        <v>523</v>
      </c>
      <c r="K2093" s="5">
        <v>1</v>
      </c>
      <c r="L2093" s="80">
        <v>20</v>
      </c>
      <c r="M2093" s="8">
        <f t="shared" si="64"/>
        <v>4</v>
      </c>
      <c r="N2093" s="80">
        <v>50</v>
      </c>
      <c r="O2093" s="11">
        <f t="shared" si="65"/>
        <v>74</v>
      </c>
    </row>
    <row r="2094" spans="1:15" x14ac:dyDescent="0.35">
      <c r="A2094" s="2" t="s">
        <v>390</v>
      </c>
      <c r="B2094" s="2" t="s">
        <v>669</v>
      </c>
      <c r="C2094" s="1">
        <v>17013</v>
      </c>
      <c r="D2094" s="1" t="s">
        <v>676</v>
      </c>
      <c r="E2094" s="4">
        <v>117013001167</v>
      </c>
      <c r="F2094" s="2" t="s">
        <v>677</v>
      </c>
      <c r="G2094" s="4">
        <v>117013001167</v>
      </c>
      <c r="H2094" s="2" t="s">
        <v>678</v>
      </c>
      <c r="I2094" s="2" t="s">
        <v>679</v>
      </c>
      <c r="J2094" s="5" t="s">
        <v>523</v>
      </c>
      <c r="K2094" s="5">
        <v>1</v>
      </c>
      <c r="L2094" s="80">
        <v>20</v>
      </c>
      <c r="M2094" s="8">
        <f t="shared" si="64"/>
        <v>4</v>
      </c>
      <c r="N2094" s="80">
        <v>50</v>
      </c>
      <c r="O2094" s="11">
        <f t="shared" si="65"/>
        <v>74</v>
      </c>
    </row>
    <row r="2095" spans="1:15" x14ac:dyDescent="0.35">
      <c r="A2095" s="2" t="s">
        <v>390</v>
      </c>
      <c r="B2095" s="2" t="s">
        <v>669</v>
      </c>
      <c r="C2095" s="1">
        <v>17042</v>
      </c>
      <c r="D2095" s="1" t="s">
        <v>680</v>
      </c>
      <c r="E2095" s="4">
        <v>117042000650</v>
      </c>
      <c r="F2095" s="2" t="s">
        <v>681</v>
      </c>
      <c r="G2095" s="4">
        <v>117042000650</v>
      </c>
      <c r="H2095" s="2" t="s">
        <v>682</v>
      </c>
      <c r="I2095" s="2" t="s">
        <v>683</v>
      </c>
      <c r="J2095" s="5" t="s">
        <v>523</v>
      </c>
      <c r="K2095" s="5">
        <v>1</v>
      </c>
      <c r="L2095" s="80">
        <v>20</v>
      </c>
      <c r="M2095" s="8">
        <f t="shared" si="64"/>
        <v>4</v>
      </c>
      <c r="N2095" s="80">
        <v>50</v>
      </c>
      <c r="O2095" s="11">
        <f t="shared" si="65"/>
        <v>74</v>
      </c>
    </row>
    <row r="2096" spans="1:15" x14ac:dyDescent="0.35">
      <c r="A2096" s="2" t="s">
        <v>390</v>
      </c>
      <c r="B2096" s="2" t="s">
        <v>669</v>
      </c>
      <c r="C2096" s="1">
        <v>17050</v>
      </c>
      <c r="D2096" s="1" t="s">
        <v>684</v>
      </c>
      <c r="E2096" s="4">
        <v>117050000316</v>
      </c>
      <c r="F2096" s="2" t="s">
        <v>685</v>
      </c>
      <c r="G2096" s="4">
        <v>117050000316</v>
      </c>
      <c r="H2096" s="2" t="s">
        <v>686</v>
      </c>
      <c r="I2096" s="2" t="s">
        <v>687</v>
      </c>
      <c r="J2096" s="5" t="s">
        <v>523</v>
      </c>
      <c r="K2096" s="5">
        <v>1</v>
      </c>
      <c r="L2096" s="80">
        <v>20</v>
      </c>
      <c r="M2096" s="8">
        <f t="shared" si="64"/>
        <v>4</v>
      </c>
      <c r="N2096" s="80">
        <v>50</v>
      </c>
      <c r="O2096" s="11">
        <f t="shared" si="65"/>
        <v>74</v>
      </c>
    </row>
    <row r="2097" spans="1:15" x14ac:dyDescent="0.35">
      <c r="A2097" s="2" t="s">
        <v>390</v>
      </c>
      <c r="B2097" s="2" t="s">
        <v>669</v>
      </c>
      <c r="C2097" s="1">
        <v>17444</v>
      </c>
      <c r="D2097" s="1" t="s">
        <v>688</v>
      </c>
      <c r="E2097" s="4">
        <v>117444000044</v>
      </c>
      <c r="F2097" s="2" t="s">
        <v>689</v>
      </c>
      <c r="G2097" s="4">
        <v>117444000044</v>
      </c>
      <c r="H2097" s="2" t="s">
        <v>690</v>
      </c>
      <c r="I2097" s="2" t="s">
        <v>691</v>
      </c>
      <c r="J2097" s="5" t="s">
        <v>523</v>
      </c>
      <c r="K2097" s="5">
        <v>1</v>
      </c>
      <c r="L2097" s="80">
        <v>20</v>
      </c>
      <c r="M2097" s="8">
        <f t="shared" si="64"/>
        <v>4</v>
      </c>
      <c r="N2097" s="80">
        <v>50</v>
      </c>
      <c r="O2097" s="11">
        <f t="shared" si="65"/>
        <v>74</v>
      </c>
    </row>
    <row r="2098" spans="1:15" x14ac:dyDescent="0.35">
      <c r="A2098" s="2" t="s">
        <v>390</v>
      </c>
      <c r="B2098" s="2" t="s">
        <v>669</v>
      </c>
      <c r="C2098" s="1">
        <v>17513</v>
      </c>
      <c r="D2098" s="1" t="s">
        <v>692</v>
      </c>
      <c r="E2098" s="4">
        <v>117513000469</v>
      </c>
      <c r="F2098" s="2" t="s">
        <v>693</v>
      </c>
      <c r="G2098" s="4">
        <v>117513000469</v>
      </c>
      <c r="H2098" s="2" t="s">
        <v>694</v>
      </c>
      <c r="I2098" s="2" t="s">
        <v>695</v>
      </c>
      <c r="J2098" s="5" t="s">
        <v>523</v>
      </c>
      <c r="K2098" s="5">
        <v>1</v>
      </c>
      <c r="L2098" s="80">
        <v>20</v>
      </c>
      <c r="M2098" s="8">
        <f t="shared" si="64"/>
        <v>4</v>
      </c>
      <c r="N2098" s="80">
        <v>50</v>
      </c>
      <c r="O2098" s="11">
        <f t="shared" si="65"/>
        <v>74</v>
      </c>
    </row>
    <row r="2099" spans="1:15" x14ac:dyDescent="0.35">
      <c r="A2099" s="2" t="s">
        <v>390</v>
      </c>
      <c r="B2099" s="2" t="s">
        <v>669</v>
      </c>
      <c r="C2099" s="1">
        <v>17541</v>
      </c>
      <c r="D2099" s="1" t="s">
        <v>696</v>
      </c>
      <c r="E2099" s="4">
        <v>117541000652</v>
      </c>
      <c r="F2099" s="2" t="s">
        <v>697</v>
      </c>
      <c r="G2099" s="4">
        <v>117541000652</v>
      </c>
      <c r="H2099" s="2" t="s">
        <v>698</v>
      </c>
      <c r="I2099" s="2" t="s">
        <v>699</v>
      </c>
      <c r="J2099" s="5" t="s">
        <v>523</v>
      </c>
      <c r="K2099" s="5">
        <v>1</v>
      </c>
      <c r="L2099" s="80">
        <v>20</v>
      </c>
      <c r="M2099" s="8">
        <f t="shared" si="64"/>
        <v>4</v>
      </c>
      <c r="N2099" s="80">
        <v>50</v>
      </c>
      <c r="O2099" s="11">
        <f t="shared" si="65"/>
        <v>74</v>
      </c>
    </row>
    <row r="2100" spans="1:15" x14ac:dyDescent="0.35">
      <c r="A2100" s="2" t="s">
        <v>390</v>
      </c>
      <c r="B2100" s="2" t="s">
        <v>669</v>
      </c>
      <c r="C2100" s="1">
        <v>17614</v>
      </c>
      <c r="D2100" s="1" t="s">
        <v>700</v>
      </c>
      <c r="E2100" s="4">
        <v>117614000753</v>
      </c>
      <c r="F2100" s="2" t="s">
        <v>685</v>
      </c>
      <c r="G2100" s="4">
        <v>117614000753</v>
      </c>
      <c r="H2100" s="2" t="s">
        <v>686</v>
      </c>
      <c r="I2100" s="2" t="s">
        <v>701</v>
      </c>
      <c r="J2100" s="5" t="s">
        <v>523</v>
      </c>
      <c r="K2100" s="5">
        <v>1</v>
      </c>
      <c r="L2100" s="80">
        <v>20</v>
      </c>
      <c r="M2100" s="8">
        <f t="shared" si="64"/>
        <v>4</v>
      </c>
      <c r="N2100" s="80">
        <v>50</v>
      </c>
      <c r="O2100" s="11">
        <f t="shared" si="65"/>
        <v>74</v>
      </c>
    </row>
    <row r="2101" spans="1:15" x14ac:dyDescent="0.35">
      <c r="A2101" s="2" t="s">
        <v>390</v>
      </c>
      <c r="B2101" s="2" t="s">
        <v>669</v>
      </c>
      <c r="C2101" s="1">
        <v>17653</v>
      </c>
      <c r="D2101" s="1" t="s">
        <v>702</v>
      </c>
      <c r="E2101" s="4">
        <v>117653000124</v>
      </c>
      <c r="F2101" s="2" t="s">
        <v>703</v>
      </c>
      <c r="G2101" s="4">
        <v>117653000124</v>
      </c>
      <c r="H2101" s="2" t="s">
        <v>704</v>
      </c>
      <c r="I2101" s="2" t="s">
        <v>705</v>
      </c>
      <c r="J2101" s="5" t="s">
        <v>523</v>
      </c>
      <c r="K2101" s="5">
        <v>1</v>
      </c>
      <c r="L2101" s="80">
        <v>20</v>
      </c>
      <c r="M2101" s="8">
        <f t="shared" si="64"/>
        <v>4</v>
      </c>
      <c r="N2101" s="80">
        <v>50</v>
      </c>
      <c r="O2101" s="11">
        <f t="shared" si="65"/>
        <v>74</v>
      </c>
    </row>
    <row r="2102" spans="1:15" x14ac:dyDescent="0.35">
      <c r="A2102" s="2" t="s">
        <v>390</v>
      </c>
      <c r="B2102" s="2" t="s">
        <v>706</v>
      </c>
      <c r="C2102" s="1">
        <v>19001</v>
      </c>
      <c r="D2102" s="1" t="s">
        <v>707</v>
      </c>
      <c r="E2102" s="4">
        <v>119001000699</v>
      </c>
      <c r="F2102" s="2" t="s">
        <v>708</v>
      </c>
      <c r="G2102" s="4">
        <v>119001000699</v>
      </c>
      <c r="H2102" s="2" t="s">
        <v>709</v>
      </c>
      <c r="I2102" s="2" t="s">
        <v>710</v>
      </c>
      <c r="J2102" s="5" t="s">
        <v>523</v>
      </c>
      <c r="K2102" s="5">
        <v>1</v>
      </c>
      <c r="L2102" s="80">
        <v>20</v>
      </c>
      <c r="M2102" s="8">
        <f t="shared" si="64"/>
        <v>4</v>
      </c>
      <c r="N2102" s="80">
        <v>50</v>
      </c>
      <c r="O2102" s="11">
        <f t="shared" si="65"/>
        <v>74</v>
      </c>
    </row>
    <row r="2103" spans="1:15" x14ac:dyDescent="0.35">
      <c r="A2103" s="2" t="s">
        <v>390</v>
      </c>
      <c r="B2103" s="2" t="s">
        <v>706</v>
      </c>
      <c r="C2103" s="1">
        <v>19022</v>
      </c>
      <c r="D2103" s="1" t="s">
        <v>711</v>
      </c>
      <c r="E2103" s="4">
        <v>119022000486</v>
      </c>
      <c r="F2103" s="2" t="s">
        <v>712</v>
      </c>
      <c r="G2103" s="4">
        <v>119022000486</v>
      </c>
      <c r="H2103" s="2" t="s">
        <v>713</v>
      </c>
      <c r="I2103" s="2" t="s">
        <v>714</v>
      </c>
      <c r="J2103" s="5" t="s">
        <v>523</v>
      </c>
      <c r="K2103" s="5">
        <v>1</v>
      </c>
      <c r="L2103" s="80">
        <v>20</v>
      </c>
      <c r="M2103" s="8">
        <f t="shared" si="64"/>
        <v>4</v>
      </c>
      <c r="N2103" s="80">
        <v>50</v>
      </c>
      <c r="O2103" s="11">
        <f t="shared" si="65"/>
        <v>74</v>
      </c>
    </row>
    <row r="2104" spans="1:15" x14ac:dyDescent="0.35">
      <c r="A2104" s="2" t="s">
        <v>390</v>
      </c>
      <c r="B2104" s="2" t="s">
        <v>706</v>
      </c>
      <c r="C2104" s="1">
        <v>19318</v>
      </c>
      <c r="D2104" s="1" t="s">
        <v>715</v>
      </c>
      <c r="E2104" s="4">
        <v>119318000023</v>
      </c>
      <c r="F2104" s="2" t="s">
        <v>716</v>
      </c>
      <c r="G2104" s="4">
        <v>119318000023</v>
      </c>
      <c r="H2104" s="2" t="s">
        <v>717</v>
      </c>
      <c r="I2104" s="2" t="s">
        <v>718</v>
      </c>
      <c r="J2104" s="5" t="s">
        <v>523</v>
      </c>
      <c r="K2104" s="5">
        <v>1</v>
      </c>
      <c r="L2104" s="80">
        <v>20</v>
      </c>
      <c r="M2104" s="8">
        <f t="shared" si="64"/>
        <v>4</v>
      </c>
      <c r="N2104" s="80">
        <v>50</v>
      </c>
      <c r="O2104" s="11">
        <f t="shared" si="65"/>
        <v>74</v>
      </c>
    </row>
    <row r="2105" spans="1:15" x14ac:dyDescent="0.35">
      <c r="A2105" s="2" t="s">
        <v>390</v>
      </c>
      <c r="B2105" s="2" t="s">
        <v>706</v>
      </c>
      <c r="C2105" s="1">
        <v>19397</v>
      </c>
      <c r="D2105" s="1" t="s">
        <v>719</v>
      </c>
      <c r="E2105" s="4">
        <v>119397092124</v>
      </c>
      <c r="F2105" s="2" t="s">
        <v>720</v>
      </c>
      <c r="G2105" s="4">
        <v>119397092124</v>
      </c>
      <c r="H2105" s="2" t="s">
        <v>721</v>
      </c>
      <c r="I2105" s="2" t="s">
        <v>722</v>
      </c>
      <c r="J2105" s="5" t="s">
        <v>523</v>
      </c>
      <c r="K2105" s="5">
        <v>1</v>
      </c>
      <c r="L2105" s="80">
        <v>20</v>
      </c>
      <c r="M2105" s="8">
        <f t="shared" si="64"/>
        <v>4</v>
      </c>
      <c r="N2105" s="80">
        <v>50</v>
      </c>
      <c r="O2105" s="11">
        <f t="shared" si="65"/>
        <v>74</v>
      </c>
    </row>
    <row r="2106" spans="1:15" x14ac:dyDescent="0.35">
      <c r="A2106" s="2" t="s">
        <v>390</v>
      </c>
      <c r="B2106" s="2" t="s">
        <v>706</v>
      </c>
      <c r="C2106" s="1">
        <v>19517</v>
      </c>
      <c r="D2106" s="1" t="s">
        <v>723</v>
      </c>
      <c r="E2106" s="4">
        <v>119517000016</v>
      </c>
      <c r="F2106" s="2" t="s">
        <v>724</v>
      </c>
      <c r="G2106" s="4">
        <v>119517000016</v>
      </c>
      <c r="H2106" s="2" t="s">
        <v>725</v>
      </c>
      <c r="I2106" s="2" t="s">
        <v>726</v>
      </c>
      <c r="J2106" s="5" t="s">
        <v>535</v>
      </c>
      <c r="K2106" s="5">
        <v>1</v>
      </c>
      <c r="L2106" s="80">
        <v>20</v>
      </c>
      <c r="M2106" s="8">
        <f t="shared" si="64"/>
        <v>4</v>
      </c>
      <c r="N2106" s="80">
        <v>50</v>
      </c>
      <c r="O2106" s="11">
        <f t="shared" si="65"/>
        <v>74</v>
      </c>
    </row>
    <row r="2107" spans="1:15" x14ac:dyDescent="0.35">
      <c r="A2107" s="2" t="s">
        <v>390</v>
      </c>
      <c r="B2107" s="2" t="s">
        <v>727</v>
      </c>
      <c r="C2107" s="1">
        <v>20443</v>
      </c>
      <c r="D2107" s="1" t="s">
        <v>728</v>
      </c>
      <c r="E2107" s="4">
        <v>120443000068</v>
      </c>
      <c r="F2107" s="2" t="s">
        <v>729</v>
      </c>
      <c r="G2107" s="4">
        <v>120443000068</v>
      </c>
      <c r="H2107" s="2" t="s">
        <v>729</v>
      </c>
      <c r="I2107" s="2" t="s">
        <v>730</v>
      </c>
      <c r="J2107" s="5" t="s">
        <v>523</v>
      </c>
      <c r="K2107" s="5">
        <v>1</v>
      </c>
      <c r="L2107" s="80">
        <v>20</v>
      </c>
      <c r="M2107" s="8">
        <f t="shared" si="64"/>
        <v>4</v>
      </c>
      <c r="N2107" s="80">
        <v>50</v>
      </c>
      <c r="O2107" s="11">
        <f t="shared" si="65"/>
        <v>74</v>
      </c>
    </row>
    <row r="2108" spans="1:15" x14ac:dyDescent="0.35">
      <c r="A2108" s="2" t="s">
        <v>390</v>
      </c>
      <c r="B2108" s="2" t="s">
        <v>727</v>
      </c>
      <c r="C2108" s="1">
        <v>20443</v>
      </c>
      <c r="D2108" s="1" t="s">
        <v>728</v>
      </c>
      <c r="E2108" s="4">
        <v>220443000275</v>
      </c>
      <c r="F2108" s="2" t="s">
        <v>731</v>
      </c>
      <c r="G2108" s="4">
        <v>120443002788</v>
      </c>
      <c r="H2108" s="2" t="s">
        <v>732</v>
      </c>
      <c r="I2108" s="2" t="s">
        <v>733</v>
      </c>
      <c r="J2108" s="5" t="s">
        <v>535</v>
      </c>
      <c r="K2108" s="5">
        <v>1</v>
      </c>
      <c r="L2108" s="80">
        <v>20</v>
      </c>
      <c r="M2108" s="8">
        <f t="shared" si="64"/>
        <v>4</v>
      </c>
      <c r="N2108" s="80">
        <v>50</v>
      </c>
      <c r="O2108" s="11">
        <f t="shared" si="65"/>
        <v>74</v>
      </c>
    </row>
    <row r="2109" spans="1:15" x14ac:dyDescent="0.35">
      <c r="A2109" s="2" t="s">
        <v>390</v>
      </c>
      <c r="B2109" s="2" t="s">
        <v>727</v>
      </c>
      <c r="C2109" s="1">
        <v>20614</v>
      </c>
      <c r="D2109" s="1" t="s">
        <v>734</v>
      </c>
      <c r="E2109" s="4">
        <v>120614000495</v>
      </c>
      <c r="F2109" s="2" t="s">
        <v>662</v>
      </c>
      <c r="G2109" s="4">
        <v>120614000495</v>
      </c>
      <c r="H2109" s="2" t="s">
        <v>735</v>
      </c>
      <c r="I2109" s="2" t="s">
        <v>736</v>
      </c>
      <c r="J2109" s="5" t="s">
        <v>523</v>
      </c>
      <c r="K2109" s="5">
        <v>1</v>
      </c>
      <c r="L2109" s="80">
        <v>20</v>
      </c>
      <c r="M2109" s="8">
        <f t="shared" si="64"/>
        <v>4</v>
      </c>
      <c r="N2109" s="80">
        <v>50</v>
      </c>
      <c r="O2109" s="11">
        <f t="shared" si="65"/>
        <v>74</v>
      </c>
    </row>
    <row r="2110" spans="1:15" x14ac:dyDescent="0.35">
      <c r="A2110" s="2" t="s">
        <v>390</v>
      </c>
      <c r="B2110" s="2" t="s">
        <v>2693</v>
      </c>
      <c r="C2110" s="1">
        <v>23001</v>
      </c>
      <c r="D2110" s="1" t="s">
        <v>738</v>
      </c>
      <c r="E2110" s="4">
        <v>123001000157</v>
      </c>
      <c r="F2110" s="2" t="s">
        <v>739</v>
      </c>
      <c r="G2110" s="4">
        <v>123001000157</v>
      </c>
      <c r="H2110" s="2" t="s">
        <v>740</v>
      </c>
      <c r="I2110" s="2" t="s">
        <v>741</v>
      </c>
      <c r="J2110" s="5" t="s">
        <v>523</v>
      </c>
      <c r="K2110" s="5">
        <v>1</v>
      </c>
      <c r="L2110" s="80">
        <v>20</v>
      </c>
      <c r="M2110" s="8">
        <f t="shared" si="64"/>
        <v>4</v>
      </c>
      <c r="N2110" s="80">
        <v>50</v>
      </c>
      <c r="O2110" s="11">
        <f t="shared" si="65"/>
        <v>74</v>
      </c>
    </row>
    <row r="2111" spans="1:15" x14ac:dyDescent="0.35">
      <c r="A2111" s="2" t="s">
        <v>390</v>
      </c>
      <c r="B2111" s="2" t="s">
        <v>2693</v>
      </c>
      <c r="C2111" s="1">
        <v>23660</v>
      </c>
      <c r="D2111" s="1" t="s">
        <v>742</v>
      </c>
      <c r="E2111" s="4">
        <v>123660000059</v>
      </c>
      <c r="F2111" s="2" t="s">
        <v>743</v>
      </c>
      <c r="G2111" s="4">
        <v>123660000059</v>
      </c>
      <c r="H2111" s="2" t="s">
        <v>743</v>
      </c>
      <c r="I2111" s="2" t="s">
        <v>744</v>
      </c>
      <c r="J2111" s="5" t="s">
        <v>523</v>
      </c>
      <c r="K2111" s="5">
        <v>1</v>
      </c>
      <c r="L2111" s="80">
        <v>20</v>
      </c>
      <c r="M2111" s="8">
        <f t="shared" si="64"/>
        <v>4</v>
      </c>
      <c r="N2111" s="80">
        <v>50</v>
      </c>
      <c r="O2111" s="11">
        <f t="shared" si="65"/>
        <v>74</v>
      </c>
    </row>
    <row r="2112" spans="1:15" x14ac:dyDescent="0.35">
      <c r="A2112" s="2" t="s">
        <v>390</v>
      </c>
      <c r="B2112" s="2" t="s">
        <v>745</v>
      </c>
      <c r="C2112" s="1">
        <v>25297</v>
      </c>
      <c r="D2112" s="1" t="s">
        <v>746</v>
      </c>
      <c r="E2112" s="4">
        <v>125297000524</v>
      </c>
      <c r="F2112" s="2" t="s">
        <v>747</v>
      </c>
      <c r="G2112" s="4">
        <v>125297000524</v>
      </c>
      <c r="H2112" s="2" t="s">
        <v>748</v>
      </c>
      <c r="I2112" s="2" t="s">
        <v>749</v>
      </c>
      <c r="J2112" s="5" t="s">
        <v>523</v>
      </c>
      <c r="K2112" s="5">
        <v>1</v>
      </c>
      <c r="L2112" s="80">
        <v>20</v>
      </c>
      <c r="M2112" s="8">
        <f t="shared" si="64"/>
        <v>4</v>
      </c>
      <c r="N2112" s="80">
        <v>50</v>
      </c>
      <c r="O2112" s="11">
        <f t="shared" si="65"/>
        <v>74</v>
      </c>
    </row>
    <row r="2113" spans="1:15" x14ac:dyDescent="0.35">
      <c r="A2113" s="2" t="s">
        <v>390</v>
      </c>
      <c r="B2113" s="2" t="s">
        <v>745</v>
      </c>
      <c r="C2113" s="1">
        <v>25307</v>
      </c>
      <c r="D2113" s="1" t="s">
        <v>750</v>
      </c>
      <c r="E2113" s="4">
        <v>125307000099</v>
      </c>
      <c r="F2113" s="2" t="s">
        <v>751</v>
      </c>
      <c r="G2113" s="4">
        <v>125307000099</v>
      </c>
      <c r="H2113" s="2" t="s">
        <v>752</v>
      </c>
      <c r="I2113" s="2" t="s">
        <v>753</v>
      </c>
      <c r="J2113" s="5" t="s">
        <v>523</v>
      </c>
      <c r="K2113" s="5">
        <v>1</v>
      </c>
      <c r="L2113" s="80">
        <v>20</v>
      </c>
      <c r="M2113" s="8">
        <f t="shared" si="64"/>
        <v>4</v>
      </c>
      <c r="N2113" s="80">
        <v>50</v>
      </c>
      <c r="O2113" s="11">
        <f t="shared" si="65"/>
        <v>74</v>
      </c>
    </row>
    <row r="2114" spans="1:15" x14ac:dyDescent="0.35">
      <c r="A2114" s="2" t="s">
        <v>390</v>
      </c>
      <c r="B2114" s="2" t="s">
        <v>745</v>
      </c>
      <c r="C2114" s="1">
        <v>25372</v>
      </c>
      <c r="D2114" s="1" t="s">
        <v>754</v>
      </c>
      <c r="E2114" s="4">
        <v>125372000322</v>
      </c>
      <c r="F2114" s="2" t="s">
        <v>755</v>
      </c>
      <c r="G2114" s="4">
        <v>125372000322</v>
      </c>
      <c r="H2114" s="2" t="s">
        <v>756</v>
      </c>
      <c r="I2114" s="2" t="s">
        <v>757</v>
      </c>
      <c r="J2114" s="5" t="s">
        <v>523</v>
      </c>
      <c r="K2114" s="5">
        <v>1</v>
      </c>
      <c r="L2114" s="80">
        <v>20</v>
      </c>
      <c r="M2114" s="8">
        <f t="shared" si="64"/>
        <v>4</v>
      </c>
      <c r="N2114" s="80">
        <v>50</v>
      </c>
      <c r="O2114" s="11">
        <f t="shared" si="65"/>
        <v>74</v>
      </c>
    </row>
    <row r="2115" spans="1:15" x14ac:dyDescent="0.35">
      <c r="A2115" s="2" t="s">
        <v>390</v>
      </c>
      <c r="B2115" s="2" t="s">
        <v>745</v>
      </c>
      <c r="C2115" s="1">
        <v>25394</v>
      </c>
      <c r="D2115" s="1" t="s">
        <v>758</v>
      </c>
      <c r="E2115" s="4">
        <v>125394000482</v>
      </c>
      <c r="F2115" s="2" t="s">
        <v>759</v>
      </c>
      <c r="G2115" s="4">
        <v>125394000482</v>
      </c>
      <c r="H2115" s="2" t="s">
        <v>759</v>
      </c>
      <c r="I2115" s="2" t="s">
        <v>760</v>
      </c>
      <c r="J2115" s="5" t="s">
        <v>523</v>
      </c>
      <c r="K2115" s="5">
        <v>1</v>
      </c>
      <c r="L2115" s="80">
        <v>20</v>
      </c>
      <c r="M2115" s="8">
        <f t="shared" si="64"/>
        <v>4</v>
      </c>
      <c r="N2115" s="80">
        <v>50</v>
      </c>
      <c r="O2115" s="11">
        <f t="shared" si="65"/>
        <v>74</v>
      </c>
    </row>
    <row r="2116" spans="1:15" x14ac:dyDescent="0.35">
      <c r="A2116" s="2" t="s">
        <v>390</v>
      </c>
      <c r="B2116" s="2" t="s">
        <v>745</v>
      </c>
      <c r="C2116" s="1">
        <v>25491</v>
      </c>
      <c r="D2116" s="1" t="s">
        <v>761</v>
      </c>
      <c r="E2116" s="4">
        <v>125491000241</v>
      </c>
      <c r="F2116" s="2" t="s">
        <v>762</v>
      </c>
      <c r="G2116" s="4">
        <v>125491000241</v>
      </c>
      <c r="H2116" s="2" t="s">
        <v>763</v>
      </c>
      <c r="I2116" s="2" t="s">
        <v>764</v>
      </c>
      <c r="J2116" s="5" t="s">
        <v>523</v>
      </c>
      <c r="K2116" s="5">
        <v>1</v>
      </c>
      <c r="L2116" s="80">
        <v>20</v>
      </c>
      <c r="M2116" s="8">
        <f t="shared" si="64"/>
        <v>4</v>
      </c>
      <c r="N2116" s="80">
        <v>50</v>
      </c>
      <c r="O2116" s="11">
        <f t="shared" si="65"/>
        <v>74</v>
      </c>
    </row>
    <row r="2117" spans="1:15" x14ac:dyDescent="0.35">
      <c r="A2117" s="2" t="s">
        <v>390</v>
      </c>
      <c r="B2117" s="2" t="s">
        <v>745</v>
      </c>
      <c r="C2117" s="1">
        <v>25535</v>
      </c>
      <c r="D2117" s="1" t="s">
        <v>765</v>
      </c>
      <c r="E2117" s="4">
        <v>125535000023</v>
      </c>
      <c r="F2117" s="2" t="s">
        <v>766</v>
      </c>
      <c r="G2117" s="4">
        <v>125535000023</v>
      </c>
      <c r="H2117" s="2" t="s">
        <v>766</v>
      </c>
      <c r="I2117" s="2" t="s">
        <v>767</v>
      </c>
      <c r="J2117" s="5" t="s">
        <v>523</v>
      </c>
      <c r="K2117" s="5">
        <v>1</v>
      </c>
      <c r="L2117" s="80">
        <v>20</v>
      </c>
      <c r="M2117" s="8">
        <f t="shared" si="64"/>
        <v>4</v>
      </c>
      <c r="N2117" s="80">
        <v>50</v>
      </c>
      <c r="O2117" s="11">
        <f t="shared" si="65"/>
        <v>74</v>
      </c>
    </row>
    <row r="2118" spans="1:15" x14ac:dyDescent="0.35">
      <c r="A2118" s="2" t="s">
        <v>390</v>
      </c>
      <c r="B2118" s="2" t="s">
        <v>745</v>
      </c>
      <c r="C2118" s="1">
        <v>25594</v>
      </c>
      <c r="D2118" s="1" t="s">
        <v>768</v>
      </c>
      <c r="E2118" s="4">
        <v>125594000584</v>
      </c>
      <c r="F2118" s="2" t="s">
        <v>769</v>
      </c>
      <c r="G2118" s="4">
        <v>125594000584</v>
      </c>
      <c r="H2118" s="2" t="s">
        <v>769</v>
      </c>
      <c r="I2118" s="2" t="s">
        <v>770</v>
      </c>
      <c r="J2118" s="5" t="s">
        <v>523</v>
      </c>
      <c r="K2118" s="5">
        <v>1</v>
      </c>
      <c r="L2118" s="80">
        <v>20</v>
      </c>
      <c r="M2118" s="8">
        <f t="shared" si="64"/>
        <v>4</v>
      </c>
      <c r="N2118" s="80">
        <v>50</v>
      </c>
      <c r="O2118" s="11">
        <f t="shared" si="65"/>
        <v>74</v>
      </c>
    </row>
    <row r="2119" spans="1:15" x14ac:dyDescent="0.35">
      <c r="A2119" s="2" t="s">
        <v>390</v>
      </c>
      <c r="B2119" s="2" t="s">
        <v>745</v>
      </c>
      <c r="C2119" s="1">
        <v>25843</v>
      </c>
      <c r="D2119" s="1" t="s">
        <v>771</v>
      </c>
      <c r="E2119" s="4">
        <v>125843000247</v>
      </c>
      <c r="F2119" s="2" t="s">
        <v>772</v>
      </c>
      <c r="G2119" s="4">
        <v>125843000247</v>
      </c>
      <c r="H2119" s="2" t="s">
        <v>773</v>
      </c>
      <c r="I2119" s="2" t="s">
        <v>774</v>
      </c>
      <c r="J2119" s="5" t="s">
        <v>523</v>
      </c>
      <c r="K2119" s="5">
        <v>1</v>
      </c>
      <c r="L2119" s="80">
        <v>20</v>
      </c>
      <c r="M2119" s="8">
        <f t="shared" si="64"/>
        <v>4</v>
      </c>
      <c r="N2119" s="80">
        <v>50</v>
      </c>
      <c r="O2119" s="11">
        <f t="shared" si="65"/>
        <v>74</v>
      </c>
    </row>
    <row r="2120" spans="1:15" x14ac:dyDescent="0.35">
      <c r="A2120" s="2" t="s">
        <v>390</v>
      </c>
      <c r="B2120" s="2" t="s">
        <v>745</v>
      </c>
      <c r="C2120" s="1">
        <v>25873</v>
      </c>
      <c r="D2120" s="1" t="s">
        <v>775</v>
      </c>
      <c r="E2120" s="4">
        <v>125873000209</v>
      </c>
      <c r="F2120" s="2" t="s">
        <v>776</v>
      </c>
      <c r="G2120" s="4">
        <v>125873000209</v>
      </c>
      <c r="H2120" s="2" t="s">
        <v>776</v>
      </c>
      <c r="I2120" s="2" t="s">
        <v>777</v>
      </c>
      <c r="J2120" s="5" t="s">
        <v>523</v>
      </c>
      <c r="K2120" s="5">
        <v>1</v>
      </c>
      <c r="L2120" s="80">
        <v>20</v>
      </c>
      <c r="M2120" s="8">
        <f t="shared" ref="M2120:M2183" si="66">ROUND(L2120*0.19,0)</f>
        <v>4</v>
      </c>
      <c r="N2120" s="80">
        <v>50</v>
      </c>
      <c r="O2120" s="11">
        <f t="shared" ref="O2120:O2183" si="67">L2120+M2120+N2120</f>
        <v>74</v>
      </c>
    </row>
    <row r="2121" spans="1:15" x14ac:dyDescent="0.35">
      <c r="A2121" s="2" t="s">
        <v>390</v>
      </c>
      <c r="B2121" s="2" t="s">
        <v>778</v>
      </c>
      <c r="C2121" s="1">
        <v>27001</v>
      </c>
      <c r="D2121" s="1" t="s">
        <v>779</v>
      </c>
      <c r="E2121" s="4">
        <v>127001000446</v>
      </c>
      <c r="F2121" s="2" t="s">
        <v>780</v>
      </c>
      <c r="G2121" s="4">
        <v>127001000446</v>
      </c>
      <c r="H2121" s="2" t="s">
        <v>781</v>
      </c>
      <c r="I2121" s="2" t="s">
        <v>782</v>
      </c>
      <c r="J2121" s="5" t="s">
        <v>523</v>
      </c>
      <c r="K2121" s="5">
        <v>1</v>
      </c>
      <c r="L2121" s="80">
        <v>20</v>
      </c>
      <c r="M2121" s="8">
        <f t="shared" si="66"/>
        <v>4</v>
      </c>
      <c r="N2121" s="80">
        <v>50</v>
      </c>
      <c r="O2121" s="11">
        <f t="shared" si="67"/>
        <v>74</v>
      </c>
    </row>
    <row r="2122" spans="1:15" x14ac:dyDescent="0.35">
      <c r="A2122" s="2" t="s">
        <v>390</v>
      </c>
      <c r="B2122" s="2" t="s">
        <v>778</v>
      </c>
      <c r="C2122" s="1">
        <v>27361</v>
      </c>
      <c r="D2122" s="1" t="s">
        <v>783</v>
      </c>
      <c r="E2122" s="4">
        <v>127361000129</v>
      </c>
      <c r="F2122" s="2" t="s">
        <v>784</v>
      </c>
      <c r="G2122" s="4">
        <v>127361000129</v>
      </c>
      <c r="H2122" s="2" t="s">
        <v>785</v>
      </c>
      <c r="I2122" s="2" t="s">
        <v>786</v>
      </c>
      <c r="J2122" s="5" t="s">
        <v>523</v>
      </c>
      <c r="K2122" s="5">
        <v>1</v>
      </c>
      <c r="L2122" s="80">
        <v>20</v>
      </c>
      <c r="M2122" s="8">
        <f t="shared" si="66"/>
        <v>4</v>
      </c>
      <c r="N2122" s="80">
        <v>50</v>
      </c>
      <c r="O2122" s="11">
        <f t="shared" si="67"/>
        <v>74</v>
      </c>
    </row>
    <row r="2123" spans="1:15" x14ac:dyDescent="0.35">
      <c r="A2123" s="2" t="s">
        <v>390</v>
      </c>
      <c r="B2123" s="2" t="s">
        <v>778</v>
      </c>
      <c r="C2123" s="1">
        <v>27787</v>
      </c>
      <c r="D2123" s="1" t="s">
        <v>787</v>
      </c>
      <c r="E2123" s="4">
        <v>127787000029</v>
      </c>
      <c r="F2123" s="2" t="s">
        <v>788</v>
      </c>
      <c r="G2123" s="4">
        <v>127787000029</v>
      </c>
      <c r="H2123" s="2" t="s">
        <v>789</v>
      </c>
      <c r="I2123" s="2" t="s">
        <v>790</v>
      </c>
      <c r="J2123" s="5" t="s">
        <v>523</v>
      </c>
      <c r="K2123" s="5">
        <v>1</v>
      </c>
      <c r="L2123" s="80">
        <v>20</v>
      </c>
      <c r="M2123" s="8">
        <f t="shared" si="66"/>
        <v>4</v>
      </c>
      <c r="N2123" s="80">
        <v>50</v>
      </c>
      <c r="O2123" s="11">
        <f t="shared" si="67"/>
        <v>74</v>
      </c>
    </row>
    <row r="2124" spans="1:15" x14ac:dyDescent="0.35">
      <c r="A2124" s="2" t="s">
        <v>390</v>
      </c>
      <c r="B2124" s="2" t="s">
        <v>791</v>
      </c>
      <c r="C2124" s="1">
        <v>41001</v>
      </c>
      <c r="D2124" s="1" t="s">
        <v>792</v>
      </c>
      <c r="E2124" s="4">
        <v>141001002247</v>
      </c>
      <c r="F2124" s="2" t="s">
        <v>793</v>
      </c>
      <c r="G2124" s="4">
        <v>141001002247</v>
      </c>
      <c r="H2124" s="2" t="s">
        <v>794</v>
      </c>
      <c r="I2124" s="2" t="s">
        <v>795</v>
      </c>
      <c r="J2124" s="5" t="s">
        <v>523</v>
      </c>
      <c r="K2124" s="5">
        <v>1</v>
      </c>
      <c r="L2124" s="80">
        <v>20</v>
      </c>
      <c r="M2124" s="8">
        <f t="shared" si="66"/>
        <v>4</v>
      </c>
      <c r="N2124" s="80">
        <v>50</v>
      </c>
      <c r="O2124" s="11">
        <f t="shared" si="67"/>
        <v>74</v>
      </c>
    </row>
    <row r="2125" spans="1:15" x14ac:dyDescent="0.35">
      <c r="A2125" s="2" t="s">
        <v>390</v>
      </c>
      <c r="B2125" s="2" t="s">
        <v>791</v>
      </c>
      <c r="C2125" s="1">
        <v>41132</v>
      </c>
      <c r="D2125" s="1" t="s">
        <v>796</v>
      </c>
      <c r="E2125" s="4">
        <v>241132000937</v>
      </c>
      <c r="F2125" s="2" t="s">
        <v>797</v>
      </c>
      <c r="G2125" s="4">
        <v>141132000185</v>
      </c>
      <c r="H2125" s="2" t="s">
        <v>798</v>
      </c>
      <c r="I2125" s="2" t="s">
        <v>799</v>
      </c>
      <c r="J2125" s="5" t="s">
        <v>535</v>
      </c>
      <c r="K2125" s="5">
        <v>1</v>
      </c>
      <c r="L2125" s="80">
        <v>20</v>
      </c>
      <c r="M2125" s="8">
        <f t="shared" si="66"/>
        <v>4</v>
      </c>
      <c r="N2125" s="80">
        <v>50</v>
      </c>
      <c r="O2125" s="11">
        <f t="shared" si="67"/>
        <v>74</v>
      </c>
    </row>
    <row r="2126" spans="1:15" x14ac:dyDescent="0.35">
      <c r="A2126" s="2" t="s">
        <v>390</v>
      </c>
      <c r="B2126" s="2" t="s">
        <v>791</v>
      </c>
      <c r="C2126" s="1">
        <v>41551</v>
      </c>
      <c r="D2126" s="1" t="s">
        <v>800</v>
      </c>
      <c r="E2126" s="4">
        <v>141551000284</v>
      </c>
      <c r="F2126" s="2" t="s">
        <v>801</v>
      </c>
      <c r="G2126" s="4">
        <v>141551000284</v>
      </c>
      <c r="H2126" s="2" t="s">
        <v>802</v>
      </c>
      <c r="I2126" s="2" t="s">
        <v>803</v>
      </c>
      <c r="J2126" s="5" t="s">
        <v>523</v>
      </c>
      <c r="K2126" s="5">
        <v>1</v>
      </c>
      <c r="L2126" s="80">
        <v>20</v>
      </c>
      <c r="M2126" s="8">
        <f t="shared" si="66"/>
        <v>4</v>
      </c>
      <c r="N2126" s="80">
        <v>50</v>
      </c>
      <c r="O2126" s="11">
        <f t="shared" si="67"/>
        <v>74</v>
      </c>
    </row>
    <row r="2127" spans="1:15" x14ac:dyDescent="0.35">
      <c r="A2127" s="2" t="s">
        <v>390</v>
      </c>
      <c r="B2127" s="2" t="s">
        <v>804</v>
      </c>
      <c r="C2127" s="1">
        <v>44650</v>
      </c>
      <c r="D2127" s="1" t="s">
        <v>805</v>
      </c>
      <c r="E2127" s="4">
        <v>144650000368</v>
      </c>
      <c r="F2127" s="2" t="s">
        <v>806</v>
      </c>
      <c r="G2127" s="4">
        <v>144650000368</v>
      </c>
      <c r="H2127" s="2" t="s">
        <v>806</v>
      </c>
      <c r="I2127" s="2" t="s">
        <v>807</v>
      </c>
      <c r="J2127" s="5" t="s">
        <v>523</v>
      </c>
      <c r="K2127" s="5">
        <v>1</v>
      </c>
      <c r="L2127" s="80">
        <v>20</v>
      </c>
      <c r="M2127" s="8">
        <f t="shared" si="66"/>
        <v>4</v>
      </c>
      <c r="N2127" s="80">
        <v>50</v>
      </c>
      <c r="O2127" s="11">
        <f t="shared" si="67"/>
        <v>74</v>
      </c>
    </row>
    <row r="2128" spans="1:15" x14ac:dyDescent="0.35">
      <c r="A2128" s="2" t="s">
        <v>390</v>
      </c>
      <c r="B2128" s="2" t="s">
        <v>804</v>
      </c>
      <c r="C2128" s="1">
        <v>44847</v>
      </c>
      <c r="D2128" s="1" t="s">
        <v>808</v>
      </c>
      <c r="E2128" s="4">
        <v>144847001129</v>
      </c>
      <c r="F2128" s="2" t="s">
        <v>809</v>
      </c>
      <c r="G2128" s="4">
        <v>144847001129</v>
      </c>
      <c r="H2128" s="2" t="s">
        <v>809</v>
      </c>
      <c r="I2128" s="2" t="s">
        <v>810</v>
      </c>
      <c r="J2128" s="5" t="s">
        <v>523</v>
      </c>
      <c r="K2128" s="5">
        <v>1</v>
      </c>
      <c r="L2128" s="80">
        <v>20</v>
      </c>
      <c r="M2128" s="8">
        <f t="shared" si="66"/>
        <v>4</v>
      </c>
      <c r="N2128" s="80">
        <v>50</v>
      </c>
      <c r="O2128" s="11">
        <f t="shared" si="67"/>
        <v>74</v>
      </c>
    </row>
    <row r="2129" spans="1:15" x14ac:dyDescent="0.35">
      <c r="A2129" s="2" t="s">
        <v>390</v>
      </c>
      <c r="B2129" s="2" t="s">
        <v>811</v>
      </c>
      <c r="C2129" s="1">
        <v>47001</v>
      </c>
      <c r="D2129" s="1" t="s">
        <v>812</v>
      </c>
      <c r="E2129" s="4">
        <v>147001000315</v>
      </c>
      <c r="F2129" s="2" t="s">
        <v>813</v>
      </c>
      <c r="G2129" s="4">
        <v>147001000315</v>
      </c>
      <c r="H2129" s="2" t="s">
        <v>814</v>
      </c>
      <c r="I2129" s="2" t="s">
        <v>815</v>
      </c>
      <c r="J2129" s="5" t="s">
        <v>523</v>
      </c>
      <c r="K2129" s="5">
        <v>1</v>
      </c>
      <c r="L2129" s="80">
        <v>20</v>
      </c>
      <c r="M2129" s="8">
        <f t="shared" si="66"/>
        <v>4</v>
      </c>
      <c r="N2129" s="80">
        <v>50</v>
      </c>
      <c r="O2129" s="11">
        <f t="shared" si="67"/>
        <v>74</v>
      </c>
    </row>
    <row r="2130" spans="1:15" x14ac:dyDescent="0.35">
      <c r="A2130" s="2" t="s">
        <v>390</v>
      </c>
      <c r="B2130" s="2" t="s">
        <v>9165</v>
      </c>
      <c r="C2130" s="1">
        <v>50001</v>
      </c>
      <c r="D2130" s="1" t="s">
        <v>817</v>
      </c>
      <c r="E2130" s="4">
        <v>150001000936</v>
      </c>
      <c r="F2130" s="2" t="s">
        <v>818</v>
      </c>
      <c r="G2130" s="4">
        <v>150001000936</v>
      </c>
      <c r="H2130" s="2" t="s">
        <v>818</v>
      </c>
      <c r="I2130" s="2" t="s">
        <v>819</v>
      </c>
      <c r="J2130" s="5" t="s">
        <v>523</v>
      </c>
      <c r="K2130" s="5">
        <v>1</v>
      </c>
      <c r="L2130" s="80">
        <v>20</v>
      </c>
      <c r="M2130" s="8">
        <f t="shared" si="66"/>
        <v>4</v>
      </c>
      <c r="N2130" s="80">
        <v>50</v>
      </c>
      <c r="O2130" s="11">
        <f t="shared" si="67"/>
        <v>74</v>
      </c>
    </row>
    <row r="2131" spans="1:15" x14ac:dyDescent="0.35">
      <c r="A2131" s="2" t="s">
        <v>390</v>
      </c>
      <c r="B2131" s="2" t="s">
        <v>9165</v>
      </c>
      <c r="C2131" s="1">
        <v>50313</v>
      </c>
      <c r="D2131" s="1" t="s">
        <v>820</v>
      </c>
      <c r="E2131" s="4">
        <v>150313000321</v>
      </c>
      <c r="F2131" s="2" t="s">
        <v>821</v>
      </c>
      <c r="G2131" s="4">
        <v>150313000071</v>
      </c>
      <c r="H2131" s="2" t="s">
        <v>822</v>
      </c>
      <c r="I2131" s="2" t="s">
        <v>823</v>
      </c>
      <c r="J2131" s="5" t="s">
        <v>523</v>
      </c>
      <c r="K2131" s="5">
        <v>1</v>
      </c>
      <c r="L2131" s="80">
        <v>20</v>
      </c>
      <c r="M2131" s="8">
        <f t="shared" si="66"/>
        <v>4</v>
      </c>
      <c r="N2131" s="80">
        <v>50</v>
      </c>
      <c r="O2131" s="11">
        <f t="shared" si="67"/>
        <v>74</v>
      </c>
    </row>
    <row r="2132" spans="1:15" x14ac:dyDescent="0.35">
      <c r="A2132" s="2" t="s">
        <v>390</v>
      </c>
      <c r="B2132" s="2" t="s">
        <v>9165</v>
      </c>
      <c r="C2132" s="1">
        <v>50313</v>
      </c>
      <c r="D2132" s="1" t="s">
        <v>820</v>
      </c>
      <c r="E2132" s="4">
        <v>150313000089</v>
      </c>
      <c r="F2132" s="2" t="s">
        <v>824</v>
      </c>
      <c r="G2132" s="4">
        <v>150313000089</v>
      </c>
      <c r="H2132" s="2" t="s">
        <v>825</v>
      </c>
      <c r="I2132" s="2" t="s">
        <v>826</v>
      </c>
      <c r="J2132" s="5" t="s">
        <v>523</v>
      </c>
      <c r="K2132" s="5">
        <v>1</v>
      </c>
      <c r="L2132" s="80">
        <v>20</v>
      </c>
      <c r="M2132" s="8">
        <f t="shared" si="66"/>
        <v>4</v>
      </c>
      <c r="N2132" s="80">
        <v>50</v>
      </c>
      <c r="O2132" s="11">
        <f t="shared" si="67"/>
        <v>74</v>
      </c>
    </row>
    <row r="2133" spans="1:15" x14ac:dyDescent="0.35">
      <c r="A2133" s="2" t="s">
        <v>390</v>
      </c>
      <c r="B2133" s="2" t="s">
        <v>9165</v>
      </c>
      <c r="C2133" s="1">
        <v>50313</v>
      </c>
      <c r="D2133" s="1" t="s">
        <v>820</v>
      </c>
      <c r="E2133" s="4">
        <v>150313000330</v>
      </c>
      <c r="F2133" s="2" t="s">
        <v>827</v>
      </c>
      <c r="G2133" s="4">
        <v>150313000330</v>
      </c>
      <c r="H2133" s="2" t="s">
        <v>828</v>
      </c>
      <c r="I2133" s="2" t="s">
        <v>829</v>
      </c>
      <c r="J2133" s="5" t="s">
        <v>523</v>
      </c>
      <c r="K2133" s="5">
        <v>1</v>
      </c>
      <c r="L2133" s="80">
        <v>20</v>
      </c>
      <c r="M2133" s="8">
        <f t="shared" si="66"/>
        <v>4</v>
      </c>
      <c r="N2133" s="80">
        <v>50</v>
      </c>
      <c r="O2133" s="11">
        <f t="shared" si="67"/>
        <v>74</v>
      </c>
    </row>
    <row r="2134" spans="1:15" x14ac:dyDescent="0.35">
      <c r="A2134" s="2" t="s">
        <v>390</v>
      </c>
      <c r="B2134" s="2" t="s">
        <v>9166</v>
      </c>
      <c r="C2134" s="1">
        <v>52001</v>
      </c>
      <c r="D2134" s="1" t="s">
        <v>833</v>
      </c>
      <c r="E2134" s="4">
        <v>152001000661</v>
      </c>
      <c r="F2134" s="2" t="s">
        <v>834</v>
      </c>
      <c r="G2134" s="4">
        <v>152001000661</v>
      </c>
      <c r="H2134" s="2" t="s">
        <v>835</v>
      </c>
      <c r="I2134" s="2" t="s">
        <v>836</v>
      </c>
      <c r="J2134" s="5" t="s">
        <v>523</v>
      </c>
      <c r="K2134" s="5">
        <v>1</v>
      </c>
      <c r="L2134" s="80">
        <v>20</v>
      </c>
      <c r="M2134" s="8">
        <f t="shared" si="66"/>
        <v>4</v>
      </c>
      <c r="N2134" s="80">
        <v>50</v>
      </c>
      <c r="O2134" s="11">
        <f t="shared" si="67"/>
        <v>74</v>
      </c>
    </row>
    <row r="2135" spans="1:15" x14ac:dyDescent="0.35">
      <c r="A2135" s="2" t="s">
        <v>390</v>
      </c>
      <c r="B2135" s="2" t="s">
        <v>9166</v>
      </c>
      <c r="C2135" s="1">
        <v>52079</v>
      </c>
      <c r="D2135" s="1" t="s">
        <v>837</v>
      </c>
      <c r="E2135" s="4">
        <v>152079000374</v>
      </c>
      <c r="F2135" s="2" t="s">
        <v>838</v>
      </c>
      <c r="G2135" s="4">
        <v>152079000374</v>
      </c>
      <c r="H2135" s="2" t="s">
        <v>838</v>
      </c>
      <c r="I2135" s="2" t="s">
        <v>839</v>
      </c>
      <c r="J2135" s="5" t="s">
        <v>523</v>
      </c>
      <c r="K2135" s="5">
        <v>1</v>
      </c>
      <c r="L2135" s="80">
        <v>20</v>
      </c>
      <c r="M2135" s="8">
        <f t="shared" si="66"/>
        <v>4</v>
      </c>
      <c r="N2135" s="80">
        <v>50</v>
      </c>
      <c r="O2135" s="11">
        <f t="shared" si="67"/>
        <v>74</v>
      </c>
    </row>
    <row r="2136" spans="1:15" x14ac:dyDescent="0.35">
      <c r="A2136" s="2" t="s">
        <v>390</v>
      </c>
      <c r="B2136" s="2" t="s">
        <v>9166</v>
      </c>
      <c r="C2136" s="1">
        <v>52378</v>
      </c>
      <c r="D2136" s="1" t="s">
        <v>840</v>
      </c>
      <c r="E2136" s="4">
        <v>152378000038</v>
      </c>
      <c r="F2136" s="2" t="s">
        <v>841</v>
      </c>
      <c r="G2136" s="4">
        <v>152378000038</v>
      </c>
      <c r="H2136" s="2" t="s">
        <v>841</v>
      </c>
      <c r="I2136" s="2" t="s">
        <v>842</v>
      </c>
      <c r="J2136" s="5" t="s">
        <v>523</v>
      </c>
      <c r="K2136" s="5">
        <v>1</v>
      </c>
      <c r="L2136" s="80">
        <v>20</v>
      </c>
      <c r="M2136" s="8">
        <f t="shared" si="66"/>
        <v>4</v>
      </c>
      <c r="N2136" s="80">
        <v>50</v>
      </c>
      <c r="O2136" s="11">
        <f t="shared" si="67"/>
        <v>74</v>
      </c>
    </row>
    <row r="2137" spans="1:15" x14ac:dyDescent="0.35">
      <c r="A2137" s="2" t="s">
        <v>390</v>
      </c>
      <c r="B2137" s="2" t="s">
        <v>9166</v>
      </c>
      <c r="C2137" s="1">
        <v>52399</v>
      </c>
      <c r="D2137" s="1" t="s">
        <v>843</v>
      </c>
      <c r="E2137" s="4">
        <v>152399000071</v>
      </c>
      <c r="F2137" s="2" t="s">
        <v>844</v>
      </c>
      <c r="G2137" s="4">
        <v>152399000071</v>
      </c>
      <c r="H2137" s="2" t="s">
        <v>844</v>
      </c>
      <c r="I2137" s="2" t="s">
        <v>845</v>
      </c>
      <c r="J2137" s="5" t="s">
        <v>523</v>
      </c>
      <c r="K2137" s="5">
        <v>1</v>
      </c>
      <c r="L2137" s="80">
        <v>20</v>
      </c>
      <c r="M2137" s="8">
        <f t="shared" si="66"/>
        <v>4</v>
      </c>
      <c r="N2137" s="80">
        <v>50</v>
      </c>
      <c r="O2137" s="11">
        <f t="shared" si="67"/>
        <v>74</v>
      </c>
    </row>
    <row r="2138" spans="1:15" x14ac:dyDescent="0.35">
      <c r="A2138" s="2" t="s">
        <v>390</v>
      </c>
      <c r="B2138" s="2" t="s">
        <v>9166</v>
      </c>
      <c r="C2138" s="1">
        <v>52585</v>
      </c>
      <c r="D2138" s="1" t="s">
        <v>846</v>
      </c>
      <c r="E2138" s="4">
        <v>152585000161</v>
      </c>
      <c r="F2138" s="2" t="s">
        <v>847</v>
      </c>
      <c r="G2138" s="4">
        <v>152585000161</v>
      </c>
      <c r="H2138" s="2" t="s">
        <v>847</v>
      </c>
      <c r="I2138" s="2" t="s">
        <v>848</v>
      </c>
      <c r="J2138" s="5" t="s">
        <v>523</v>
      </c>
      <c r="K2138" s="5">
        <v>1</v>
      </c>
      <c r="L2138" s="80">
        <v>20</v>
      </c>
      <c r="M2138" s="8">
        <f t="shared" si="66"/>
        <v>4</v>
      </c>
      <c r="N2138" s="80">
        <v>50</v>
      </c>
      <c r="O2138" s="11">
        <f t="shared" si="67"/>
        <v>74</v>
      </c>
    </row>
    <row r="2139" spans="1:15" x14ac:dyDescent="0.35">
      <c r="A2139" s="2" t="s">
        <v>390</v>
      </c>
      <c r="B2139" s="2" t="s">
        <v>9166</v>
      </c>
      <c r="C2139" s="1">
        <v>52693</v>
      </c>
      <c r="D2139" s="1" t="s">
        <v>642</v>
      </c>
      <c r="E2139" s="4">
        <v>152693000291</v>
      </c>
      <c r="F2139" s="2" t="s">
        <v>849</v>
      </c>
      <c r="G2139" s="4">
        <v>152693000291</v>
      </c>
      <c r="H2139" s="2" t="s">
        <v>850</v>
      </c>
      <c r="I2139" s="2" t="s">
        <v>851</v>
      </c>
      <c r="J2139" s="5" t="s">
        <v>523</v>
      </c>
      <c r="K2139" s="5">
        <v>1</v>
      </c>
      <c r="L2139" s="80">
        <v>20</v>
      </c>
      <c r="M2139" s="8">
        <f t="shared" si="66"/>
        <v>4</v>
      </c>
      <c r="N2139" s="80">
        <v>50</v>
      </c>
      <c r="O2139" s="11">
        <f t="shared" si="67"/>
        <v>74</v>
      </c>
    </row>
    <row r="2140" spans="1:15" x14ac:dyDescent="0.35">
      <c r="A2140" s="2" t="s">
        <v>390</v>
      </c>
      <c r="B2140" s="2" t="s">
        <v>9167</v>
      </c>
      <c r="C2140" s="1">
        <v>54001</v>
      </c>
      <c r="D2140" s="1" t="s">
        <v>853</v>
      </c>
      <c r="E2140" s="4">
        <v>154001000087</v>
      </c>
      <c r="F2140" s="2" t="s">
        <v>854</v>
      </c>
      <c r="G2140" s="4">
        <v>154001000087</v>
      </c>
      <c r="H2140" s="2" t="s">
        <v>855</v>
      </c>
      <c r="I2140" s="2" t="s">
        <v>856</v>
      </c>
      <c r="J2140" s="5" t="s">
        <v>523</v>
      </c>
      <c r="K2140" s="5">
        <v>1</v>
      </c>
      <c r="L2140" s="80">
        <v>20</v>
      </c>
      <c r="M2140" s="8">
        <f t="shared" si="66"/>
        <v>4</v>
      </c>
      <c r="N2140" s="80">
        <v>50</v>
      </c>
      <c r="O2140" s="11">
        <f t="shared" si="67"/>
        <v>74</v>
      </c>
    </row>
    <row r="2141" spans="1:15" x14ac:dyDescent="0.35">
      <c r="A2141" s="2" t="s">
        <v>390</v>
      </c>
      <c r="B2141" s="2" t="s">
        <v>9167</v>
      </c>
      <c r="C2141" s="1">
        <v>54206</v>
      </c>
      <c r="D2141" s="1" t="s">
        <v>857</v>
      </c>
      <c r="E2141" s="4">
        <v>154206000021</v>
      </c>
      <c r="F2141" s="2" t="s">
        <v>858</v>
      </c>
      <c r="G2141" s="4">
        <v>154206000021</v>
      </c>
      <c r="H2141" s="2" t="s">
        <v>858</v>
      </c>
      <c r="I2141" s="2" t="s">
        <v>859</v>
      </c>
      <c r="J2141" s="5" t="s">
        <v>523</v>
      </c>
      <c r="K2141" s="5">
        <v>1</v>
      </c>
      <c r="L2141" s="80">
        <v>20</v>
      </c>
      <c r="M2141" s="8">
        <f t="shared" si="66"/>
        <v>4</v>
      </c>
      <c r="N2141" s="80">
        <v>50</v>
      </c>
      <c r="O2141" s="11">
        <f t="shared" si="67"/>
        <v>74</v>
      </c>
    </row>
    <row r="2142" spans="1:15" x14ac:dyDescent="0.35">
      <c r="A2142" s="2" t="s">
        <v>390</v>
      </c>
      <c r="B2142" s="2" t="s">
        <v>9167</v>
      </c>
      <c r="C2142" s="1">
        <v>54498</v>
      </c>
      <c r="D2142" s="1" t="s">
        <v>860</v>
      </c>
      <c r="E2142" s="4">
        <v>154498000034</v>
      </c>
      <c r="F2142" s="2" t="s">
        <v>858</v>
      </c>
      <c r="G2142" s="4">
        <v>154498000034</v>
      </c>
      <c r="H2142" s="2" t="s">
        <v>858</v>
      </c>
      <c r="I2142" s="2" t="s">
        <v>861</v>
      </c>
      <c r="J2142" s="5" t="s">
        <v>523</v>
      </c>
      <c r="K2142" s="5">
        <v>1</v>
      </c>
      <c r="L2142" s="80">
        <v>20</v>
      </c>
      <c r="M2142" s="8">
        <f t="shared" si="66"/>
        <v>4</v>
      </c>
      <c r="N2142" s="80">
        <v>50</v>
      </c>
      <c r="O2142" s="11">
        <f t="shared" si="67"/>
        <v>74</v>
      </c>
    </row>
    <row r="2143" spans="1:15" x14ac:dyDescent="0.35">
      <c r="A2143" s="2" t="s">
        <v>390</v>
      </c>
      <c r="B2143" s="2" t="s">
        <v>9167</v>
      </c>
      <c r="C2143" s="1">
        <v>54518</v>
      </c>
      <c r="D2143" s="1" t="s">
        <v>862</v>
      </c>
      <c r="E2143" s="4">
        <v>154518000265</v>
      </c>
      <c r="F2143" s="2" t="s">
        <v>858</v>
      </c>
      <c r="G2143" s="4">
        <v>154518000265</v>
      </c>
      <c r="H2143" s="2" t="s">
        <v>858</v>
      </c>
      <c r="I2143" s="2" t="s">
        <v>863</v>
      </c>
      <c r="J2143" s="5" t="s">
        <v>523</v>
      </c>
      <c r="K2143" s="5">
        <v>1</v>
      </c>
      <c r="L2143" s="80">
        <v>20</v>
      </c>
      <c r="M2143" s="8">
        <f t="shared" si="66"/>
        <v>4</v>
      </c>
      <c r="N2143" s="80">
        <v>50</v>
      </c>
      <c r="O2143" s="11">
        <f t="shared" si="67"/>
        <v>74</v>
      </c>
    </row>
    <row r="2144" spans="1:15" x14ac:dyDescent="0.35">
      <c r="A2144" s="2" t="s">
        <v>390</v>
      </c>
      <c r="B2144" s="2" t="s">
        <v>864</v>
      </c>
      <c r="C2144" s="1">
        <v>63001</v>
      </c>
      <c r="D2144" s="1" t="s">
        <v>865</v>
      </c>
      <c r="E2144" s="4">
        <v>163001000345</v>
      </c>
      <c r="F2144" s="2" t="s">
        <v>794</v>
      </c>
      <c r="G2144" s="4">
        <v>163001000345</v>
      </c>
      <c r="H2144" s="2" t="s">
        <v>794</v>
      </c>
      <c r="I2144" s="2" t="s">
        <v>866</v>
      </c>
      <c r="J2144" s="5" t="s">
        <v>523</v>
      </c>
      <c r="K2144" s="5">
        <v>1</v>
      </c>
      <c r="L2144" s="80">
        <v>20</v>
      </c>
      <c r="M2144" s="8">
        <f t="shared" si="66"/>
        <v>4</v>
      </c>
      <c r="N2144" s="80">
        <v>50</v>
      </c>
      <c r="O2144" s="11">
        <f t="shared" si="67"/>
        <v>74</v>
      </c>
    </row>
    <row r="2145" spans="1:15" x14ac:dyDescent="0.35">
      <c r="A2145" s="2" t="s">
        <v>390</v>
      </c>
      <c r="B2145" s="2" t="s">
        <v>867</v>
      </c>
      <c r="C2145" s="1">
        <v>66001</v>
      </c>
      <c r="D2145" s="1" t="s">
        <v>868</v>
      </c>
      <c r="E2145" s="4">
        <v>166001006059</v>
      </c>
      <c r="F2145" s="2" t="s">
        <v>869</v>
      </c>
      <c r="G2145" s="4">
        <v>166001006059</v>
      </c>
      <c r="H2145" s="2" t="s">
        <v>870</v>
      </c>
      <c r="I2145" s="2" t="s">
        <v>871</v>
      </c>
      <c r="J2145" s="5" t="s">
        <v>523</v>
      </c>
      <c r="K2145" s="5">
        <v>1</v>
      </c>
      <c r="L2145" s="80">
        <v>20</v>
      </c>
      <c r="M2145" s="8">
        <f t="shared" si="66"/>
        <v>4</v>
      </c>
      <c r="N2145" s="80">
        <v>50</v>
      </c>
      <c r="O2145" s="11">
        <f t="shared" si="67"/>
        <v>74</v>
      </c>
    </row>
    <row r="2146" spans="1:15" x14ac:dyDescent="0.35">
      <c r="A2146" s="2" t="s">
        <v>390</v>
      </c>
      <c r="B2146" s="2" t="s">
        <v>872</v>
      </c>
      <c r="C2146" s="1">
        <v>68001</v>
      </c>
      <c r="D2146" s="1" t="s">
        <v>873</v>
      </c>
      <c r="E2146" s="4">
        <v>168001000525</v>
      </c>
      <c r="F2146" s="2" t="s">
        <v>874</v>
      </c>
      <c r="G2146" s="4">
        <v>168001000525</v>
      </c>
      <c r="H2146" s="2" t="s">
        <v>875</v>
      </c>
      <c r="I2146" s="2" t="s">
        <v>876</v>
      </c>
      <c r="J2146" s="5" t="s">
        <v>523</v>
      </c>
      <c r="K2146" s="5">
        <v>1</v>
      </c>
      <c r="L2146" s="80">
        <v>20</v>
      </c>
      <c r="M2146" s="8">
        <f t="shared" si="66"/>
        <v>4</v>
      </c>
      <c r="N2146" s="80">
        <v>50</v>
      </c>
      <c r="O2146" s="11">
        <f t="shared" si="67"/>
        <v>74</v>
      </c>
    </row>
    <row r="2147" spans="1:15" x14ac:dyDescent="0.35">
      <c r="A2147" s="2" t="s">
        <v>390</v>
      </c>
      <c r="B2147" s="2" t="s">
        <v>872</v>
      </c>
      <c r="C2147" s="1">
        <v>68081</v>
      </c>
      <c r="D2147" s="1" t="s">
        <v>877</v>
      </c>
      <c r="E2147" s="4">
        <v>168081000831</v>
      </c>
      <c r="F2147" s="2" t="s">
        <v>878</v>
      </c>
      <c r="G2147" s="4">
        <v>168081000831</v>
      </c>
      <c r="H2147" s="2" t="s">
        <v>879</v>
      </c>
      <c r="I2147" s="2" t="s">
        <v>880</v>
      </c>
      <c r="J2147" s="5" t="s">
        <v>523</v>
      </c>
      <c r="K2147" s="5">
        <v>1</v>
      </c>
      <c r="L2147" s="80">
        <v>20</v>
      </c>
      <c r="M2147" s="8">
        <f t="shared" si="66"/>
        <v>4</v>
      </c>
      <c r="N2147" s="80">
        <v>50</v>
      </c>
      <c r="O2147" s="11">
        <f t="shared" si="67"/>
        <v>74</v>
      </c>
    </row>
    <row r="2148" spans="1:15" x14ac:dyDescent="0.35">
      <c r="A2148" s="2" t="s">
        <v>390</v>
      </c>
      <c r="B2148" s="2" t="s">
        <v>872</v>
      </c>
      <c r="C2148" s="1">
        <v>68162</v>
      </c>
      <c r="D2148" s="1" t="s">
        <v>881</v>
      </c>
      <c r="E2148" s="4">
        <v>168162000339</v>
      </c>
      <c r="F2148" s="2" t="s">
        <v>882</v>
      </c>
      <c r="G2148" s="4">
        <v>168162000339</v>
      </c>
      <c r="H2148" s="2" t="s">
        <v>882</v>
      </c>
      <c r="I2148" s="2" t="s">
        <v>883</v>
      </c>
      <c r="J2148" s="5" t="s">
        <v>523</v>
      </c>
      <c r="K2148" s="5">
        <v>1</v>
      </c>
      <c r="L2148" s="80">
        <v>20</v>
      </c>
      <c r="M2148" s="8">
        <f t="shared" si="66"/>
        <v>4</v>
      </c>
      <c r="N2148" s="80">
        <v>50</v>
      </c>
      <c r="O2148" s="11">
        <f t="shared" si="67"/>
        <v>74</v>
      </c>
    </row>
    <row r="2149" spans="1:15" x14ac:dyDescent="0.35">
      <c r="A2149" s="2" t="s">
        <v>390</v>
      </c>
      <c r="B2149" s="2" t="s">
        <v>872</v>
      </c>
      <c r="C2149" s="1">
        <v>68167</v>
      </c>
      <c r="D2149" s="1" t="s">
        <v>884</v>
      </c>
      <c r="E2149" s="4">
        <v>168167000019</v>
      </c>
      <c r="F2149" s="2" t="s">
        <v>794</v>
      </c>
      <c r="G2149" s="4">
        <v>168167000019</v>
      </c>
      <c r="H2149" s="2" t="s">
        <v>794</v>
      </c>
      <c r="I2149" s="2" t="s">
        <v>885</v>
      </c>
      <c r="J2149" s="5" t="s">
        <v>523</v>
      </c>
      <c r="K2149" s="5">
        <v>1</v>
      </c>
      <c r="L2149" s="80">
        <v>20</v>
      </c>
      <c r="M2149" s="8">
        <f t="shared" si="66"/>
        <v>4</v>
      </c>
      <c r="N2149" s="80">
        <v>50</v>
      </c>
      <c r="O2149" s="11">
        <f t="shared" si="67"/>
        <v>74</v>
      </c>
    </row>
    <row r="2150" spans="1:15" x14ac:dyDescent="0.35">
      <c r="A2150" s="2" t="s">
        <v>390</v>
      </c>
      <c r="B2150" s="2" t="s">
        <v>872</v>
      </c>
      <c r="C2150" s="1">
        <v>68320</v>
      </c>
      <c r="D2150" s="1" t="s">
        <v>886</v>
      </c>
      <c r="E2150" s="4">
        <v>168320000015</v>
      </c>
      <c r="F2150" s="2" t="s">
        <v>887</v>
      </c>
      <c r="G2150" s="4">
        <v>168320000015</v>
      </c>
      <c r="H2150" s="2" t="s">
        <v>888</v>
      </c>
      <c r="I2150" s="2" t="s">
        <v>889</v>
      </c>
      <c r="J2150" s="5" t="s">
        <v>523</v>
      </c>
      <c r="K2150" s="5">
        <v>1</v>
      </c>
      <c r="L2150" s="80">
        <v>20</v>
      </c>
      <c r="M2150" s="8">
        <f t="shared" si="66"/>
        <v>4</v>
      </c>
      <c r="N2150" s="80">
        <v>50</v>
      </c>
      <c r="O2150" s="11">
        <f t="shared" si="67"/>
        <v>74</v>
      </c>
    </row>
    <row r="2151" spans="1:15" x14ac:dyDescent="0.35">
      <c r="A2151" s="2" t="s">
        <v>390</v>
      </c>
      <c r="B2151" s="2" t="s">
        <v>872</v>
      </c>
      <c r="C2151" s="1">
        <v>68432</v>
      </c>
      <c r="D2151" s="1" t="s">
        <v>890</v>
      </c>
      <c r="E2151" s="4">
        <v>168432000361</v>
      </c>
      <c r="F2151" s="2" t="s">
        <v>891</v>
      </c>
      <c r="G2151" s="4">
        <v>168432000361</v>
      </c>
      <c r="H2151" s="2" t="s">
        <v>892</v>
      </c>
      <c r="I2151" s="2" t="s">
        <v>893</v>
      </c>
      <c r="J2151" s="5" t="s">
        <v>523</v>
      </c>
      <c r="K2151" s="5">
        <v>1</v>
      </c>
      <c r="L2151" s="80">
        <v>20</v>
      </c>
      <c r="M2151" s="8">
        <f t="shared" si="66"/>
        <v>4</v>
      </c>
      <c r="N2151" s="80">
        <v>50</v>
      </c>
      <c r="O2151" s="11">
        <f t="shared" si="67"/>
        <v>74</v>
      </c>
    </row>
    <row r="2152" spans="1:15" x14ac:dyDescent="0.35">
      <c r="A2152" s="2" t="s">
        <v>390</v>
      </c>
      <c r="B2152" s="2" t="s">
        <v>872</v>
      </c>
      <c r="C2152" s="1">
        <v>68500</v>
      </c>
      <c r="D2152" s="1" t="s">
        <v>894</v>
      </c>
      <c r="E2152" s="4">
        <v>168500000218</v>
      </c>
      <c r="F2152" s="2" t="s">
        <v>794</v>
      </c>
      <c r="G2152" s="4">
        <v>168500000218</v>
      </c>
      <c r="H2152" s="2" t="s">
        <v>794</v>
      </c>
      <c r="I2152" s="2" t="s">
        <v>895</v>
      </c>
      <c r="J2152" s="5" t="s">
        <v>523</v>
      </c>
      <c r="K2152" s="5">
        <v>1</v>
      </c>
      <c r="L2152" s="80">
        <v>20</v>
      </c>
      <c r="M2152" s="8">
        <f t="shared" si="66"/>
        <v>4</v>
      </c>
      <c r="N2152" s="80">
        <v>50</v>
      </c>
      <c r="O2152" s="11">
        <f t="shared" si="67"/>
        <v>74</v>
      </c>
    </row>
    <row r="2153" spans="1:15" x14ac:dyDescent="0.35">
      <c r="A2153" s="2" t="s">
        <v>390</v>
      </c>
      <c r="B2153" s="2" t="s">
        <v>872</v>
      </c>
      <c r="C2153" s="1">
        <v>68547</v>
      </c>
      <c r="D2153" s="1" t="s">
        <v>896</v>
      </c>
      <c r="E2153" s="4">
        <v>168547000020</v>
      </c>
      <c r="F2153" s="2" t="s">
        <v>897</v>
      </c>
      <c r="G2153" s="4">
        <v>168547000020</v>
      </c>
      <c r="H2153" s="2" t="s">
        <v>897</v>
      </c>
      <c r="I2153" s="2" t="s">
        <v>898</v>
      </c>
      <c r="J2153" s="5" t="s">
        <v>523</v>
      </c>
      <c r="K2153" s="5">
        <v>1</v>
      </c>
      <c r="L2153" s="80">
        <v>20</v>
      </c>
      <c r="M2153" s="8">
        <f t="shared" si="66"/>
        <v>4</v>
      </c>
      <c r="N2153" s="80">
        <v>50</v>
      </c>
      <c r="O2153" s="11">
        <f t="shared" si="67"/>
        <v>74</v>
      </c>
    </row>
    <row r="2154" spans="1:15" x14ac:dyDescent="0.35">
      <c r="A2154" s="2" t="s">
        <v>390</v>
      </c>
      <c r="B2154" s="2" t="s">
        <v>872</v>
      </c>
      <c r="C2154" s="1">
        <v>68572</v>
      </c>
      <c r="D2154" s="1" t="s">
        <v>899</v>
      </c>
      <c r="E2154" s="4">
        <v>168572000417</v>
      </c>
      <c r="F2154" s="2" t="s">
        <v>900</v>
      </c>
      <c r="G2154" s="4">
        <v>168572000417</v>
      </c>
      <c r="H2154" s="2" t="s">
        <v>900</v>
      </c>
      <c r="I2154" s="2" t="s">
        <v>901</v>
      </c>
      <c r="J2154" s="5" t="s">
        <v>523</v>
      </c>
      <c r="K2154" s="5">
        <v>1</v>
      </c>
      <c r="L2154" s="80">
        <v>20</v>
      </c>
      <c r="M2154" s="8">
        <f t="shared" si="66"/>
        <v>4</v>
      </c>
      <c r="N2154" s="80">
        <v>50</v>
      </c>
      <c r="O2154" s="11">
        <f t="shared" si="67"/>
        <v>74</v>
      </c>
    </row>
    <row r="2155" spans="1:15" x14ac:dyDescent="0.35">
      <c r="A2155" s="2" t="s">
        <v>390</v>
      </c>
      <c r="B2155" s="2" t="s">
        <v>872</v>
      </c>
      <c r="C2155" s="1">
        <v>68669</v>
      </c>
      <c r="D2155" s="1" t="s">
        <v>902</v>
      </c>
      <c r="E2155" s="4">
        <v>168669000616</v>
      </c>
      <c r="F2155" s="2" t="s">
        <v>887</v>
      </c>
      <c r="G2155" s="4">
        <v>168669000616</v>
      </c>
      <c r="H2155" s="2" t="s">
        <v>887</v>
      </c>
      <c r="I2155" s="2" t="s">
        <v>903</v>
      </c>
      <c r="J2155" s="5" t="s">
        <v>523</v>
      </c>
      <c r="K2155" s="5">
        <v>1</v>
      </c>
      <c r="L2155" s="80">
        <v>20</v>
      </c>
      <c r="M2155" s="8">
        <f t="shared" si="66"/>
        <v>4</v>
      </c>
      <c r="N2155" s="80">
        <v>50</v>
      </c>
      <c r="O2155" s="11">
        <f t="shared" si="67"/>
        <v>74</v>
      </c>
    </row>
    <row r="2156" spans="1:15" x14ac:dyDescent="0.35">
      <c r="A2156" s="2" t="s">
        <v>390</v>
      </c>
      <c r="B2156" s="2" t="s">
        <v>904</v>
      </c>
      <c r="C2156" s="1">
        <v>70001</v>
      </c>
      <c r="D2156" s="1" t="s">
        <v>905</v>
      </c>
      <c r="E2156" s="4">
        <v>170001000414</v>
      </c>
      <c r="F2156" s="2" t="s">
        <v>906</v>
      </c>
      <c r="G2156" s="4">
        <v>170001000414</v>
      </c>
      <c r="H2156" s="2" t="s">
        <v>906</v>
      </c>
      <c r="I2156" s="2" t="s">
        <v>907</v>
      </c>
      <c r="J2156" s="5" t="s">
        <v>523</v>
      </c>
      <c r="K2156" s="5">
        <v>1</v>
      </c>
      <c r="L2156" s="80">
        <v>20</v>
      </c>
      <c r="M2156" s="8">
        <f t="shared" si="66"/>
        <v>4</v>
      </c>
      <c r="N2156" s="80">
        <v>50</v>
      </c>
      <c r="O2156" s="11">
        <f t="shared" si="67"/>
        <v>74</v>
      </c>
    </row>
    <row r="2157" spans="1:15" x14ac:dyDescent="0.35">
      <c r="A2157" s="2" t="s">
        <v>390</v>
      </c>
      <c r="B2157" s="2" t="s">
        <v>904</v>
      </c>
      <c r="C2157" s="1">
        <v>70215</v>
      </c>
      <c r="D2157" s="1" t="s">
        <v>912</v>
      </c>
      <c r="E2157" s="4">
        <v>170215000977</v>
      </c>
      <c r="F2157" s="2" t="s">
        <v>913</v>
      </c>
      <c r="G2157" s="4">
        <v>170215000977</v>
      </c>
      <c r="H2157" s="2" t="s">
        <v>914</v>
      </c>
      <c r="I2157" s="2" t="s">
        <v>915</v>
      </c>
      <c r="J2157" s="5" t="s">
        <v>523</v>
      </c>
      <c r="K2157" s="5">
        <v>1</v>
      </c>
      <c r="L2157" s="80">
        <v>20</v>
      </c>
      <c r="M2157" s="8">
        <f t="shared" si="66"/>
        <v>4</v>
      </c>
      <c r="N2157" s="80">
        <v>50</v>
      </c>
      <c r="O2157" s="11">
        <f t="shared" si="67"/>
        <v>74</v>
      </c>
    </row>
    <row r="2158" spans="1:15" x14ac:dyDescent="0.35">
      <c r="A2158" s="2" t="s">
        <v>390</v>
      </c>
      <c r="B2158" s="2" t="s">
        <v>904</v>
      </c>
      <c r="C2158" s="1">
        <v>70429</v>
      </c>
      <c r="D2158" s="1" t="s">
        <v>916</v>
      </c>
      <c r="E2158" s="4">
        <v>170429000001</v>
      </c>
      <c r="F2158" s="2" t="s">
        <v>917</v>
      </c>
      <c r="G2158" s="4">
        <v>170429000001</v>
      </c>
      <c r="H2158" s="2" t="s">
        <v>918</v>
      </c>
      <c r="I2158" s="2" t="s">
        <v>919</v>
      </c>
      <c r="J2158" s="5" t="s">
        <v>523</v>
      </c>
      <c r="K2158" s="5">
        <v>1</v>
      </c>
      <c r="L2158" s="80">
        <v>20</v>
      </c>
      <c r="M2158" s="8">
        <f t="shared" si="66"/>
        <v>4</v>
      </c>
      <c r="N2158" s="80">
        <v>50</v>
      </c>
      <c r="O2158" s="11">
        <f t="shared" si="67"/>
        <v>74</v>
      </c>
    </row>
    <row r="2159" spans="1:15" x14ac:dyDescent="0.35">
      <c r="A2159" s="2" t="s">
        <v>390</v>
      </c>
      <c r="B2159" s="2" t="s">
        <v>932</v>
      </c>
      <c r="C2159" s="1">
        <v>73001</v>
      </c>
      <c r="D2159" s="1" t="s">
        <v>933</v>
      </c>
      <c r="E2159" s="4">
        <v>173001000359</v>
      </c>
      <c r="F2159" s="2" t="s">
        <v>934</v>
      </c>
      <c r="G2159" s="4">
        <v>173001000359</v>
      </c>
      <c r="H2159" s="2" t="s">
        <v>935</v>
      </c>
      <c r="I2159" s="2" t="s">
        <v>936</v>
      </c>
      <c r="J2159" s="5" t="s">
        <v>523</v>
      </c>
      <c r="K2159" s="5">
        <v>1</v>
      </c>
      <c r="L2159" s="80">
        <v>20</v>
      </c>
      <c r="M2159" s="8">
        <f t="shared" si="66"/>
        <v>4</v>
      </c>
      <c r="N2159" s="80">
        <v>50</v>
      </c>
      <c r="O2159" s="11">
        <f t="shared" si="67"/>
        <v>74</v>
      </c>
    </row>
    <row r="2160" spans="1:15" x14ac:dyDescent="0.35">
      <c r="A2160" s="2" t="s">
        <v>390</v>
      </c>
      <c r="B2160" s="2" t="s">
        <v>932</v>
      </c>
      <c r="C2160" s="1">
        <v>73352</v>
      </c>
      <c r="D2160" s="1" t="s">
        <v>937</v>
      </c>
      <c r="E2160" s="4">
        <v>173352000037</v>
      </c>
      <c r="F2160" s="2" t="s">
        <v>739</v>
      </c>
      <c r="G2160" s="4">
        <v>173352000037</v>
      </c>
      <c r="H2160" s="2" t="s">
        <v>663</v>
      </c>
      <c r="I2160" s="2" t="s">
        <v>938</v>
      </c>
      <c r="J2160" s="5" t="s">
        <v>523</v>
      </c>
      <c r="K2160" s="5">
        <v>1</v>
      </c>
      <c r="L2160" s="80">
        <v>20</v>
      </c>
      <c r="M2160" s="8">
        <f t="shared" si="66"/>
        <v>4</v>
      </c>
      <c r="N2160" s="80">
        <v>50</v>
      </c>
      <c r="O2160" s="11">
        <f t="shared" si="67"/>
        <v>74</v>
      </c>
    </row>
    <row r="2161" spans="1:15" x14ac:dyDescent="0.35">
      <c r="A2161" s="2" t="s">
        <v>390</v>
      </c>
      <c r="B2161" s="2" t="s">
        <v>932</v>
      </c>
      <c r="C2161" s="1">
        <v>73408</v>
      </c>
      <c r="D2161" s="1" t="s">
        <v>939</v>
      </c>
      <c r="E2161" s="4">
        <v>173408000019</v>
      </c>
      <c r="F2161" s="2" t="s">
        <v>940</v>
      </c>
      <c r="G2161" s="4">
        <v>173408000442</v>
      </c>
      <c r="H2161" s="2" t="s">
        <v>941</v>
      </c>
      <c r="I2161" s="2" t="s">
        <v>942</v>
      </c>
      <c r="J2161" s="5" t="s">
        <v>535</v>
      </c>
      <c r="K2161" s="5">
        <v>1</v>
      </c>
      <c r="L2161" s="80">
        <v>20</v>
      </c>
      <c r="M2161" s="8">
        <f t="shared" si="66"/>
        <v>4</v>
      </c>
      <c r="N2161" s="80">
        <v>50</v>
      </c>
      <c r="O2161" s="11">
        <f t="shared" si="67"/>
        <v>74</v>
      </c>
    </row>
    <row r="2162" spans="1:15" x14ac:dyDescent="0.35">
      <c r="A2162" s="2" t="s">
        <v>390</v>
      </c>
      <c r="B2162" s="2" t="s">
        <v>932</v>
      </c>
      <c r="C2162" s="1">
        <v>73408</v>
      </c>
      <c r="D2162" s="1" t="s">
        <v>939</v>
      </c>
      <c r="E2162" s="4">
        <v>173408000019</v>
      </c>
      <c r="F2162" s="2" t="s">
        <v>940</v>
      </c>
      <c r="G2162" s="4">
        <v>173408000451</v>
      </c>
      <c r="H2162" s="2" t="s">
        <v>943</v>
      </c>
      <c r="I2162" s="2" t="s">
        <v>944</v>
      </c>
      <c r="J2162" s="5" t="s">
        <v>535</v>
      </c>
      <c r="K2162" s="5">
        <v>1</v>
      </c>
      <c r="L2162" s="80">
        <v>20</v>
      </c>
      <c r="M2162" s="8">
        <f t="shared" si="66"/>
        <v>4</v>
      </c>
      <c r="N2162" s="80">
        <v>50</v>
      </c>
      <c r="O2162" s="11">
        <f t="shared" si="67"/>
        <v>74</v>
      </c>
    </row>
    <row r="2163" spans="1:15" x14ac:dyDescent="0.35">
      <c r="A2163" s="2" t="s">
        <v>390</v>
      </c>
      <c r="B2163" s="2" t="s">
        <v>932</v>
      </c>
      <c r="C2163" s="1">
        <v>73870</v>
      </c>
      <c r="D2163" s="1" t="s">
        <v>945</v>
      </c>
      <c r="E2163" s="4">
        <v>173870000512</v>
      </c>
      <c r="F2163" s="2" t="s">
        <v>946</v>
      </c>
      <c r="G2163" s="4">
        <v>173870000512</v>
      </c>
      <c r="H2163" s="2" t="s">
        <v>947</v>
      </c>
      <c r="I2163" s="2" t="s">
        <v>948</v>
      </c>
      <c r="J2163" s="5" t="s">
        <v>523</v>
      </c>
      <c r="K2163" s="5">
        <v>1</v>
      </c>
      <c r="L2163" s="80">
        <v>20</v>
      </c>
      <c r="M2163" s="8">
        <f t="shared" si="66"/>
        <v>4</v>
      </c>
      <c r="N2163" s="80">
        <v>50</v>
      </c>
      <c r="O2163" s="11">
        <f t="shared" si="67"/>
        <v>74</v>
      </c>
    </row>
    <row r="2164" spans="1:15" x14ac:dyDescent="0.35">
      <c r="A2164" s="2" t="s">
        <v>390</v>
      </c>
      <c r="B2164" s="2" t="s">
        <v>949</v>
      </c>
      <c r="C2164" s="1">
        <v>76001</v>
      </c>
      <c r="D2164" s="1" t="s">
        <v>950</v>
      </c>
      <c r="E2164" s="4">
        <v>176001002253</v>
      </c>
      <c r="F2164" s="2" t="s">
        <v>951</v>
      </c>
      <c r="G2164" s="4">
        <v>176001002253</v>
      </c>
      <c r="H2164" s="2" t="s">
        <v>951</v>
      </c>
      <c r="I2164" s="2" t="s">
        <v>952</v>
      </c>
      <c r="J2164" s="5" t="s">
        <v>523</v>
      </c>
      <c r="K2164" s="5">
        <v>1</v>
      </c>
      <c r="L2164" s="80">
        <v>20</v>
      </c>
      <c r="M2164" s="8">
        <f t="shared" si="66"/>
        <v>4</v>
      </c>
      <c r="N2164" s="80">
        <v>50</v>
      </c>
      <c r="O2164" s="11">
        <f t="shared" si="67"/>
        <v>74</v>
      </c>
    </row>
    <row r="2165" spans="1:15" x14ac:dyDescent="0.35">
      <c r="A2165" s="2" t="s">
        <v>390</v>
      </c>
      <c r="B2165" s="2" t="s">
        <v>949</v>
      </c>
      <c r="C2165" s="1">
        <v>76001</v>
      </c>
      <c r="D2165" s="1" t="s">
        <v>950</v>
      </c>
      <c r="E2165" s="4">
        <v>176001004531</v>
      </c>
      <c r="F2165" s="2" t="s">
        <v>953</v>
      </c>
      <c r="G2165" s="4">
        <v>176001004531</v>
      </c>
      <c r="H2165" s="2" t="s">
        <v>953</v>
      </c>
      <c r="I2165" s="2" t="s">
        <v>954</v>
      </c>
      <c r="J2165" s="5" t="s">
        <v>523</v>
      </c>
      <c r="K2165" s="5">
        <v>1</v>
      </c>
      <c r="L2165" s="80">
        <v>20</v>
      </c>
      <c r="M2165" s="8">
        <f t="shared" si="66"/>
        <v>4</v>
      </c>
      <c r="N2165" s="80">
        <v>50</v>
      </c>
      <c r="O2165" s="11">
        <f t="shared" si="67"/>
        <v>74</v>
      </c>
    </row>
    <row r="2166" spans="1:15" x14ac:dyDescent="0.35">
      <c r="A2166" s="2" t="s">
        <v>390</v>
      </c>
      <c r="B2166" s="2" t="s">
        <v>949</v>
      </c>
      <c r="C2166" s="1">
        <v>76109</v>
      </c>
      <c r="D2166" s="1" t="s">
        <v>955</v>
      </c>
      <c r="E2166" s="4">
        <v>176109000575</v>
      </c>
      <c r="F2166" s="2" t="s">
        <v>966</v>
      </c>
      <c r="G2166" s="4">
        <v>176109000575</v>
      </c>
      <c r="H2166" s="2" t="s">
        <v>967</v>
      </c>
      <c r="I2166" s="2" t="s">
        <v>968</v>
      </c>
      <c r="J2166" s="5" t="s">
        <v>523</v>
      </c>
      <c r="K2166" s="5">
        <v>1</v>
      </c>
      <c r="L2166" s="80">
        <v>20</v>
      </c>
      <c r="M2166" s="8">
        <f t="shared" si="66"/>
        <v>4</v>
      </c>
      <c r="N2166" s="80">
        <v>50</v>
      </c>
      <c r="O2166" s="11">
        <f t="shared" si="67"/>
        <v>74</v>
      </c>
    </row>
    <row r="2167" spans="1:15" x14ac:dyDescent="0.35">
      <c r="A2167" s="2" t="s">
        <v>390</v>
      </c>
      <c r="B2167" s="2" t="s">
        <v>949</v>
      </c>
      <c r="C2167" s="1">
        <v>76122</v>
      </c>
      <c r="D2167" s="1" t="s">
        <v>994</v>
      </c>
      <c r="E2167" s="4">
        <v>176122000371</v>
      </c>
      <c r="F2167" s="2" t="s">
        <v>995</v>
      </c>
      <c r="G2167" s="4">
        <v>176122000371</v>
      </c>
      <c r="H2167" s="2" t="s">
        <v>996</v>
      </c>
      <c r="I2167" s="2" t="s">
        <v>997</v>
      </c>
      <c r="J2167" s="5" t="s">
        <v>523</v>
      </c>
      <c r="K2167" s="5">
        <v>1</v>
      </c>
      <c r="L2167" s="80">
        <v>20</v>
      </c>
      <c r="M2167" s="8">
        <f t="shared" si="66"/>
        <v>4</v>
      </c>
      <c r="N2167" s="80">
        <v>50</v>
      </c>
      <c r="O2167" s="11">
        <f t="shared" si="67"/>
        <v>74</v>
      </c>
    </row>
    <row r="2168" spans="1:15" x14ac:dyDescent="0.35">
      <c r="A2168" s="2" t="s">
        <v>390</v>
      </c>
      <c r="B2168" s="2" t="s">
        <v>949</v>
      </c>
      <c r="C2168" s="1">
        <v>76318</v>
      </c>
      <c r="D2168" s="1" t="s">
        <v>998</v>
      </c>
      <c r="E2168" s="4">
        <v>176318000264</v>
      </c>
      <c r="F2168" s="2" t="s">
        <v>999</v>
      </c>
      <c r="G2168" s="4">
        <v>176318000264</v>
      </c>
      <c r="H2168" s="2" t="s">
        <v>1000</v>
      </c>
      <c r="I2168" s="2" t="s">
        <v>1001</v>
      </c>
      <c r="J2168" s="5" t="s">
        <v>523</v>
      </c>
      <c r="K2168" s="5">
        <v>1</v>
      </c>
      <c r="L2168" s="80">
        <v>20</v>
      </c>
      <c r="M2168" s="8">
        <f t="shared" si="66"/>
        <v>4</v>
      </c>
      <c r="N2168" s="80">
        <v>50</v>
      </c>
      <c r="O2168" s="11">
        <f t="shared" si="67"/>
        <v>74</v>
      </c>
    </row>
    <row r="2169" spans="1:15" x14ac:dyDescent="0.35">
      <c r="A2169" s="2" t="s">
        <v>390</v>
      </c>
      <c r="B2169" s="2" t="s">
        <v>949</v>
      </c>
      <c r="C2169" s="1">
        <v>76622</v>
      </c>
      <c r="D2169" s="1" t="s">
        <v>1002</v>
      </c>
      <c r="E2169" s="4">
        <v>176622000084</v>
      </c>
      <c r="F2169" s="2" t="s">
        <v>1003</v>
      </c>
      <c r="G2169" s="4">
        <v>176622000084</v>
      </c>
      <c r="H2169" s="2" t="s">
        <v>1004</v>
      </c>
      <c r="I2169" s="2" t="s">
        <v>1005</v>
      </c>
      <c r="J2169" s="5" t="s">
        <v>523</v>
      </c>
      <c r="K2169" s="5">
        <v>1</v>
      </c>
      <c r="L2169" s="80">
        <v>20</v>
      </c>
      <c r="M2169" s="8">
        <f t="shared" si="66"/>
        <v>4</v>
      </c>
      <c r="N2169" s="80">
        <v>50</v>
      </c>
      <c r="O2169" s="11">
        <f t="shared" si="67"/>
        <v>74</v>
      </c>
    </row>
    <row r="2170" spans="1:15" x14ac:dyDescent="0.35">
      <c r="A2170" s="2" t="s">
        <v>390</v>
      </c>
      <c r="B2170" s="2" t="s">
        <v>949</v>
      </c>
      <c r="C2170" s="1">
        <v>76895</v>
      </c>
      <c r="D2170" s="1" t="s">
        <v>1006</v>
      </c>
      <c r="E2170" s="4">
        <v>176895000109</v>
      </c>
      <c r="F2170" s="2" t="s">
        <v>1007</v>
      </c>
      <c r="G2170" s="4">
        <v>176895000109</v>
      </c>
      <c r="H2170" s="2" t="s">
        <v>1008</v>
      </c>
      <c r="I2170" s="2" t="s">
        <v>1009</v>
      </c>
      <c r="J2170" s="5" t="s">
        <v>523</v>
      </c>
      <c r="K2170" s="5">
        <v>1</v>
      </c>
      <c r="L2170" s="80">
        <v>20</v>
      </c>
      <c r="M2170" s="8">
        <f t="shared" si="66"/>
        <v>4</v>
      </c>
      <c r="N2170" s="80">
        <v>50</v>
      </c>
      <c r="O2170" s="11">
        <f t="shared" si="67"/>
        <v>74</v>
      </c>
    </row>
    <row r="2171" spans="1:15" x14ac:dyDescent="0.35">
      <c r="A2171" s="2" t="s">
        <v>390</v>
      </c>
      <c r="B2171" s="2" t="s">
        <v>1010</v>
      </c>
      <c r="C2171" s="1">
        <v>81001</v>
      </c>
      <c r="D2171" s="1" t="s">
        <v>1010</v>
      </c>
      <c r="E2171" s="4">
        <v>181001001676</v>
      </c>
      <c r="F2171" s="2" t="s">
        <v>1011</v>
      </c>
      <c r="G2171" s="4">
        <v>181001001676</v>
      </c>
      <c r="H2171" s="2" t="s">
        <v>1012</v>
      </c>
      <c r="I2171" s="2" t="s">
        <v>1013</v>
      </c>
      <c r="J2171" s="5" t="s">
        <v>523</v>
      </c>
      <c r="K2171" s="5">
        <v>1</v>
      </c>
      <c r="L2171" s="80">
        <v>20</v>
      </c>
      <c r="M2171" s="8">
        <f t="shared" si="66"/>
        <v>4</v>
      </c>
      <c r="N2171" s="80">
        <v>50</v>
      </c>
      <c r="O2171" s="11">
        <f t="shared" si="67"/>
        <v>74</v>
      </c>
    </row>
    <row r="2172" spans="1:15" x14ac:dyDescent="0.35">
      <c r="A2172" s="2" t="s">
        <v>390</v>
      </c>
      <c r="B2172" s="2" t="s">
        <v>1010</v>
      </c>
      <c r="C2172" s="1">
        <v>81591</v>
      </c>
      <c r="D2172" s="1" t="s">
        <v>1018</v>
      </c>
      <c r="E2172" s="4">
        <v>381591000024</v>
      </c>
      <c r="F2172" s="2" t="s">
        <v>1019</v>
      </c>
      <c r="G2172" s="4">
        <v>181591000360</v>
      </c>
      <c r="H2172" s="2" t="s">
        <v>1020</v>
      </c>
      <c r="I2172" s="2" t="s">
        <v>1021</v>
      </c>
      <c r="J2172" s="5" t="s">
        <v>523</v>
      </c>
      <c r="K2172" s="5">
        <v>1</v>
      </c>
      <c r="L2172" s="80">
        <v>20</v>
      </c>
      <c r="M2172" s="8">
        <f t="shared" si="66"/>
        <v>4</v>
      </c>
      <c r="N2172" s="80">
        <v>50</v>
      </c>
      <c r="O2172" s="11">
        <f t="shared" si="67"/>
        <v>74</v>
      </c>
    </row>
    <row r="2173" spans="1:15" x14ac:dyDescent="0.35">
      <c r="A2173" s="2" t="s">
        <v>390</v>
      </c>
      <c r="B2173" s="2" t="s">
        <v>1022</v>
      </c>
      <c r="C2173" s="1">
        <v>18001</v>
      </c>
      <c r="D2173" s="1" t="s">
        <v>1023</v>
      </c>
      <c r="E2173" s="4">
        <v>183001000940</v>
      </c>
      <c r="F2173" s="2" t="s">
        <v>858</v>
      </c>
      <c r="G2173" s="4">
        <v>183001000940</v>
      </c>
      <c r="H2173" s="2" t="s">
        <v>858</v>
      </c>
      <c r="I2173" s="2" t="s">
        <v>1024</v>
      </c>
      <c r="J2173" s="5" t="s">
        <v>523</v>
      </c>
      <c r="K2173" s="5">
        <v>1</v>
      </c>
      <c r="L2173" s="80">
        <v>20</v>
      </c>
      <c r="M2173" s="8">
        <f t="shared" si="66"/>
        <v>4</v>
      </c>
      <c r="N2173" s="80">
        <v>50</v>
      </c>
      <c r="O2173" s="11">
        <f t="shared" si="67"/>
        <v>74</v>
      </c>
    </row>
    <row r="2174" spans="1:15" x14ac:dyDescent="0.35">
      <c r="A2174" s="2" t="s">
        <v>390</v>
      </c>
      <c r="B2174" s="2" t="s">
        <v>1025</v>
      </c>
      <c r="C2174" s="1">
        <v>85162</v>
      </c>
      <c r="D2174" s="1" t="s">
        <v>1026</v>
      </c>
      <c r="E2174" s="4">
        <v>185162000241</v>
      </c>
      <c r="F2174" s="2" t="s">
        <v>1027</v>
      </c>
      <c r="G2174" s="4">
        <v>185162000241</v>
      </c>
      <c r="H2174" s="2" t="s">
        <v>1028</v>
      </c>
      <c r="I2174" s="2" t="s">
        <v>1029</v>
      </c>
      <c r="J2174" s="5" t="s">
        <v>523</v>
      </c>
      <c r="K2174" s="5">
        <v>1</v>
      </c>
      <c r="L2174" s="80">
        <v>20</v>
      </c>
      <c r="M2174" s="8">
        <f t="shared" si="66"/>
        <v>4</v>
      </c>
      <c r="N2174" s="80">
        <v>50</v>
      </c>
      <c r="O2174" s="11">
        <f t="shared" si="67"/>
        <v>74</v>
      </c>
    </row>
    <row r="2175" spans="1:15" x14ac:dyDescent="0.35">
      <c r="A2175" s="2" t="s">
        <v>390</v>
      </c>
      <c r="B2175" s="2" t="s">
        <v>1030</v>
      </c>
      <c r="C2175" s="1">
        <v>91001</v>
      </c>
      <c r="D2175" s="1" t="s">
        <v>1031</v>
      </c>
      <c r="E2175" s="4">
        <v>191001000012</v>
      </c>
      <c r="F2175" s="2" t="s">
        <v>1032</v>
      </c>
      <c r="G2175" s="4">
        <v>191001000012</v>
      </c>
      <c r="H2175" s="2" t="s">
        <v>1033</v>
      </c>
      <c r="I2175" s="2" t="s">
        <v>1034</v>
      </c>
      <c r="J2175" s="5" t="s">
        <v>523</v>
      </c>
      <c r="K2175" s="5">
        <v>1</v>
      </c>
      <c r="L2175" s="80">
        <v>20</v>
      </c>
      <c r="M2175" s="8">
        <f t="shared" si="66"/>
        <v>4</v>
      </c>
      <c r="N2175" s="80">
        <v>50</v>
      </c>
      <c r="O2175" s="11">
        <f t="shared" si="67"/>
        <v>74</v>
      </c>
    </row>
    <row r="2176" spans="1:15" x14ac:dyDescent="0.35">
      <c r="A2176" s="2" t="s">
        <v>390</v>
      </c>
      <c r="B2176" s="2" t="s">
        <v>1030</v>
      </c>
      <c r="C2176" s="1">
        <v>91263</v>
      </c>
      <c r="D2176" s="1" t="s">
        <v>1039</v>
      </c>
      <c r="E2176" s="4">
        <v>291263000034</v>
      </c>
      <c r="F2176" s="2" t="s">
        <v>1040</v>
      </c>
      <c r="G2176" s="4">
        <v>191263000072</v>
      </c>
      <c r="H2176" s="2" t="s">
        <v>1041</v>
      </c>
      <c r="I2176" s="2" t="s">
        <v>1042</v>
      </c>
      <c r="J2176" s="5" t="s">
        <v>535</v>
      </c>
      <c r="K2176" s="5">
        <v>1</v>
      </c>
      <c r="L2176" s="80">
        <v>20</v>
      </c>
      <c r="M2176" s="8">
        <f t="shared" si="66"/>
        <v>4</v>
      </c>
      <c r="N2176" s="80">
        <v>50</v>
      </c>
      <c r="O2176" s="11">
        <f t="shared" si="67"/>
        <v>74</v>
      </c>
    </row>
    <row r="2177" spans="1:15" x14ac:dyDescent="0.35">
      <c r="A2177" s="2" t="s">
        <v>390</v>
      </c>
      <c r="B2177" s="2" t="s">
        <v>1047</v>
      </c>
      <c r="C2177" s="1">
        <v>97001</v>
      </c>
      <c r="D2177" s="1" t="s">
        <v>1048</v>
      </c>
      <c r="E2177" s="4">
        <v>197001000029</v>
      </c>
      <c r="F2177" s="2" t="s">
        <v>1049</v>
      </c>
      <c r="G2177" s="4">
        <v>197001000029</v>
      </c>
      <c r="H2177" s="2" t="s">
        <v>1050</v>
      </c>
      <c r="I2177" s="2" t="s">
        <v>1051</v>
      </c>
      <c r="J2177" s="5" t="s">
        <v>523</v>
      </c>
      <c r="K2177" s="5">
        <v>1</v>
      </c>
      <c r="L2177" s="80">
        <v>20</v>
      </c>
      <c r="M2177" s="8">
        <f t="shared" si="66"/>
        <v>4</v>
      </c>
      <c r="N2177" s="80">
        <v>50</v>
      </c>
      <c r="O2177" s="11">
        <f t="shared" si="67"/>
        <v>74</v>
      </c>
    </row>
    <row r="2178" spans="1:15" x14ac:dyDescent="0.35">
      <c r="A2178" s="2" t="s">
        <v>390</v>
      </c>
      <c r="B2178" s="2" t="s">
        <v>1052</v>
      </c>
      <c r="C2178" s="1">
        <v>99001</v>
      </c>
      <c r="D2178" s="1" t="s">
        <v>1053</v>
      </c>
      <c r="E2178" s="4">
        <v>199001000919</v>
      </c>
      <c r="F2178" s="2" t="s">
        <v>1054</v>
      </c>
      <c r="G2178" s="4">
        <v>199001000919</v>
      </c>
      <c r="H2178" s="2" t="s">
        <v>1055</v>
      </c>
      <c r="I2178" s="2" t="s">
        <v>1056</v>
      </c>
      <c r="J2178" s="5" t="s">
        <v>523</v>
      </c>
      <c r="K2178" s="5">
        <v>1</v>
      </c>
      <c r="L2178" s="80">
        <v>20</v>
      </c>
      <c r="M2178" s="8">
        <f t="shared" si="66"/>
        <v>4</v>
      </c>
      <c r="N2178" s="80">
        <v>50</v>
      </c>
      <c r="O2178" s="11">
        <f t="shared" si="67"/>
        <v>74</v>
      </c>
    </row>
    <row r="2179" spans="1:15" x14ac:dyDescent="0.35">
      <c r="A2179" s="2" t="s">
        <v>390</v>
      </c>
      <c r="B2179" s="2" t="s">
        <v>520</v>
      </c>
      <c r="C2179" s="1">
        <v>5031</v>
      </c>
      <c r="D2179" s="1" t="s">
        <v>1057</v>
      </c>
      <c r="E2179" s="4">
        <v>205031000191</v>
      </c>
      <c r="F2179" s="2" t="s">
        <v>1058</v>
      </c>
      <c r="G2179" s="4">
        <v>205031000034</v>
      </c>
      <c r="H2179" s="2" t="s">
        <v>1059</v>
      </c>
      <c r="I2179" s="2" t="s">
        <v>1060</v>
      </c>
      <c r="J2179" s="5" t="s">
        <v>535</v>
      </c>
      <c r="K2179" s="5">
        <v>1</v>
      </c>
      <c r="L2179" s="80">
        <v>20</v>
      </c>
      <c r="M2179" s="8">
        <f t="shared" si="66"/>
        <v>4</v>
      </c>
      <c r="N2179" s="80">
        <v>50</v>
      </c>
      <c r="O2179" s="11">
        <f t="shared" si="67"/>
        <v>74</v>
      </c>
    </row>
    <row r="2180" spans="1:15" x14ac:dyDescent="0.35">
      <c r="A2180" s="2" t="s">
        <v>390</v>
      </c>
      <c r="B2180" s="2" t="s">
        <v>520</v>
      </c>
      <c r="C2180" s="1">
        <v>5031</v>
      </c>
      <c r="D2180" s="1" t="s">
        <v>1057</v>
      </c>
      <c r="E2180" s="4">
        <v>205031000191</v>
      </c>
      <c r="F2180" s="2" t="s">
        <v>1058</v>
      </c>
      <c r="G2180" s="4">
        <v>205031000085</v>
      </c>
      <c r="H2180" s="2" t="s">
        <v>1061</v>
      </c>
      <c r="I2180" s="2" t="s">
        <v>1062</v>
      </c>
      <c r="J2180" s="5" t="s">
        <v>535</v>
      </c>
      <c r="K2180" s="5">
        <v>1</v>
      </c>
      <c r="L2180" s="80">
        <v>20</v>
      </c>
      <c r="M2180" s="8">
        <f t="shared" si="66"/>
        <v>4</v>
      </c>
      <c r="N2180" s="80">
        <v>50</v>
      </c>
      <c r="O2180" s="11">
        <f t="shared" si="67"/>
        <v>74</v>
      </c>
    </row>
    <row r="2181" spans="1:15" x14ac:dyDescent="0.35">
      <c r="A2181" s="2" t="s">
        <v>390</v>
      </c>
      <c r="B2181" s="2" t="s">
        <v>520</v>
      </c>
      <c r="C2181" s="1">
        <v>5031</v>
      </c>
      <c r="D2181" s="1" t="s">
        <v>1057</v>
      </c>
      <c r="E2181" s="4">
        <v>105031001583</v>
      </c>
      <c r="F2181" s="2" t="s">
        <v>1063</v>
      </c>
      <c r="G2181" s="4">
        <v>205031000093</v>
      </c>
      <c r="H2181" s="2" t="s">
        <v>1064</v>
      </c>
      <c r="I2181" s="2" t="s">
        <v>1065</v>
      </c>
      <c r="J2181" s="5" t="s">
        <v>535</v>
      </c>
      <c r="K2181" s="5">
        <v>1</v>
      </c>
      <c r="L2181" s="80">
        <v>20</v>
      </c>
      <c r="M2181" s="8">
        <f t="shared" si="66"/>
        <v>4</v>
      </c>
      <c r="N2181" s="80">
        <v>50</v>
      </c>
      <c r="O2181" s="11">
        <f t="shared" si="67"/>
        <v>74</v>
      </c>
    </row>
    <row r="2182" spans="1:15" x14ac:dyDescent="0.35">
      <c r="A2182" s="2" t="s">
        <v>390</v>
      </c>
      <c r="B2182" s="2" t="s">
        <v>520</v>
      </c>
      <c r="C2182" s="1">
        <v>5031</v>
      </c>
      <c r="D2182" s="1" t="s">
        <v>1057</v>
      </c>
      <c r="E2182" s="4">
        <v>105031000056</v>
      </c>
      <c r="F2182" s="2" t="s">
        <v>1066</v>
      </c>
      <c r="G2182" s="4">
        <v>205031000115</v>
      </c>
      <c r="H2182" s="2" t="s">
        <v>1067</v>
      </c>
      <c r="I2182" s="2" t="s">
        <v>1068</v>
      </c>
      <c r="J2182" s="5" t="s">
        <v>535</v>
      </c>
      <c r="K2182" s="5">
        <v>1</v>
      </c>
      <c r="L2182" s="80">
        <v>20</v>
      </c>
      <c r="M2182" s="8">
        <f t="shared" si="66"/>
        <v>4</v>
      </c>
      <c r="N2182" s="80">
        <v>50</v>
      </c>
      <c r="O2182" s="11">
        <f t="shared" si="67"/>
        <v>74</v>
      </c>
    </row>
    <row r="2183" spans="1:15" x14ac:dyDescent="0.35">
      <c r="A2183" s="2" t="s">
        <v>390</v>
      </c>
      <c r="B2183" s="2" t="s">
        <v>520</v>
      </c>
      <c r="C2183" s="1">
        <v>5031</v>
      </c>
      <c r="D2183" s="1" t="s">
        <v>1057</v>
      </c>
      <c r="E2183" s="4">
        <v>205031000191</v>
      </c>
      <c r="F2183" s="2" t="s">
        <v>1058</v>
      </c>
      <c r="G2183" s="4">
        <v>205031000131</v>
      </c>
      <c r="H2183" s="2" t="s">
        <v>1069</v>
      </c>
      <c r="I2183" s="2" t="s">
        <v>1070</v>
      </c>
      <c r="J2183" s="5" t="s">
        <v>535</v>
      </c>
      <c r="K2183" s="5">
        <v>1</v>
      </c>
      <c r="L2183" s="80">
        <v>20</v>
      </c>
      <c r="M2183" s="8">
        <f t="shared" si="66"/>
        <v>4</v>
      </c>
      <c r="N2183" s="80">
        <v>50</v>
      </c>
      <c r="O2183" s="11">
        <f t="shared" si="67"/>
        <v>74</v>
      </c>
    </row>
    <row r="2184" spans="1:15" x14ac:dyDescent="0.35">
      <c r="A2184" s="2" t="s">
        <v>390</v>
      </c>
      <c r="B2184" s="2" t="s">
        <v>520</v>
      </c>
      <c r="C2184" s="1">
        <v>5031</v>
      </c>
      <c r="D2184" s="1" t="s">
        <v>1057</v>
      </c>
      <c r="E2184" s="4">
        <v>105031000056</v>
      </c>
      <c r="F2184" s="2" t="s">
        <v>1066</v>
      </c>
      <c r="G2184" s="4">
        <v>205031000140</v>
      </c>
      <c r="H2184" s="2" t="s">
        <v>1071</v>
      </c>
      <c r="I2184" s="2" t="s">
        <v>1072</v>
      </c>
      <c r="J2184" s="5" t="s">
        <v>535</v>
      </c>
      <c r="K2184" s="5">
        <v>1</v>
      </c>
      <c r="L2184" s="80">
        <v>20</v>
      </c>
      <c r="M2184" s="8">
        <f t="shared" ref="M2184:M2247" si="68">ROUND(L2184*0.19,0)</f>
        <v>4</v>
      </c>
      <c r="N2184" s="80">
        <v>50</v>
      </c>
      <c r="O2184" s="11">
        <f t="shared" ref="O2184:O2247" si="69">L2184+M2184+N2184</f>
        <v>74</v>
      </c>
    </row>
    <row r="2185" spans="1:15" x14ac:dyDescent="0.35">
      <c r="A2185" s="2" t="s">
        <v>390</v>
      </c>
      <c r="B2185" s="2" t="s">
        <v>520</v>
      </c>
      <c r="C2185" s="1">
        <v>5031</v>
      </c>
      <c r="D2185" s="1" t="s">
        <v>1057</v>
      </c>
      <c r="E2185" s="4">
        <v>105031001583</v>
      </c>
      <c r="F2185" s="2" t="s">
        <v>1063</v>
      </c>
      <c r="G2185" s="4">
        <v>205031000158</v>
      </c>
      <c r="H2185" s="2" t="s">
        <v>1073</v>
      </c>
      <c r="I2185" s="2" t="s">
        <v>1074</v>
      </c>
      <c r="J2185" s="5" t="s">
        <v>535</v>
      </c>
      <c r="K2185" s="5">
        <v>1</v>
      </c>
      <c r="L2185" s="80">
        <v>20</v>
      </c>
      <c r="M2185" s="8">
        <f t="shared" si="68"/>
        <v>4</v>
      </c>
      <c r="N2185" s="80">
        <v>50</v>
      </c>
      <c r="O2185" s="11">
        <f t="shared" si="69"/>
        <v>74</v>
      </c>
    </row>
    <row r="2186" spans="1:15" x14ac:dyDescent="0.35">
      <c r="A2186" s="2" t="s">
        <v>390</v>
      </c>
      <c r="B2186" s="2" t="s">
        <v>520</v>
      </c>
      <c r="C2186" s="1">
        <v>5031</v>
      </c>
      <c r="D2186" s="1" t="s">
        <v>1057</v>
      </c>
      <c r="E2186" s="4">
        <v>205031000191</v>
      </c>
      <c r="F2186" s="2" t="s">
        <v>1058</v>
      </c>
      <c r="G2186" s="4">
        <v>205031000174</v>
      </c>
      <c r="H2186" s="2" t="s">
        <v>1075</v>
      </c>
      <c r="I2186" s="2" t="s">
        <v>1076</v>
      </c>
      <c r="J2186" s="5" t="s">
        <v>535</v>
      </c>
      <c r="K2186" s="5">
        <v>1</v>
      </c>
      <c r="L2186" s="80">
        <v>20</v>
      </c>
      <c r="M2186" s="8">
        <f t="shared" si="68"/>
        <v>4</v>
      </c>
      <c r="N2186" s="80">
        <v>50</v>
      </c>
      <c r="O2186" s="11">
        <f t="shared" si="69"/>
        <v>74</v>
      </c>
    </row>
    <row r="2187" spans="1:15" x14ac:dyDescent="0.35">
      <c r="A2187" s="2" t="s">
        <v>390</v>
      </c>
      <c r="B2187" s="2" t="s">
        <v>520</v>
      </c>
      <c r="C2187" s="1">
        <v>5031</v>
      </c>
      <c r="D2187" s="1" t="s">
        <v>1057</v>
      </c>
      <c r="E2187" s="4">
        <v>105031001583</v>
      </c>
      <c r="F2187" s="2" t="s">
        <v>1063</v>
      </c>
      <c r="G2187" s="4">
        <v>205031000182</v>
      </c>
      <c r="H2187" s="2" t="s">
        <v>1077</v>
      </c>
      <c r="I2187" s="2" t="s">
        <v>1078</v>
      </c>
      <c r="J2187" s="5" t="s">
        <v>535</v>
      </c>
      <c r="K2187" s="5">
        <v>1</v>
      </c>
      <c r="L2187" s="80">
        <v>20</v>
      </c>
      <c r="M2187" s="8">
        <f t="shared" si="68"/>
        <v>4</v>
      </c>
      <c r="N2187" s="80">
        <v>50</v>
      </c>
      <c r="O2187" s="11">
        <f t="shared" si="69"/>
        <v>74</v>
      </c>
    </row>
    <row r="2188" spans="1:15" x14ac:dyDescent="0.35">
      <c r="A2188" s="2" t="s">
        <v>390</v>
      </c>
      <c r="B2188" s="2" t="s">
        <v>520</v>
      </c>
      <c r="C2188" s="1">
        <v>5031</v>
      </c>
      <c r="D2188" s="1" t="s">
        <v>1057</v>
      </c>
      <c r="E2188" s="4">
        <v>205031000191</v>
      </c>
      <c r="F2188" s="2" t="s">
        <v>1058</v>
      </c>
      <c r="G2188" s="4">
        <v>205031000191</v>
      </c>
      <c r="H2188" s="2" t="s">
        <v>1079</v>
      </c>
      <c r="I2188" s="2" t="s">
        <v>1080</v>
      </c>
      <c r="J2188" s="5" t="s">
        <v>535</v>
      </c>
      <c r="K2188" s="5">
        <v>1</v>
      </c>
      <c r="L2188" s="80">
        <v>20</v>
      </c>
      <c r="M2188" s="8">
        <f t="shared" si="68"/>
        <v>4</v>
      </c>
      <c r="N2188" s="80">
        <v>50</v>
      </c>
      <c r="O2188" s="11">
        <f t="shared" si="69"/>
        <v>74</v>
      </c>
    </row>
    <row r="2189" spans="1:15" x14ac:dyDescent="0.35">
      <c r="A2189" s="2" t="s">
        <v>390</v>
      </c>
      <c r="B2189" s="2" t="s">
        <v>520</v>
      </c>
      <c r="C2189" s="1">
        <v>5031</v>
      </c>
      <c r="D2189" s="1" t="s">
        <v>1057</v>
      </c>
      <c r="E2189" s="4">
        <v>105031001516</v>
      </c>
      <c r="F2189" s="2" t="s">
        <v>1081</v>
      </c>
      <c r="G2189" s="4">
        <v>205031000581</v>
      </c>
      <c r="H2189" s="2" t="s">
        <v>1082</v>
      </c>
      <c r="I2189" s="2" t="s">
        <v>1083</v>
      </c>
      <c r="J2189" s="5" t="s">
        <v>535</v>
      </c>
      <c r="K2189" s="5">
        <v>1</v>
      </c>
      <c r="L2189" s="80">
        <v>20</v>
      </c>
      <c r="M2189" s="8">
        <f t="shared" si="68"/>
        <v>4</v>
      </c>
      <c r="N2189" s="80">
        <v>50</v>
      </c>
      <c r="O2189" s="11">
        <f t="shared" si="69"/>
        <v>74</v>
      </c>
    </row>
    <row r="2190" spans="1:15" x14ac:dyDescent="0.35">
      <c r="A2190" s="2" t="s">
        <v>390</v>
      </c>
      <c r="B2190" s="2" t="s">
        <v>520</v>
      </c>
      <c r="C2190" s="1">
        <v>5031</v>
      </c>
      <c r="D2190" s="1" t="s">
        <v>1057</v>
      </c>
      <c r="E2190" s="4">
        <v>105031000056</v>
      </c>
      <c r="F2190" s="2" t="s">
        <v>1066</v>
      </c>
      <c r="G2190" s="4">
        <v>205031000611</v>
      </c>
      <c r="H2190" s="2" t="s">
        <v>1084</v>
      </c>
      <c r="I2190" s="2" t="s">
        <v>1085</v>
      </c>
      <c r="J2190" s="5" t="s">
        <v>535</v>
      </c>
      <c r="K2190" s="5">
        <v>1</v>
      </c>
      <c r="L2190" s="80">
        <v>20</v>
      </c>
      <c r="M2190" s="8">
        <f t="shared" si="68"/>
        <v>4</v>
      </c>
      <c r="N2190" s="80">
        <v>50</v>
      </c>
      <c r="O2190" s="11">
        <f t="shared" si="69"/>
        <v>74</v>
      </c>
    </row>
    <row r="2191" spans="1:15" x14ac:dyDescent="0.35">
      <c r="A2191" s="2" t="s">
        <v>390</v>
      </c>
      <c r="B2191" s="2" t="s">
        <v>520</v>
      </c>
      <c r="C2191" s="1">
        <v>5031</v>
      </c>
      <c r="D2191" s="1" t="s">
        <v>1057</v>
      </c>
      <c r="E2191" s="4">
        <v>205031000191</v>
      </c>
      <c r="F2191" s="2" t="s">
        <v>1058</v>
      </c>
      <c r="G2191" s="4">
        <v>205031000654</v>
      </c>
      <c r="H2191" s="2" t="s">
        <v>1086</v>
      </c>
      <c r="I2191" s="2" t="s">
        <v>1087</v>
      </c>
      <c r="J2191" s="5" t="s">
        <v>535</v>
      </c>
      <c r="K2191" s="5">
        <v>1</v>
      </c>
      <c r="L2191" s="80">
        <v>20</v>
      </c>
      <c r="M2191" s="8">
        <f t="shared" si="68"/>
        <v>4</v>
      </c>
      <c r="N2191" s="80">
        <v>50</v>
      </c>
      <c r="O2191" s="11">
        <f t="shared" si="69"/>
        <v>74</v>
      </c>
    </row>
    <row r="2192" spans="1:15" x14ac:dyDescent="0.35">
      <c r="A2192" s="2" t="s">
        <v>390</v>
      </c>
      <c r="B2192" s="2" t="s">
        <v>520</v>
      </c>
      <c r="C2192" s="1">
        <v>5031</v>
      </c>
      <c r="D2192" s="1" t="s">
        <v>1057</v>
      </c>
      <c r="E2192" s="4">
        <v>105031001583</v>
      </c>
      <c r="F2192" s="2" t="s">
        <v>1063</v>
      </c>
      <c r="G2192" s="4">
        <v>205031000662</v>
      </c>
      <c r="H2192" s="2" t="s">
        <v>1088</v>
      </c>
      <c r="I2192" s="2" t="s">
        <v>1089</v>
      </c>
      <c r="J2192" s="5" t="s">
        <v>535</v>
      </c>
      <c r="K2192" s="5">
        <v>1</v>
      </c>
      <c r="L2192" s="80">
        <v>20</v>
      </c>
      <c r="M2192" s="8">
        <f t="shared" si="68"/>
        <v>4</v>
      </c>
      <c r="N2192" s="80">
        <v>50</v>
      </c>
      <c r="O2192" s="11">
        <f t="shared" si="69"/>
        <v>74</v>
      </c>
    </row>
    <row r="2193" spans="1:15" x14ac:dyDescent="0.35">
      <c r="A2193" s="2" t="s">
        <v>390</v>
      </c>
      <c r="B2193" s="2" t="s">
        <v>520</v>
      </c>
      <c r="C2193" s="1">
        <v>5031</v>
      </c>
      <c r="D2193" s="1" t="s">
        <v>1057</v>
      </c>
      <c r="E2193" s="4">
        <v>205031000191</v>
      </c>
      <c r="F2193" s="2" t="s">
        <v>1058</v>
      </c>
      <c r="G2193" s="4">
        <v>205031000794</v>
      </c>
      <c r="H2193" s="2" t="s">
        <v>1090</v>
      </c>
      <c r="I2193" s="2" t="s">
        <v>1091</v>
      </c>
      <c r="J2193" s="5" t="s">
        <v>535</v>
      </c>
      <c r="K2193" s="5">
        <v>1</v>
      </c>
      <c r="L2193" s="80">
        <v>20</v>
      </c>
      <c r="M2193" s="8">
        <f t="shared" si="68"/>
        <v>4</v>
      </c>
      <c r="N2193" s="80">
        <v>50</v>
      </c>
      <c r="O2193" s="11">
        <f t="shared" si="69"/>
        <v>74</v>
      </c>
    </row>
    <row r="2194" spans="1:15" x14ac:dyDescent="0.35">
      <c r="A2194" s="2" t="s">
        <v>390</v>
      </c>
      <c r="B2194" s="2" t="s">
        <v>520</v>
      </c>
      <c r="C2194" s="1">
        <v>5031</v>
      </c>
      <c r="D2194" s="1" t="s">
        <v>1057</v>
      </c>
      <c r="E2194" s="4">
        <v>105031001583</v>
      </c>
      <c r="F2194" s="2" t="s">
        <v>1063</v>
      </c>
      <c r="G2194" s="4">
        <v>205031000905</v>
      </c>
      <c r="H2194" s="2" t="s">
        <v>1092</v>
      </c>
      <c r="I2194" s="2" t="s">
        <v>1093</v>
      </c>
      <c r="J2194" s="5" t="s">
        <v>535</v>
      </c>
      <c r="K2194" s="5">
        <v>1</v>
      </c>
      <c r="L2194" s="80">
        <v>20</v>
      </c>
      <c r="M2194" s="8">
        <f t="shared" si="68"/>
        <v>4</v>
      </c>
      <c r="N2194" s="80">
        <v>50</v>
      </c>
      <c r="O2194" s="11">
        <f t="shared" si="69"/>
        <v>74</v>
      </c>
    </row>
    <row r="2195" spans="1:15" x14ac:dyDescent="0.35">
      <c r="A2195" s="2" t="s">
        <v>390</v>
      </c>
      <c r="B2195" s="2" t="s">
        <v>520</v>
      </c>
      <c r="C2195" s="1">
        <v>5031</v>
      </c>
      <c r="D2195" s="1" t="s">
        <v>1057</v>
      </c>
      <c r="E2195" s="4">
        <v>105031000056</v>
      </c>
      <c r="F2195" s="2" t="s">
        <v>1066</v>
      </c>
      <c r="G2195" s="4">
        <v>205031000921</v>
      </c>
      <c r="H2195" s="2" t="s">
        <v>1094</v>
      </c>
      <c r="I2195" s="2" t="s">
        <v>1095</v>
      </c>
      <c r="J2195" s="5" t="s">
        <v>535</v>
      </c>
      <c r="K2195" s="5">
        <v>1</v>
      </c>
      <c r="L2195" s="80">
        <v>20</v>
      </c>
      <c r="M2195" s="8">
        <f t="shared" si="68"/>
        <v>4</v>
      </c>
      <c r="N2195" s="80">
        <v>50</v>
      </c>
      <c r="O2195" s="11">
        <f t="shared" si="69"/>
        <v>74</v>
      </c>
    </row>
    <row r="2196" spans="1:15" x14ac:dyDescent="0.35">
      <c r="A2196" s="2" t="s">
        <v>390</v>
      </c>
      <c r="B2196" s="2" t="s">
        <v>520</v>
      </c>
      <c r="C2196" s="1">
        <v>5031</v>
      </c>
      <c r="D2196" s="1" t="s">
        <v>1057</v>
      </c>
      <c r="E2196" s="4">
        <v>205031001278</v>
      </c>
      <c r="F2196" s="2" t="s">
        <v>1096</v>
      </c>
      <c r="G2196" s="4">
        <v>205031001049</v>
      </c>
      <c r="H2196" s="2" t="s">
        <v>1097</v>
      </c>
      <c r="I2196" s="2" t="s">
        <v>1098</v>
      </c>
      <c r="J2196" s="5" t="s">
        <v>535</v>
      </c>
      <c r="K2196" s="5">
        <v>1</v>
      </c>
      <c r="L2196" s="80">
        <v>20</v>
      </c>
      <c r="M2196" s="8">
        <f t="shared" si="68"/>
        <v>4</v>
      </c>
      <c r="N2196" s="80">
        <v>50</v>
      </c>
      <c r="O2196" s="11">
        <f t="shared" si="69"/>
        <v>74</v>
      </c>
    </row>
    <row r="2197" spans="1:15" x14ac:dyDescent="0.35">
      <c r="A2197" s="2" t="s">
        <v>390</v>
      </c>
      <c r="B2197" s="2" t="s">
        <v>520</v>
      </c>
      <c r="C2197" s="1">
        <v>5031</v>
      </c>
      <c r="D2197" s="1" t="s">
        <v>1057</v>
      </c>
      <c r="E2197" s="4">
        <v>105031001583</v>
      </c>
      <c r="F2197" s="2" t="s">
        <v>1063</v>
      </c>
      <c r="G2197" s="4">
        <v>205031001081</v>
      </c>
      <c r="H2197" s="2" t="s">
        <v>1099</v>
      </c>
      <c r="I2197" s="2" t="s">
        <v>1100</v>
      </c>
      <c r="J2197" s="5" t="s">
        <v>535</v>
      </c>
      <c r="K2197" s="5">
        <v>1</v>
      </c>
      <c r="L2197" s="80">
        <v>20</v>
      </c>
      <c r="M2197" s="8">
        <f t="shared" si="68"/>
        <v>4</v>
      </c>
      <c r="N2197" s="80">
        <v>50</v>
      </c>
      <c r="O2197" s="11">
        <f t="shared" si="69"/>
        <v>74</v>
      </c>
    </row>
    <row r="2198" spans="1:15" x14ac:dyDescent="0.35">
      <c r="A2198" s="2" t="s">
        <v>390</v>
      </c>
      <c r="B2198" s="2" t="s">
        <v>520</v>
      </c>
      <c r="C2198" s="1">
        <v>5031</v>
      </c>
      <c r="D2198" s="1" t="s">
        <v>1057</v>
      </c>
      <c r="E2198" s="4">
        <v>205031000191</v>
      </c>
      <c r="F2198" s="2" t="s">
        <v>1058</v>
      </c>
      <c r="G2198" s="4">
        <v>205031001090</v>
      </c>
      <c r="H2198" s="2" t="s">
        <v>1101</v>
      </c>
      <c r="I2198" s="2" t="s">
        <v>1102</v>
      </c>
      <c r="J2198" s="5" t="s">
        <v>535</v>
      </c>
      <c r="K2198" s="5">
        <v>1</v>
      </c>
      <c r="L2198" s="80">
        <v>20</v>
      </c>
      <c r="M2198" s="8">
        <f t="shared" si="68"/>
        <v>4</v>
      </c>
      <c r="N2198" s="80">
        <v>50</v>
      </c>
      <c r="O2198" s="11">
        <f t="shared" si="69"/>
        <v>74</v>
      </c>
    </row>
    <row r="2199" spans="1:15" x14ac:dyDescent="0.35">
      <c r="A2199" s="2" t="s">
        <v>390</v>
      </c>
      <c r="B2199" s="2" t="s">
        <v>520</v>
      </c>
      <c r="C2199" s="1">
        <v>5031</v>
      </c>
      <c r="D2199" s="1" t="s">
        <v>1057</v>
      </c>
      <c r="E2199" s="4">
        <v>205031000191</v>
      </c>
      <c r="F2199" s="2" t="s">
        <v>1058</v>
      </c>
      <c r="G2199" s="4">
        <v>205031001103</v>
      </c>
      <c r="H2199" s="2" t="s">
        <v>1103</v>
      </c>
      <c r="I2199" s="2" t="s">
        <v>1104</v>
      </c>
      <c r="J2199" s="5" t="s">
        <v>535</v>
      </c>
      <c r="K2199" s="5">
        <v>1</v>
      </c>
      <c r="L2199" s="80">
        <v>20</v>
      </c>
      <c r="M2199" s="8">
        <f t="shared" si="68"/>
        <v>4</v>
      </c>
      <c r="N2199" s="80">
        <v>50</v>
      </c>
      <c r="O2199" s="11">
        <f t="shared" si="69"/>
        <v>74</v>
      </c>
    </row>
    <row r="2200" spans="1:15" x14ac:dyDescent="0.35">
      <c r="A2200" s="2" t="s">
        <v>390</v>
      </c>
      <c r="B2200" s="2" t="s">
        <v>520</v>
      </c>
      <c r="C2200" s="1">
        <v>5031</v>
      </c>
      <c r="D2200" s="1" t="s">
        <v>1057</v>
      </c>
      <c r="E2200" s="4">
        <v>105031000056</v>
      </c>
      <c r="F2200" s="2" t="s">
        <v>1066</v>
      </c>
      <c r="G2200" s="4">
        <v>205031001120</v>
      </c>
      <c r="H2200" s="2" t="s">
        <v>1105</v>
      </c>
      <c r="I2200" s="2" t="s">
        <v>1106</v>
      </c>
      <c r="J2200" s="5" t="s">
        <v>535</v>
      </c>
      <c r="K2200" s="5">
        <v>1</v>
      </c>
      <c r="L2200" s="80">
        <v>20</v>
      </c>
      <c r="M2200" s="8">
        <f t="shared" si="68"/>
        <v>4</v>
      </c>
      <c r="N2200" s="80">
        <v>50</v>
      </c>
      <c r="O2200" s="11">
        <f t="shared" si="69"/>
        <v>74</v>
      </c>
    </row>
    <row r="2201" spans="1:15" x14ac:dyDescent="0.35">
      <c r="A2201" s="2" t="s">
        <v>390</v>
      </c>
      <c r="B2201" s="2" t="s">
        <v>520</v>
      </c>
      <c r="C2201" s="1">
        <v>5031</v>
      </c>
      <c r="D2201" s="1" t="s">
        <v>1057</v>
      </c>
      <c r="E2201" s="4">
        <v>205031010412</v>
      </c>
      <c r="F2201" s="2" t="s">
        <v>1107</v>
      </c>
      <c r="G2201" s="4">
        <v>205031001146</v>
      </c>
      <c r="H2201" s="2" t="s">
        <v>1108</v>
      </c>
      <c r="I2201" s="2" t="s">
        <v>1109</v>
      </c>
      <c r="J2201" s="5" t="s">
        <v>535</v>
      </c>
      <c r="K2201" s="5">
        <v>1</v>
      </c>
      <c r="L2201" s="80">
        <v>20</v>
      </c>
      <c r="M2201" s="8">
        <f t="shared" si="68"/>
        <v>4</v>
      </c>
      <c r="N2201" s="80">
        <v>50</v>
      </c>
      <c r="O2201" s="11">
        <f t="shared" si="69"/>
        <v>74</v>
      </c>
    </row>
    <row r="2202" spans="1:15" x14ac:dyDescent="0.35">
      <c r="A2202" s="2" t="s">
        <v>390</v>
      </c>
      <c r="B2202" s="2" t="s">
        <v>520</v>
      </c>
      <c r="C2202" s="1">
        <v>5031</v>
      </c>
      <c r="D2202" s="1" t="s">
        <v>1057</v>
      </c>
      <c r="E2202" s="4">
        <v>205031000191</v>
      </c>
      <c r="F2202" s="2" t="s">
        <v>1058</v>
      </c>
      <c r="G2202" s="4">
        <v>205031001154</v>
      </c>
      <c r="H2202" s="2" t="s">
        <v>1110</v>
      </c>
      <c r="I2202" s="2" t="s">
        <v>1111</v>
      </c>
      <c r="J2202" s="5" t="s">
        <v>535</v>
      </c>
      <c r="K2202" s="5">
        <v>1</v>
      </c>
      <c r="L2202" s="80">
        <v>20</v>
      </c>
      <c r="M2202" s="8">
        <f t="shared" si="68"/>
        <v>4</v>
      </c>
      <c r="N2202" s="80">
        <v>50</v>
      </c>
      <c r="O2202" s="11">
        <f t="shared" si="69"/>
        <v>74</v>
      </c>
    </row>
    <row r="2203" spans="1:15" x14ac:dyDescent="0.35">
      <c r="A2203" s="2" t="s">
        <v>390</v>
      </c>
      <c r="B2203" s="2" t="s">
        <v>520</v>
      </c>
      <c r="C2203" s="1">
        <v>5031</v>
      </c>
      <c r="D2203" s="1" t="s">
        <v>1057</v>
      </c>
      <c r="E2203" s="4">
        <v>205031010412</v>
      </c>
      <c r="F2203" s="2" t="s">
        <v>1107</v>
      </c>
      <c r="G2203" s="4">
        <v>205031001162</v>
      </c>
      <c r="H2203" s="2" t="s">
        <v>1112</v>
      </c>
      <c r="I2203" s="2" t="s">
        <v>1113</v>
      </c>
      <c r="J2203" s="5" t="s">
        <v>535</v>
      </c>
      <c r="K2203" s="5">
        <v>1</v>
      </c>
      <c r="L2203" s="80">
        <v>20</v>
      </c>
      <c r="M2203" s="8">
        <f t="shared" si="68"/>
        <v>4</v>
      </c>
      <c r="N2203" s="80">
        <v>50</v>
      </c>
      <c r="O2203" s="11">
        <f t="shared" si="69"/>
        <v>74</v>
      </c>
    </row>
    <row r="2204" spans="1:15" x14ac:dyDescent="0.35">
      <c r="A2204" s="2" t="s">
        <v>390</v>
      </c>
      <c r="B2204" s="2" t="s">
        <v>520</v>
      </c>
      <c r="C2204" s="1">
        <v>5031</v>
      </c>
      <c r="D2204" s="1" t="s">
        <v>1057</v>
      </c>
      <c r="E2204" s="4">
        <v>205031010412</v>
      </c>
      <c r="F2204" s="2" t="s">
        <v>1107</v>
      </c>
      <c r="G2204" s="4">
        <v>205031001171</v>
      </c>
      <c r="H2204" s="2" t="s">
        <v>1114</v>
      </c>
      <c r="I2204" s="2" t="s">
        <v>1115</v>
      </c>
      <c r="J2204" s="5" t="s">
        <v>535</v>
      </c>
      <c r="K2204" s="5">
        <v>1</v>
      </c>
      <c r="L2204" s="80">
        <v>20</v>
      </c>
      <c r="M2204" s="8">
        <f t="shared" si="68"/>
        <v>4</v>
      </c>
      <c r="N2204" s="80">
        <v>50</v>
      </c>
      <c r="O2204" s="11">
        <f t="shared" si="69"/>
        <v>74</v>
      </c>
    </row>
    <row r="2205" spans="1:15" x14ac:dyDescent="0.35">
      <c r="A2205" s="2" t="s">
        <v>390</v>
      </c>
      <c r="B2205" s="2" t="s">
        <v>520</v>
      </c>
      <c r="C2205" s="1">
        <v>5031</v>
      </c>
      <c r="D2205" s="1" t="s">
        <v>1057</v>
      </c>
      <c r="E2205" s="4">
        <v>205031010412</v>
      </c>
      <c r="F2205" s="2" t="s">
        <v>1107</v>
      </c>
      <c r="G2205" s="4">
        <v>205031001189</v>
      </c>
      <c r="H2205" s="2" t="s">
        <v>1116</v>
      </c>
      <c r="I2205" s="2" t="s">
        <v>1117</v>
      </c>
      <c r="J2205" s="5" t="s">
        <v>535</v>
      </c>
      <c r="K2205" s="5">
        <v>1</v>
      </c>
      <c r="L2205" s="80">
        <v>20</v>
      </c>
      <c r="M2205" s="8">
        <f t="shared" si="68"/>
        <v>4</v>
      </c>
      <c r="N2205" s="80">
        <v>50</v>
      </c>
      <c r="O2205" s="11">
        <f t="shared" si="69"/>
        <v>74</v>
      </c>
    </row>
    <row r="2206" spans="1:15" x14ac:dyDescent="0.35">
      <c r="A2206" s="2" t="s">
        <v>390</v>
      </c>
      <c r="B2206" s="2" t="s">
        <v>520</v>
      </c>
      <c r="C2206" s="1">
        <v>5031</v>
      </c>
      <c r="D2206" s="1" t="s">
        <v>1057</v>
      </c>
      <c r="E2206" s="4">
        <v>105031001516</v>
      </c>
      <c r="F2206" s="2" t="s">
        <v>1081</v>
      </c>
      <c r="G2206" s="4">
        <v>205031001201</v>
      </c>
      <c r="H2206" s="2" t="s">
        <v>1118</v>
      </c>
      <c r="I2206" s="2" t="s">
        <v>1119</v>
      </c>
      <c r="J2206" s="5" t="s">
        <v>535</v>
      </c>
      <c r="K2206" s="5">
        <v>1</v>
      </c>
      <c r="L2206" s="80">
        <v>20</v>
      </c>
      <c r="M2206" s="8">
        <f t="shared" si="68"/>
        <v>4</v>
      </c>
      <c r="N2206" s="80">
        <v>50</v>
      </c>
      <c r="O2206" s="11">
        <f t="shared" si="69"/>
        <v>74</v>
      </c>
    </row>
    <row r="2207" spans="1:15" x14ac:dyDescent="0.35">
      <c r="A2207" s="2" t="s">
        <v>390</v>
      </c>
      <c r="B2207" s="2" t="s">
        <v>520</v>
      </c>
      <c r="C2207" s="1">
        <v>5031</v>
      </c>
      <c r="D2207" s="1" t="s">
        <v>1057</v>
      </c>
      <c r="E2207" s="4">
        <v>205031001278</v>
      </c>
      <c r="F2207" s="2" t="s">
        <v>1096</v>
      </c>
      <c r="G2207" s="4">
        <v>205031001219</v>
      </c>
      <c r="H2207" s="2" t="s">
        <v>1120</v>
      </c>
      <c r="I2207" s="2" t="s">
        <v>1121</v>
      </c>
      <c r="J2207" s="5" t="s">
        <v>535</v>
      </c>
      <c r="K2207" s="5">
        <v>1</v>
      </c>
      <c r="L2207" s="80">
        <v>20</v>
      </c>
      <c r="M2207" s="8">
        <f t="shared" si="68"/>
        <v>4</v>
      </c>
      <c r="N2207" s="80">
        <v>50</v>
      </c>
      <c r="O2207" s="11">
        <f t="shared" si="69"/>
        <v>74</v>
      </c>
    </row>
    <row r="2208" spans="1:15" x14ac:dyDescent="0.35">
      <c r="A2208" s="2" t="s">
        <v>390</v>
      </c>
      <c r="B2208" s="2" t="s">
        <v>520</v>
      </c>
      <c r="C2208" s="1">
        <v>5031</v>
      </c>
      <c r="D2208" s="1" t="s">
        <v>1057</v>
      </c>
      <c r="E2208" s="4">
        <v>105031001516</v>
      </c>
      <c r="F2208" s="2" t="s">
        <v>1081</v>
      </c>
      <c r="G2208" s="4">
        <v>205031001235</v>
      </c>
      <c r="H2208" s="2" t="s">
        <v>1122</v>
      </c>
      <c r="I2208" s="2" t="s">
        <v>1123</v>
      </c>
      <c r="J2208" s="5" t="s">
        <v>535</v>
      </c>
      <c r="K2208" s="5">
        <v>1</v>
      </c>
      <c r="L2208" s="80">
        <v>20</v>
      </c>
      <c r="M2208" s="8">
        <f t="shared" si="68"/>
        <v>4</v>
      </c>
      <c r="N2208" s="80">
        <v>50</v>
      </c>
      <c r="O2208" s="11">
        <f t="shared" si="69"/>
        <v>74</v>
      </c>
    </row>
    <row r="2209" spans="1:15" x14ac:dyDescent="0.35">
      <c r="A2209" s="2" t="s">
        <v>390</v>
      </c>
      <c r="B2209" s="2" t="s">
        <v>520</v>
      </c>
      <c r="C2209" s="1">
        <v>5031</v>
      </c>
      <c r="D2209" s="1" t="s">
        <v>1057</v>
      </c>
      <c r="E2209" s="4">
        <v>205031001278</v>
      </c>
      <c r="F2209" s="2" t="s">
        <v>1096</v>
      </c>
      <c r="G2209" s="4">
        <v>205031001278</v>
      </c>
      <c r="H2209" s="2" t="s">
        <v>1096</v>
      </c>
      <c r="I2209" s="2" t="s">
        <v>1124</v>
      </c>
      <c r="J2209" s="5" t="s">
        <v>535</v>
      </c>
      <c r="K2209" s="5">
        <v>1</v>
      </c>
      <c r="L2209" s="80">
        <v>20</v>
      </c>
      <c r="M2209" s="8">
        <f t="shared" si="68"/>
        <v>4</v>
      </c>
      <c r="N2209" s="80">
        <v>50</v>
      </c>
      <c r="O2209" s="11">
        <f t="shared" si="69"/>
        <v>74</v>
      </c>
    </row>
    <row r="2210" spans="1:15" x14ac:dyDescent="0.35">
      <c r="A2210" s="2" t="s">
        <v>390</v>
      </c>
      <c r="B2210" s="2" t="s">
        <v>520</v>
      </c>
      <c r="C2210" s="1">
        <v>5031</v>
      </c>
      <c r="D2210" s="1" t="s">
        <v>1057</v>
      </c>
      <c r="E2210" s="4">
        <v>205031001278</v>
      </c>
      <c r="F2210" s="2" t="s">
        <v>1096</v>
      </c>
      <c r="G2210" s="4">
        <v>205031001286</v>
      </c>
      <c r="H2210" s="2" t="s">
        <v>1125</v>
      </c>
      <c r="I2210" s="2" t="s">
        <v>1126</v>
      </c>
      <c r="J2210" s="5" t="s">
        <v>535</v>
      </c>
      <c r="K2210" s="5">
        <v>1</v>
      </c>
      <c r="L2210" s="80">
        <v>20</v>
      </c>
      <c r="M2210" s="8">
        <f t="shared" si="68"/>
        <v>4</v>
      </c>
      <c r="N2210" s="80">
        <v>50</v>
      </c>
      <c r="O2210" s="11">
        <f t="shared" si="69"/>
        <v>74</v>
      </c>
    </row>
    <row r="2211" spans="1:15" x14ac:dyDescent="0.35">
      <c r="A2211" s="2" t="s">
        <v>390</v>
      </c>
      <c r="B2211" s="2" t="s">
        <v>520</v>
      </c>
      <c r="C2211" s="1">
        <v>5031</v>
      </c>
      <c r="D2211" s="1" t="s">
        <v>1057</v>
      </c>
      <c r="E2211" s="4">
        <v>105031001583</v>
      </c>
      <c r="F2211" s="2" t="s">
        <v>1063</v>
      </c>
      <c r="G2211" s="4">
        <v>205031001316</v>
      </c>
      <c r="H2211" s="2" t="s">
        <v>1127</v>
      </c>
      <c r="I2211" s="2" t="s">
        <v>1128</v>
      </c>
      <c r="J2211" s="5" t="s">
        <v>535</v>
      </c>
      <c r="K2211" s="5">
        <v>1</v>
      </c>
      <c r="L2211" s="80">
        <v>20</v>
      </c>
      <c r="M2211" s="8">
        <f t="shared" si="68"/>
        <v>4</v>
      </c>
      <c r="N2211" s="80">
        <v>50</v>
      </c>
      <c r="O2211" s="11">
        <f t="shared" si="69"/>
        <v>74</v>
      </c>
    </row>
    <row r="2212" spans="1:15" x14ac:dyDescent="0.35">
      <c r="A2212" s="2" t="s">
        <v>390</v>
      </c>
      <c r="B2212" s="2" t="s">
        <v>520</v>
      </c>
      <c r="C2212" s="1">
        <v>5031</v>
      </c>
      <c r="D2212" s="1" t="s">
        <v>1057</v>
      </c>
      <c r="E2212" s="4">
        <v>205031010412</v>
      </c>
      <c r="F2212" s="2" t="s">
        <v>1107</v>
      </c>
      <c r="G2212" s="4">
        <v>205031001324</v>
      </c>
      <c r="H2212" s="2" t="s">
        <v>1129</v>
      </c>
      <c r="I2212" s="2" t="s">
        <v>1130</v>
      </c>
      <c r="J2212" s="5" t="s">
        <v>535</v>
      </c>
      <c r="K2212" s="5">
        <v>1</v>
      </c>
      <c r="L2212" s="80">
        <v>20</v>
      </c>
      <c r="M2212" s="8">
        <f t="shared" si="68"/>
        <v>4</v>
      </c>
      <c r="N2212" s="80">
        <v>50</v>
      </c>
      <c r="O2212" s="11">
        <f t="shared" si="69"/>
        <v>74</v>
      </c>
    </row>
    <row r="2213" spans="1:15" x14ac:dyDescent="0.35">
      <c r="A2213" s="2" t="s">
        <v>390</v>
      </c>
      <c r="B2213" s="2" t="s">
        <v>520</v>
      </c>
      <c r="C2213" s="1">
        <v>5031</v>
      </c>
      <c r="D2213" s="1" t="s">
        <v>1057</v>
      </c>
      <c r="E2213" s="4">
        <v>205031010412</v>
      </c>
      <c r="F2213" s="2" t="s">
        <v>1107</v>
      </c>
      <c r="G2213" s="4">
        <v>205031001341</v>
      </c>
      <c r="H2213" s="2" t="s">
        <v>1131</v>
      </c>
      <c r="I2213" s="2" t="s">
        <v>1132</v>
      </c>
      <c r="J2213" s="5" t="s">
        <v>535</v>
      </c>
      <c r="K2213" s="5">
        <v>1</v>
      </c>
      <c r="L2213" s="80">
        <v>20</v>
      </c>
      <c r="M2213" s="8">
        <f t="shared" si="68"/>
        <v>4</v>
      </c>
      <c r="N2213" s="80">
        <v>50</v>
      </c>
      <c r="O2213" s="11">
        <f t="shared" si="69"/>
        <v>74</v>
      </c>
    </row>
    <row r="2214" spans="1:15" x14ac:dyDescent="0.35">
      <c r="A2214" s="2" t="s">
        <v>390</v>
      </c>
      <c r="B2214" s="2" t="s">
        <v>520</v>
      </c>
      <c r="C2214" s="1">
        <v>5031</v>
      </c>
      <c r="D2214" s="1" t="s">
        <v>1057</v>
      </c>
      <c r="E2214" s="4">
        <v>105031001516</v>
      </c>
      <c r="F2214" s="2" t="s">
        <v>1081</v>
      </c>
      <c r="G2214" s="4">
        <v>205031001367</v>
      </c>
      <c r="H2214" s="2" t="s">
        <v>1133</v>
      </c>
      <c r="I2214" s="2" t="s">
        <v>1134</v>
      </c>
      <c r="J2214" s="5" t="s">
        <v>535</v>
      </c>
      <c r="K2214" s="5">
        <v>1</v>
      </c>
      <c r="L2214" s="80">
        <v>20</v>
      </c>
      <c r="M2214" s="8">
        <f t="shared" si="68"/>
        <v>4</v>
      </c>
      <c r="N2214" s="80">
        <v>50</v>
      </c>
      <c r="O2214" s="11">
        <f t="shared" si="69"/>
        <v>74</v>
      </c>
    </row>
    <row r="2215" spans="1:15" x14ac:dyDescent="0.35">
      <c r="A2215" s="2" t="s">
        <v>390</v>
      </c>
      <c r="B2215" s="2" t="s">
        <v>520</v>
      </c>
      <c r="C2215" s="1">
        <v>5031</v>
      </c>
      <c r="D2215" s="1" t="s">
        <v>1057</v>
      </c>
      <c r="E2215" s="4">
        <v>205031001278</v>
      </c>
      <c r="F2215" s="2" t="s">
        <v>1096</v>
      </c>
      <c r="G2215" s="4">
        <v>205031001375</v>
      </c>
      <c r="H2215" s="2" t="s">
        <v>1135</v>
      </c>
      <c r="I2215" s="2" t="s">
        <v>1136</v>
      </c>
      <c r="J2215" s="5" t="s">
        <v>535</v>
      </c>
      <c r="K2215" s="5">
        <v>1</v>
      </c>
      <c r="L2215" s="80">
        <v>20</v>
      </c>
      <c r="M2215" s="8">
        <f t="shared" si="68"/>
        <v>4</v>
      </c>
      <c r="N2215" s="80">
        <v>50</v>
      </c>
      <c r="O2215" s="11">
        <f t="shared" si="69"/>
        <v>74</v>
      </c>
    </row>
    <row r="2216" spans="1:15" x14ac:dyDescent="0.35">
      <c r="A2216" s="2" t="s">
        <v>390</v>
      </c>
      <c r="B2216" s="2" t="s">
        <v>520</v>
      </c>
      <c r="C2216" s="1">
        <v>5031</v>
      </c>
      <c r="D2216" s="1" t="s">
        <v>1057</v>
      </c>
      <c r="E2216" s="4">
        <v>105031000056</v>
      </c>
      <c r="F2216" s="2" t="s">
        <v>1066</v>
      </c>
      <c r="G2216" s="4">
        <v>205031001391</v>
      </c>
      <c r="H2216" s="2" t="s">
        <v>1137</v>
      </c>
      <c r="I2216" s="2" t="s">
        <v>1138</v>
      </c>
      <c r="J2216" s="5" t="s">
        <v>535</v>
      </c>
      <c r="K2216" s="5">
        <v>1</v>
      </c>
      <c r="L2216" s="80">
        <v>20</v>
      </c>
      <c r="M2216" s="8">
        <f t="shared" si="68"/>
        <v>4</v>
      </c>
      <c r="N2216" s="80">
        <v>50</v>
      </c>
      <c r="O2216" s="11">
        <f t="shared" si="69"/>
        <v>74</v>
      </c>
    </row>
    <row r="2217" spans="1:15" x14ac:dyDescent="0.35">
      <c r="A2217" s="2" t="s">
        <v>390</v>
      </c>
      <c r="B2217" s="2" t="s">
        <v>520</v>
      </c>
      <c r="C2217" s="1">
        <v>5031</v>
      </c>
      <c r="D2217" s="1" t="s">
        <v>1057</v>
      </c>
      <c r="E2217" s="4">
        <v>205031010412</v>
      </c>
      <c r="F2217" s="2" t="s">
        <v>1107</v>
      </c>
      <c r="G2217" s="4">
        <v>205031001413</v>
      </c>
      <c r="H2217" s="2" t="s">
        <v>1139</v>
      </c>
      <c r="I2217" s="2" t="s">
        <v>1140</v>
      </c>
      <c r="J2217" s="5" t="s">
        <v>535</v>
      </c>
      <c r="K2217" s="5">
        <v>1</v>
      </c>
      <c r="L2217" s="80">
        <v>20</v>
      </c>
      <c r="M2217" s="8">
        <f t="shared" si="68"/>
        <v>4</v>
      </c>
      <c r="N2217" s="80">
        <v>50</v>
      </c>
      <c r="O2217" s="11">
        <f t="shared" si="69"/>
        <v>74</v>
      </c>
    </row>
    <row r="2218" spans="1:15" x14ac:dyDescent="0.35">
      <c r="A2218" s="2" t="s">
        <v>390</v>
      </c>
      <c r="B2218" s="2" t="s">
        <v>520</v>
      </c>
      <c r="C2218" s="1">
        <v>5031</v>
      </c>
      <c r="D2218" s="1" t="s">
        <v>1057</v>
      </c>
      <c r="E2218" s="4">
        <v>205031001278</v>
      </c>
      <c r="F2218" s="2" t="s">
        <v>1096</v>
      </c>
      <c r="G2218" s="4">
        <v>205031001421</v>
      </c>
      <c r="H2218" s="2" t="s">
        <v>1141</v>
      </c>
      <c r="I2218" s="2" t="s">
        <v>1142</v>
      </c>
      <c r="J2218" s="5" t="s">
        <v>535</v>
      </c>
      <c r="K2218" s="5">
        <v>1</v>
      </c>
      <c r="L2218" s="80">
        <v>20</v>
      </c>
      <c r="M2218" s="8">
        <f t="shared" si="68"/>
        <v>4</v>
      </c>
      <c r="N2218" s="80">
        <v>50</v>
      </c>
      <c r="O2218" s="11">
        <f t="shared" si="69"/>
        <v>74</v>
      </c>
    </row>
    <row r="2219" spans="1:15" x14ac:dyDescent="0.35">
      <c r="A2219" s="2" t="s">
        <v>390</v>
      </c>
      <c r="B2219" s="2" t="s">
        <v>520</v>
      </c>
      <c r="C2219" s="1">
        <v>5031</v>
      </c>
      <c r="D2219" s="1" t="s">
        <v>1057</v>
      </c>
      <c r="E2219" s="4">
        <v>105031001583</v>
      </c>
      <c r="F2219" s="2" t="s">
        <v>1063</v>
      </c>
      <c r="G2219" s="4">
        <v>205031001481</v>
      </c>
      <c r="H2219" s="2" t="s">
        <v>1143</v>
      </c>
      <c r="I2219" s="2" t="s">
        <v>1144</v>
      </c>
      <c r="J2219" s="5" t="s">
        <v>535</v>
      </c>
      <c r="K2219" s="5">
        <v>1</v>
      </c>
      <c r="L2219" s="80">
        <v>20</v>
      </c>
      <c r="M2219" s="8">
        <f t="shared" si="68"/>
        <v>4</v>
      </c>
      <c r="N2219" s="80">
        <v>50</v>
      </c>
      <c r="O2219" s="11">
        <f t="shared" si="69"/>
        <v>74</v>
      </c>
    </row>
    <row r="2220" spans="1:15" x14ac:dyDescent="0.35">
      <c r="A2220" s="2" t="s">
        <v>390</v>
      </c>
      <c r="B2220" s="2" t="s">
        <v>520</v>
      </c>
      <c r="C2220" s="1">
        <v>5031</v>
      </c>
      <c r="D2220" s="1" t="s">
        <v>1057</v>
      </c>
      <c r="E2220" s="4">
        <v>205031000191</v>
      </c>
      <c r="F2220" s="2" t="s">
        <v>1058</v>
      </c>
      <c r="G2220" s="4">
        <v>205031001502</v>
      </c>
      <c r="H2220" s="2" t="s">
        <v>1145</v>
      </c>
      <c r="I2220" s="2" t="s">
        <v>1146</v>
      </c>
      <c r="J2220" s="5" t="s">
        <v>535</v>
      </c>
      <c r="K2220" s="5">
        <v>1</v>
      </c>
      <c r="L2220" s="80">
        <v>20</v>
      </c>
      <c r="M2220" s="8">
        <f t="shared" si="68"/>
        <v>4</v>
      </c>
      <c r="N2220" s="80">
        <v>50</v>
      </c>
      <c r="O2220" s="11">
        <f t="shared" si="69"/>
        <v>74</v>
      </c>
    </row>
    <row r="2221" spans="1:15" x14ac:dyDescent="0.35">
      <c r="A2221" s="2" t="s">
        <v>390</v>
      </c>
      <c r="B2221" s="2" t="s">
        <v>520</v>
      </c>
      <c r="C2221" s="1">
        <v>5031</v>
      </c>
      <c r="D2221" s="1" t="s">
        <v>1057</v>
      </c>
      <c r="E2221" s="4">
        <v>205031010412</v>
      </c>
      <c r="F2221" s="2" t="s">
        <v>1107</v>
      </c>
      <c r="G2221" s="4">
        <v>205031001553</v>
      </c>
      <c r="H2221" s="2" t="s">
        <v>1147</v>
      </c>
      <c r="I2221" s="2" t="s">
        <v>1148</v>
      </c>
      <c r="J2221" s="5" t="s">
        <v>535</v>
      </c>
      <c r="K2221" s="5">
        <v>1</v>
      </c>
      <c r="L2221" s="80">
        <v>20</v>
      </c>
      <c r="M2221" s="8">
        <f t="shared" si="68"/>
        <v>4</v>
      </c>
      <c r="N2221" s="80">
        <v>50</v>
      </c>
      <c r="O2221" s="11">
        <f t="shared" si="69"/>
        <v>74</v>
      </c>
    </row>
    <row r="2222" spans="1:15" x14ac:dyDescent="0.35">
      <c r="A2222" s="2" t="s">
        <v>390</v>
      </c>
      <c r="B2222" s="2" t="s">
        <v>520</v>
      </c>
      <c r="C2222" s="1">
        <v>5031</v>
      </c>
      <c r="D2222" s="1" t="s">
        <v>1057</v>
      </c>
      <c r="E2222" s="4">
        <v>105031001583</v>
      </c>
      <c r="F2222" s="2" t="s">
        <v>1063</v>
      </c>
      <c r="G2222" s="4">
        <v>205031010340</v>
      </c>
      <c r="H2222" s="2" t="s">
        <v>1149</v>
      </c>
      <c r="I2222" s="2" t="s">
        <v>1150</v>
      </c>
      <c r="J2222" s="5" t="s">
        <v>535</v>
      </c>
      <c r="K2222" s="5">
        <v>1</v>
      </c>
      <c r="L2222" s="80">
        <v>20</v>
      </c>
      <c r="M2222" s="8">
        <f t="shared" si="68"/>
        <v>4</v>
      </c>
      <c r="N2222" s="80">
        <v>50</v>
      </c>
      <c r="O2222" s="11">
        <f t="shared" si="69"/>
        <v>74</v>
      </c>
    </row>
    <row r="2223" spans="1:15" x14ac:dyDescent="0.35">
      <c r="A2223" s="2" t="s">
        <v>390</v>
      </c>
      <c r="B2223" s="2" t="s">
        <v>520</v>
      </c>
      <c r="C2223" s="1">
        <v>5031</v>
      </c>
      <c r="D2223" s="1" t="s">
        <v>1057</v>
      </c>
      <c r="E2223" s="4">
        <v>105031001583</v>
      </c>
      <c r="F2223" s="2" t="s">
        <v>1063</v>
      </c>
      <c r="G2223" s="4">
        <v>205031010404</v>
      </c>
      <c r="H2223" s="2" t="s">
        <v>1151</v>
      </c>
      <c r="I2223" s="2" t="s">
        <v>1152</v>
      </c>
      <c r="J2223" s="5" t="s">
        <v>535</v>
      </c>
      <c r="K2223" s="5">
        <v>1</v>
      </c>
      <c r="L2223" s="80">
        <v>20</v>
      </c>
      <c r="M2223" s="8">
        <f t="shared" si="68"/>
        <v>4</v>
      </c>
      <c r="N2223" s="80">
        <v>50</v>
      </c>
      <c r="O2223" s="11">
        <f t="shared" si="69"/>
        <v>74</v>
      </c>
    </row>
    <row r="2224" spans="1:15" x14ac:dyDescent="0.35">
      <c r="A2224" s="2" t="s">
        <v>390</v>
      </c>
      <c r="B2224" s="2" t="s">
        <v>520</v>
      </c>
      <c r="C2224" s="1">
        <v>5031</v>
      </c>
      <c r="D2224" s="1" t="s">
        <v>1057</v>
      </c>
      <c r="E2224" s="4">
        <v>205031010412</v>
      </c>
      <c r="F2224" s="2" t="s">
        <v>1107</v>
      </c>
      <c r="G2224" s="4">
        <v>205031010412</v>
      </c>
      <c r="H2224" s="2" t="s">
        <v>1107</v>
      </c>
      <c r="I2224" s="2" t="s">
        <v>1153</v>
      </c>
      <c r="J2224" s="5" t="s">
        <v>535</v>
      </c>
      <c r="K2224" s="5">
        <v>1</v>
      </c>
      <c r="L2224" s="80">
        <v>20</v>
      </c>
      <c r="M2224" s="8">
        <f t="shared" si="68"/>
        <v>4</v>
      </c>
      <c r="N2224" s="80">
        <v>50</v>
      </c>
      <c r="O2224" s="11">
        <f t="shared" si="69"/>
        <v>74</v>
      </c>
    </row>
    <row r="2225" spans="1:15" x14ac:dyDescent="0.35">
      <c r="A2225" s="2" t="s">
        <v>390</v>
      </c>
      <c r="B2225" s="2" t="s">
        <v>520</v>
      </c>
      <c r="C2225" s="1">
        <v>5031</v>
      </c>
      <c r="D2225" s="1" t="s">
        <v>1057</v>
      </c>
      <c r="E2225" s="4">
        <v>205031001278</v>
      </c>
      <c r="F2225" s="2" t="s">
        <v>1096</v>
      </c>
      <c r="G2225" s="4">
        <v>205031010480</v>
      </c>
      <c r="H2225" s="2" t="s">
        <v>1154</v>
      </c>
      <c r="I2225" s="2" t="s">
        <v>1155</v>
      </c>
      <c r="J2225" s="5" t="s">
        <v>535</v>
      </c>
      <c r="K2225" s="5">
        <v>1</v>
      </c>
      <c r="L2225" s="80">
        <v>20</v>
      </c>
      <c r="M2225" s="8">
        <f t="shared" si="68"/>
        <v>4</v>
      </c>
      <c r="N2225" s="80">
        <v>50</v>
      </c>
      <c r="O2225" s="11">
        <f t="shared" si="69"/>
        <v>74</v>
      </c>
    </row>
    <row r="2226" spans="1:15" x14ac:dyDescent="0.35">
      <c r="A2226" s="2" t="s">
        <v>390</v>
      </c>
      <c r="B2226" s="2" t="s">
        <v>520</v>
      </c>
      <c r="C2226" s="1">
        <v>5031</v>
      </c>
      <c r="D2226" s="1" t="s">
        <v>1057</v>
      </c>
      <c r="E2226" s="4">
        <v>105031000056</v>
      </c>
      <c r="F2226" s="2" t="s">
        <v>1066</v>
      </c>
      <c r="G2226" s="4">
        <v>205031010498</v>
      </c>
      <c r="H2226" s="2" t="s">
        <v>1156</v>
      </c>
      <c r="I2226" s="2" t="s">
        <v>1157</v>
      </c>
      <c r="J2226" s="5" t="s">
        <v>535</v>
      </c>
      <c r="K2226" s="5">
        <v>1</v>
      </c>
      <c r="L2226" s="80">
        <v>20</v>
      </c>
      <c r="M2226" s="8">
        <f t="shared" si="68"/>
        <v>4</v>
      </c>
      <c r="N2226" s="80">
        <v>50</v>
      </c>
      <c r="O2226" s="11">
        <f t="shared" si="69"/>
        <v>74</v>
      </c>
    </row>
    <row r="2227" spans="1:15" x14ac:dyDescent="0.35">
      <c r="A2227" s="2" t="s">
        <v>390</v>
      </c>
      <c r="B2227" s="2" t="s">
        <v>520</v>
      </c>
      <c r="C2227" s="1">
        <v>5031</v>
      </c>
      <c r="D2227" s="1" t="s">
        <v>1057</v>
      </c>
      <c r="E2227" s="4">
        <v>105031001583</v>
      </c>
      <c r="F2227" s="2" t="s">
        <v>1063</v>
      </c>
      <c r="G2227" s="4">
        <v>205031010501</v>
      </c>
      <c r="H2227" s="2" t="s">
        <v>1158</v>
      </c>
      <c r="I2227" s="2" t="s">
        <v>1159</v>
      </c>
      <c r="J2227" s="5" t="s">
        <v>535</v>
      </c>
      <c r="K2227" s="5">
        <v>1</v>
      </c>
      <c r="L2227" s="80">
        <v>20</v>
      </c>
      <c r="M2227" s="8">
        <f t="shared" si="68"/>
        <v>4</v>
      </c>
      <c r="N2227" s="80">
        <v>50</v>
      </c>
      <c r="O2227" s="11">
        <f t="shared" si="69"/>
        <v>74</v>
      </c>
    </row>
    <row r="2228" spans="1:15" x14ac:dyDescent="0.35">
      <c r="A2228" s="2" t="s">
        <v>390</v>
      </c>
      <c r="B2228" s="2" t="s">
        <v>520</v>
      </c>
      <c r="C2228" s="1">
        <v>5031</v>
      </c>
      <c r="D2228" s="1" t="s">
        <v>1057</v>
      </c>
      <c r="E2228" s="4">
        <v>105031001583</v>
      </c>
      <c r="F2228" s="2" t="s">
        <v>1063</v>
      </c>
      <c r="G2228" s="4">
        <v>205031010510</v>
      </c>
      <c r="H2228" s="2" t="s">
        <v>1160</v>
      </c>
      <c r="I2228" s="2" t="s">
        <v>1161</v>
      </c>
      <c r="J2228" s="5" t="s">
        <v>535</v>
      </c>
      <c r="K2228" s="5">
        <v>1</v>
      </c>
      <c r="L2228" s="80">
        <v>20</v>
      </c>
      <c r="M2228" s="8">
        <f t="shared" si="68"/>
        <v>4</v>
      </c>
      <c r="N2228" s="80">
        <v>50</v>
      </c>
      <c r="O2228" s="11">
        <f t="shared" si="69"/>
        <v>74</v>
      </c>
    </row>
    <row r="2229" spans="1:15" x14ac:dyDescent="0.35">
      <c r="A2229" s="2" t="s">
        <v>390</v>
      </c>
      <c r="B2229" s="2" t="s">
        <v>520</v>
      </c>
      <c r="C2229" s="1">
        <v>5031</v>
      </c>
      <c r="D2229" s="1" t="s">
        <v>1057</v>
      </c>
      <c r="E2229" s="4">
        <v>205031010412</v>
      </c>
      <c r="F2229" s="2" t="s">
        <v>1107</v>
      </c>
      <c r="G2229" s="4">
        <v>205031010528</v>
      </c>
      <c r="H2229" s="2" t="s">
        <v>1162</v>
      </c>
      <c r="I2229" s="2" t="s">
        <v>1163</v>
      </c>
      <c r="J2229" s="5" t="s">
        <v>535</v>
      </c>
      <c r="K2229" s="5">
        <v>1</v>
      </c>
      <c r="L2229" s="80">
        <v>20</v>
      </c>
      <c r="M2229" s="8">
        <f t="shared" si="68"/>
        <v>4</v>
      </c>
      <c r="N2229" s="80">
        <v>50</v>
      </c>
      <c r="O2229" s="11">
        <f t="shared" si="69"/>
        <v>74</v>
      </c>
    </row>
    <row r="2230" spans="1:15" x14ac:dyDescent="0.35">
      <c r="A2230" s="2" t="s">
        <v>390</v>
      </c>
      <c r="B2230" s="2" t="s">
        <v>520</v>
      </c>
      <c r="C2230" s="1">
        <v>5031</v>
      </c>
      <c r="D2230" s="1" t="s">
        <v>1057</v>
      </c>
      <c r="E2230" s="4">
        <v>105031001583</v>
      </c>
      <c r="F2230" s="2" t="s">
        <v>1063</v>
      </c>
      <c r="G2230" s="4">
        <v>205031800006</v>
      </c>
      <c r="H2230" s="2" t="s">
        <v>1164</v>
      </c>
      <c r="I2230" s="2" t="s">
        <v>1165</v>
      </c>
      <c r="J2230" s="5" t="s">
        <v>535</v>
      </c>
      <c r="K2230" s="5">
        <v>1</v>
      </c>
      <c r="L2230" s="80">
        <v>20</v>
      </c>
      <c r="M2230" s="8">
        <f t="shared" si="68"/>
        <v>4</v>
      </c>
      <c r="N2230" s="80">
        <v>50</v>
      </c>
      <c r="O2230" s="11">
        <f t="shared" si="69"/>
        <v>74</v>
      </c>
    </row>
    <row r="2231" spans="1:15" x14ac:dyDescent="0.35">
      <c r="A2231" s="2" t="s">
        <v>390</v>
      </c>
      <c r="B2231" s="2" t="s">
        <v>520</v>
      </c>
      <c r="C2231" s="1">
        <v>5031</v>
      </c>
      <c r="D2231" s="1" t="s">
        <v>1057</v>
      </c>
      <c r="E2231" s="4">
        <v>105031001583</v>
      </c>
      <c r="F2231" s="2" t="s">
        <v>1063</v>
      </c>
      <c r="G2231" s="4">
        <v>205031800014</v>
      </c>
      <c r="H2231" s="2" t="s">
        <v>1166</v>
      </c>
      <c r="I2231" s="2" t="s">
        <v>1167</v>
      </c>
      <c r="J2231" s="5" t="s">
        <v>535</v>
      </c>
      <c r="K2231" s="5">
        <v>1</v>
      </c>
      <c r="L2231" s="80">
        <v>20</v>
      </c>
      <c r="M2231" s="8">
        <f t="shared" si="68"/>
        <v>4</v>
      </c>
      <c r="N2231" s="80">
        <v>50</v>
      </c>
      <c r="O2231" s="11">
        <f t="shared" si="69"/>
        <v>74</v>
      </c>
    </row>
    <row r="2232" spans="1:15" x14ac:dyDescent="0.35">
      <c r="A2232" s="2" t="s">
        <v>390</v>
      </c>
      <c r="B2232" s="2" t="s">
        <v>520</v>
      </c>
      <c r="C2232" s="1">
        <v>5040</v>
      </c>
      <c r="D2232" s="1" t="s">
        <v>1168</v>
      </c>
      <c r="E2232" s="4">
        <v>205040000357</v>
      </c>
      <c r="F2232" s="2" t="s">
        <v>1169</v>
      </c>
      <c r="G2232" s="4">
        <v>205040000071</v>
      </c>
      <c r="H2232" s="2" t="s">
        <v>1170</v>
      </c>
      <c r="I2232" s="2" t="s">
        <v>1171</v>
      </c>
      <c r="J2232" s="5" t="s">
        <v>535</v>
      </c>
      <c r="K2232" s="5">
        <v>1</v>
      </c>
      <c r="L2232" s="80">
        <v>20</v>
      </c>
      <c r="M2232" s="8">
        <f t="shared" si="68"/>
        <v>4</v>
      </c>
      <c r="N2232" s="80">
        <v>50</v>
      </c>
      <c r="O2232" s="11">
        <f t="shared" si="69"/>
        <v>74</v>
      </c>
    </row>
    <row r="2233" spans="1:15" x14ac:dyDescent="0.35">
      <c r="A2233" s="2" t="s">
        <v>390</v>
      </c>
      <c r="B2233" s="2" t="s">
        <v>520</v>
      </c>
      <c r="C2233" s="1">
        <v>5040</v>
      </c>
      <c r="D2233" s="1" t="s">
        <v>1168</v>
      </c>
      <c r="E2233" s="4">
        <v>205040000357</v>
      </c>
      <c r="F2233" s="2" t="s">
        <v>1169</v>
      </c>
      <c r="G2233" s="4">
        <v>205040000080</v>
      </c>
      <c r="H2233" s="2" t="s">
        <v>1172</v>
      </c>
      <c r="I2233" s="2" t="s">
        <v>1173</v>
      </c>
      <c r="J2233" s="5" t="s">
        <v>535</v>
      </c>
      <c r="K2233" s="5">
        <v>1</v>
      </c>
      <c r="L2233" s="80">
        <v>20</v>
      </c>
      <c r="M2233" s="8">
        <f t="shared" si="68"/>
        <v>4</v>
      </c>
      <c r="N2233" s="80">
        <v>50</v>
      </c>
      <c r="O2233" s="11">
        <f t="shared" si="69"/>
        <v>74</v>
      </c>
    </row>
    <row r="2234" spans="1:15" x14ac:dyDescent="0.35">
      <c r="A2234" s="2" t="s">
        <v>390</v>
      </c>
      <c r="B2234" s="2" t="s">
        <v>520</v>
      </c>
      <c r="C2234" s="1">
        <v>5040</v>
      </c>
      <c r="D2234" s="1" t="s">
        <v>1168</v>
      </c>
      <c r="E2234" s="4">
        <v>105040000212</v>
      </c>
      <c r="F2234" s="2" t="s">
        <v>1174</v>
      </c>
      <c r="G2234" s="4">
        <v>205040000110</v>
      </c>
      <c r="H2234" s="2" t="s">
        <v>1175</v>
      </c>
      <c r="I2234" s="2" t="s">
        <v>1176</v>
      </c>
      <c r="J2234" s="5" t="s">
        <v>535</v>
      </c>
      <c r="K2234" s="5">
        <v>1</v>
      </c>
      <c r="L2234" s="80">
        <v>20</v>
      </c>
      <c r="M2234" s="8">
        <f t="shared" si="68"/>
        <v>4</v>
      </c>
      <c r="N2234" s="80">
        <v>50</v>
      </c>
      <c r="O2234" s="11">
        <f t="shared" si="69"/>
        <v>74</v>
      </c>
    </row>
    <row r="2235" spans="1:15" x14ac:dyDescent="0.35">
      <c r="A2235" s="2" t="s">
        <v>390</v>
      </c>
      <c r="B2235" s="2" t="s">
        <v>520</v>
      </c>
      <c r="C2235" s="1">
        <v>5040</v>
      </c>
      <c r="D2235" s="1" t="s">
        <v>1168</v>
      </c>
      <c r="E2235" s="4">
        <v>205040000357</v>
      </c>
      <c r="F2235" s="2" t="s">
        <v>1169</v>
      </c>
      <c r="G2235" s="4">
        <v>205040000179</v>
      </c>
      <c r="H2235" s="2" t="s">
        <v>1177</v>
      </c>
      <c r="I2235" s="2" t="s">
        <v>1178</v>
      </c>
      <c r="J2235" s="5" t="s">
        <v>535</v>
      </c>
      <c r="K2235" s="5">
        <v>1</v>
      </c>
      <c r="L2235" s="80">
        <v>20</v>
      </c>
      <c r="M2235" s="8">
        <f t="shared" si="68"/>
        <v>4</v>
      </c>
      <c r="N2235" s="80">
        <v>50</v>
      </c>
      <c r="O2235" s="11">
        <f t="shared" si="69"/>
        <v>74</v>
      </c>
    </row>
    <row r="2236" spans="1:15" x14ac:dyDescent="0.35">
      <c r="A2236" s="2" t="s">
        <v>390</v>
      </c>
      <c r="B2236" s="2" t="s">
        <v>520</v>
      </c>
      <c r="C2236" s="1">
        <v>5040</v>
      </c>
      <c r="D2236" s="1" t="s">
        <v>1168</v>
      </c>
      <c r="E2236" s="4">
        <v>205040000357</v>
      </c>
      <c r="F2236" s="2" t="s">
        <v>1169</v>
      </c>
      <c r="G2236" s="4">
        <v>205040000195</v>
      </c>
      <c r="H2236" s="2" t="s">
        <v>1179</v>
      </c>
      <c r="I2236" s="2" t="s">
        <v>1180</v>
      </c>
      <c r="J2236" s="5" t="s">
        <v>535</v>
      </c>
      <c r="K2236" s="5">
        <v>1</v>
      </c>
      <c r="L2236" s="80">
        <v>20</v>
      </c>
      <c r="M2236" s="8">
        <f t="shared" si="68"/>
        <v>4</v>
      </c>
      <c r="N2236" s="80">
        <v>50</v>
      </c>
      <c r="O2236" s="11">
        <f t="shared" si="69"/>
        <v>74</v>
      </c>
    </row>
    <row r="2237" spans="1:15" x14ac:dyDescent="0.35">
      <c r="A2237" s="2" t="s">
        <v>390</v>
      </c>
      <c r="B2237" s="2" t="s">
        <v>520</v>
      </c>
      <c r="C2237" s="1">
        <v>5040</v>
      </c>
      <c r="D2237" s="1" t="s">
        <v>1168</v>
      </c>
      <c r="E2237" s="4">
        <v>205040000357</v>
      </c>
      <c r="F2237" s="2" t="s">
        <v>1169</v>
      </c>
      <c r="G2237" s="4">
        <v>205040000209</v>
      </c>
      <c r="H2237" s="2" t="s">
        <v>1181</v>
      </c>
      <c r="I2237" s="2" t="s">
        <v>1182</v>
      </c>
      <c r="J2237" s="5" t="s">
        <v>535</v>
      </c>
      <c r="K2237" s="5">
        <v>1</v>
      </c>
      <c r="L2237" s="80">
        <v>20</v>
      </c>
      <c r="M2237" s="8">
        <f t="shared" si="68"/>
        <v>4</v>
      </c>
      <c r="N2237" s="80">
        <v>50</v>
      </c>
      <c r="O2237" s="11">
        <f t="shared" si="69"/>
        <v>74</v>
      </c>
    </row>
    <row r="2238" spans="1:15" x14ac:dyDescent="0.35">
      <c r="A2238" s="2" t="s">
        <v>390</v>
      </c>
      <c r="B2238" s="2" t="s">
        <v>520</v>
      </c>
      <c r="C2238" s="1">
        <v>5040</v>
      </c>
      <c r="D2238" s="1" t="s">
        <v>1168</v>
      </c>
      <c r="E2238" s="4">
        <v>205040000357</v>
      </c>
      <c r="F2238" s="2" t="s">
        <v>1169</v>
      </c>
      <c r="G2238" s="4">
        <v>205040000225</v>
      </c>
      <c r="H2238" s="2" t="s">
        <v>1183</v>
      </c>
      <c r="I2238" s="2" t="s">
        <v>1089</v>
      </c>
      <c r="J2238" s="5" t="s">
        <v>535</v>
      </c>
      <c r="K2238" s="5">
        <v>1</v>
      </c>
      <c r="L2238" s="80">
        <v>20</v>
      </c>
      <c r="M2238" s="8">
        <f t="shared" si="68"/>
        <v>4</v>
      </c>
      <c r="N2238" s="80">
        <v>50</v>
      </c>
      <c r="O2238" s="11">
        <f t="shared" si="69"/>
        <v>74</v>
      </c>
    </row>
    <row r="2239" spans="1:15" x14ac:dyDescent="0.35">
      <c r="A2239" s="2" t="s">
        <v>390</v>
      </c>
      <c r="B2239" s="2" t="s">
        <v>520</v>
      </c>
      <c r="C2239" s="1">
        <v>5040</v>
      </c>
      <c r="D2239" s="1" t="s">
        <v>1168</v>
      </c>
      <c r="E2239" s="4">
        <v>205040000357</v>
      </c>
      <c r="F2239" s="2" t="s">
        <v>1169</v>
      </c>
      <c r="G2239" s="4">
        <v>205040000233</v>
      </c>
      <c r="H2239" s="2" t="s">
        <v>1184</v>
      </c>
      <c r="I2239" s="2" t="s">
        <v>1185</v>
      </c>
      <c r="J2239" s="5" t="s">
        <v>535</v>
      </c>
      <c r="K2239" s="5">
        <v>1</v>
      </c>
      <c r="L2239" s="80">
        <v>20</v>
      </c>
      <c r="M2239" s="8">
        <f t="shared" si="68"/>
        <v>4</v>
      </c>
      <c r="N2239" s="80">
        <v>50</v>
      </c>
      <c r="O2239" s="11">
        <f t="shared" si="69"/>
        <v>74</v>
      </c>
    </row>
    <row r="2240" spans="1:15" x14ac:dyDescent="0.35">
      <c r="A2240" s="2" t="s">
        <v>390</v>
      </c>
      <c r="B2240" s="2" t="s">
        <v>520</v>
      </c>
      <c r="C2240" s="1">
        <v>5040</v>
      </c>
      <c r="D2240" s="1" t="s">
        <v>1168</v>
      </c>
      <c r="E2240" s="4">
        <v>205040000357</v>
      </c>
      <c r="F2240" s="2" t="s">
        <v>1169</v>
      </c>
      <c r="G2240" s="4">
        <v>205040000250</v>
      </c>
      <c r="H2240" s="2" t="s">
        <v>1186</v>
      </c>
      <c r="I2240" s="2" t="s">
        <v>1187</v>
      </c>
      <c r="J2240" s="5" t="s">
        <v>535</v>
      </c>
      <c r="K2240" s="5">
        <v>1</v>
      </c>
      <c r="L2240" s="80">
        <v>20</v>
      </c>
      <c r="M2240" s="8">
        <f t="shared" si="68"/>
        <v>4</v>
      </c>
      <c r="N2240" s="80">
        <v>50</v>
      </c>
      <c r="O2240" s="11">
        <f t="shared" si="69"/>
        <v>74</v>
      </c>
    </row>
    <row r="2241" spans="1:15" x14ac:dyDescent="0.35">
      <c r="A2241" s="2" t="s">
        <v>390</v>
      </c>
      <c r="B2241" s="2" t="s">
        <v>520</v>
      </c>
      <c r="C2241" s="1">
        <v>5040</v>
      </c>
      <c r="D2241" s="1" t="s">
        <v>1168</v>
      </c>
      <c r="E2241" s="4">
        <v>205040000314</v>
      </c>
      <c r="F2241" s="2" t="s">
        <v>1188</v>
      </c>
      <c r="G2241" s="4">
        <v>205040000284</v>
      </c>
      <c r="H2241" s="2" t="s">
        <v>1189</v>
      </c>
      <c r="I2241" s="2" t="s">
        <v>1190</v>
      </c>
      <c r="J2241" s="5" t="s">
        <v>535</v>
      </c>
      <c r="K2241" s="5">
        <v>1</v>
      </c>
      <c r="L2241" s="80">
        <v>20</v>
      </c>
      <c r="M2241" s="8">
        <f t="shared" si="68"/>
        <v>4</v>
      </c>
      <c r="N2241" s="80">
        <v>50</v>
      </c>
      <c r="O2241" s="11">
        <f t="shared" si="69"/>
        <v>74</v>
      </c>
    </row>
    <row r="2242" spans="1:15" x14ac:dyDescent="0.35">
      <c r="A2242" s="2" t="s">
        <v>390</v>
      </c>
      <c r="B2242" s="2" t="s">
        <v>520</v>
      </c>
      <c r="C2242" s="1">
        <v>5040</v>
      </c>
      <c r="D2242" s="1" t="s">
        <v>1168</v>
      </c>
      <c r="E2242" s="4">
        <v>205040000314</v>
      </c>
      <c r="F2242" s="2" t="s">
        <v>1188</v>
      </c>
      <c r="G2242" s="4">
        <v>205040000314</v>
      </c>
      <c r="H2242" s="2" t="s">
        <v>1191</v>
      </c>
      <c r="I2242" s="2" t="s">
        <v>1192</v>
      </c>
      <c r="J2242" s="5" t="s">
        <v>535</v>
      </c>
      <c r="K2242" s="5">
        <v>1</v>
      </c>
      <c r="L2242" s="80">
        <v>20</v>
      </c>
      <c r="M2242" s="8">
        <f t="shared" si="68"/>
        <v>4</v>
      </c>
      <c r="N2242" s="80">
        <v>50</v>
      </c>
      <c r="O2242" s="11">
        <f t="shared" si="69"/>
        <v>74</v>
      </c>
    </row>
    <row r="2243" spans="1:15" x14ac:dyDescent="0.35">
      <c r="A2243" s="2" t="s">
        <v>390</v>
      </c>
      <c r="B2243" s="2" t="s">
        <v>520</v>
      </c>
      <c r="C2243" s="1">
        <v>5040</v>
      </c>
      <c r="D2243" s="1" t="s">
        <v>1168</v>
      </c>
      <c r="E2243" s="4">
        <v>205040000314</v>
      </c>
      <c r="F2243" s="2" t="s">
        <v>1188</v>
      </c>
      <c r="G2243" s="4">
        <v>205040000331</v>
      </c>
      <c r="H2243" s="2" t="s">
        <v>1193</v>
      </c>
      <c r="I2243" s="2" t="s">
        <v>1194</v>
      </c>
      <c r="J2243" s="5" t="s">
        <v>535</v>
      </c>
      <c r="K2243" s="5">
        <v>1</v>
      </c>
      <c r="L2243" s="80">
        <v>20</v>
      </c>
      <c r="M2243" s="8">
        <f t="shared" si="68"/>
        <v>4</v>
      </c>
      <c r="N2243" s="80">
        <v>50</v>
      </c>
      <c r="O2243" s="11">
        <f t="shared" si="69"/>
        <v>74</v>
      </c>
    </row>
    <row r="2244" spans="1:15" x14ac:dyDescent="0.35">
      <c r="A2244" s="2" t="s">
        <v>390</v>
      </c>
      <c r="B2244" s="2" t="s">
        <v>520</v>
      </c>
      <c r="C2244" s="1">
        <v>5040</v>
      </c>
      <c r="D2244" s="1" t="s">
        <v>1168</v>
      </c>
      <c r="E2244" s="4">
        <v>205040000357</v>
      </c>
      <c r="F2244" s="2" t="s">
        <v>1169</v>
      </c>
      <c r="G2244" s="4">
        <v>205040000403</v>
      </c>
      <c r="H2244" s="2" t="s">
        <v>1195</v>
      </c>
      <c r="I2244" s="2" t="s">
        <v>1196</v>
      </c>
      <c r="J2244" s="5" t="s">
        <v>535</v>
      </c>
      <c r="K2244" s="5">
        <v>1</v>
      </c>
      <c r="L2244" s="80">
        <v>20</v>
      </c>
      <c r="M2244" s="8">
        <f t="shared" si="68"/>
        <v>4</v>
      </c>
      <c r="N2244" s="80">
        <v>50</v>
      </c>
      <c r="O2244" s="11">
        <f t="shared" si="69"/>
        <v>74</v>
      </c>
    </row>
    <row r="2245" spans="1:15" x14ac:dyDescent="0.35">
      <c r="A2245" s="2" t="s">
        <v>390</v>
      </c>
      <c r="B2245" s="2" t="s">
        <v>520</v>
      </c>
      <c r="C2245" s="1">
        <v>5040</v>
      </c>
      <c r="D2245" s="1" t="s">
        <v>1168</v>
      </c>
      <c r="E2245" s="4">
        <v>205040000357</v>
      </c>
      <c r="F2245" s="2" t="s">
        <v>1169</v>
      </c>
      <c r="G2245" s="4">
        <v>205040000411</v>
      </c>
      <c r="H2245" s="2" t="s">
        <v>1197</v>
      </c>
      <c r="I2245" s="2" t="s">
        <v>1198</v>
      </c>
      <c r="J2245" s="5" t="s">
        <v>535</v>
      </c>
      <c r="K2245" s="5">
        <v>1</v>
      </c>
      <c r="L2245" s="80">
        <v>20</v>
      </c>
      <c r="M2245" s="8">
        <f t="shared" si="68"/>
        <v>4</v>
      </c>
      <c r="N2245" s="80">
        <v>50</v>
      </c>
      <c r="O2245" s="11">
        <f t="shared" si="69"/>
        <v>74</v>
      </c>
    </row>
    <row r="2246" spans="1:15" x14ac:dyDescent="0.35">
      <c r="A2246" s="2" t="s">
        <v>390</v>
      </c>
      <c r="B2246" s="2" t="s">
        <v>520</v>
      </c>
      <c r="C2246" s="1">
        <v>5040</v>
      </c>
      <c r="D2246" s="1" t="s">
        <v>1168</v>
      </c>
      <c r="E2246" s="4">
        <v>205040000357</v>
      </c>
      <c r="F2246" s="2" t="s">
        <v>1169</v>
      </c>
      <c r="G2246" s="4">
        <v>205040000446</v>
      </c>
      <c r="H2246" s="2" t="s">
        <v>1199</v>
      </c>
      <c r="I2246" s="2" t="s">
        <v>1200</v>
      </c>
      <c r="J2246" s="5" t="s">
        <v>535</v>
      </c>
      <c r="K2246" s="5">
        <v>1</v>
      </c>
      <c r="L2246" s="80">
        <v>20</v>
      </c>
      <c r="M2246" s="8">
        <f t="shared" si="68"/>
        <v>4</v>
      </c>
      <c r="N2246" s="80">
        <v>50</v>
      </c>
      <c r="O2246" s="11">
        <f t="shared" si="69"/>
        <v>74</v>
      </c>
    </row>
    <row r="2247" spans="1:15" x14ac:dyDescent="0.35">
      <c r="A2247" s="2" t="s">
        <v>390</v>
      </c>
      <c r="B2247" s="2" t="s">
        <v>520</v>
      </c>
      <c r="C2247" s="1">
        <v>5040</v>
      </c>
      <c r="D2247" s="1" t="s">
        <v>1168</v>
      </c>
      <c r="E2247" s="4">
        <v>105040000212</v>
      </c>
      <c r="F2247" s="2" t="s">
        <v>1174</v>
      </c>
      <c r="G2247" s="4">
        <v>205040000624</v>
      </c>
      <c r="H2247" s="2" t="s">
        <v>1201</v>
      </c>
      <c r="I2247" s="2" t="s">
        <v>1202</v>
      </c>
      <c r="J2247" s="5" t="s">
        <v>535</v>
      </c>
      <c r="K2247" s="5">
        <v>1</v>
      </c>
      <c r="L2247" s="80">
        <v>20</v>
      </c>
      <c r="M2247" s="8">
        <f t="shared" si="68"/>
        <v>4</v>
      </c>
      <c r="N2247" s="80">
        <v>50</v>
      </c>
      <c r="O2247" s="11">
        <f t="shared" si="69"/>
        <v>74</v>
      </c>
    </row>
    <row r="2248" spans="1:15" x14ac:dyDescent="0.35">
      <c r="A2248" s="2" t="s">
        <v>390</v>
      </c>
      <c r="B2248" s="2" t="s">
        <v>520</v>
      </c>
      <c r="C2248" s="1">
        <v>5040</v>
      </c>
      <c r="D2248" s="1" t="s">
        <v>1168</v>
      </c>
      <c r="E2248" s="4">
        <v>205040000357</v>
      </c>
      <c r="F2248" s="2" t="s">
        <v>1169</v>
      </c>
      <c r="G2248" s="4">
        <v>205040000641</v>
      </c>
      <c r="H2248" s="2" t="s">
        <v>1203</v>
      </c>
      <c r="I2248" s="2" t="s">
        <v>1204</v>
      </c>
      <c r="J2248" s="5" t="s">
        <v>535</v>
      </c>
      <c r="K2248" s="5">
        <v>1</v>
      </c>
      <c r="L2248" s="80">
        <v>20</v>
      </c>
      <c r="M2248" s="8">
        <f t="shared" ref="M2248:M2311" si="70">ROUND(L2248*0.19,0)</f>
        <v>4</v>
      </c>
      <c r="N2248" s="80">
        <v>50</v>
      </c>
      <c r="O2248" s="11">
        <f t="shared" ref="O2248:O2311" si="71">L2248+M2248+N2248</f>
        <v>74</v>
      </c>
    </row>
    <row r="2249" spans="1:15" x14ac:dyDescent="0.35">
      <c r="A2249" s="2" t="s">
        <v>390</v>
      </c>
      <c r="B2249" s="2" t="s">
        <v>520</v>
      </c>
      <c r="C2249" s="1">
        <v>5040</v>
      </c>
      <c r="D2249" s="1" t="s">
        <v>1168</v>
      </c>
      <c r="E2249" s="4">
        <v>205040000314</v>
      </c>
      <c r="F2249" s="2" t="s">
        <v>1188</v>
      </c>
      <c r="G2249" s="4">
        <v>205040000667</v>
      </c>
      <c r="H2249" s="2" t="s">
        <v>1205</v>
      </c>
      <c r="I2249" s="2" t="s">
        <v>1206</v>
      </c>
      <c r="J2249" s="5" t="s">
        <v>535</v>
      </c>
      <c r="K2249" s="5">
        <v>1</v>
      </c>
      <c r="L2249" s="80">
        <v>20</v>
      </c>
      <c r="M2249" s="8">
        <f t="shared" si="70"/>
        <v>4</v>
      </c>
      <c r="N2249" s="80">
        <v>50</v>
      </c>
      <c r="O2249" s="11">
        <f t="shared" si="71"/>
        <v>74</v>
      </c>
    </row>
    <row r="2250" spans="1:15" x14ac:dyDescent="0.35">
      <c r="A2250" s="2" t="s">
        <v>390</v>
      </c>
      <c r="B2250" s="2" t="s">
        <v>520</v>
      </c>
      <c r="C2250" s="1">
        <v>5040</v>
      </c>
      <c r="D2250" s="1" t="s">
        <v>1168</v>
      </c>
      <c r="E2250" s="4">
        <v>105040000212</v>
      </c>
      <c r="F2250" s="2" t="s">
        <v>1174</v>
      </c>
      <c r="G2250" s="4">
        <v>205040000721</v>
      </c>
      <c r="H2250" s="2" t="s">
        <v>1207</v>
      </c>
      <c r="I2250" s="2" t="s">
        <v>1208</v>
      </c>
      <c r="J2250" s="5" t="s">
        <v>535</v>
      </c>
      <c r="K2250" s="5">
        <v>1</v>
      </c>
      <c r="L2250" s="80">
        <v>20</v>
      </c>
      <c r="M2250" s="8">
        <f t="shared" si="70"/>
        <v>4</v>
      </c>
      <c r="N2250" s="80">
        <v>50</v>
      </c>
      <c r="O2250" s="11">
        <f t="shared" si="71"/>
        <v>74</v>
      </c>
    </row>
    <row r="2251" spans="1:15" x14ac:dyDescent="0.35">
      <c r="A2251" s="2" t="s">
        <v>390</v>
      </c>
      <c r="B2251" s="2" t="s">
        <v>520</v>
      </c>
      <c r="C2251" s="1">
        <v>5040</v>
      </c>
      <c r="D2251" s="1" t="s">
        <v>1168</v>
      </c>
      <c r="E2251" s="4">
        <v>205040000357</v>
      </c>
      <c r="F2251" s="2" t="s">
        <v>1169</v>
      </c>
      <c r="G2251" s="4">
        <v>205040000756</v>
      </c>
      <c r="H2251" s="2" t="s">
        <v>1209</v>
      </c>
      <c r="I2251" s="2" t="s">
        <v>1210</v>
      </c>
      <c r="J2251" s="5" t="s">
        <v>535</v>
      </c>
      <c r="K2251" s="5">
        <v>1</v>
      </c>
      <c r="L2251" s="80">
        <v>20</v>
      </c>
      <c r="M2251" s="8">
        <f t="shared" si="70"/>
        <v>4</v>
      </c>
      <c r="N2251" s="80">
        <v>50</v>
      </c>
      <c r="O2251" s="11">
        <f t="shared" si="71"/>
        <v>74</v>
      </c>
    </row>
    <row r="2252" spans="1:15" x14ac:dyDescent="0.35">
      <c r="A2252" s="2" t="s">
        <v>390</v>
      </c>
      <c r="B2252" s="2" t="s">
        <v>520</v>
      </c>
      <c r="C2252" s="1">
        <v>5040</v>
      </c>
      <c r="D2252" s="1" t="s">
        <v>1168</v>
      </c>
      <c r="E2252" s="4">
        <v>205040000357</v>
      </c>
      <c r="F2252" s="2" t="s">
        <v>1169</v>
      </c>
      <c r="G2252" s="4">
        <v>205040000764</v>
      </c>
      <c r="H2252" s="2" t="s">
        <v>1211</v>
      </c>
      <c r="I2252" s="2" t="s">
        <v>1212</v>
      </c>
      <c r="J2252" s="5" t="s">
        <v>535</v>
      </c>
      <c r="K2252" s="5">
        <v>1</v>
      </c>
      <c r="L2252" s="80">
        <v>20</v>
      </c>
      <c r="M2252" s="8">
        <f t="shared" si="70"/>
        <v>4</v>
      </c>
      <c r="N2252" s="80">
        <v>50</v>
      </c>
      <c r="O2252" s="11">
        <f t="shared" si="71"/>
        <v>74</v>
      </c>
    </row>
    <row r="2253" spans="1:15" x14ac:dyDescent="0.35">
      <c r="A2253" s="2" t="s">
        <v>390</v>
      </c>
      <c r="B2253" s="2" t="s">
        <v>520</v>
      </c>
      <c r="C2253" s="1">
        <v>5040</v>
      </c>
      <c r="D2253" s="1" t="s">
        <v>1168</v>
      </c>
      <c r="E2253" s="4">
        <v>205040000314</v>
      </c>
      <c r="F2253" s="2" t="s">
        <v>1188</v>
      </c>
      <c r="G2253" s="4">
        <v>205040000861</v>
      </c>
      <c r="H2253" s="2" t="s">
        <v>1213</v>
      </c>
      <c r="I2253" s="2" t="s">
        <v>1214</v>
      </c>
      <c r="J2253" s="5" t="s">
        <v>535</v>
      </c>
      <c r="K2253" s="5">
        <v>1</v>
      </c>
      <c r="L2253" s="80">
        <v>20</v>
      </c>
      <c r="M2253" s="8">
        <f t="shared" si="70"/>
        <v>4</v>
      </c>
      <c r="N2253" s="80">
        <v>50</v>
      </c>
      <c r="O2253" s="11">
        <f t="shared" si="71"/>
        <v>74</v>
      </c>
    </row>
    <row r="2254" spans="1:15" x14ac:dyDescent="0.35">
      <c r="A2254" s="2" t="s">
        <v>390</v>
      </c>
      <c r="B2254" s="2" t="s">
        <v>520</v>
      </c>
      <c r="C2254" s="1">
        <v>5040</v>
      </c>
      <c r="D2254" s="1" t="s">
        <v>1168</v>
      </c>
      <c r="E2254" s="4">
        <v>205040000357</v>
      </c>
      <c r="F2254" s="2" t="s">
        <v>1169</v>
      </c>
      <c r="G2254" s="4">
        <v>205040000870</v>
      </c>
      <c r="H2254" s="2" t="s">
        <v>1215</v>
      </c>
      <c r="I2254" s="2" t="s">
        <v>1216</v>
      </c>
      <c r="J2254" s="5" t="s">
        <v>535</v>
      </c>
      <c r="K2254" s="5">
        <v>1</v>
      </c>
      <c r="L2254" s="80">
        <v>20</v>
      </c>
      <c r="M2254" s="8">
        <f t="shared" si="70"/>
        <v>4</v>
      </c>
      <c r="N2254" s="80">
        <v>50</v>
      </c>
      <c r="O2254" s="11">
        <f t="shared" si="71"/>
        <v>74</v>
      </c>
    </row>
    <row r="2255" spans="1:15" x14ac:dyDescent="0.35">
      <c r="A2255" s="2" t="s">
        <v>390</v>
      </c>
      <c r="B2255" s="2" t="s">
        <v>520</v>
      </c>
      <c r="C2255" s="1">
        <v>5040</v>
      </c>
      <c r="D2255" s="1" t="s">
        <v>1168</v>
      </c>
      <c r="E2255" s="4">
        <v>205040000357</v>
      </c>
      <c r="F2255" s="2" t="s">
        <v>1169</v>
      </c>
      <c r="G2255" s="4">
        <v>205040000900</v>
      </c>
      <c r="H2255" s="2" t="s">
        <v>1217</v>
      </c>
      <c r="I2255" s="2" t="s">
        <v>799</v>
      </c>
      <c r="J2255" s="5" t="s">
        <v>535</v>
      </c>
      <c r="K2255" s="5">
        <v>1</v>
      </c>
      <c r="L2255" s="80">
        <v>20</v>
      </c>
      <c r="M2255" s="8">
        <f t="shared" si="70"/>
        <v>4</v>
      </c>
      <c r="N2255" s="80">
        <v>50</v>
      </c>
      <c r="O2255" s="11">
        <f t="shared" si="71"/>
        <v>74</v>
      </c>
    </row>
    <row r="2256" spans="1:15" x14ac:dyDescent="0.35">
      <c r="A2256" s="2" t="s">
        <v>390</v>
      </c>
      <c r="B2256" s="2" t="s">
        <v>520</v>
      </c>
      <c r="C2256" s="1">
        <v>5040</v>
      </c>
      <c r="D2256" s="1" t="s">
        <v>1168</v>
      </c>
      <c r="E2256" s="4">
        <v>205040000314</v>
      </c>
      <c r="F2256" s="2" t="s">
        <v>1188</v>
      </c>
      <c r="G2256" s="4">
        <v>205040000918</v>
      </c>
      <c r="H2256" s="2" t="s">
        <v>1218</v>
      </c>
      <c r="I2256" s="2" t="s">
        <v>1219</v>
      </c>
      <c r="J2256" s="5" t="s">
        <v>535</v>
      </c>
      <c r="K2256" s="5">
        <v>1</v>
      </c>
      <c r="L2256" s="80">
        <v>20</v>
      </c>
      <c r="M2256" s="8">
        <f t="shared" si="70"/>
        <v>4</v>
      </c>
      <c r="N2256" s="80">
        <v>50</v>
      </c>
      <c r="O2256" s="11">
        <f t="shared" si="71"/>
        <v>74</v>
      </c>
    </row>
    <row r="2257" spans="1:15" x14ac:dyDescent="0.35">
      <c r="A2257" s="2" t="s">
        <v>390</v>
      </c>
      <c r="B2257" s="2" t="s">
        <v>520</v>
      </c>
      <c r="C2257" s="1">
        <v>5040</v>
      </c>
      <c r="D2257" s="1" t="s">
        <v>1168</v>
      </c>
      <c r="E2257" s="4">
        <v>205040000314</v>
      </c>
      <c r="F2257" s="2" t="s">
        <v>1188</v>
      </c>
      <c r="G2257" s="4">
        <v>205040000926</v>
      </c>
      <c r="H2257" s="2" t="s">
        <v>1220</v>
      </c>
      <c r="I2257" s="2" t="s">
        <v>1221</v>
      </c>
      <c r="J2257" s="5" t="s">
        <v>535</v>
      </c>
      <c r="K2257" s="5">
        <v>1</v>
      </c>
      <c r="L2257" s="80">
        <v>20</v>
      </c>
      <c r="M2257" s="8">
        <f t="shared" si="70"/>
        <v>4</v>
      </c>
      <c r="N2257" s="80">
        <v>50</v>
      </c>
      <c r="O2257" s="11">
        <f t="shared" si="71"/>
        <v>74</v>
      </c>
    </row>
    <row r="2258" spans="1:15" x14ac:dyDescent="0.35">
      <c r="A2258" s="2" t="s">
        <v>390</v>
      </c>
      <c r="B2258" s="2" t="s">
        <v>520</v>
      </c>
      <c r="C2258" s="1">
        <v>5040</v>
      </c>
      <c r="D2258" s="1" t="s">
        <v>1168</v>
      </c>
      <c r="E2258" s="4">
        <v>205040000357</v>
      </c>
      <c r="F2258" s="2" t="s">
        <v>1169</v>
      </c>
      <c r="G2258" s="4">
        <v>205040000951</v>
      </c>
      <c r="H2258" s="2" t="s">
        <v>1222</v>
      </c>
      <c r="I2258" s="2" t="s">
        <v>1223</v>
      </c>
      <c r="J2258" s="5" t="s">
        <v>535</v>
      </c>
      <c r="K2258" s="5">
        <v>1</v>
      </c>
      <c r="L2258" s="80">
        <v>20</v>
      </c>
      <c r="M2258" s="8">
        <f t="shared" si="70"/>
        <v>4</v>
      </c>
      <c r="N2258" s="80">
        <v>50</v>
      </c>
      <c r="O2258" s="11">
        <f t="shared" si="71"/>
        <v>74</v>
      </c>
    </row>
    <row r="2259" spans="1:15" x14ac:dyDescent="0.35">
      <c r="A2259" s="2" t="s">
        <v>390</v>
      </c>
      <c r="B2259" s="2" t="s">
        <v>520</v>
      </c>
      <c r="C2259" s="1">
        <v>5040</v>
      </c>
      <c r="D2259" s="1" t="s">
        <v>1168</v>
      </c>
      <c r="E2259" s="4">
        <v>205040000357</v>
      </c>
      <c r="F2259" s="2" t="s">
        <v>1169</v>
      </c>
      <c r="G2259" s="4">
        <v>205040000977</v>
      </c>
      <c r="H2259" s="2" t="s">
        <v>1224</v>
      </c>
      <c r="I2259" s="2" t="s">
        <v>1225</v>
      </c>
      <c r="J2259" s="5" t="s">
        <v>535</v>
      </c>
      <c r="K2259" s="5">
        <v>1</v>
      </c>
      <c r="L2259" s="80">
        <v>20</v>
      </c>
      <c r="M2259" s="8">
        <f t="shared" si="70"/>
        <v>4</v>
      </c>
      <c r="N2259" s="80">
        <v>50</v>
      </c>
      <c r="O2259" s="11">
        <f t="shared" si="71"/>
        <v>74</v>
      </c>
    </row>
    <row r="2260" spans="1:15" x14ac:dyDescent="0.35">
      <c r="A2260" s="2" t="s">
        <v>390</v>
      </c>
      <c r="B2260" s="2" t="s">
        <v>520</v>
      </c>
      <c r="C2260" s="1">
        <v>5040</v>
      </c>
      <c r="D2260" s="1" t="s">
        <v>1168</v>
      </c>
      <c r="E2260" s="4">
        <v>205040000357</v>
      </c>
      <c r="F2260" s="2" t="s">
        <v>1169</v>
      </c>
      <c r="G2260" s="4">
        <v>205040001001</v>
      </c>
      <c r="H2260" s="2" t="s">
        <v>1226</v>
      </c>
      <c r="I2260" s="2" t="s">
        <v>1227</v>
      </c>
      <c r="J2260" s="5" t="s">
        <v>535</v>
      </c>
      <c r="K2260" s="5">
        <v>1</v>
      </c>
      <c r="L2260" s="80">
        <v>20</v>
      </c>
      <c r="M2260" s="8">
        <f t="shared" si="70"/>
        <v>4</v>
      </c>
      <c r="N2260" s="80">
        <v>50</v>
      </c>
      <c r="O2260" s="11">
        <f t="shared" si="71"/>
        <v>74</v>
      </c>
    </row>
    <row r="2261" spans="1:15" x14ac:dyDescent="0.35">
      <c r="A2261" s="2" t="s">
        <v>390</v>
      </c>
      <c r="B2261" s="2" t="s">
        <v>520</v>
      </c>
      <c r="C2261" s="1">
        <v>5040</v>
      </c>
      <c r="D2261" s="1" t="s">
        <v>1168</v>
      </c>
      <c r="E2261" s="4">
        <v>205040000314</v>
      </c>
      <c r="F2261" s="2" t="s">
        <v>1188</v>
      </c>
      <c r="G2261" s="4">
        <v>205040001019</v>
      </c>
      <c r="H2261" s="2" t="s">
        <v>1228</v>
      </c>
      <c r="I2261" s="2" t="s">
        <v>1229</v>
      </c>
      <c r="J2261" s="5" t="s">
        <v>535</v>
      </c>
      <c r="K2261" s="5">
        <v>1</v>
      </c>
      <c r="L2261" s="80">
        <v>20</v>
      </c>
      <c r="M2261" s="8">
        <f t="shared" si="70"/>
        <v>4</v>
      </c>
      <c r="N2261" s="80">
        <v>50</v>
      </c>
      <c r="O2261" s="11">
        <f t="shared" si="71"/>
        <v>74</v>
      </c>
    </row>
    <row r="2262" spans="1:15" x14ac:dyDescent="0.35">
      <c r="A2262" s="2" t="s">
        <v>390</v>
      </c>
      <c r="B2262" s="2" t="s">
        <v>520</v>
      </c>
      <c r="C2262" s="1">
        <v>5040</v>
      </c>
      <c r="D2262" s="1" t="s">
        <v>1168</v>
      </c>
      <c r="E2262" s="4">
        <v>205040000357</v>
      </c>
      <c r="F2262" s="2" t="s">
        <v>1169</v>
      </c>
      <c r="G2262" s="4">
        <v>205040001035</v>
      </c>
      <c r="H2262" s="2" t="s">
        <v>1230</v>
      </c>
      <c r="I2262" s="2" t="s">
        <v>1231</v>
      </c>
      <c r="J2262" s="5" t="s">
        <v>535</v>
      </c>
      <c r="K2262" s="5">
        <v>1</v>
      </c>
      <c r="L2262" s="80">
        <v>20</v>
      </c>
      <c r="M2262" s="8">
        <f t="shared" si="70"/>
        <v>4</v>
      </c>
      <c r="N2262" s="80">
        <v>50</v>
      </c>
      <c r="O2262" s="11">
        <f t="shared" si="71"/>
        <v>74</v>
      </c>
    </row>
    <row r="2263" spans="1:15" x14ac:dyDescent="0.35">
      <c r="A2263" s="2" t="s">
        <v>390</v>
      </c>
      <c r="B2263" s="2" t="s">
        <v>520</v>
      </c>
      <c r="C2263" s="1">
        <v>5040</v>
      </c>
      <c r="D2263" s="1" t="s">
        <v>1168</v>
      </c>
      <c r="E2263" s="4">
        <v>205040000357</v>
      </c>
      <c r="F2263" s="2" t="s">
        <v>1169</v>
      </c>
      <c r="G2263" s="4">
        <v>205040001043</v>
      </c>
      <c r="H2263" s="2" t="s">
        <v>1232</v>
      </c>
      <c r="I2263" s="2" t="s">
        <v>1233</v>
      </c>
      <c r="J2263" s="5" t="s">
        <v>535</v>
      </c>
      <c r="K2263" s="5">
        <v>1</v>
      </c>
      <c r="L2263" s="80">
        <v>20</v>
      </c>
      <c r="M2263" s="8">
        <f t="shared" si="70"/>
        <v>4</v>
      </c>
      <c r="N2263" s="80">
        <v>50</v>
      </c>
      <c r="O2263" s="11">
        <f t="shared" si="71"/>
        <v>74</v>
      </c>
    </row>
    <row r="2264" spans="1:15" x14ac:dyDescent="0.35">
      <c r="A2264" s="2" t="s">
        <v>390</v>
      </c>
      <c r="B2264" s="2" t="s">
        <v>520</v>
      </c>
      <c r="C2264" s="1">
        <v>5040</v>
      </c>
      <c r="D2264" s="1" t="s">
        <v>1168</v>
      </c>
      <c r="E2264" s="4">
        <v>205040000314</v>
      </c>
      <c r="F2264" s="2" t="s">
        <v>1188</v>
      </c>
      <c r="G2264" s="4">
        <v>205040001108</v>
      </c>
      <c r="H2264" s="2" t="s">
        <v>1234</v>
      </c>
      <c r="I2264" s="2" t="s">
        <v>1235</v>
      </c>
      <c r="J2264" s="5" t="s">
        <v>535</v>
      </c>
      <c r="K2264" s="5">
        <v>1</v>
      </c>
      <c r="L2264" s="80">
        <v>20</v>
      </c>
      <c r="M2264" s="8">
        <f t="shared" si="70"/>
        <v>4</v>
      </c>
      <c r="N2264" s="80">
        <v>50</v>
      </c>
      <c r="O2264" s="11">
        <f t="shared" si="71"/>
        <v>74</v>
      </c>
    </row>
    <row r="2265" spans="1:15" x14ac:dyDescent="0.35">
      <c r="A2265" s="2" t="s">
        <v>390</v>
      </c>
      <c r="B2265" s="2" t="s">
        <v>520</v>
      </c>
      <c r="C2265" s="1">
        <v>5040</v>
      </c>
      <c r="D2265" s="1" t="s">
        <v>1168</v>
      </c>
      <c r="E2265" s="4">
        <v>205040000314</v>
      </c>
      <c r="F2265" s="2" t="s">
        <v>1188</v>
      </c>
      <c r="G2265" s="4">
        <v>205040001124</v>
      </c>
      <c r="H2265" s="2" t="s">
        <v>1236</v>
      </c>
      <c r="I2265" s="2" t="s">
        <v>1237</v>
      </c>
      <c r="J2265" s="5" t="s">
        <v>535</v>
      </c>
      <c r="K2265" s="5">
        <v>1</v>
      </c>
      <c r="L2265" s="80">
        <v>20</v>
      </c>
      <c r="M2265" s="8">
        <f t="shared" si="70"/>
        <v>4</v>
      </c>
      <c r="N2265" s="80">
        <v>50</v>
      </c>
      <c r="O2265" s="11">
        <f t="shared" si="71"/>
        <v>74</v>
      </c>
    </row>
    <row r="2266" spans="1:15" x14ac:dyDescent="0.35">
      <c r="A2266" s="2" t="s">
        <v>390</v>
      </c>
      <c r="B2266" s="2" t="s">
        <v>520</v>
      </c>
      <c r="C2266" s="1">
        <v>5040</v>
      </c>
      <c r="D2266" s="1" t="s">
        <v>1168</v>
      </c>
      <c r="E2266" s="4">
        <v>205040000357</v>
      </c>
      <c r="F2266" s="2" t="s">
        <v>1169</v>
      </c>
      <c r="G2266" s="4">
        <v>205040001132</v>
      </c>
      <c r="H2266" s="2" t="s">
        <v>1238</v>
      </c>
      <c r="I2266" s="2" t="s">
        <v>1239</v>
      </c>
      <c r="J2266" s="5" t="s">
        <v>535</v>
      </c>
      <c r="K2266" s="5">
        <v>1</v>
      </c>
      <c r="L2266" s="80">
        <v>20</v>
      </c>
      <c r="M2266" s="8">
        <f t="shared" si="70"/>
        <v>4</v>
      </c>
      <c r="N2266" s="80">
        <v>50</v>
      </c>
      <c r="O2266" s="11">
        <f t="shared" si="71"/>
        <v>74</v>
      </c>
    </row>
    <row r="2267" spans="1:15" x14ac:dyDescent="0.35">
      <c r="A2267" s="2" t="s">
        <v>390</v>
      </c>
      <c r="B2267" s="2" t="s">
        <v>520</v>
      </c>
      <c r="C2267" s="1">
        <v>5040</v>
      </c>
      <c r="D2267" s="1" t="s">
        <v>1168</v>
      </c>
      <c r="E2267" s="4">
        <v>205040000314</v>
      </c>
      <c r="F2267" s="2" t="s">
        <v>1188</v>
      </c>
      <c r="G2267" s="4">
        <v>205040001141</v>
      </c>
      <c r="H2267" s="2" t="s">
        <v>1240</v>
      </c>
      <c r="I2267" s="2" t="s">
        <v>1241</v>
      </c>
      <c r="J2267" s="5" t="s">
        <v>535</v>
      </c>
      <c r="K2267" s="5">
        <v>1</v>
      </c>
      <c r="L2267" s="80">
        <v>20</v>
      </c>
      <c r="M2267" s="8">
        <f t="shared" si="70"/>
        <v>4</v>
      </c>
      <c r="N2267" s="80">
        <v>50</v>
      </c>
      <c r="O2267" s="11">
        <f t="shared" si="71"/>
        <v>74</v>
      </c>
    </row>
    <row r="2268" spans="1:15" x14ac:dyDescent="0.35">
      <c r="A2268" s="2" t="s">
        <v>390</v>
      </c>
      <c r="B2268" s="2" t="s">
        <v>520</v>
      </c>
      <c r="C2268" s="1">
        <v>5040</v>
      </c>
      <c r="D2268" s="1" t="s">
        <v>1168</v>
      </c>
      <c r="E2268" s="4">
        <v>105040000212</v>
      </c>
      <c r="F2268" s="2" t="s">
        <v>1174</v>
      </c>
      <c r="G2268" s="4">
        <v>205040001167</v>
      </c>
      <c r="H2268" s="2" t="s">
        <v>1242</v>
      </c>
      <c r="I2268" s="2" t="s">
        <v>1243</v>
      </c>
      <c r="J2268" s="5" t="s">
        <v>535</v>
      </c>
      <c r="K2268" s="5">
        <v>1</v>
      </c>
      <c r="L2268" s="80">
        <v>20</v>
      </c>
      <c r="M2268" s="8">
        <f t="shared" si="70"/>
        <v>4</v>
      </c>
      <c r="N2268" s="80">
        <v>50</v>
      </c>
      <c r="O2268" s="11">
        <f t="shared" si="71"/>
        <v>74</v>
      </c>
    </row>
    <row r="2269" spans="1:15" x14ac:dyDescent="0.35">
      <c r="A2269" s="2" t="s">
        <v>390</v>
      </c>
      <c r="B2269" s="2" t="s">
        <v>520</v>
      </c>
      <c r="C2269" s="1">
        <v>5040</v>
      </c>
      <c r="D2269" s="1" t="s">
        <v>1168</v>
      </c>
      <c r="E2269" s="4">
        <v>205040000357</v>
      </c>
      <c r="F2269" s="2" t="s">
        <v>1169</v>
      </c>
      <c r="G2269" s="4">
        <v>205040001175</v>
      </c>
      <c r="H2269" s="2" t="s">
        <v>1244</v>
      </c>
      <c r="I2269" s="2" t="s">
        <v>1245</v>
      </c>
      <c r="J2269" s="5" t="s">
        <v>535</v>
      </c>
      <c r="K2269" s="5">
        <v>1</v>
      </c>
      <c r="L2269" s="80">
        <v>20</v>
      </c>
      <c r="M2269" s="8">
        <f t="shared" si="70"/>
        <v>4</v>
      </c>
      <c r="N2269" s="80">
        <v>50</v>
      </c>
      <c r="O2269" s="11">
        <f t="shared" si="71"/>
        <v>74</v>
      </c>
    </row>
    <row r="2270" spans="1:15" x14ac:dyDescent="0.35">
      <c r="A2270" s="2" t="s">
        <v>390</v>
      </c>
      <c r="B2270" s="2" t="s">
        <v>520</v>
      </c>
      <c r="C2270" s="1">
        <v>5040</v>
      </c>
      <c r="D2270" s="1" t="s">
        <v>1168</v>
      </c>
      <c r="E2270" s="4">
        <v>205040000357</v>
      </c>
      <c r="F2270" s="2" t="s">
        <v>1169</v>
      </c>
      <c r="G2270" s="4">
        <v>205040001213</v>
      </c>
      <c r="H2270" s="2" t="s">
        <v>1246</v>
      </c>
      <c r="I2270" s="2" t="s">
        <v>1247</v>
      </c>
      <c r="J2270" s="5" t="s">
        <v>535</v>
      </c>
      <c r="K2270" s="5">
        <v>1</v>
      </c>
      <c r="L2270" s="80">
        <v>20</v>
      </c>
      <c r="M2270" s="8">
        <f t="shared" si="70"/>
        <v>4</v>
      </c>
      <c r="N2270" s="80">
        <v>50</v>
      </c>
      <c r="O2270" s="11">
        <f t="shared" si="71"/>
        <v>74</v>
      </c>
    </row>
    <row r="2271" spans="1:15" x14ac:dyDescent="0.35">
      <c r="A2271" s="2" t="s">
        <v>390</v>
      </c>
      <c r="B2271" s="2" t="s">
        <v>520</v>
      </c>
      <c r="C2271" s="1">
        <v>5040</v>
      </c>
      <c r="D2271" s="1" t="s">
        <v>1168</v>
      </c>
      <c r="E2271" s="4">
        <v>205040000314</v>
      </c>
      <c r="F2271" s="2" t="s">
        <v>1188</v>
      </c>
      <c r="G2271" s="4">
        <v>205040001230</v>
      </c>
      <c r="H2271" s="2" t="s">
        <v>1248</v>
      </c>
      <c r="I2271" s="2" t="s">
        <v>1249</v>
      </c>
      <c r="J2271" s="5" t="s">
        <v>535</v>
      </c>
      <c r="K2271" s="5">
        <v>1</v>
      </c>
      <c r="L2271" s="80">
        <v>20</v>
      </c>
      <c r="M2271" s="8">
        <f t="shared" si="70"/>
        <v>4</v>
      </c>
      <c r="N2271" s="80">
        <v>50</v>
      </c>
      <c r="O2271" s="11">
        <f t="shared" si="71"/>
        <v>74</v>
      </c>
    </row>
    <row r="2272" spans="1:15" x14ac:dyDescent="0.35">
      <c r="A2272" s="2" t="s">
        <v>390</v>
      </c>
      <c r="B2272" s="2" t="s">
        <v>520</v>
      </c>
      <c r="C2272" s="1">
        <v>5040</v>
      </c>
      <c r="D2272" s="1" t="s">
        <v>1168</v>
      </c>
      <c r="E2272" s="4">
        <v>205040000314</v>
      </c>
      <c r="F2272" s="2" t="s">
        <v>1188</v>
      </c>
      <c r="G2272" s="4">
        <v>205040001299</v>
      </c>
      <c r="H2272" s="2" t="s">
        <v>1250</v>
      </c>
      <c r="I2272" s="2" t="s">
        <v>1251</v>
      </c>
      <c r="J2272" s="5" t="s">
        <v>535</v>
      </c>
      <c r="K2272" s="5">
        <v>1</v>
      </c>
      <c r="L2272" s="80">
        <v>20</v>
      </c>
      <c r="M2272" s="8">
        <f t="shared" si="70"/>
        <v>4</v>
      </c>
      <c r="N2272" s="80">
        <v>50</v>
      </c>
      <c r="O2272" s="11">
        <f t="shared" si="71"/>
        <v>74</v>
      </c>
    </row>
    <row r="2273" spans="1:15" x14ac:dyDescent="0.35">
      <c r="A2273" s="2" t="s">
        <v>390</v>
      </c>
      <c r="B2273" s="2" t="s">
        <v>520</v>
      </c>
      <c r="C2273" s="1">
        <v>5040</v>
      </c>
      <c r="D2273" s="1" t="s">
        <v>1168</v>
      </c>
      <c r="E2273" s="4">
        <v>205040000314</v>
      </c>
      <c r="F2273" s="2" t="s">
        <v>1188</v>
      </c>
      <c r="G2273" s="4">
        <v>205040001302</v>
      </c>
      <c r="H2273" s="2" t="s">
        <v>1252</v>
      </c>
      <c r="I2273" s="2" t="s">
        <v>1253</v>
      </c>
      <c r="J2273" s="5" t="s">
        <v>535</v>
      </c>
      <c r="K2273" s="5">
        <v>1</v>
      </c>
      <c r="L2273" s="80">
        <v>20</v>
      </c>
      <c r="M2273" s="8">
        <f t="shared" si="70"/>
        <v>4</v>
      </c>
      <c r="N2273" s="80">
        <v>50</v>
      </c>
      <c r="O2273" s="11">
        <f t="shared" si="71"/>
        <v>74</v>
      </c>
    </row>
    <row r="2274" spans="1:15" x14ac:dyDescent="0.35">
      <c r="A2274" s="2" t="s">
        <v>390</v>
      </c>
      <c r="B2274" s="2" t="s">
        <v>520</v>
      </c>
      <c r="C2274" s="1">
        <v>5040</v>
      </c>
      <c r="D2274" s="1" t="s">
        <v>1168</v>
      </c>
      <c r="E2274" s="4">
        <v>205040000314</v>
      </c>
      <c r="F2274" s="2" t="s">
        <v>1188</v>
      </c>
      <c r="G2274" s="4">
        <v>205040001311</v>
      </c>
      <c r="H2274" s="2" t="s">
        <v>1254</v>
      </c>
      <c r="I2274" s="2" t="s">
        <v>1255</v>
      </c>
      <c r="J2274" s="5" t="s">
        <v>535</v>
      </c>
      <c r="K2274" s="5">
        <v>1</v>
      </c>
      <c r="L2274" s="80">
        <v>20</v>
      </c>
      <c r="M2274" s="8">
        <f t="shared" si="70"/>
        <v>4</v>
      </c>
      <c r="N2274" s="80">
        <v>50</v>
      </c>
      <c r="O2274" s="11">
        <f t="shared" si="71"/>
        <v>74</v>
      </c>
    </row>
    <row r="2275" spans="1:15" x14ac:dyDescent="0.35">
      <c r="A2275" s="2" t="s">
        <v>390</v>
      </c>
      <c r="B2275" s="2" t="s">
        <v>520</v>
      </c>
      <c r="C2275" s="1">
        <v>5040</v>
      </c>
      <c r="D2275" s="1" t="s">
        <v>1168</v>
      </c>
      <c r="E2275" s="4">
        <v>205040000314</v>
      </c>
      <c r="F2275" s="2" t="s">
        <v>1188</v>
      </c>
      <c r="G2275" s="4">
        <v>205040001442</v>
      </c>
      <c r="H2275" s="2" t="s">
        <v>1256</v>
      </c>
      <c r="I2275" s="2" t="s">
        <v>1243</v>
      </c>
      <c r="J2275" s="5" t="s">
        <v>535</v>
      </c>
      <c r="K2275" s="5">
        <v>1</v>
      </c>
      <c r="L2275" s="80">
        <v>20</v>
      </c>
      <c r="M2275" s="8">
        <f t="shared" si="70"/>
        <v>4</v>
      </c>
      <c r="N2275" s="80">
        <v>50</v>
      </c>
      <c r="O2275" s="11">
        <f t="shared" si="71"/>
        <v>74</v>
      </c>
    </row>
    <row r="2276" spans="1:15" x14ac:dyDescent="0.35">
      <c r="A2276" s="2" t="s">
        <v>390</v>
      </c>
      <c r="B2276" s="2" t="s">
        <v>520</v>
      </c>
      <c r="C2276" s="1">
        <v>5040</v>
      </c>
      <c r="D2276" s="1" t="s">
        <v>1168</v>
      </c>
      <c r="E2276" s="4">
        <v>205040000314</v>
      </c>
      <c r="F2276" s="2" t="s">
        <v>1188</v>
      </c>
      <c r="G2276" s="4">
        <v>205040001451</v>
      </c>
      <c r="H2276" s="2" t="s">
        <v>1257</v>
      </c>
      <c r="I2276" s="2" t="s">
        <v>1258</v>
      </c>
      <c r="J2276" s="5" t="s">
        <v>535</v>
      </c>
      <c r="K2276" s="5">
        <v>1</v>
      </c>
      <c r="L2276" s="80">
        <v>20</v>
      </c>
      <c r="M2276" s="8">
        <f t="shared" si="70"/>
        <v>4</v>
      </c>
      <c r="N2276" s="80">
        <v>50</v>
      </c>
      <c r="O2276" s="11">
        <f t="shared" si="71"/>
        <v>74</v>
      </c>
    </row>
    <row r="2277" spans="1:15" x14ac:dyDescent="0.35">
      <c r="A2277" s="2" t="s">
        <v>390</v>
      </c>
      <c r="B2277" s="2" t="s">
        <v>520</v>
      </c>
      <c r="C2277" s="1">
        <v>5040</v>
      </c>
      <c r="D2277" s="1" t="s">
        <v>1168</v>
      </c>
      <c r="E2277" s="4">
        <v>205040000314</v>
      </c>
      <c r="F2277" s="2" t="s">
        <v>1188</v>
      </c>
      <c r="G2277" s="4">
        <v>205040800001</v>
      </c>
      <c r="H2277" s="2" t="s">
        <v>1259</v>
      </c>
      <c r="I2277" s="2" t="s">
        <v>1260</v>
      </c>
      <c r="J2277" s="5" t="s">
        <v>535</v>
      </c>
      <c r="K2277" s="5">
        <v>1</v>
      </c>
      <c r="L2277" s="80">
        <v>20</v>
      </c>
      <c r="M2277" s="8">
        <f t="shared" si="70"/>
        <v>4</v>
      </c>
      <c r="N2277" s="80">
        <v>50</v>
      </c>
      <c r="O2277" s="11">
        <f t="shared" si="71"/>
        <v>74</v>
      </c>
    </row>
    <row r="2278" spans="1:15" x14ac:dyDescent="0.35">
      <c r="A2278" s="2" t="s">
        <v>390</v>
      </c>
      <c r="B2278" s="2" t="s">
        <v>520</v>
      </c>
      <c r="C2278" s="1">
        <v>5045</v>
      </c>
      <c r="D2278" s="1" t="s">
        <v>1261</v>
      </c>
      <c r="E2278" s="4">
        <v>205045000096</v>
      </c>
      <c r="F2278" s="2" t="s">
        <v>1262</v>
      </c>
      <c r="G2278" s="4">
        <v>205045000096</v>
      </c>
      <c r="H2278" s="2" t="s">
        <v>1262</v>
      </c>
      <c r="I2278" s="2" t="s">
        <v>1263</v>
      </c>
      <c r="J2278" s="5" t="s">
        <v>535</v>
      </c>
      <c r="K2278" s="5">
        <v>1</v>
      </c>
      <c r="L2278" s="80">
        <v>20</v>
      </c>
      <c r="M2278" s="8">
        <f t="shared" si="70"/>
        <v>4</v>
      </c>
      <c r="N2278" s="80">
        <v>50</v>
      </c>
      <c r="O2278" s="11">
        <f t="shared" si="71"/>
        <v>74</v>
      </c>
    </row>
    <row r="2279" spans="1:15" x14ac:dyDescent="0.35">
      <c r="A2279" s="2" t="s">
        <v>390</v>
      </c>
      <c r="B2279" s="2" t="s">
        <v>520</v>
      </c>
      <c r="C2279" s="1">
        <v>5045</v>
      </c>
      <c r="D2279" s="1" t="s">
        <v>1261</v>
      </c>
      <c r="E2279" s="4">
        <v>205045000134</v>
      </c>
      <c r="F2279" s="2" t="s">
        <v>1264</v>
      </c>
      <c r="G2279" s="4">
        <v>205045000126</v>
      </c>
      <c r="H2279" s="2" t="s">
        <v>1265</v>
      </c>
      <c r="I2279" s="2" t="s">
        <v>1266</v>
      </c>
      <c r="J2279" s="5" t="s">
        <v>535</v>
      </c>
      <c r="K2279" s="5">
        <v>1</v>
      </c>
      <c r="L2279" s="80">
        <v>20</v>
      </c>
      <c r="M2279" s="8">
        <f t="shared" si="70"/>
        <v>4</v>
      </c>
      <c r="N2279" s="80">
        <v>50</v>
      </c>
      <c r="O2279" s="11">
        <f t="shared" si="71"/>
        <v>74</v>
      </c>
    </row>
    <row r="2280" spans="1:15" x14ac:dyDescent="0.35">
      <c r="A2280" s="2" t="s">
        <v>390</v>
      </c>
      <c r="B2280" s="2" t="s">
        <v>520</v>
      </c>
      <c r="C2280" s="1">
        <v>5045</v>
      </c>
      <c r="D2280" s="1" t="s">
        <v>1261</v>
      </c>
      <c r="E2280" s="4">
        <v>205045000134</v>
      </c>
      <c r="F2280" s="2" t="s">
        <v>1264</v>
      </c>
      <c r="G2280" s="4">
        <v>205045000134</v>
      </c>
      <c r="H2280" s="2" t="s">
        <v>1264</v>
      </c>
      <c r="I2280" s="2" t="s">
        <v>1267</v>
      </c>
      <c r="J2280" s="5" t="s">
        <v>535</v>
      </c>
      <c r="K2280" s="5">
        <v>1</v>
      </c>
      <c r="L2280" s="80">
        <v>20</v>
      </c>
      <c r="M2280" s="8">
        <f t="shared" si="70"/>
        <v>4</v>
      </c>
      <c r="N2280" s="80">
        <v>50</v>
      </c>
      <c r="O2280" s="11">
        <f t="shared" si="71"/>
        <v>74</v>
      </c>
    </row>
    <row r="2281" spans="1:15" x14ac:dyDescent="0.35">
      <c r="A2281" s="2" t="s">
        <v>390</v>
      </c>
      <c r="B2281" s="2" t="s">
        <v>520</v>
      </c>
      <c r="C2281" s="1">
        <v>5045</v>
      </c>
      <c r="D2281" s="1" t="s">
        <v>1261</v>
      </c>
      <c r="E2281" s="4">
        <v>205045000193</v>
      </c>
      <c r="F2281" s="2" t="s">
        <v>1268</v>
      </c>
      <c r="G2281" s="4">
        <v>205045000193</v>
      </c>
      <c r="H2281" s="2" t="s">
        <v>1268</v>
      </c>
      <c r="I2281" s="2" t="s">
        <v>1269</v>
      </c>
      <c r="J2281" s="5" t="s">
        <v>535</v>
      </c>
      <c r="K2281" s="5">
        <v>1</v>
      </c>
      <c r="L2281" s="80">
        <v>20</v>
      </c>
      <c r="M2281" s="8">
        <f t="shared" si="70"/>
        <v>4</v>
      </c>
      <c r="N2281" s="80">
        <v>50</v>
      </c>
      <c r="O2281" s="11">
        <f t="shared" si="71"/>
        <v>74</v>
      </c>
    </row>
    <row r="2282" spans="1:15" x14ac:dyDescent="0.35">
      <c r="A2282" s="2" t="s">
        <v>390</v>
      </c>
      <c r="B2282" s="2" t="s">
        <v>520</v>
      </c>
      <c r="C2282" s="1">
        <v>5045</v>
      </c>
      <c r="D2282" s="1" t="s">
        <v>1261</v>
      </c>
      <c r="E2282" s="4">
        <v>205045000665</v>
      </c>
      <c r="F2282" s="2" t="s">
        <v>1270</v>
      </c>
      <c r="G2282" s="4">
        <v>205045000207</v>
      </c>
      <c r="H2282" s="2" t="s">
        <v>1271</v>
      </c>
      <c r="I2282" s="2" t="s">
        <v>1272</v>
      </c>
      <c r="J2282" s="5" t="s">
        <v>535</v>
      </c>
      <c r="K2282" s="5">
        <v>1</v>
      </c>
      <c r="L2282" s="80">
        <v>20</v>
      </c>
      <c r="M2282" s="8">
        <f t="shared" si="70"/>
        <v>4</v>
      </c>
      <c r="N2282" s="80">
        <v>50</v>
      </c>
      <c r="O2282" s="11">
        <f t="shared" si="71"/>
        <v>74</v>
      </c>
    </row>
    <row r="2283" spans="1:15" x14ac:dyDescent="0.35">
      <c r="A2283" s="2" t="s">
        <v>390</v>
      </c>
      <c r="B2283" s="2" t="s">
        <v>520</v>
      </c>
      <c r="C2283" s="1">
        <v>5045</v>
      </c>
      <c r="D2283" s="1" t="s">
        <v>1261</v>
      </c>
      <c r="E2283" s="4">
        <v>205045000193</v>
      </c>
      <c r="F2283" s="2" t="s">
        <v>1268</v>
      </c>
      <c r="G2283" s="4">
        <v>205045000274</v>
      </c>
      <c r="H2283" s="2" t="s">
        <v>1273</v>
      </c>
      <c r="I2283" s="2" t="s">
        <v>1274</v>
      </c>
      <c r="J2283" s="5" t="s">
        <v>535</v>
      </c>
      <c r="K2283" s="5">
        <v>1</v>
      </c>
      <c r="L2283" s="80">
        <v>20</v>
      </c>
      <c r="M2283" s="8">
        <f t="shared" si="70"/>
        <v>4</v>
      </c>
      <c r="N2283" s="80">
        <v>50</v>
      </c>
      <c r="O2283" s="11">
        <f t="shared" si="71"/>
        <v>74</v>
      </c>
    </row>
    <row r="2284" spans="1:15" x14ac:dyDescent="0.35">
      <c r="A2284" s="2" t="s">
        <v>390</v>
      </c>
      <c r="B2284" s="2" t="s">
        <v>520</v>
      </c>
      <c r="C2284" s="1">
        <v>5045</v>
      </c>
      <c r="D2284" s="1" t="s">
        <v>1261</v>
      </c>
      <c r="E2284" s="4">
        <v>205045000193</v>
      </c>
      <c r="F2284" s="2" t="s">
        <v>1268</v>
      </c>
      <c r="G2284" s="4">
        <v>205045000347</v>
      </c>
      <c r="H2284" s="2" t="s">
        <v>1275</v>
      </c>
      <c r="I2284" s="2" t="s">
        <v>1276</v>
      </c>
      <c r="J2284" s="5" t="s">
        <v>535</v>
      </c>
      <c r="K2284" s="5">
        <v>1</v>
      </c>
      <c r="L2284" s="80">
        <v>20</v>
      </c>
      <c r="M2284" s="8">
        <f t="shared" si="70"/>
        <v>4</v>
      </c>
      <c r="N2284" s="80">
        <v>50</v>
      </c>
      <c r="O2284" s="11">
        <f t="shared" si="71"/>
        <v>74</v>
      </c>
    </row>
    <row r="2285" spans="1:15" x14ac:dyDescent="0.35">
      <c r="A2285" s="2" t="s">
        <v>390</v>
      </c>
      <c r="B2285" s="2" t="s">
        <v>520</v>
      </c>
      <c r="C2285" s="1">
        <v>5045</v>
      </c>
      <c r="D2285" s="1" t="s">
        <v>1261</v>
      </c>
      <c r="E2285" s="4">
        <v>205045000193</v>
      </c>
      <c r="F2285" s="2" t="s">
        <v>1268</v>
      </c>
      <c r="G2285" s="4">
        <v>205045000380</v>
      </c>
      <c r="H2285" s="2" t="s">
        <v>1277</v>
      </c>
      <c r="I2285" s="2" t="s">
        <v>1278</v>
      </c>
      <c r="J2285" s="5" t="s">
        <v>535</v>
      </c>
      <c r="K2285" s="5">
        <v>1</v>
      </c>
      <c r="L2285" s="80">
        <v>20</v>
      </c>
      <c r="M2285" s="8">
        <f t="shared" si="70"/>
        <v>4</v>
      </c>
      <c r="N2285" s="80">
        <v>50</v>
      </c>
      <c r="O2285" s="11">
        <f t="shared" si="71"/>
        <v>74</v>
      </c>
    </row>
    <row r="2286" spans="1:15" x14ac:dyDescent="0.35">
      <c r="A2286" s="2" t="s">
        <v>390</v>
      </c>
      <c r="B2286" s="2" t="s">
        <v>520</v>
      </c>
      <c r="C2286" s="1">
        <v>5045</v>
      </c>
      <c r="D2286" s="1" t="s">
        <v>1261</v>
      </c>
      <c r="E2286" s="4">
        <v>205045000576</v>
      </c>
      <c r="F2286" s="2" t="s">
        <v>1279</v>
      </c>
      <c r="G2286" s="4">
        <v>205045000401</v>
      </c>
      <c r="H2286" s="2" t="s">
        <v>1280</v>
      </c>
      <c r="I2286" s="2" t="s">
        <v>1281</v>
      </c>
      <c r="J2286" s="5" t="s">
        <v>535</v>
      </c>
      <c r="K2286" s="5">
        <v>1</v>
      </c>
      <c r="L2286" s="80">
        <v>20</v>
      </c>
      <c r="M2286" s="8">
        <f t="shared" si="70"/>
        <v>4</v>
      </c>
      <c r="N2286" s="80">
        <v>50</v>
      </c>
      <c r="O2286" s="11">
        <f t="shared" si="71"/>
        <v>74</v>
      </c>
    </row>
    <row r="2287" spans="1:15" x14ac:dyDescent="0.35">
      <c r="A2287" s="2" t="s">
        <v>390</v>
      </c>
      <c r="B2287" s="2" t="s">
        <v>520</v>
      </c>
      <c r="C2287" s="1">
        <v>5045</v>
      </c>
      <c r="D2287" s="1" t="s">
        <v>1261</v>
      </c>
      <c r="E2287" s="4">
        <v>205045000193</v>
      </c>
      <c r="F2287" s="2" t="s">
        <v>1268</v>
      </c>
      <c r="G2287" s="4">
        <v>205045000436</v>
      </c>
      <c r="H2287" s="2" t="s">
        <v>1282</v>
      </c>
      <c r="I2287" s="2" t="s">
        <v>1283</v>
      </c>
      <c r="J2287" s="5" t="s">
        <v>535</v>
      </c>
      <c r="K2287" s="5">
        <v>1</v>
      </c>
      <c r="L2287" s="80">
        <v>20</v>
      </c>
      <c r="M2287" s="8">
        <f t="shared" si="70"/>
        <v>4</v>
      </c>
      <c r="N2287" s="80">
        <v>50</v>
      </c>
      <c r="O2287" s="11">
        <f t="shared" si="71"/>
        <v>74</v>
      </c>
    </row>
    <row r="2288" spans="1:15" x14ac:dyDescent="0.35">
      <c r="A2288" s="2" t="s">
        <v>390</v>
      </c>
      <c r="B2288" s="2" t="s">
        <v>520</v>
      </c>
      <c r="C2288" s="1">
        <v>5045</v>
      </c>
      <c r="D2288" s="1" t="s">
        <v>1261</v>
      </c>
      <c r="E2288" s="4">
        <v>205045000576</v>
      </c>
      <c r="F2288" s="2" t="s">
        <v>1279</v>
      </c>
      <c r="G2288" s="4">
        <v>205045000576</v>
      </c>
      <c r="H2288" s="2" t="s">
        <v>1284</v>
      </c>
      <c r="I2288" s="2" t="s">
        <v>1285</v>
      </c>
      <c r="J2288" s="5" t="s">
        <v>535</v>
      </c>
      <c r="K2288" s="5">
        <v>1</v>
      </c>
      <c r="L2288" s="80">
        <v>20</v>
      </c>
      <c r="M2288" s="8">
        <f t="shared" si="70"/>
        <v>4</v>
      </c>
      <c r="N2288" s="80">
        <v>50</v>
      </c>
      <c r="O2288" s="11">
        <f t="shared" si="71"/>
        <v>74</v>
      </c>
    </row>
    <row r="2289" spans="1:15" x14ac:dyDescent="0.35">
      <c r="A2289" s="2" t="s">
        <v>390</v>
      </c>
      <c r="B2289" s="2" t="s">
        <v>520</v>
      </c>
      <c r="C2289" s="1">
        <v>5045</v>
      </c>
      <c r="D2289" s="1" t="s">
        <v>1261</v>
      </c>
      <c r="E2289" s="4">
        <v>205045000665</v>
      </c>
      <c r="F2289" s="2" t="s">
        <v>1270</v>
      </c>
      <c r="G2289" s="4">
        <v>205045000665</v>
      </c>
      <c r="H2289" s="2" t="s">
        <v>1270</v>
      </c>
      <c r="I2289" s="2" t="s">
        <v>1286</v>
      </c>
      <c r="J2289" s="5" t="s">
        <v>535</v>
      </c>
      <c r="K2289" s="5">
        <v>1</v>
      </c>
      <c r="L2289" s="80">
        <v>20</v>
      </c>
      <c r="M2289" s="8">
        <f t="shared" si="70"/>
        <v>4</v>
      </c>
      <c r="N2289" s="80">
        <v>50</v>
      </c>
      <c r="O2289" s="11">
        <f t="shared" si="71"/>
        <v>74</v>
      </c>
    </row>
    <row r="2290" spans="1:15" x14ac:dyDescent="0.35">
      <c r="A2290" s="2" t="s">
        <v>390</v>
      </c>
      <c r="B2290" s="2" t="s">
        <v>520</v>
      </c>
      <c r="C2290" s="1">
        <v>5045</v>
      </c>
      <c r="D2290" s="1" t="s">
        <v>1261</v>
      </c>
      <c r="E2290" s="4">
        <v>205045000193</v>
      </c>
      <c r="F2290" s="2" t="s">
        <v>1268</v>
      </c>
      <c r="G2290" s="4">
        <v>205045000673</v>
      </c>
      <c r="H2290" s="2" t="s">
        <v>1287</v>
      </c>
      <c r="I2290" s="2" t="s">
        <v>1288</v>
      </c>
      <c r="J2290" s="5" t="s">
        <v>535</v>
      </c>
      <c r="K2290" s="5">
        <v>1</v>
      </c>
      <c r="L2290" s="80">
        <v>20</v>
      </c>
      <c r="M2290" s="8">
        <f t="shared" si="70"/>
        <v>4</v>
      </c>
      <c r="N2290" s="80">
        <v>50</v>
      </c>
      <c r="O2290" s="11">
        <f t="shared" si="71"/>
        <v>74</v>
      </c>
    </row>
    <row r="2291" spans="1:15" x14ac:dyDescent="0.35">
      <c r="A2291" s="2" t="s">
        <v>390</v>
      </c>
      <c r="B2291" s="2" t="s">
        <v>520</v>
      </c>
      <c r="C2291" s="1">
        <v>5045</v>
      </c>
      <c r="D2291" s="1" t="s">
        <v>1261</v>
      </c>
      <c r="E2291" s="4">
        <v>205045000801</v>
      </c>
      <c r="F2291" s="2" t="s">
        <v>1289</v>
      </c>
      <c r="G2291" s="4">
        <v>205045000703</v>
      </c>
      <c r="H2291" s="2" t="s">
        <v>1290</v>
      </c>
      <c r="I2291" s="2" t="s">
        <v>1291</v>
      </c>
      <c r="J2291" s="5" t="s">
        <v>535</v>
      </c>
      <c r="K2291" s="5">
        <v>1</v>
      </c>
      <c r="L2291" s="80">
        <v>20</v>
      </c>
      <c r="M2291" s="8">
        <f t="shared" si="70"/>
        <v>4</v>
      </c>
      <c r="N2291" s="80">
        <v>50</v>
      </c>
      <c r="O2291" s="11">
        <f t="shared" si="71"/>
        <v>74</v>
      </c>
    </row>
    <row r="2292" spans="1:15" x14ac:dyDescent="0.35">
      <c r="A2292" s="2" t="s">
        <v>390</v>
      </c>
      <c r="B2292" s="2" t="s">
        <v>520</v>
      </c>
      <c r="C2292" s="1">
        <v>5045</v>
      </c>
      <c r="D2292" s="1" t="s">
        <v>1261</v>
      </c>
      <c r="E2292" s="4">
        <v>205045000193</v>
      </c>
      <c r="F2292" s="2" t="s">
        <v>1268</v>
      </c>
      <c r="G2292" s="4">
        <v>205045000771</v>
      </c>
      <c r="H2292" s="2" t="s">
        <v>1292</v>
      </c>
      <c r="I2292" s="2" t="s">
        <v>1293</v>
      </c>
      <c r="J2292" s="5" t="s">
        <v>535</v>
      </c>
      <c r="K2292" s="5">
        <v>1</v>
      </c>
      <c r="L2292" s="80">
        <v>20</v>
      </c>
      <c r="M2292" s="8">
        <f t="shared" si="70"/>
        <v>4</v>
      </c>
      <c r="N2292" s="80">
        <v>50</v>
      </c>
      <c r="O2292" s="11">
        <f t="shared" si="71"/>
        <v>74</v>
      </c>
    </row>
    <row r="2293" spans="1:15" x14ac:dyDescent="0.35">
      <c r="A2293" s="2" t="s">
        <v>390</v>
      </c>
      <c r="B2293" s="2" t="s">
        <v>520</v>
      </c>
      <c r="C2293" s="1">
        <v>5045</v>
      </c>
      <c r="D2293" s="1" t="s">
        <v>1261</v>
      </c>
      <c r="E2293" s="4">
        <v>205045000801</v>
      </c>
      <c r="F2293" s="2" t="s">
        <v>1289</v>
      </c>
      <c r="G2293" s="4">
        <v>205045000801</v>
      </c>
      <c r="H2293" s="2" t="s">
        <v>1289</v>
      </c>
      <c r="I2293" s="2" t="s">
        <v>1294</v>
      </c>
      <c r="J2293" s="5" t="s">
        <v>535</v>
      </c>
      <c r="K2293" s="5">
        <v>1</v>
      </c>
      <c r="L2293" s="80">
        <v>20</v>
      </c>
      <c r="M2293" s="8">
        <f t="shared" si="70"/>
        <v>4</v>
      </c>
      <c r="N2293" s="80">
        <v>50</v>
      </c>
      <c r="O2293" s="11">
        <f t="shared" si="71"/>
        <v>74</v>
      </c>
    </row>
    <row r="2294" spans="1:15" x14ac:dyDescent="0.35">
      <c r="A2294" s="2" t="s">
        <v>390</v>
      </c>
      <c r="B2294" s="2" t="s">
        <v>520</v>
      </c>
      <c r="C2294" s="1">
        <v>5045</v>
      </c>
      <c r="D2294" s="1" t="s">
        <v>1261</v>
      </c>
      <c r="E2294" s="4">
        <v>205045000801</v>
      </c>
      <c r="F2294" s="2" t="s">
        <v>1289</v>
      </c>
      <c r="G2294" s="4">
        <v>205045000819</v>
      </c>
      <c r="H2294" s="2" t="s">
        <v>1295</v>
      </c>
      <c r="I2294" s="2" t="s">
        <v>1296</v>
      </c>
      <c r="J2294" s="5" t="s">
        <v>535</v>
      </c>
      <c r="K2294" s="5">
        <v>1</v>
      </c>
      <c r="L2294" s="80">
        <v>20</v>
      </c>
      <c r="M2294" s="8">
        <f t="shared" si="70"/>
        <v>4</v>
      </c>
      <c r="N2294" s="80">
        <v>50</v>
      </c>
      <c r="O2294" s="11">
        <f t="shared" si="71"/>
        <v>74</v>
      </c>
    </row>
    <row r="2295" spans="1:15" x14ac:dyDescent="0.35">
      <c r="A2295" s="2" t="s">
        <v>390</v>
      </c>
      <c r="B2295" s="2" t="s">
        <v>520</v>
      </c>
      <c r="C2295" s="1">
        <v>5045</v>
      </c>
      <c r="D2295" s="1" t="s">
        <v>1261</v>
      </c>
      <c r="E2295" s="4">
        <v>205045000576</v>
      </c>
      <c r="F2295" s="2" t="s">
        <v>1279</v>
      </c>
      <c r="G2295" s="4">
        <v>205045001394</v>
      </c>
      <c r="H2295" s="2" t="s">
        <v>1297</v>
      </c>
      <c r="I2295" s="2" t="s">
        <v>1298</v>
      </c>
      <c r="J2295" s="5" t="s">
        <v>535</v>
      </c>
      <c r="K2295" s="5">
        <v>1</v>
      </c>
      <c r="L2295" s="80">
        <v>20</v>
      </c>
      <c r="M2295" s="8">
        <f t="shared" si="70"/>
        <v>4</v>
      </c>
      <c r="N2295" s="80">
        <v>50</v>
      </c>
      <c r="O2295" s="11">
        <f t="shared" si="71"/>
        <v>74</v>
      </c>
    </row>
    <row r="2296" spans="1:15" x14ac:dyDescent="0.35">
      <c r="A2296" s="2" t="s">
        <v>390</v>
      </c>
      <c r="B2296" s="2" t="s">
        <v>520</v>
      </c>
      <c r="C2296" s="1">
        <v>5045</v>
      </c>
      <c r="D2296" s="1" t="s">
        <v>1261</v>
      </c>
      <c r="E2296" s="4">
        <v>205045000193</v>
      </c>
      <c r="F2296" s="2" t="s">
        <v>1268</v>
      </c>
      <c r="G2296" s="4">
        <v>205045001483</v>
      </c>
      <c r="H2296" s="2" t="s">
        <v>1299</v>
      </c>
      <c r="I2296" s="2" t="s">
        <v>1300</v>
      </c>
      <c r="J2296" s="5" t="s">
        <v>535</v>
      </c>
      <c r="K2296" s="5">
        <v>1</v>
      </c>
      <c r="L2296" s="80">
        <v>20</v>
      </c>
      <c r="M2296" s="8">
        <f t="shared" si="70"/>
        <v>4</v>
      </c>
      <c r="N2296" s="80">
        <v>50</v>
      </c>
      <c r="O2296" s="11">
        <f t="shared" si="71"/>
        <v>74</v>
      </c>
    </row>
    <row r="2297" spans="1:15" x14ac:dyDescent="0.35">
      <c r="A2297" s="2" t="s">
        <v>390</v>
      </c>
      <c r="B2297" s="2" t="s">
        <v>520</v>
      </c>
      <c r="C2297" s="1">
        <v>5045</v>
      </c>
      <c r="D2297" s="1" t="s">
        <v>1261</v>
      </c>
      <c r="E2297" s="4">
        <v>205045000193</v>
      </c>
      <c r="F2297" s="2" t="s">
        <v>1268</v>
      </c>
      <c r="G2297" s="4">
        <v>205045010237</v>
      </c>
      <c r="H2297" s="2" t="s">
        <v>1301</v>
      </c>
      <c r="I2297" s="2" t="s">
        <v>1302</v>
      </c>
      <c r="J2297" s="5" t="s">
        <v>535</v>
      </c>
      <c r="K2297" s="5">
        <v>1</v>
      </c>
      <c r="L2297" s="80">
        <v>20</v>
      </c>
      <c r="M2297" s="8">
        <f t="shared" si="70"/>
        <v>4</v>
      </c>
      <c r="N2297" s="80">
        <v>50</v>
      </c>
      <c r="O2297" s="11">
        <f t="shared" si="71"/>
        <v>74</v>
      </c>
    </row>
    <row r="2298" spans="1:15" x14ac:dyDescent="0.35">
      <c r="A2298" s="2" t="s">
        <v>390</v>
      </c>
      <c r="B2298" s="2" t="s">
        <v>520</v>
      </c>
      <c r="C2298" s="1">
        <v>5045</v>
      </c>
      <c r="D2298" s="1" t="s">
        <v>1261</v>
      </c>
      <c r="E2298" s="4">
        <v>205045000193</v>
      </c>
      <c r="F2298" s="2" t="s">
        <v>1268</v>
      </c>
      <c r="G2298" s="4">
        <v>205045010466</v>
      </c>
      <c r="H2298" s="2" t="s">
        <v>1303</v>
      </c>
      <c r="I2298" s="2" t="s">
        <v>1304</v>
      </c>
      <c r="J2298" s="5" t="s">
        <v>535</v>
      </c>
      <c r="K2298" s="5">
        <v>1</v>
      </c>
      <c r="L2298" s="80">
        <v>20</v>
      </c>
      <c r="M2298" s="8">
        <f t="shared" si="70"/>
        <v>4</v>
      </c>
      <c r="N2298" s="80">
        <v>50</v>
      </c>
      <c r="O2298" s="11">
        <f t="shared" si="71"/>
        <v>74</v>
      </c>
    </row>
    <row r="2299" spans="1:15" x14ac:dyDescent="0.35">
      <c r="A2299" s="2" t="s">
        <v>390</v>
      </c>
      <c r="B2299" s="2" t="s">
        <v>520</v>
      </c>
      <c r="C2299" s="1">
        <v>5045</v>
      </c>
      <c r="D2299" s="1" t="s">
        <v>1261</v>
      </c>
      <c r="E2299" s="4">
        <v>205045000193</v>
      </c>
      <c r="F2299" s="2" t="s">
        <v>1268</v>
      </c>
      <c r="G2299" s="4">
        <v>205045010482</v>
      </c>
      <c r="H2299" s="2" t="s">
        <v>1305</v>
      </c>
      <c r="I2299" s="2" t="s">
        <v>1306</v>
      </c>
      <c r="J2299" s="5" t="s">
        <v>535</v>
      </c>
      <c r="K2299" s="5">
        <v>1</v>
      </c>
      <c r="L2299" s="80">
        <v>20</v>
      </c>
      <c r="M2299" s="8">
        <f t="shared" si="70"/>
        <v>4</v>
      </c>
      <c r="N2299" s="80">
        <v>50</v>
      </c>
      <c r="O2299" s="11">
        <f t="shared" si="71"/>
        <v>74</v>
      </c>
    </row>
    <row r="2300" spans="1:15" x14ac:dyDescent="0.35">
      <c r="A2300" s="2" t="s">
        <v>390</v>
      </c>
      <c r="B2300" s="2" t="s">
        <v>520</v>
      </c>
      <c r="C2300" s="1">
        <v>5045</v>
      </c>
      <c r="D2300" s="1" t="s">
        <v>1261</v>
      </c>
      <c r="E2300" s="4">
        <v>205045000193</v>
      </c>
      <c r="F2300" s="2" t="s">
        <v>1268</v>
      </c>
      <c r="G2300" s="4">
        <v>205045010491</v>
      </c>
      <c r="H2300" s="2" t="s">
        <v>1307</v>
      </c>
      <c r="I2300" s="2" t="s">
        <v>1308</v>
      </c>
      <c r="J2300" s="5" t="s">
        <v>535</v>
      </c>
      <c r="K2300" s="5">
        <v>1</v>
      </c>
      <c r="L2300" s="80">
        <v>20</v>
      </c>
      <c r="M2300" s="8">
        <f t="shared" si="70"/>
        <v>4</v>
      </c>
      <c r="N2300" s="80">
        <v>50</v>
      </c>
      <c r="O2300" s="11">
        <f t="shared" si="71"/>
        <v>74</v>
      </c>
    </row>
    <row r="2301" spans="1:15" x14ac:dyDescent="0.35">
      <c r="A2301" s="2" t="s">
        <v>390</v>
      </c>
      <c r="B2301" s="2" t="s">
        <v>520</v>
      </c>
      <c r="C2301" s="1">
        <v>5045</v>
      </c>
      <c r="D2301" s="1" t="s">
        <v>1261</v>
      </c>
      <c r="E2301" s="4">
        <v>205045000193</v>
      </c>
      <c r="F2301" s="2" t="s">
        <v>1268</v>
      </c>
      <c r="G2301" s="4">
        <v>205045010504</v>
      </c>
      <c r="H2301" s="2" t="s">
        <v>1309</v>
      </c>
      <c r="I2301" s="2" t="s">
        <v>1310</v>
      </c>
      <c r="J2301" s="5" t="s">
        <v>535</v>
      </c>
      <c r="K2301" s="5">
        <v>1</v>
      </c>
      <c r="L2301" s="80">
        <v>20</v>
      </c>
      <c r="M2301" s="8">
        <f t="shared" si="70"/>
        <v>4</v>
      </c>
      <c r="N2301" s="80">
        <v>50</v>
      </c>
      <c r="O2301" s="11">
        <f t="shared" si="71"/>
        <v>74</v>
      </c>
    </row>
    <row r="2302" spans="1:15" x14ac:dyDescent="0.35">
      <c r="A2302" s="2" t="s">
        <v>390</v>
      </c>
      <c r="B2302" s="2" t="s">
        <v>520</v>
      </c>
      <c r="C2302" s="1">
        <v>5045</v>
      </c>
      <c r="D2302" s="1" t="s">
        <v>1261</v>
      </c>
      <c r="E2302" s="4">
        <v>205045000193</v>
      </c>
      <c r="F2302" s="2" t="s">
        <v>1268</v>
      </c>
      <c r="G2302" s="4">
        <v>205045010512</v>
      </c>
      <c r="H2302" s="2" t="s">
        <v>1311</v>
      </c>
      <c r="I2302" s="2" t="s">
        <v>1312</v>
      </c>
      <c r="J2302" s="5" t="s">
        <v>535</v>
      </c>
      <c r="K2302" s="5">
        <v>1</v>
      </c>
      <c r="L2302" s="80">
        <v>20</v>
      </c>
      <c r="M2302" s="8">
        <f t="shared" si="70"/>
        <v>4</v>
      </c>
      <c r="N2302" s="80">
        <v>50</v>
      </c>
      <c r="O2302" s="11">
        <f t="shared" si="71"/>
        <v>74</v>
      </c>
    </row>
    <row r="2303" spans="1:15" x14ac:dyDescent="0.35">
      <c r="A2303" s="2" t="s">
        <v>390</v>
      </c>
      <c r="B2303" s="2" t="s">
        <v>520</v>
      </c>
      <c r="C2303" s="1">
        <v>5045</v>
      </c>
      <c r="D2303" s="1" t="s">
        <v>1261</v>
      </c>
      <c r="E2303" s="4">
        <v>205045000193</v>
      </c>
      <c r="F2303" s="2" t="s">
        <v>1268</v>
      </c>
      <c r="G2303" s="4">
        <v>205045010521</v>
      </c>
      <c r="H2303" s="2" t="s">
        <v>1313</v>
      </c>
      <c r="I2303" s="2" t="s">
        <v>1314</v>
      </c>
      <c r="J2303" s="5" t="s">
        <v>535</v>
      </c>
      <c r="K2303" s="5">
        <v>1</v>
      </c>
      <c r="L2303" s="80">
        <v>20</v>
      </c>
      <c r="M2303" s="8">
        <f t="shared" si="70"/>
        <v>4</v>
      </c>
      <c r="N2303" s="80">
        <v>50</v>
      </c>
      <c r="O2303" s="11">
        <f t="shared" si="71"/>
        <v>74</v>
      </c>
    </row>
    <row r="2304" spans="1:15" x14ac:dyDescent="0.35">
      <c r="A2304" s="2" t="s">
        <v>390</v>
      </c>
      <c r="B2304" s="2" t="s">
        <v>520</v>
      </c>
      <c r="C2304" s="1">
        <v>5045</v>
      </c>
      <c r="D2304" s="1" t="s">
        <v>1261</v>
      </c>
      <c r="E2304" s="4">
        <v>205045000193</v>
      </c>
      <c r="F2304" s="2" t="s">
        <v>1268</v>
      </c>
      <c r="G2304" s="4">
        <v>205045010547</v>
      </c>
      <c r="H2304" s="2" t="s">
        <v>1315</v>
      </c>
      <c r="I2304" s="2" t="s">
        <v>1316</v>
      </c>
      <c r="J2304" s="5" t="s">
        <v>535</v>
      </c>
      <c r="K2304" s="5">
        <v>1</v>
      </c>
      <c r="L2304" s="80">
        <v>20</v>
      </c>
      <c r="M2304" s="8">
        <f t="shared" si="70"/>
        <v>4</v>
      </c>
      <c r="N2304" s="80">
        <v>50</v>
      </c>
      <c r="O2304" s="11">
        <f t="shared" si="71"/>
        <v>74</v>
      </c>
    </row>
    <row r="2305" spans="1:15" x14ac:dyDescent="0.35">
      <c r="A2305" s="2" t="s">
        <v>390</v>
      </c>
      <c r="B2305" s="2" t="s">
        <v>520</v>
      </c>
      <c r="C2305" s="1">
        <v>5045</v>
      </c>
      <c r="D2305" s="1" t="s">
        <v>1261</v>
      </c>
      <c r="E2305" s="4">
        <v>205045000193</v>
      </c>
      <c r="F2305" s="2" t="s">
        <v>1268</v>
      </c>
      <c r="G2305" s="4">
        <v>205045010555</v>
      </c>
      <c r="H2305" s="2" t="s">
        <v>1317</v>
      </c>
      <c r="I2305" s="2" t="s">
        <v>1318</v>
      </c>
      <c r="J2305" s="5" t="s">
        <v>535</v>
      </c>
      <c r="K2305" s="5">
        <v>1</v>
      </c>
      <c r="L2305" s="80">
        <v>20</v>
      </c>
      <c r="M2305" s="8">
        <f t="shared" si="70"/>
        <v>4</v>
      </c>
      <c r="N2305" s="80">
        <v>50</v>
      </c>
      <c r="O2305" s="11">
        <f t="shared" si="71"/>
        <v>74</v>
      </c>
    </row>
    <row r="2306" spans="1:15" x14ac:dyDescent="0.35">
      <c r="A2306" s="2" t="s">
        <v>390</v>
      </c>
      <c r="B2306" s="2" t="s">
        <v>520</v>
      </c>
      <c r="C2306" s="1">
        <v>5045</v>
      </c>
      <c r="D2306" s="1" t="s">
        <v>1261</v>
      </c>
      <c r="E2306" s="4">
        <v>205045000193</v>
      </c>
      <c r="F2306" s="2" t="s">
        <v>1268</v>
      </c>
      <c r="G2306" s="4">
        <v>205045010563</v>
      </c>
      <c r="H2306" s="2" t="s">
        <v>1319</v>
      </c>
      <c r="I2306" s="2" t="s">
        <v>1320</v>
      </c>
      <c r="J2306" s="5" t="s">
        <v>535</v>
      </c>
      <c r="K2306" s="5">
        <v>1</v>
      </c>
      <c r="L2306" s="80">
        <v>20</v>
      </c>
      <c r="M2306" s="8">
        <f t="shared" si="70"/>
        <v>4</v>
      </c>
      <c r="N2306" s="80">
        <v>50</v>
      </c>
      <c r="O2306" s="11">
        <f t="shared" si="71"/>
        <v>74</v>
      </c>
    </row>
    <row r="2307" spans="1:15" x14ac:dyDescent="0.35">
      <c r="A2307" s="2" t="s">
        <v>390</v>
      </c>
      <c r="B2307" s="2" t="s">
        <v>520</v>
      </c>
      <c r="C2307" s="1">
        <v>5045</v>
      </c>
      <c r="D2307" s="1" t="s">
        <v>1261</v>
      </c>
      <c r="E2307" s="4">
        <v>205045000193</v>
      </c>
      <c r="F2307" s="2" t="s">
        <v>1268</v>
      </c>
      <c r="G2307" s="4">
        <v>205045010571</v>
      </c>
      <c r="H2307" s="2" t="s">
        <v>1321</v>
      </c>
      <c r="I2307" s="2" t="s">
        <v>1322</v>
      </c>
      <c r="J2307" s="5" t="s">
        <v>535</v>
      </c>
      <c r="K2307" s="5">
        <v>1</v>
      </c>
      <c r="L2307" s="80">
        <v>20</v>
      </c>
      <c r="M2307" s="8">
        <f t="shared" si="70"/>
        <v>4</v>
      </c>
      <c r="N2307" s="80">
        <v>50</v>
      </c>
      <c r="O2307" s="11">
        <f t="shared" si="71"/>
        <v>74</v>
      </c>
    </row>
    <row r="2308" spans="1:15" x14ac:dyDescent="0.35">
      <c r="A2308" s="2" t="s">
        <v>390</v>
      </c>
      <c r="B2308" s="2" t="s">
        <v>520</v>
      </c>
      <c r="C2308" s="1">
        <v>5045</v>
      </c>
      <c r="D2308" s="1" t="s">
        <v>1261</v>
      </c>
      <c r="E2308" s="4">
        <v>205045000193</v>
      </c>
      <c r="F2308" s="2" t="s">
        <v>1268</v>
      </c>
      <c r="G2308" s="4">
        <v>205045010580</v>
      </c>
      <c r="H2308" s="2" t="s">
        <v>1323</v>
      </c>
      <c r="I2308" s="2" t="s">
        <v>1324</v>
      </c>
      <c r="J2308" s="5" t="s">
        <v>535</v>
      </c>
      <c r="K2308" s="5">
        <v>1</v>
      </c>
      <c r="L2308" s="80">
        <v>20</v>
      </c>
      <c r="M2308" s="8">
        <f t="shared" si="70"/>
        <v>4</v>
      </c>
      <c r="N2308" s="80">
        <v>50</v>
      </c>
      <c r="O2308" s="11">
        <f t="shared" si="71"/>
        <v>74</v>
      </c>
    </row>
    <row r="2309" spans="1:15" x14ac:dyDescent="0.35">
      <c r="A2309" s="2" t="s">
        <v>390</v>
      </c>
      <c r="B2309" s="2" t="s">
        <v>520</v>
      </c>
      <c r="C2309" s="1">
        <v>5045</v>
      </c>
      <c r="D2309" s="1" t="s">
        <v>1261</v>
      </c>
      <c r="E2309" s="4">
        <v>205045000193</v>
      </c>
      <c r="F2309" s="2" t="s">
        <v>1268</v>
      </c>
      <c r="G2309" s="4">
        <v>205045010598</v>
      </c>
      <c r="H2309" s="2" t="s">
        <v>1325</v>
      </c>
      <c r="I2309" s="2" t="s">
        <v>1326</v>
      </c>
      <c r="J2309" s="5" t="s">
        <v>535</v>
      </c>
      <c r="K2309" s="5">
        <v>1</v>
      </c>
      <c r="L2309" s="80">
        <v>20</v>
      </c>
      <c r="M2309" s="8">
        <f t="shared" si="70"/>
        <v>4</v>
      </c>
      <c r="N2309" s="80">
        <v>50</v>
      </c>
      <c r="O2309" s="11">
        <f t="shared" si="71"/>
        <v>74</v>
      </c>
    </row>
    <row r="2310" spans="1:15" x14ac:dyDescent="0.35">
      <c r="A2310" s="2" t="s">
        <v>390</v>
      </c>
      <c r="B2310" s="2" t="s">
        <v>520</v>
      </c>
      <c r="C2310" s="1">
        <v>5045</v>
      </c>
      <c r="D2310" s="1" t="s">
        <v>1261</v>
      </c>
      <c r="E2310" s="4">
        <v>205045000665</v>
      </c>
      <c r="F2310" s="2" t="s">
        <v>1270</v>
      </c>
      <c r="G2310" s="4">
        <v>205045010601</v>
      </c>
      <c r="H2310" s="2" t="s">
        <v>1327</v>
      </c>
      <c r="I2310" s="2" t="s">
        <v>1328</v>
      </c>
      <c r="J2310" s="5" t="s">
        <v>535</v>
      </c>
      <c r="K2310" s="5">
        <v>1</v>
      </c>
      <c r="L2310" s="80">
        <v>20</v>
      </c>
      <c r="M2310" s="8">
        <f t="shared" si="70"/>
        <v>4</v>
      </c>
      <c r="N2310" s="80">
        <v>50</v>
      </c>
      <c r="O2310" s="11">
        <f t="shared" si="71"/>
        <v>74</v>
      </c>
    </row>
    <row r="2311" spans="1:15" x14ac:dyDescent="0.35">
      <c r="A2311" s="2" t="s">
        <v>390</v>
      </c>
      <c r="B2311" s="2" t="s">
        <v>520</v>
      </c>
      <c r="C2311" s="1">
        <v>5045</v>
      </c>
      <c r="D2311" s="1" t="s">
        <v>1261</v>
      </c>
      <c r="E2311" s="4">
        <v>205045000665</v>
      </c>
      <c r="F2311" s="2" t="s">
        <v>1270</v>
      </c>
      <c r="G2311" s="4">
        <v>205045010610</v>
      </c>
      <c r="H2311" s="2" t="s">
        <v>1329</v>
      </c>
      <c r="I2311" s="2" t="s">
        <v>1330</v>
      </c>
      <c r="J2311" s="5" t="s">
        <v>535</v>
      </c>
      <c r="K2311" s="5">
        <v>1</v>
      </c>
      <c r="L2311" s="80">
        <v>20</v>
      </c>
      <c r="M2311" s="8">
        <f t="shared" si="70"/>
        <v>4</v>
      </c>
      <c r="N2311" s="80">
        <v>50</v>
      </c>
      <c r="O2311" s="11">
        <f t="shared" si="71"/>
        <v>74</v>
      </c>
    </row>
    <row r="2312" spans="1:15" x14ac:dyDescent="0.35">
      <c r="A2312" s="2" t="s">
        <v>390</v>
      </c>
      <c r="B2312" s="2" t="s">
        <v>520</v>
      </c>
      <c r="C2312" s="1">
        <v>5045</v>
      </c>
      <c r="D2312" s="1" t="s">
        <v>1261</v>
      </c>
      <c r="E2312" s="4">
        <v>205045000193</v>
      </c>
      <c r="F2312" s="2" t="s">
        <v>1268</v>
      </c>
      <c r="G2312" s="4">
        <v>205045010628</v>
      </c>
      <c r="H2312" s="2" t="s">
        <v>1331</v>
      </c>
      <c r="I2312" s="2" t="s">
        <v>1332</v>
      </c>
      <c r="J2312" s="5" t="s">
        <v>535</v>
      </c>
      <c r="K2312" s="5">
        <v>1</v>
      </c>
      <c r="L2312" s="80">
        <v>20</v>
      </c>
      <c r="M2312" s="8">
        <f t="shared" ref="M2312:M2375" si="72">ROUND(L2312*0.19,0)</f>
        <v>4</v>
      </c>
      <c r="N2312" s="80">
        <v>50</v>
      </c>
      <c r="O2312" s="11">
        <f t="shared" ref="O2312:O2375" si="73">L2312+M2312+N2312</f>
        <v>74</v>
      </c>
    </row>
    <row r="2313" spans="1:15" x14ac:dyDescent="0.35">
      <c r="A2313" s="2" t="s">
        <v>390</v>
      </c>
      <c r="B2313" s="2" t="s">
        <v>520</v>
      </c>
      <c r="C2313" s="1">
        <v>5045</v>
      </c>
      <c r="D2313" s="1" t="s">
        <v>1261</v>
      </c>
      <c r="E2313" s="4">
        <v>205045000665</v>
      </c>
      <c r="F2313" s="2" t="s">
        <v>1270</v>
      </c>
      <c r="G2313" s="4">
        <v>205045010636</v>
      </c>
      <c r="H2313" s="2" t="s">
        <v>1333</v>
      </c>
      <c r="I2313" s="2" t="s">
        <v>1334</v>
      </c>
      <c r="J2313" s="5" t="s">
        <v>535</v>
      </c>
      <c r="K2313" s="5">
        <v>1</v>
      </c>
      <c r="L2313" s="80">
        <v>20</v>
      </c>
      <c r="M2313" s="8">
        <f t="shared" si="72"/>
        <v>4</v>
      </c>
      <c r="N2313" s="80">
        <v>50</v>
      </c>
      <c r="O2313" s="11">
        <f t="shared" si="73"/>
        <v>74</v>
      </c>
    </row>
    <row r="2314" spans="1:15" x14ac:dyDescent="0.35">
      <c r="A2314" s="2" t="s">
        <v>390</v>
      </c>
      <c r="B2314" s="2" t="s">
        <v>520</v>
      </c>
      <c r="C2314" s="1">
        <v>5045</v>
      </c>
      <c r="D2314" s="1" t="s">
        <v>1261</v>
      </c>
      <c r="E2314" s="4">
        <v>205045001319</v>
      </c>
      <c r="F2314" s="2" t="s">
        <v>1335</v>
      </c>
      <c r="G2314" s="4">
        <v>205045010652</v>
      </c>
      <c r="H2314" s="2" t="s">
        <v>1336</v>
      </c>
      <c r="I2314" s="2" t="s">
        <v>1337</v>
      </c>
      <c r="J2314" s="5" t="s">
        <v>535</v>
      </c>
      <c r="K2314" s="5">
        <v>1</v>
      </c>
      <c r="L2314" s="80">
        <v>20</v>
      </c>
      <c r="M2314" s="8">
        <f t="shared" si="72"/>
        <v>4</v>
      </c>
      <c r="N2314" s="80">
        <v>50</v>
      </c>
      <c r="O2314" s="11">
        <f t="shared" si="73"/>
        <v>74</v>
      </c>
    </row>
    <row r="2315" spans="1:15" x14ac:dyDescent="0.35">
      <c r="A2315" s="2" t="s">
        <v>390</v>
      </c>
      <c r="B2315" s="2" t="s">
        <v>520</v>
      </c>
      <c r="C2315" s="1">
        <v>5045</v>
      </c>
      <c r="D2315" s="1" t="s">
        <v>1261</v>
      </c>
      <c r="E2315" s="4">
        <v>205045001319</v>
      </c>
      <c r="F2315" s="2" t="s">
        <v>1335</v>
      </c>
      <c r="G2315" s="4">
        <v>205045010661</v>
      </c>
      <c r="H2315" s="2" t="s">
        <v>1338</v>
      </c>
      <c r="I2315" s="2" t="s">
        <v>1339</v>
      </c>
      <c r="J2315" s="5" t="s">
        <v>535</v>
      </c>
      <c r="K2315" s="5">
        <v>1</v>
      </c>
      <c r="L2315" s="80">
        <v>20</v>
      </c>
      <c r="M2315" s="8">
        <f t="shared" si="72"/>
        <v>4</v>
      </c>
      <c r="N2315" s="80">
        <v>50</v>
      </c>
      <c r="O2315" s="11">
        <f t="shared" si="73"/>
        <v>74</v>
      </c>
    </row>
    <row r="2316" spans="1:15" x14ac:dyDescent="0.35">
      <c r="A2316" s="2" t="s">
        <v>390</v>
      </c>
      <c r="B2316" s="2" t="s">
        <v>520</v>
      </c>
      <c r="C2316" s="1">
        <v>5045</v>
      </c>
      <c r="D2316" s="1" t="s">
        <v>1261</v>
      </c>
      <c r="E2316" s="4">
        <v>205045000801</v>
      </c>
      <c r="F2316" s="2" t="s">
        <v>1289</v>
      </c>
      <c r="G2316" s="4">
        <v>205045010687</v>
      </c>
      <c r="H2316" s="2" t="s">
        <v>1340</v>
      </c>
      <c r="I2316" s="2" t="s">
        <v>1341</v>
      </c>
      <c r="J2316" s="5" t="s">
        <v>535</v>
      </c>
      <c r="K2316" s="5">
        <v>1</v>
      </c>
      <c r="L2316" s="80">
        <v>20</v>
      </c>
      <c r="M2316" s="8">
        <f t="shared" si="72"/>
        <v>4</v>
      </c>
      <c r="N2316" s="80">
        <v>50</v>
      </c>
      <c r="O2316" s="11">
        <f t="shared" si="73"/>
        <v>74</v>
      </c>
    </row>
    <row r="2317" spans="1:15" x14ac:dyDescent="0.35">
      <c r="A2317" s="2" t="s">
        <v>390</v>
      </c>
      <c r="B2317" s="2" t="s">
        <v>520</v>
      </c>
      <c r="C2317" s="1">
        <v>5045</v>
      </c>
      <c r="D2317" s="1" t="s">
        <v>1261</v>
      </c>
      <c r="E2317" s="4">
        <v>205045000193</v>
      </c>
      <c r="F2317" s="2" t="s">
        <v>1268</v>
      </c>
      <c r="G2317" s="4">
        <v>205045010717</v>
      </c>
      <c r="H2317" s="2" t="s">
        <v>1342</v>
      </c>
      <c r="I2317" s="2" t="s">
        <v>1343</v>
      </c>
      <c r="J2317" s="5" t="s">
        <v>535</v>
      </c>
      <c r="K2317" s="5">
        <v>1</v>
      </c>
      <c r="L2317" s="80">
        <v>20</v>
      </c>
      <c r="M2317" s="8">
        <f t="shared" si="72"/>
        <v>4</v>
      </c>
      <c r="N2317" s="80">
        <v>50</v>
      </c>
      <c r="O2317" s="11">
        <f t="shared" si="73"/>
        <v>74</v>
      </c>
    </row>
    <row r="2318" spans="1:15" x14ac:dyDescent="0.35">
      <c r="A2318" s="2" t="s">
        <v>390</v>
      </c>
      <c r="B2318" s="2" t="s">
        <v>520</v>
      </c>
      <c r="C2318" s="1">
        <v>5045</v>
      </c>
      <c r="D2318" s="1" t="s">
        <v>1261</v>
      </c>
      <c r="E2318" s="4">
        <v>205045000193</v>
      </c>
      <c r="F2318" s="2" t="s">
        <v>1268</v>
      </c>
      <c r="G2318" s="4">
        <v>205045010733</v>
      </c>
      <c r="H2318" s="2" t="s">
        <v>1344</v>
      </c>
      <c r="I2318" s="2" t="s">
        <v>1345</v>
      </c>
      <c r="J2318" s="5" t="s">
        <v>535</v>
      </c>
      <c r="K2318" s="5">
        <v>1</v>
      </c>
      <c r="L2318" s="80">
        <v>20</v>
      </c>
      <c r="M2318" s="8">
        <f t="shared" si="72"/>
        <v>4</v>
      </c>
      <c r="N2318" s="80">
        <v>50</v>
      </c>
      <c r="O2318" s="11">
        <f t="shared" si="73"/>
        <v>74</v>
      </c>
    </row>
    <row r="2319" spans="1:15" x14ac:dyDescent="0.35">
      <c r="A2319" s="2" t="s">
        <v>390</v>
      </c>
      <c r="B2319" s="2" t="s">
        <v>520</v>
      </c>
      <c r="C2319" s="1">
        <v>5045</v>
      </c>
      <c r="D2319" s="1" t="s">
        <v>1261</v>
      </c>
      <c r="E2319" s="4">
        <v>205045000193</v>
      </c>
      <c r="F2319" s="2" t="s">
        <v>1268</v>
      </c>
      <c r="G2319" s="4">
        <v>205045010741</v>
      </c>
      <c r="H2319" s="2" t="s">
        <v>1346</v>
      </c>
      <c r="I2319" s="2" t="s">
        <v>1347</v>
      </c>
      <c r="J2319" s="5" t="s">
        <v>535</v>
      </c>
      <c r="K2319" s="5">
        <v>1</v>
      </c>
      <c r="L2319" s="80">
        <v>20</v>
      </c>
      <c r="M2319" s="8">
        <f t="shared" si="72"/>
        <v>4</v>
      </c>
      <c r="N2319" s="80">
        <v>50</v>
      </c>
      <c r="O2319" s="11">
        <f t="shared" si="73"/>
        <v>74</v>
      </c>
    </row>
    <row r="2320" spans="1:15" x14ac:dyDescent="0.35">
      <c r="A2320" s="2" t="s">
        <v>390</v>
      </c>
      <c r="B2320" s="2" t="s">
        <v>520</v>
      </c>
      <c r="C2320" s="1">
        <v>5045</v>
      </c>
      <c r="D2320" s="1" t="s">
        <v>1261</v>
      </c>
      <c r="E2320" s="4">
        <v>205045000665</v>
      </c>
      <c r="F2320" s="2" t="s">
        <v>1270</v>
      </c>
      <c r="G2320" s="4">
        <v>205045010750</v>
      </c>
      <c r="H2320" s="2" t="s">
        <v>1348</v>
      </c>
      <c r="I2320" s="2" t="s">
        <v>1349</v>
      </c>
      <c r="J2320" s="5" t="s">
        <v>535</v>
      </c>
      <c r="K2320" s="5">
        <v>1</v>
      </c>
      <c r="L2320" s="80">
        <v>20</v>
      </c>
      <c r="M2320" s="8">
        <f t="shared" si="72"/>
        <v>4</v>
      </c>
      <c r="N2320" s="80">
        <v>50</v>
      </c>
      <c r="O2320" s="11">
        <f t="shared" si="73"/>
        <v>74</v>
      </c>
    </row>
    <row r="2321" spans="1:15" x14ac:dyDescent="0.35">
      <c r="A2321" s="2" t="s">
        <v>390</v>
      </c>
      <c r="B2321" s="2" t="s">
        <v>520</v>
      </c>
      <c r="C2321" s="1">
        <v>5045</v>
      </c>
      <c r="D2321" s="1" t="s">
        <v>1261</v>
      </c>
      <c r="E2321" s="4">
        <v>205045000193</v>
      </c>
      <c r="F2321" s="2" t="s">
        <v>1268</v>
      </c>
      <c r="G2321" s="4">
        <v>205045010768</v>
      </c>
      <c r="H2321" s="2" t="s">
        <v>1350</v>
      </c>
      <c r="I2321" s="2" t="s">
        <v>1351</v>
      </c>
      <c r="J2321" s="5" t="s">
        <v>535</v>
      </c>
      <c r="K2321" s="5">
        <v>1</v>
      </c>
      <c r="L2321" s="80">
        <v>20</v>
      </c>
      <c r="M2321" s="8">
        <f t="shared" si="72"/>
        <v>4</v>
      </c>
      <c r="N2321" s="80">
        <v>50</v>
      </c>
      <c r="O2321" s="11">
        <f t="shared" si="73"/>
        <v>74</v>
      </c>
    </row>
    <row r="2322" spans="1:15" x14ac:dyDescent="0.35">
      <c r="A2322" s="2" t="s">
        <v>390</v>
      </c>
      <c r="B2322" s="2" t="s">
        <v>520</v>
      </c>
      <c r="C2322" s="1">
        <v>5107</v>
      </c>
      <c r="D2322" s="1" t="s">
        <v>1352</v>
      </c>
      <c r="E2322" s="4">
        <v>205107001060</v>
      </c>
      <c r="F2322" s="2" t="s">
        <v>1353</v>
      </c>
      <c r="G2322" s="4">
        <v>205107000012</v>
      </c>
      <c r="H2322" s="2" t="s">
        <v>1354</v>
      </c>
      <c r="I2322" s="2" t="s">
        <v>1355</v>
      </c>
      <c r="J2322" s="5" t="s">
        <v>535</v>
      </c>
      <c r="K2322" s="5">
        <v>1</v>
      </c>
      <c r="L2322" s="80">
        <v>20</v>
      </c>
      <c r="M2322" s="8">
        <f t="shared" si="72"/>
        <v>4</v>
      </c>
      <c r="N2322" s="80">
        <v>50</v>
      </c>
      <c r="O2322" s="11">
        <f t="shared" si="73"/>
        <v>74</v>
      </c>
    </row>
    <row r="2323" spans="1:15" x14ac:dyDescent="0.35">
      <c r="A2323" s="2" t="s">
        <v>390</v>
      </c>
      <c r="B2323" s="2" t="s">
        <v>520</v>
      </c>
      <c r="C2323" s="1">
        <v>5107</v>
      </c>
      <c r="D2323" s="1" t="s">
        <v>1352</v>
      </c>
      <c r="E2323" s="4">
        <v>105107000166</v>
      </c>
      <c r="F2323" s="2" t="s">
        <v>1356</v>
      </c>
      <c r="G2323" s="4">
        <v>205107000021</v>
      </c>
      <c r="H2323" s="2" t="s">
        <v>1357</v>
      </c>
      <c r="I2323" s="2" t="s">
        <v>1358</v>
      </c>
      <c r="J2323" s="5" t="s">
        <v>535</v>
      </c>
      <c r="K2323" s="5">
        <v>1</v>
      </c>
      <c r="L2323" s="80">
        <v>20</v>
      </c>
      <c r="M2323" s="8">
        <f t="shared" si="72"/>
        <v>4</v>
      </c>
      <c r="N2323" s="80">
        <v>50</v>
      </c>
      <c r="O2323" s="11">
        <f t="shared" si="73"/>
        <v>74</v>
      </c>
    </row>
    <row r="2324" spans="1:15" x14ac:dyDescent="0.35">
      <c r="A2324" s="2" t="s">
        <v>390</v>
      </c>
      <c r="B2324" s="2" t="s">
        <v>520</v>
      </c>
      <c r="C2324" s="1">
        <v>5107</v>
      </c>
      <c r="D2324" s="1" t="s">
        <v>1352</v>
      </c>
      <c r="E2324" s="4">
        <v>205107001060</v>
      </c>
      <c r="F2324" s="2" t="s">
        <v>1353</v>
      </c>
      <c r="G2324" s="4">
        <v>205107000071</v>
      </c>
      <c r="H2324" s="2" t="s">
        <v>1359</v>
      </c>
      <c r="I2324" s="2" t="s">
        <v>1332</v>
      </c>
      <c r="J2324" s="5" t="s">
        <v>535</v>
      </c>
      <c r="K2324" s="5">
        <v>1</v>
      </c>
      <c r="L2324" s="80">
        <v>20</v>
      </c>
      <c r="M2324" s="8">
        <f t="shared" si="72"/>
        <v>4</v>
      </c>
      <c r="N2324" s="80">
        <v>50</v>
      </c>
      <c r="O2324" s="11">
        <f t="shared" si="73"/>
        <v>74</v>
      </c>
    </row>
    <row r="2325" spans="1:15" x14ac:dyDescent="0.35">
      <c r="A2325" s="2" t="s">
        <v>390</v>
      </c>
      <c r="B2325" s="2" t="s">
        <v>520</v>
      </c>
      <c r="C2325" s="1">
        <v>5107</v>
      </c>
      <c r="D2325" s="1" t="s">
        <v>1352</v>
      </c>
      <c r="E2325" s="4">
        <v>105107000166</v>
      </c>
      <c r="F2325" s="2" t="s">
        <v>1356</v>
      </c>
      <c r="G2325" s="4">
        <v>205107000098</v>
      </c>
      <c r="H2325" s="2" t="s">
        <v>1360</v>
      </c>
      <c r="I2325" s="2" t="s">
        <v>1361</v>
      </c>
      <c r="J2325" s="5" t="s">
        <v>535</v>
      </c>
      <c r="K2325" s="5">
        <v>1</v>
      </c>
      <c r="L2325" s="80">
        <v>20</v>
      </c>
      <c r="M2325" s="8">
        <f t="shared" si="72"/>
        <v>4</v>
      </c>
      <c r="N2325" s="80">
        <v>50</v>
      </c>
      <c r="O2325" s="11">
        <f t="shared" si="73"/>
        <v>74</v>
      </c>
    </row>
    <row r="2326" spans="1:15" x14ac:dyDescent="0.35">
      <c r="A2326" s="2" t="s">
        <v>390</v>
      </c>
      <c r="B2326" s="2" t="s">
        <v>520</v>
      </c>
      <c r="C2326" s="1">
        <v>5107</v>
      </c>
      <c r="D2326" s="1" t="s">
        <v>1352</v>
      </c>
      <c r="E2326" s="4">
        <v>105107000166</v>
      </c>
      <c r="F2326" s="2" t="s">
        <v>1356</v>
      </c>
      <c r="G2326" s="4">
        <v>205107000179</v>
      </c>
      <c r="H2326" s="2" t="s">
        <v>1362</v>
      </c>
      <c r="I2326" s="2" t="s">
        <v>1363</v>
      </c>
      <c r="J2326" s="5" t="s">
        <v>535</v>
      </c>
      <c r="K2326" s="5">
        <v>1</v>
      </c>
      <c r="L2326" s="80">
        <v>20</v>
      </c>
      <c r="M2326" s="8">
        <f t="shared" si="72"/>
        <v>4</v>
      </c>
      <c r="N2326" s="80">
        <v>50</v>
      </c>
      <c r="O2326" s="11">
        <f t="shared" si="73"/>
        <v>74</v>
      </c>
    </row>
    <row r="2327" spans="1:15" x14ac:dyDescent="0.35">
      <c r="A2327" s="2" t="s">
        <v>390</v>
      </c>
      <c r="B2327" s="2" t="s">
        <v>520</v>
      </c>
      <c r="C2327" s="1">
        <v>5107</v>
      </c>
      <c r="D2327" s="1" t="s">
        <v>1352</v>
      </c>
      <c r="E2327" s="4">
        <v>205107001060</v>
      </c>
      <c r="F2327" s="2" t="s">
        <v>1353</v>
      </c>
      <c r="G2327" s="4">
        <v>205107000225</v>
      </c>
      <c r="H2327" s="2" t="s">
        <v>1364</v>
      </c>
      <c r="I2327" s="2" t="s">
        <v>1365</v>
      </c>
      <c r="J2327" s="5" t="s">
        <v>535</v>
      </c>
      <c r="K2327" s="5">
        <v>1</v>
      </c>
      <c r="L2327" s="80">
        <v>20</v>
      </c>
      <c r="M2327" s="8">
        <f t="shared" si="72"/>
        <v>4</v>
      </c>
      <c r="N2327" s="80">
        <v>50</v>
      </c>
      <c r="O2327" s="11">
        <f t="shared" si="73"/>
        <v>74</v>
      </c>
    </row>
    <row r="2328" spans="1:15" x14ac:dyDescent="0.35">
      <c r="A2328" s="2" t="s">
        <v>390</v>
      </c>
      <c r="B2328" s="2" t="s">
        <v>520</v>
      </c>
      <c r="C2328" s="1">
        <v>5107</v>
      </c>
      <c r="D2328" s="1" t="s">
        <v>1352</v>
      </c>
      <c r="E2328" s="4">
        <v>205107001060</v>
      </c>
      <c r="F2328" s="2" t="s">
        <v>1353</v>
      </c>
      <c r="G2328" s="4">
        <v>205107000730</v>
      </c>
      <c r="H2328" s="2" t="s">
        <v>1366</v>
      </c>
      <c r="I2328" s="2" t="s">
        <v>1367</v>
      </c>
      <c r="J2328" s="5" t="s">
        <v>535</v>
      </c>
      <c r="K2328" s="5">
        <v>1</v>
      </c>
      <c r="L2328" s="80">
        <v>20</v>
      </c>
      <c r="M2328" s="8">
        <f t="shared" si="72"/>
        <v>4</v>
      </c>
      <c r="N2328" s="80">
        <v>50</v>
      </c>
      <c r="O2328" s="11">
        <f t="shared" si="73"/>
        <v>74</v>
      </c>
    </row>
    <row r="2329" spans="1:15" x14ac:dyDescent="0.35">
      <c r="A2329" s="2" t="s">
        <v>390</v>
      </c>
      <c r="B2329" s="2" t="s">
        <v>520</v>
      </c>
      <c r="C2329" s="1">
        <v>5107</v>
      </c>
      <c r="D2329" s="1" t="s">
        <v>1352</v>
      </c>
      <c r="E2329" s="4">
        <v>105107000166</v>
      </c>
      <c r="F2329" s="2" t="s">
        <v>1356</v>
      </c>
      <c r="G2329" s="4">
        <v>205107000764</v>
      </c>
      <c r="H2329" s="2" t="s">
        <v>1368</v>
      </c>
      <c r="I2329" s="2" t="s">
        <v>1369</v>
      </c>
      <c r="J2329" s="5" t="s">
        <v>535</v>
      </c>
      <c r="K2329" s="5">
        <v>1</v>
      </c>
      <c r="L2329" s="80">
        <v>20</v>
      </c>
      <c r="M2329" s="8">
        <f t="shared" si="72"/>
        <v>4</v>
      </c>
      <c r="N2329" s="80">
        <v>50</v>
      </c>
      <c r="O2329" s="11">
        <f t="shared" si="73"/>
        <v>74</v>
      </c>
    </row>
    <row r="2330" spans="1:15" x14ac:dyDescent="0.35">
      <c r="A2330" s="2" t="s">
        <v>390</v>
      </c>
      <c r="B2330" s="2" t="s">
        <v>520</v>
      </c>
      <c r="C2330" s="1">
        <v>5107</v>
      </c>
      <c r="D2330" s="1" t="s">
        <v>1352</v>
      </c>
      <c r="E2330" s="4">
        <v>105107000166</v>
      </c>
      <c r="F2330" s="2" t="s">
        <v>1356</v>
      </c>
      <c r="G2330" s="4">
        <v>205107000772</v>
      </c>
      <c r="H2330" s="2" t="s">
        <v>1370</v>
      </c>
      <c r="I2330" s="2" t="s">
        <v>1371</v>
      </c>
      <c r="J2330" s="5" t="s">
        <v>535</v>
      </c>
      <c r="K2330" s="5">
        <v>1</v>
      </c>
      <c r="L2330" s="80">
        <v>20</v>
      </c>
      <c r="M2330" s="8">
        <f t="shared" si="72"/>
        <v>4</v>
      </c>
      <c r="N2330" s="80">
        <v>50</v>
      </c>
      <c r="O2330" s="11">
        <f t="shared" si="73"/>
        <v>74</v>
      </c>
    </row>
    <row r="2331" spans="1:15" x14ac:dyDescent="0.35">
      <c r="A2331" s="2" t="s">
        <v>390</v>
      </c>
      <c r="B2331" s="2" t="s">
        <v>520</v>
      </c>
      <c r="C2331" s="1">
        <v>5107</v>
      </c>
      <c r="D2331" s="1" t="s">
        <v>1352</v>
      </c>
      <c r="E2331" s="4">
        <v>205107001060</v>
      </c>
      <c r="F2331" s="2" t="s">
        <v>1353</v>
      </c>
      <c r="G2331" s="4">
        <v>205107000802</v>
      </c>
      <c r="H2331" s="2" t="s">
        <v>1372</v>
      </c>
      <c r="I2331" s="2" t="s">
        <v>1373</v>
      </c>
      <c r="J2331" s="5" t="s">
        <v>535</v>
      </c>
      <c r="K2331" s="5">
        <v>1</v>
      </c>
      <c r="L2331" s="80">
        <v>20</v>
      </c>
      <c r="M2331" s="8">
        <f t="shared" si="72"/>
        <v>4</v>
      </c>
      <c r="N2331" s="80">
        <v>50</v>
      </c>
      <c r="O2331" s="11">
        <f t="shared" si="73"/>
        <v>74</v>
      </c>
    </row>
    <row r="2332" spans="1:15" x14ac:dyDescent="0.35">
      <c r="A2332" s="2" t="s">
        <v>390</v>
      </c>
      <c r="B2332" s="2" t="s">
        <v>520</v>
      </c>
      <c r="C2332" s="1">
        <v>5107</v>
      </c>
      <c r="D2332" s="1" t="s">
        <v>1352</v>
      </c>
      <c r="E2332" s="4">
        <v>205107001060</v>
      </c>
      <c r="F2332" s="2" t="s">
        <v>1353</v>
      </c>
      <c r="G2332" s="4">
        <v>205107000811</v>
      </c>
      <c r="H2332" s="2" t="s">
        <v>1374</v>
      </c>
      <c r="I2332" s="2" t="s">
        <v>1375</v>
      </c>
      <c r="J2332" s="5" t="s">
        <v>535</v>
      </c>
      <c r="K2332" s="5">
        <v>1</v>
      </c>
      <c r="L2332" s="80">
        <v>20</v>
      </c>
      <c r="M2332" s="8">
        <f t="shared" si="72"/>
        <v>4</v>
      </c>
      <c r="N2332" s="80">
        <v>50</v>
      </c>
      <c r="O2332" s="11">
        <f t="shared" si="73"/>
        <v>74</v>
      </c>
    </row>
    <row r="2333" spans="1:15" x14ac:dyDescent="0.35">
      <c r="A2333" s="2" t="s">
        <v>390</v>
      </c>
      <c r="B2333" s="2" t="s">
        <v>520</v>
      </c>
      <c r="C2333" s="1">
        <v>5107</v>
      </c>
      <c r="D2333" s="1" t="s">
        <v>1352</v>
      </c>
      <c r="E2333" s="4">
        <v>205107001060</v>
      </c>
      <c r="F2333" s="2" t="s">
        <v>1353</v>
      </c>
      <c r="G2333" s="4">
        <v>205107000829</v>
      </c>
      <c r="H2333" s="2" t="s">
        <v>1376</v>
      </c>
      <c r="I2333" s="2" t="s">
        <v>1377</v>
      </c>
      <c r="J2333" s="5" t="s">
        <v>535</v>
      </c>
      <c r="K2333" s="5">
        <v>1</v>
      </c>
      <c r="L2333" s="80">
        <v>20</v>
      </c>
      <c r="M2333" s="8">
        <f t="shared" si="72"/>
        <v>4</v>
      </c>
      <c r="N2333" s="80">
        <v>50</v>
      </c>
      <c r="O2333" s="11">
        <f t="shared" si="73"/>
        <v>74</v>
      </c>
    </row>
    <row r="2334" spans="1:15" x14ac:dyDescent="0.35">
      <c r="A2334" s="2" t="s">
        <v>390</v>
      </c>
      <c r="B2334" s="2" t="s">
        <v>520</v>
      </c>
      <c r="C2334" s="1">
        <v>5107</v>
      </c>
      <c r="D2334" s="1" t="s">
        <v>1352</v>
      </c>
      <c r="E2334" s="4">
        <v>105107000166</v>
      </c>
      <c r="F2334" s="2" t="s">
        <v>1356</v>
      </c>
      <c r="G2334" s="4">
        <v>205107000861</v>
      </c>
      <c r="H2334" s="2" t="s">
        <v>1378</v>
      </c>
      <c r="I2334" s="2" t="s">
        <v>1379</v>
      </c>
      <c r="J2334" s="5" t="s">
        <v>535</v>
      </c>
      <c r="K2334" s="5">
        <v>1</v>
      </c>
      <c r="L2334" s="80">
        <v>20</v>
      </c>
      <c r="M2334" s="8">
        <f t="shared" si="72"/>
        <v>4</v>
      </c>
      <c r="N2334" s="80">
        <v>50</v>
      </c>
      <c r="O2334" s="11">
        <f t="shared" si="73"/>
        <v>74</v>
      </c>
    </row>
    <row r="2335" spans="1:15" x14ac:dyDescent="0.35">
      <c r="A2335" s="2" t="s">
        <v>390</v>
      </c>
      <c r="B2335" s="2" t="s">
        <v>520</v>
      </c>
      <c r="C2335" s="1">
        <v>5107</v>
      </c>
      <c r="D2335" s="1" t="s">
        <v>1352</v>
      </c>
      <c r="E2335" s="4">
        <v>205107001060</v>
      </c>
      <c r="F2335" s="2" t="s">
        <v>1353</v>
      </c>
      <c r="G2335" s="4">
        <v>205107000870</v>
      </c>
      <c r="H2335" s="2" t="s">
        <v>1380</v>
      </c>
      <c r="I2335" s="2" t="s">
        <v>1381</v>
      </c>
      <c r="J2335" s="5" t="s">
        <v>535</v>
      </c>
      <c r="K2335" s="5">
        <v>1</v>
      </c>
      <c r="L2335" s="80">
        <v>20</v>
      </c>
      <c r="M2335" s="8">
        <f t="shared" si="72"/>
        <v>4</v>
      </c>
      <c r="N2335" s="80">
        <v>50</v>
      </c>
      <c r="O2335" s="11">
        <f t="shared" si="73"/>
        <v>74</v>
      </c>
    </row>
    <row r="2336" spans="1:15" x14ac:dyDescent="0.35">
      <c r="A2336" s="2" t="s">
        <v>390</v>
      </c>
      <c r="B2336" s="2" t="s">
        <v>520</v>
      </c>
      <c r="C2336" s="1">
        <v>5107</v>
      </c>
      <c r="D2336" s="1" t="s">
        <v>1352</v>
      </c>
      <c r="E2336" s="4">
        <v>105107000166</v>
      </c>
      <c r="F2336" s="2" t="s">
        <v>1356</v>
      </c>
      <c r="G2336" s="4">
        <v>205107000888</v>
      </c>
      <c r="H2336" s="2" t="s">
        <v>1382</v>
      </c>
      <c r="I2336" s="2" t="s">
        <v>1383</v>
      </c>
      <c r="J2336" s="5" t="s">
        <v>535</v>
      </c>
      <c r="K2336" s="5">
        <v>1</v>
      </c>
      <c r="L2336" s="80">
        <v>20</v>
      </c>
      <c r="M2336" s="8">
        <f t="shared" si="72"/>
        <v>4</v>
      </c>
      <c r="N2336" s="80">
        <v>50</v>
      </c>
      <c r="O2336" s="11">
        <f t="shared" si="73"/>
        <v>74</v>
      </c>
    </row>
    <row r="2337" spans="1:15" x14ac:dyDescent="0.35">
      <c r="A2337" s="2" t="s">
        <v>390</v>
      </c>
      <c r="B2337" s="2" t="s">
        <v>520</v>
      </c>
      <c r="C2337" s="1">
        <v>5107</v>
      </c>
      <c r="D2337" s="1" t="s">
        <v>1352</v>
      </c>
      <c r="E2337" s="4">
        <v>205107001060</v>
      </c>
      <c r="F2337" s="2" t="s">
        <v>1353</v>
      </c>
      <c r="G2337" s="4">
        <v>205107000918</v>
      </c>
      <c r="H2337" s="2" t="s">
        <v>1384</v>
      </c>
      <c r="I2337" s="2" t="s">
        <v>1385</v>
      </c>
      <c r="J2337" s="5" t="s">
        <v>535</v>
      </c>
      <c r="K2337" s="5">
        <v>1</v>
      </c>
      <c r="L2337" s="80">
        <v>20</v>
      </c>
      <c r="M2337" s="8">
        <f t="shared" si="72"/>
        <v>4</v>
      </c>
      <c r="N2337" s="80">
        <v>50</v>
      </c>
      <c r="O2337" s="11">
        <f t="shared" si="73"/>
        <v>74</v>
      </c>
    </row>
    <row r="2338" spans="1:15" x14ac:dyDescent="0.35">
      <c r="A2338" s="2" t="s">
        <v>390</v>
      </c>
      <c r="B2338" s="2" t="s">
        <v>520</v>
      </c>
      <c r="C2338" s="1">
        <v>5107</v>
      </c>
      <c r="D2338" s="1" t="s">
        <v>1352</v>
      </c>
      <c r="E2338" s="4">
        <v>205107001060</v>
      </c>
      <c r="F2338" s="2" t="s">
        <v>1353</v>
      </c>
      <c r="G2338" s="4">
        <v>205107000926</v>
      </c>
      <c r="H2338" s="2" t="s">
        <v>1386</v>
      </c>
      <c r="I2338" s="2" t="s">
        <v>1387</v>
      </c>
      <c r="J2338" s="5" t="s">
        <v>535</v>
      </c>
      <c r="K2338" s="5">
        <v>1</v>
      </c>
      <c r="L2338" s="80">
        <v>20</v>
      </c>
      <c r="M2338" s="8">
        <f t="shared" si="72"/>
        <v>4</v>
      </c>
      <c r="N2338" s="80">
        <v>50</v>
      </c>
      <c r="O2338" s="11">
        <f t="shared" si="73"/>
        <v>74</v>
      </c>
    </row>
    <row r="2339" spans="1:15" x14ac:dyDescent="0.35">
      <c r="A2339" s="2" t="s">
        <v>390</v>
      </c>
      <c r="B2339" s="2" t="s">
        <v>520</v>
      </c>
      <c r="C2339" s="1">
        <v>5107</v>
      </c>
      <c r="D2339" s="1" t="s">
        <v>1352</v>
      </c>
      <c r="E2339" s="4">
        <v>205107001060</v>
      </c>
      <c r="F2339" s="2" t="s">
        <v>1353</v>
      </c>
      <c r="G2339" s="4">
        <v>205107000942</v>
      </c>
      <c r="H2339" s="2" t="s">
        <v>1388</v>
      </c>
      <c r="I2339" s="2" t="s">
        <v>1389</v>
      </c>
      <c r="J2339" s="5" t="s">
        <v>535</v>
      </c>
      <c r="K2339" s="5">
        <v>1</v>
      </c>
      <c r="L2339" s="80">
        <v>20</v>
      </c>
      <c r="M2339" s="8">
        <f t="shared" si="72"/>
        <v>4</v>
      </c>
      <c r="N2339" s="80">
        <v>50</v>
      </c>
      <c r="O2339" s="11">
        <f t="shared" si="73"/>
        <v>74</v>
      </c>
    </row>
    <row r="2340" spans="1:15" x14ac:dyDescent="0.35">
      <c r="A2340" s="2" t="s">
        <v>390</v>
      </c>
      <c r="B2340" s="2" t="s">
        <v>520</v>
      </c>
      <c r="C2340" s="1">
        <v>5107</v>
      </c>
      <c r="D2340" s="1" t="s">
        <v>1352</v>
      </c>
      <c r="E2340" s="4">
        <v>205107001060</v>
      </c>
      <c r="F2340" s="2" t="s">
        <v>1353</v>
      </c>
      <c r="G2340" s="4">
        <v>205107001094</v>
      </c>
      <c r="H2340" s="2" t="s">
        <v>1390</v>
      </c>
      <c r="I2340" s="2" t="s">
        <v>1391</v>
      </c>
      <c r="J2340" s="5" t="s">
        <v>535</v>
      </c>
      <c r="K2340" s="5">
        <v>1</v>
      </c>
      <c r="L2340" s="80">
        <v>20</v>
      </c>
      <c r="M2340" s="8">
        <f t="shared" si="72"/>
        <v>4</v>
      </c>
      <c r="N2340" s="80">
        <v>50</v>
      </c>
      <c r="O2340" s="11">
        <f t="shared" si="73"/>
        <v>74</v>
      </c>
    </row>
    <row r="2341" spans="1:15" x14ac:dyDescent="0.35">
      <c r="A2341" s="2" t="s">
        <v>390</v>
      </c>
      <c r="B2341" s="2" t="s">
        <v>520</v>
      </c>
      <c r="C2341" s="1">
        <v>5107</v>
      </c>
      <c r="D2341" s="1" t="s">
        <v>1352</v>
      </c>
      <c r="E2341" s="4">
        <v>205107001060</v>
      </c>
      <c r="F2341" s="2" t="s">
        <v>1353</v>
      </c>
      <c r="G2341" s="4">
        <v>205107001116</v>
      </c>
      <c r="H2341" s="2" t="s">
        <v>1392</v>
      </c>
      <c r="I2341" s="2" t="s">
        <v>1393</v>
      </c>
      <c r="J2341" s="5" t="s">
        <v>535</v>
      </c>
      <c r="K2341" s="5">
        <v>1</v>
      </c>
      <c r="L2341" s="80">
        <v>20</v>
      </c>
      <c r="M2341" s="8">
        <f t="shared" si="72"/>
        <v>4</v>
      </c>
      <c r="N2341" s="80">
        <v>50</v>
      </c>
      <c r="O2341" s="11">
        <f t="shared" si="73"/>
        <v>74</v>
      </c>
    </row>
    <row r="2342" spans="1:15" x14ac:dyDescent="0.35">
      <c r="A2342" s="2" t="s">
        <v>390</v>
      </c>
      <c r="B2342" s="2" t="s">
        <v>520</v>
      </c>
      <c r="C2342" s="1">
        <v>5107</v>
      </c>
      <c r="D2342" s="1" t="s">
        <v>1352</v>
      </c>
      <c r="E2342" s="4">
        <v>105107000166</v>
      </c>
      <c r="F2342" s="2" t="s">
        <v>1356</v>
      </c>
      <c r="G2342" s="4">
        <v>205107001132</v>
      </c>
      <c r="H2342" s="2" t="s">
        <v>1394</v>
      </c>
      <c r="I2342" s="2" t="s">
        <v>1395</v>
      </c>
      <c r="J2342" s="5" t="s">
        <v>535</v>
      </c>
      <c r="K2342" s="5">
        <v>1</v>
      </c>
      <c r="L2342" s="80">
        <v>20</v>
      </c>
      <c r="M2342" s="8">
        <f t="shared" si="72"/>
        <v>4</v>
      </c>
      <c r="N2342" s="80">
        <v>50</v>
      </c>
      <c r="O2342" s="11">
        <f t="shared" si="73"/>
        <v>74</v>
      </c>
    </row>
    <row r="2343" spans="1:15" x14ac:dyDescent="0.35">
      <c r="A2343" s="2" t="s">
        <v>390</v>
      </c>
      <c r="B2343" s="2" t="s">
        <v>520</v>
      </c>
      <c r="C2343" s="1">
        <v>5120</v>
      </c>
      <c r="D2343" s="1" t="s">
        <v>1396</v>
      </c>
      <c r="E2343" s="4">
        <v>205120001303</v>
      </c>
      <c r="F2343" s="2" t="s">
        <v>1397</v>
      </c>
      <c r="G2343" s="4">
        <v>205120000048</v>
      </c>
      <c r="H2343" s="2" t="s">
        <v>1398</v>
      </c>
      <c r="I2343" s="2" t="s">
        <v>1399</v>
      </c>
      <c r="J2343" s="5" t="s">
        <v>535</v>
      </c>
      <c r="K2343" s="5">
        <v>1</v>
      </c>
      <c r="L2343" s="80">
        <v>20</v>
      </c>
      <c r="M2343" s="8">
        <f t="shared" si="72"/>
        <v>4</v>
      </c>
      <c r="N2343" s="80">
        <v>50</v>
      </c>
      <c r="O2343" s="11">
        <f t="shared" si="73"/>
        <v>74</v>
      </c>
    </row>
    <row r="2344" spans="1:15" x14ac:dyDescent="0.35">
      <c r="A2344" s="2" t="s">
        <v>390</v>
      </c>
      <c r="B2344" s="2" t="s">
        <v>520</v>
      </c>
      <c r="C2344" s="1">
        <v>5120</v>
      </c>
      <c r="D2344" s="1" t="s">
        <v>1396</v>
      </c>
      <c r="E2344" s="4">
        <v>205120000366</v>
      </c>
      <c r="F2344" s="2" t="s">
        <v>1400</v>
      </c>
      <c r="G2344" s="4">
        <v>205120000145</v>
      </c>
      <c r="H2344" s="2" t="s">
        <v>1401</v>
      </c>
      <c r="I2344" s="2" t="s">
        <v>1402</v>
      </c>
      <c r="J2344" s="5" t="s">
        <v>535</v>
      </c>
      <c r="K2344" s="5">
        <v>1</v>
      </c>
      <c r="L2344" s="80">
        <v>20</v>
      </c>
      <c r="M2344" s="8">
        <f t="shared" si="72"/>
        <v>4</v>
      </c>
      <c r="N2344" s="80">
        <v>50</v>
      </c>
      <c r="O2344" s="11">
        <f t="shared" si="73"/>
        <v>74</v>
      </c>
    </row>
    <row r="2345" spans="1:15" x14ac:dyDescent="0.35">
      <c r="A2345" s="2" t="s">
        <v>390</v>
      </c>
      <c r="B2345" s="2" t="s">
        <v>520</v>
      </c>
      <c r="C2345" s="1">
        <v>5120</v>
      </c>
      <c r="D2345" s="1" t="s">
        <v>1396</v>
      </c>
      <c r="E2345" s="4">
        <v>205120000366</v>
      </c>
      <c r="F2345" s="2" t="s">
        <v>1400</v>
      </c>
      <c r="G2345" s="4">
        <v>205120000170</v>
      </c>
      <c r="H2345" s="2" t="s">
        <v>1403</v>
      </c>
      <c r="I2345" s="2" t="s">
        <v>1404</v>
      </c>
      <c r="J2345" s="5" t="s">
        <v>535</v>
      </c>
      <c r="K2345" s="5">
        <v>1</v>
      </c>
      <c r="L2345" s="80">
        <v>20</v>
      </c>
      <c r="M2345" s="8">
        <f t="shared" si="72"/>
        <v>4</v>
      </c>
      <c r="N2345" s="80">
        <v>50</v>
      </c>
      <c r="O2345" s="11">
        <f t="shared" si="73"/>
        <v>74</v>
      </c>
    </row>
    <row r="2346" spans="1:15" x14ac:dyDescent="0.35">
      <c r="A2346" s="2" t="s">
        <v>390</v>
      </c>
      <c r="B2346" s="2" t="s">
        <v>520</v>
      </c>
      <c r="C2346" s="1">
        <v>5120</v>
      </c>
      <c r="D2346" s="1" t="s">
        <v>1396</v>
      </c>
      <c r="E2346" s="4">
        <v>205120000391</v>
      </c>
      <c r="F2346" s="2" t="s">
        <v>1405</v>
      </c>
      <c r="G2346" s="4">
        <v>205120000188</v>
      </c>
      <c r="H2346" s="2" t="s">
        <v>1406</v>
      </c>
      <c r="I2346" s="2" t="s">
        <v>1407</v>
      </c>
      <c r="J2346" s="5" t="s">
        <v>535</v>
      </c>
      <c r="K2346" s="5">
        <v>1</v>
      </c>
      <c r="L2346" s="80">
        <v>20</v>
      </c>
      <c r="M2346" s="8">
        <f t="shared" si="72"/>
        <v>4</v>
      </c>
      <c r="N2346" s="80">
        <v>50</v>
      </c>
      <c r="O2346" s="11">
        <f t="shared" si="73"/>
        <v>74</v>
      </c>
    </row>
    <row r="2347" spans="1:15" x14ac:dyDescent="0.35">
      <c r="A2347" s="2" t="s">
        <v>390</v>
      </c>
      <c r="B2347" s="2" t="s">
        <v>520</v>
      </c>
      <c r="C2347" s="1">
        <v>5120</v>
      </c>
      <c r="D2347" s="1" t="s">
        <v>1396</v>
      </c>
      <c r="E2347" s="4">
        <v>205120001435</v>
      </c>
      <c r="F2347" s="2" t="s">
        <v>1408</v>
      </c>
      <c r="G2347" s="4">
        <v>205120000293</v>
      </c>
      <c r="H2347" s="2" t="s">
        <v>1409</v>
      </c>
      <c r="I2347" s="2" t="s">
        <v>1410</v>
      </c>
      <c r="J2347" s="5" t="s">
        <v>535</v>
      </c>
      <c r="K2347" s="5">
        <v>1</v>
      </c>
      <c r="L2347" s="80">
        <v>20</v>
      </c>
      <c r="M2347" s="8">
        <f t="shared" si="72"/>
        <v>4</v>
      </c>
      <c r="N2347" s="80">
        <v>50</v>
      </c>
      <c r="O2347" s="11">
        <f t="shared" si="73"/>
        <v>74</v>
      </c>
    </row>
    <row r="2348" spans="1:15" x14ac:dyDescent="0.35">
      <c r="A2348" s="2" t="s">
        <v>390</v>
      </c>
      <c r="B2348" s="2" t="s">
        <v>520</v>
      </c>
      <c r="C2348" s="1">
        <v>5120</v>
      </c>
      <c r="D2348" s="1" t="s">
        <v>1396</v>
      </c>
      <c r="E2348" s="4">
        <v>205120000358</v>
      </c>
      <c r="F2348" s="2" t="s">
        <v>1411</v>
      </c>
      <c r="G2348" s="4">
        <v>205120000358</v>
      </c>
      <c r="H2348" s="2" t="s">
        <v>1411</v>
      </c>
      <c r="I2348" s="2" t="s">
        <v>1412</v>
      </c>
      <c r="J2348" s="5" t="s">
        <v>535</v>
      </c>
      <c r="K2348" s="5">
        <v>1</v>
      </c>
      <c r="L2348" s="80">
        <v>20</v>
      </c>
      <c r="M2348" s="8">
        <f t="shared" si="72"/>
        <v>4</v>
      </c>
      <c r="N2348" s="80">
        <v>50</v>
      </c>
      <c r="O2348" s="11">
        <f t="shared" si="73"/>
        <v>74</v>
      </c>
    </row>
    <row r="2349" spans="1:15" x14ac:dyDescent="0.35">
      <c r="A2349" s="2" t="s">
        <v>390</v>
      </c>
      <c r="B2349" s="2" t="s">
        <v>520</v>
      </c>
      <c r="C2349" s="1">
        <v>5120</v>
      </c>
      <c r="D2349" s="1" t="s">
        <v>1396</v>
      </c>
      <c r="E2349" s="4">
        <v>205120000358</v>
      </c>
      <c r="F2349" s="2" t="s">
        <v>1411</v>
      </c>
      <c r="G2349" s="4">
        <v>205120000404</v>
      </c>
      <c r="H2349" s="2" t="s">
        <v>1413</v>
      </c>
      <c r="I2349" s="2" t="s">
        <v>1414</v>
      </c>
      <c r="J2349" s="5" t="s">
        <v>535</v>
      </c>
      <c r="K2349" s="5">
        <v>1</v>
      </c>
      <c r="L2349" s="80">
        <v>20</v>
      </c>
      <c r="M2349" s="8">
        <f t="shared" si="72"/>
        <v>4</v>
      </c>
      <c r="N2349" s="80">
        <v>50</v>
      </c>
      <c r="O2349" s="11">
        <f t="shared" si="73"/>
        <v>74</v>
      </c>
    </row>
    <row r="2350" spans="1:15" x14ac:dyDescent="0.35">
      <c r="A2350" s="2" t="s">
        <v>390</v>
      </c>
      <c r="B2350" s="2" t="s">
        <v>520</v>
      </c>
      <c r="C2350" s="1">
        <v>5120</v>
      </c>
      <c r="D2350" s="1" t="s">
        <v>1396</v>
      </c>
      <c r="E2350" s="4">
        <v>205120000391</v>
      </c>
      <c r="F2350" s="2" t="s">
        <v>1405</v>
      </c>
      <c r="G2350" s="4">
        <v>205120000561</v>
      </c>
      <c r="H2350" s="2" t="s">
        <v>1415</v>
      </c>
      <c r="I2350" s="2" t="s">
        <v>1416</v>
      </c>
      <c r="J2350" s="5" t="s">
        <v>535</v>
      </c>
      <c r="K2350" s="5">
        <v>1</v>
      </c>
      <c r="L2350" s="80">
        <v>20</v>
      </c>
      <c r="M2350" s="8">
        <f t="shared" si="72"/>
        <v>4</v>
      </c>
      <c r="N2350" s="80">
        <v>50</v>
      </c>
      <c r="O2350" s="11">
        <f t="shared" si="73"/>
        <v>74</v>
      </c>
    </row>
    <row r="2351" spans="1:15" x14ac:dyDescent="0.35">
      <c r="A2351" s="2" t="s">
        <v>390</v>
      </c>
      <c r="B2351" s="2" t="s">
        <v>520</v>
      </c>
      <c r="C2351" s="1">
        <v>5120</v>
      </c>
      <c r="D2351" s="1" t="s">
        <v>1396</v>
      </c>
      <c r="E2351" s="4">
        <v>205120000081</v>
      </c>
      <c r="F2351" s="2" t="s">
        <v>1417</v>
      </c>
      <c r="G2351" s="4">
        <v>205120000595</v>
      </c>
      <c r="H2351" s="2" t="s">
        <v>1418</v>
      </c>
      <c r="I2351" s="2" t="s">
        <v>1419</v>
      </c>
      <c r="J2351" s="5" t="s">
        <v>535</v>
      </c>
      <c r="K2351" s="5">
        <v>1</v>
      </c>
      <c r="L2351" s="80">
        <v>20</v>
      </c>
      <c r="M2351" s="8">
        <f t="shared" si="72"/>
        <v>4</v>
      </c>
      <c r="N2351" s="80">
        <v>50</v>
      </c>
      <c r="O2351" s="11">
        <f t="shared" si="73"/>
        <v>74</v>
      </c>
    </row>
    <row r="2352" spans="1:15" x14ac:dyDescent="0.35">
      <c r="A2352" s="2" t="s">
        <v>390</v>
      </c>
      <c r="B2352" s="2" t="s">
        <v>520</v>
      </c>
      <c r="C2352" s="1">
        <v>5120</v>
      </c>
      <c r="D2352" s="1" t="s">
        <v>1396</v>
      </c>
      <c r="E2352" s="4">
        <v>205120000315</v>
      </c>
      <c r="F2352" s="2" t="s">
        <v>1420</v>
      </c>
      <c r="G2352" s="4">
        <v>205120000811</v>
      </c>
      <c r="H2352" s="2" t="s">
        <v>1421</v>
      </c>
      <c r="I2352" s="2" t="s">
        <v>1422</v>
      </c>
      <c r="J2352" s="5" t="s">
        <v>535</v>
      </c>
      <c r="K2352" s="5">
        <v>1</v>
      </c>
      <c r="L2352" s="80">
        <v>20</v>
      </c>
      <c r="M2352" s="8">
        <f t="shared" si="72"/>
        <v>4</v>
      </c>
      <c r="N2352" s="80">
        <v>50</v>
      </c>
      <c r="O2352" s="11">
        <f t="shared" si="73"/>
        <v>74</v>
      </c>
    </row>
    <row r="2353" spans="1:15" x14ac:dyDescent="0.35">
      <c r="A2353" s="2" t="s">
        <v>390</v>
      </c>
      <c r="B2353" s="2" t="s">
        <v>520</v>
      </c>
      <c r="C2353" s="1">
        <v>5120</v>
      </c>
      <c r="D2353" s="1" t="s">
        <v>1396</v>
      </c>
      <c r="E2353" s="4">
        <v>205120001303</v>
      </c>
      <c r="F2353" s="2" t="s">
        <v>1397</v>
      </c>
      <c r="G2353" s="4">
        <v>205120000927</v>
      </c>
      <c r="H2353" s="2" t="s">
        <v>1423</v>
      </c>
      <c r="I2353" s="2" t="s">
        <v>1424</v>
      </c>
      <c r="J2353" s="5" t="s">
        <v>535</v>
      </c>
      <c r="K2353" s="5">
        <v>1</v>
      </c>
      <c r="L2353" s="80">
        <v>20</v>
      </c>
      <c r="M2353" s="8">
        <f t="shared" si="72"/>
        <v>4</v>
      </c>
      <c r="N2353" s="80">
        <v>50</v>
      </c>
      <c r="O2353" s="11">
        <f t="shared" si="73"/>
        <v>74</v>
      </c>
    </row>
    <row r="2354" spans="1:15" x14ac:dyDescent="0.35">
      <c r="A2354" s="2" t="s">
        <v>390</v>
      </c>
      <c r="B2354" s="2" t="s">
        <v>520</v>
      </c>
      <c r="C2354" s="1">
        <v>5120</v>
      </c>
      <c r="D2354" s="1" t="s">
        <v>1396</v>
      </c>
      <c r="E2354" s="4">
        <v>205120000358</v>
      </c>
      <c r="F2354" s="2" t="s">
        <v>1411</v>
      </c>
      <c r="G2354" s="4">
        <v>205120000935</v>
      </c>
      <c r="H2354" s="2" t="s">
        <v>1425</v>
      </c>
      <c r="I2354" s="2" t="s">
        <v>1426</v>
      </c>
      <c r="J2354" s="5" t="s">
        <v>535</v>
      </c>
      <c r="K2354" s="5">
        <v>1</v>
      </c>
      <c r="L2354" s="80">
        <v>20</v>
      </c>
      <c r="M2354" s="8">
        <f t="shared" si="72"/>
        <v>4</v>
      </c>
      <c r="N2354" s="80">
        <v>50</v>
      </c>
      <c r="O2354" s="11">
        <f t="shared" si="73"/>
        <v>74</v>
      </c>
    </row>
    <row r="2355" spans="1:15" x14ac:dyDescent="0.35">
      <c r="A2355" s="2" t="s">
        <v>390</v>
      </c>
      <c r="B2355" s="2" t="s">
        <v>520</v>
      </c>
      <c r="C2355" s="1">
        <v>5120</v>
      </c>
      <c r="D2355" s="1" t="s">
        <v>1396</v>
      </c>
      <c r="E2355" s="4">
        <v>205120001346</v>
      </c>
      <c r="F2355" s="2" t="s">
        <v>1427</v>
      </c>
      <c r="G2355" s="4">
        <v>205120000978</v>
      </c>
      <c r="H2355" s="2" t="s">
        <v>1428</v>
      </c>
      <c r="I2355" s="2" t="s">
        <v>1429</v>
      </c>
      <c r="J2355" s="5" t="s">
        <v>535</v>
      </c>
      <c r="K2355" s="5">
        <v>1</v>
      </c>
      <c r="L2355" s="80">
        <v>20</v>
      </c>
      <c r="M2355" s="8">
        <f t="shared" si="72"/>
        <v>4</v>
      </c>
      <c r="N2355" s="80">
        <v>50</v>
      </c>
      <c r="O2355" s="11">
        <f t="shared" si="73"/>
        <v>74</v>
      </c>
    </row>
    <row r="2356" spans="1:15" x14ac:dyDescent="0.35">
      <c r="A2356" s="2" t="s">
        <v>390</v>
      </c>
      <c r="B2356" s="2" t="s">
        <v>520</v>
      </c>
      <c r="C2356" s="1">
        <v>5120</v>
      </c>
      <c r="D2356" s="1" t="s">
        <v>1396</v>
      </c>
      <c r="E2356" s="4">
        <v>205120001044</v>
      </c>
      <c r="F2356" s="2" t="s">
        <v>1430</v>
      </c>
      <c r="G2356" s="4">
        <v>205120001044</v>
      </c>
      <c r="H2356" s="2" t="s">
        <v>1431</v>
      </c>
      <c r="I2356" s="2" t="s">
        <v>1432</v>
      </c>
      <c r="J2356" s="5" t="s">
        <v>535</v>
      </c>
      <c r="K2356" s="5">
        <v>1</v>
      </c>
      <c r="L2356" s="80">
        <v>20</v>
      </c>
      <c r="M2356" s="8">
        <f t="shared" si="72"/>
        <v>4</v>
      </c>
      <c r="N2356" s="80">
        <v>50</v>
      </c>
      <c r="O2356" s="11">
        <f t="shared" si="73"/>
        <v>74</v>
      </c>
    </row>
    <row r="2357" spans="1:15" x14ac:dyDescent="0.35">
      <c r="A2357" s="2" t="s">
        <v>390</v>
      </c>
      <c r="B2357" s="2" t="s">
        <v>520</v>
      </c>
      <c r="C2357" s="1">
        <v>5120</v>
      </c>
      <c r="D2357" s="1" t="s">
        <v>1396</v>
      </c>
      <c r="E2357" s="4">
        <v>205120001346</v>
      </c>
      <c r="F2357" s="2" t="s">
        <v>1427</v>
      </c>
      <c r="G2357" s="4">
        <v>205120001061</v>
      </c>
      <c r="H2357" s="2" t="s">
        <v>1433</v>
      </c>
      <c r="I2357" s="2" t="s">
        <v>1434</v>
      </c>
      <c r="J2357" s="5" t="s">
        <v>535</v>
      </c>
      <c r="K2357" s="5">
        <v>1</v>
      </c>
      <c r="L2357" s="80">
        <v>20</v>
      </c>
      <c r="M2357" s="8">
        <f t="shared" si="72"/>
        <v>4</v>
      </c>
      <c r="N2357" s="80">
        <v>50</v>
      </c>
      <c r="O2357" s="11">
        <f t="shared" si="73"/>
        <v>74</v>
      </c>
    </row>
    <row r="2358" spans="1:15" x14ac:dyDescent="0.35">
      <c r="A2358" s="2" t="s">
        <v>390</v>
      </c>
      <c r="B2358" s="2" t="s">
        <v>520</v>
      </c>
      <c r="C2358" s="1">
        <v>5120</v>
      </c>
      <c r="D2358" s="1" t="s">
        <v>1396</v>
      </c>
      <c r="E2358" s="4">
        <v>205120000366</v>
      </c>
      <c r="F2358" s="2" t="s">
        <v>1400</v>
      </c>
      <c r="G2358" s="4">
        <v>205120001087</v>
      </c>
      <c r="H2358" s="2" t="s">
        <v>1435</v>
      </c>
      <c r="I2358" s="2" t="s">
        <v>1436</v>
      </c>
      <c r="J2358" s="5" t="s">
        <v>535</v>
      </c>
      <c r="K2358" s="5">
        <v>1</v>
      </c>
      <c r="L2358" s="80">
        <v>20</v>
      </c>
      <c r="M2358" s="8">
        <f t="shared" si="72"/>
        <v>4</v>
      </c>
      <c r="N2358" s="80">
        <v>50</v>
      </c>
      <c r="O2358" s="11">
        <f t="shared" si="73"/>
        <v>74</v>
      </c>
    </row>
    <row r="2359" spans="1:15" x14ac:dyDescent="0.35">
      <c r="A2359" s="2" t="s">
        <v>390</v>
      </c>
      <c r="B2359" s="2" t="s">
        <v>520</v>
      </c>
      <c r="C2359" s="1">
        <v>5120</v>
      </c>
      <c r="D2359" s="1" t="s">
        <v>1396</v>
      </c>
      <c r="E2359" s="4">
        <v>205120000081</v>
      </c>
      <c r="F2359" s="2" t="s">
        <v>1417</v>
      </c>
      <c r="G2359" s="4">
        <v>205120001095</v>
      </c>
      <c r="H2359" s="2" t="s">
        <v>1437</v>
      </c>
      <c r="I2359" s="2" t="s">
        <v>1438</v>
      </c>
      <c r="J2359" s="5" t="s">
        <v>535</v>
      </c>
      <c r="K2359" s="5">
        <v>1</v>
      </c>
      <c r="L2359" s="80">
        <v>20</v>
      </c>
      <c r="M2359" s="8">
        <f t="shared" si="72"/>
        <v>4</v>
      </c>
      <c r="N2359" s="80">
        <v>50</v>
      </c>
      <c r="O2359" s="11">
        <f t="shared" si="73"/>
        <v>74</v>
      </c>
    </row>
    <row r="2360" spans="1:15" x14ac:dyDescent="0.35">
      <c r="A2360" s="2" t="s">
        <v>390</v>
      </c>
      <c r="B2360" s="2" t="s">
        <v>520</v>
      </c>
      <c r="C2360" s="1">
        <v>5120</v>
      </c>
      <c r="D2360" s="1" t="s">
        <v>1396</v>
      </c>
      <c r="E2360" s="4">
        <v>205120000315</v>
      </c>
      <c r="F2360" s="2" t="s">
        <v>1420</v>
      </c>
      <c r="G2360" s="4">
        <v>205120001176</v>
      </c>
      <c r="H2360" s="2" t="s">
        <v>1439</v>
      </c>
      <c r="I2360" s="2" t="s">
        <v>1440</v>
      </c>
      <c r="J2360" s="5" t="s">
        <v>535</v>
      </c>
      <c r="K2360" s="5">
        <v>1</v>
      </c>
      <c r="L2360" s="80">
        <v>20</v>
      </c>
      <c r="M2360" s="8">
        <f t="shared" si="72"/>
        <v>4</v>
      </c>
      <c r="N2360" s="80">
        <v>50</v>
      </c>
      <c r="O2360" s="11">
        <f t="shared" si="73"/>
        <v>74</v>
      </c>
    </row>
    <row r="2361" spans="1:15" x14ac:dyDescent="0.35">
      <c r="A2361" s="2" t="s">
        <v>390</v>
      </c>
      <c r="B2361" s="2" t="s">
        <v>520</v>
      </c>
      <c r="C2361" s="1">
        <v>5120</v>
      </c>
      <c r="D2361" s="1" t="s">
        <v>1396</v>
      </c>
      <c r="E2361" s="4">
        <v>205120001044</v>
      </c>
      <c r="F2361" s="2" t="s">
        <v>1430</v>
      </c>
      <c r="G2361" s="4">
        <v>205120001184</v>
      </c>
      <c r="H2361" s="2" t="s">
        <v>1441</v>
      </c>
      <c r="I2361" s="2" t="s">
        <v>1432</v>
      </c>
      <c r="J2361" s="5" t="s">
        <v>535</v>
      </c>
      <c r="K2361" s="5">
        <v>1</v>
      </c>
      <c r="L2361" s="80">
        <v>20</v>
      </c>
      <c r="M2361" s="8">
        <f t="shared" si="72"/>
        <v>4</v>
      </c>
      <c r="N2361" s="80">
        <v>50</v>
      </c>
      <c r="O2361" s="11">
        <f t="shared" si="73"/>
        <v>74</v>
      </c>
    </row>
    <row r="2362" spans="1:15" x14ac:dyDescent="0.35">
      <c r="A2362" s="2" t="s">
        <v>390</v>
      </c>
      <c r="B2362" s="2" t="s">
        <v>520</v>
      </c>
      <c r="C2362" s="1">
        <v>5120</v>
      </c>
      <c r="D2362" s="1" t="s">
        <v>1396</v>
      </c>
      <c r="E2362" s="4">
        <v>205120000366</v>
      </c>
      <c r="F2362" s="2" t="s">
        <v>1400</v>
      </c>
      <c r="G2362" s="4">
        <v>205120001249</v>
      </c>
      <c r="H2362" s="2" t="s">
        <v>1442</v>
      </c>
      <c r="I2362" s="2" t="s">
        <v>1443</v>
      </c>
      <c r="J2362" s="5" t="s">
        <v>535</v>
      </c>
      <c r="K2362" s="5">
        <v>1</v>
      </c>
      <c r="L2362" s="80">
        <v>20</v>
      </c>
      <c r="M2362" s="8">
        <f t="shared" si="72"/>
        <v>4</v>
      </c>
      <c r="N2362" s="80">
        <v>50</v>
      </c>
      <c r="O2362" s="11">
        <f t="shared" si="73"/>
        <v>74</v>
      </c>
    </row>
    <row r="2363" spans="1:15" x14ac:dyDescent="0.35">
      <c r="A2363" s="2" t="s">
        <v>390</v>
      </c>
      <c r="B2363" s="2" t="s">
        <v>520</v>
      </c>
      <c r="C2363" s="1">
        <v>5120</v>
      </c>
      <c r="D2363" s="1" t="s">
        <v>1396</v>
      </c>
      <c r="E2363" s="4">
        <v>205120000358</v>
      </c>
      <c r="F2363" s="2" t="s">
        <v>1411</v>
      </c>
      <c r="G2363" s="4">
        <v>205120001273</v>
      </c>
      <c r="H2363" s="2" t="s">
        <v>1444</v>
      </c>
      <c r="I2363" s="2" t="s">
        <v>1445</v>
      </c>
      <c r="J2363" s="5" t="s">
        <v>535</v>
      </c>
      <c r="K2363" s="5">
        <v>1</v>
      </c>
      <c r="L2363" s="80">
        <v>20</v>
      </c>
      <c r="M2363" s="8">
        <f t="shared" si="72"/>
        <v>4</v>
      </c>
      <c r="N2363" s="80">
        <v>50</v>
      </c>
      <c r="O2363" s="11">
        <f t="shared" si="73"/>
        <v>74</v>
      </c>
    </row>
    <row r="2364" spans="1:15" x14ac:dyDescent="0.35">
      <c r="A2364" s="2" t="s">
        <v>390</v>
      </c>
      <c r="B2364" s="2" t="s">
        <v>520</v>
      </c>
      <c r="C2364" s="1">
        <v>5120</v>
      </c>
      <c r="D2364" s="1" t="s">
        <v>1396</v>
      </c>
      <c r="E2364" s="4">
        <v>205120001346</v>
      </c>
      <c r="F2364" s="2" t="s">
        <v>1427</v>
      </c>
      <c r="G2364" s="4">
        <v>205120001346</v>
      </c>
      <c r="H2364" s="2" t="s">
        <v>1427</v>
      </c>
      <c r="I2364" s="2" t="s">
        <v>1446</v>
      </c>
      <c r="J2364" s="5" t="s">
        <v>535</v>
      </c>
      <c r="K2364" s="5">
        <v>1</v>
      </c>
      <c r="L2364" s="80">
        <v>20</v>
      </c>
      <c r="M2364" s="8">
        <f t="shared" si="72"/>
        <v>4</v>
      </c>
      <c r="N2364" s="80">
        <v>50</v>
      </c>
      <c r="O2364" s="11">
        <f t="shared" si="73"/>
        <v>74</v>
      </c>
    </row>
    <row r="2365" spans="1:15" x14ac:dyDescent="0.35">
      <c r="A2365" s="2" t="s">
        <v>390</v>
      </c>
      <c r="B2365" s="2" t="s">
        <v>520</v>
      </c>
      <c r="C2365" s="1">
        <v>5120</v>
      </c>
      <c r="D2365" s="1" t="s">
        <v>1396</v>
      </c>
      <c r="E2365" s="4">
        <v>205120001346</v>
      </c>
      <c r="F2365" s="2" t="s">
        <v>1427</v>
      </c>
      <c r="G2365" s="4">
        <v>205120001354</v>
      </c>
      <c r="H2365" s="2" t="s">
        <v>1447</v>
      </c>
      <c r="I2365" s="2" t="s">
        <v>1448</v>
      </c>
      <c r="J2365" s="5" t="s">
        <v>535</v>
      </c>
      <c r="K2365" s="5">
        <v>1</v>
      </c>
      <c r="L2365" s="80">
        <v>20</v>
      </c>
      <c r="M2365" s="8">
        <f t="shared" si="72"/>
        <v>4</v>
      </c>
      <c r="N2365" s="80">
        <v>50</v>
      </c>
      <c r="O2365" s="11">
        <f t="shared" si="73"/>
        <v>74</v>
      </c>
    </row>
    <row r="2366" spans="1:15" x14ac:dyDescent="0.35">
      <c r="A2366" s="2" t="s">
        <v>390</v>
      </c>
      <c r="B2366" s="2" t="s">
        <v>520</v>
      </c>
      <c r="C2366" s="1">
        <v>5120</v>
      </c>
      <c r="D2366" s="1" t="s">
        <v>1396</v>
      </c>
      <c r="E2366" s="4">
        <v>205120001303</v>
      </c>
      <c r="F2366" s="2" t="s">
        <v>1397</v>
      </c>
      <c r="G2366" s="4">
        <v>205120001389</v>
      </c>
      <c r="H2366" s="2" t="s">
        <v>1449</v>
      </c>
      <c r="I2366" s="2" t="s">
        <v>1450</v>
      </c>
      <c r="J2366" s="5" t="s">
        <v>535</v>
      </c>
      <c r="K2366" s="5">
        <v>1</v>
      </c>
      <c r="L2366" s="80">
        <v>20</v>
      </c>
      <c r="M2366" s="8">
        <f t="shared" si="72"/>
        <v>4</v>
      </c>
      <c r="N2366" s="80">
        <v>50</v>
      </c>
      <c r="O2366" s="11">
        <f t="shared" si="73"/>
        <v>74</v>
      </c>
    </row>
    <row r="2367" spans="1:15" x14ac:dyDescent="0.35">
      <c r="A2367" s="2" t="s">
        <v>390</v>
      </c>
      <c r="B2367" s="2" t="s">
        <v>520</v>
      </c>
      <c r="C2367" s="1">
        <v>5154</v>
      </c>
      <c r="D2367" s="1" t="s">
        <v>1451</v>
      </c>
      <c r="E2367" s="4">
        <v>205895000478</v>
      </c>
      <c r="F2367" s="2" t="s">
        <v>1452</v>
      </c>
      <c r="G2367" s="4">
        <v>205120001397</v>
      </c>
      <c r="H2367" s="2" t="s">
        <v>1453</v>
      </c>
      <c r="I2367" s="2" t="s">
        <v>1454</v>
      </c>
      <c r="J2367" s="5" t="s">
        <v>535</v>
      </c>
      <c r="K2367" s="5">
        <v>1</v>
      </c>
      <c r="L2367" s="80">
        <v>20</v>
      </c>
      <c r="M2367" s="8">
        <f t="shared" si="72"/>
        <v>4</v>
      </c>
      <c r="N2367" s="80">
        <v>50</v>
      </c>
      <c r="O2367" s="11">
        <f t="shared" si="73"/>
        <v>74</v>
      </c>
    </row>
    <row r="2368" spans="1:15" x14ac:dyDescent="0.35">
      <c r="A2368" s="2" t="s">
        <v>390</v>
      </c>
      <c r="B2368" s="2" t="s">
        <v>520</v>
      </c>
      <c r="C2368" s="1">
        <v>5120</v>
      </c>
      <c r="D2368" s="1" t="s">
        <v>1396</v>
      </c>
      <c r="E2368" s="4">
        <v>205120000358</v>
      </c>
      <c r="F2368" s="2" t="s">
        <v>1411</v>
      </c>
      <c r="G2368" s="4">
        <v>205120001508</v>
      </c>
      <c r="H2368" s="2" t="s">
        <v>1455</v>
      </c>
      <c r="I2368" s="2" t="s">
        <v>1456</v>
      </c>
      <c r="J2368" s="5" t="s">
        <v>535</v>
      </c>
      <c r="K2368" s="5">
        <v>1</v>
      </c>
      <c r="L2368" s="80">
        <v>20</v>
      </c>
      <c r="M2368" s="8">
        <f t="shared" si="72"/>
        <v>4</v>
      </c>
      <c r="N2368" s="80">
        <v>50</v>
      </c>
      <c r="O2368" s="11">
        <f t="shared" si="73"/>
        <v>74</v>
      </c>
    </row>
    <row r="2369" spans="1:15" x14ac:dyDescent="0.35">
      <c r="A2369" s="2" t="s">
        <v>390</v>
      </c>
      <c r="B2369" s="2" t="s">
        <v>520</v>
      </c>
      <c r="C2369" s="1">
        <v>5120</v>
      </c>
      <c r="D2369" s="1" t="s">
        <v>1396</v>
      </c>
      <c r="E2369" s="4">
        <v>205120000358</v>
      </c>
      <c r="F2369" s="2" t="s">
        <v>1411</v>
      </c>
      <c r="G2369" s="4">
        <v>205120001516</v>
      </c>
      <c r="H2369" s="2" t="s">
        <v>1457</v>
      </c>
      <c r="I2369" s="2" t="s">
        <v>1458</v>
      </c>
      <c r="J2369" s="5" t="s">
        <v>535</v>
      </c>
      <c r="K2369" s="5">
        <v>1</v>
      </c>
      <c r="L2369" s="80">
        <v>20</v>
      </c>
      <c r="M2369" s="8">
        <f t="shared" si="72"/>
        <v>4</v>
      </c>
      <c r="N2369" s="80">
        <v>50</v>
      </c>
      <c r="O2369" s="11">
        <f t="shared" si="73"/>
        <v>74</v>
      </c>
    </row>
    <row r="2370" spans="1:15" x14ac:dyDescent="0.35">
      <c r="A2370" s="2" t="s">
        <v>390</v>
      </c>
      <c r="B2370" s="2" t="s">
        <v>520</v>
      </c>
      <c r="C2370" s="1">
        <v>5120</v>
      </c>
      <c r="D2370" s="1" t="s">
        <v>1396</v>
      </c>
      <c r="E2370" s="4">
        <v>205120001303</v>
      </c>
      <c r="F2370" s="2" t="s">
        <v>1397</v>
      </c>
      <c r="G2370" s="4">
        <v>205120001532</v>
      </c>
      <c r="H2370" s="2" t="s">
        <v>1459</v>
      </c>
      <c r="I2370" s="2" t="s">
        <v>1460</v>
      </c>
      <c r="J2370" s="5" t="s">
        <v>535</v>
      </c>
      <c r="K2370" s="5">
        <v>1</v>
      </c>
      <c r="L2370" s="80">
        <v>20</v>
      </c>
      <c r="M2370" s="8">
        <f t="shared" si="72"/>
        <v>4</v>
      </c>
      <c r="N2370" s="80">
        <v>50</v>
      </c>
      <c r="O2370" s="11">
        <f t="shared" si="73"/>
        <v>74</v>
      </c>
    </row>
    <row r="2371" spans="1:15" x14ac:dyDescent="0.35">
      <c r="A2371" s="2" t="s">
        <v>390</v>
      </c>
      <c r="B2371" s="2" t="s">
        <v>520</v>
      </c>
      <c r="C2371" s="1">
        <v>5120</v>
      </c>
      <c r="D2371" s="1" t="s">
        <v>1396</v>
      </c>
      <c r="E2371" s="4">
        <v>205120001346</v>
      </c>
      <c r="F2371" s="2" t="s">
        <v>1427</v>
      </c>
      <c r="G2371" s="4">
        <v>205120001648</v>
      </c>
      <c r="H2371" s="2" t="s">
        <v>1462</v>
      </c>
      <c r="I2371" s="2" t="s">
        <v>1463</v>
      </c>
      <c r="J2371" s="5" t="s">
        <v>535</v>
      </c>
      <c r="K2371" s="5">
        <v>1</v>
      </c>
      <c r="L2371" s="80">
        <v>20</v>
      </c>
      <c r="M2371" s="8">
        <f t="shared" si="72"/>
        <v>4</v>
      </c>
      <c r="N2371" s="80">
        <v>50</v>
      </c>
      <c r="O2371" s="11">
        <f t="shared" si="73"/>
        <v>74</v>
      </c>
    </row>
    <row r="2372" spans="1:15" x14ac:dyDescent="0.35">
      <c r="A2372" s="2" t="s">
        <v>390</v>
      </c>
      <c r="B2372" s="2" t="s">
        <v>520</v>
      </c>
      <c r="C2372" s="1">
        <v>5120</v>
      </c>
      <c r="D2372" s="1" t="s">
        <v>1396</v>
      </c>
      <c r="E2372" s="4">
        <v>205120001346</v>
      </c>
      <c r="F2372" s="2" t="s">
        <v>1427</v>
      </c>
      <c r="G2372" s="4">
        <v>205120001702</v>
      </c>
      <c r="H2372" s="2" t="s">
        <v>1464</v>
      </c>
      <c r="I2372" s="2" t="s">
        <v>1465</v>
      </c>
      <c r="J2372" s="5" t="s">
        <v>535</v>
      </c>
      <c r="K2372" s="5">
        <v>1</v>
      </c>
      <c r="L2372" s="80">
        <v>20</v>
      </c>
      <c r="M2372" s="8">
        <f t="shared" si="72"/>
        <v>4</v>
      </c>
      <c r="N2372" s="80">
        <v>50</v>
      </c>
      <c r="O2372" s="11">
        <f t="shared" si="73"/>
        <v>74</v>
      </c>
    </row>
    <row r="2373" spans="1:15" x14ac:dyDescent="0.35">
      <c r="A2373" s="2" t="s">
        <v>390</v>
      </c>
      <c r="B2373" s="2" t="s">
        <v>520</v>
      </c>
      <c r="C2373" s="1">
        <v>5120</v>
      </c>
      <c r="D2373" s="1" t="s">
        <v>1396</v>
      </c>
      <c r="E2373" s="4">
        <v>205120000366</v>
      </c>
      <c r="F2373" s="2" t="s">
        <v>1400</v>
      </c>
      <c r="G2373" s="4">
        <v>205120001818</v>
      </c>
      <c r="H2373" s="2" t="s">
        <v>1466</v>
      </c>
      <c r="I2373" s="2" t="s">
        <v>1467</v>
      </c>
      <c r="J2373" s="5" t="s">
        <v>535</v>
      </c>
      <c r="K2373" s="5">
        <v>1</v>
      </c>
      <c r="L2373" s="80">
        <v>20</v>
      </c>
      <c r="M2373" s="8">
        <f t="shared" si="72"/>
        <v>4</v>
      </c>
      <c r="N2373" s="80">
        <v>50</v>
      </c>
      <c r="O2373" s="11">
        <f t="shared" si="73"/>
        <v>74</v>
      </c>
    </row>
    <row r="2374" spans="1:15" x14ac:dyDescent="0.35">
      <c r="A2374" s="2" t="s">
        <v>390</v>
      </c>
      <c r="B2374" s="2" t="s">
        <v>520</v>
      </c>
      <c r="C2374" s="1">
        <v>5120</v>
      </c>
      <c r="D2374" s="1" t="s">
        <v>1396</v>
      </c>
      <c r="E2374" s="4">
        <v>205120001303</v>
      </c>
      <c r="F2374" s="2" t="s">
        <v>1397</v>
      </c>
      <c r="G2374" s="4">
        <v>205120002024</v>
      </c>
      <c r="H2374" s="2" t="s">
        <v>1468</v>
      </c>
      <c r="I2374" s="2" t="s">
        <v>1469</v>
      </c>
      <c r="J2374" s="5" t="s">
        <v>535</v>
      </c>
      <c r="K2374" s="5">
        <v>1</v>
      </c>
      <c r="L2374" s="80">
        <v>20</v>
      </c>
      <c r="M2374" s="8">
        <f t="shared" si="72"/>
        <v>4</v>
      </c>
      <c r="N2374" s="80">
        <v>50</v>
      </c>
      <c r="O2374" s="11">
        <f t="shared" si="73"/>
        <v>74</v>
      </c>
    </row>
    <row r="2375" spans="1:15" x14ac:dyDescent="0.35">
      <c r="A2375" s="2" t="s">
        <v>390</v>
      </c>
      <c r="B2375" s="2" t="s">
        <v>520</v>
      </c>
      <c r="C2375" s="1">
        <v>5120</v>
      </c>
      <c r="D2375" s="1" t="s">
        <v>1396</v>
      </c>
      <c r="E2375" s="4">
        <v>205120001346</v>
      </c>
      <c r="F2375" s="2" t="s">
        <v>1427</v>
      </c>
      <c r="G2375" s="4">
        <v>205120002032</v>
      </c>
      <c r="H2375" s="2" t="s">
        <v>1470</v>
      </c>
      <c r="I2375" s="2" t="s">
        <v>1471</v>
      </c>
      <c r="J2375" s="5" t="s">
        <v>535</v>
      </c>
      <c r="K2375" s="5">
        <v>1</v>
      </c>
      <c r="L2375" s="80">
        <v>20</v>
      </c>
      <c r="M2375" s="8">
        <f t="shared" si="72"/>
        <v>4</v>
      </c>
      <c r="N2375" s="80">
        <v>50</v>
      </c>
      <c r="O2375" s="11">
        <f t="shared" si="73"/>
        <v>74</v>
      </c>
    </row>
    <row r="2376" spans="1:15" x14ac:dyDescent="0.35">
      <c r="A2376" s="2" t="s">
        <v>390</v>
      </c>
      <c r="B2376" s="2" t="s">
        <v>520</v>
      </c>
      <c r="C2376" s="1">
        <v>5120</v>
      </c>
      <c r="D2376" s="1" t="s">
        <v>1396</v>
      </c>
      <c r="E2376" s="4">
        <v>205120001346</v>
      </c>
      <c r="F2376" s="2" t="s">
        <v>1427</v>
      </c>
      <c r="G2376" s="4">
        <v>205120002041</v>
      </c>
      <c r="H2376" s="2" t="s">
        <v>1295</v>
      </c>
      <c r="I2376" s="2" t="s">
        <v>1472</v>
      </c>
      <c r="J2376" s="5" t="s">
        <v>535</v>
      </c>
      <c r="K2376" s="5">
        <v>1</v>
      </c>
      <c r="L2376" s="80">
        <v>20</v>
      </c>
      <c r="M2376" s="8">
        <f t="shared" ref="M2376:M2439" si="74">ROUND(L2376*0.19,0)</f>
        <v>4</v>
      </c>
      <c r="N2376" s="80">
        <v>50</v>
      </c>
      <c r="O2376" s="11">
        <f t="shared" ref="O2376:O2439" si="75">L2376+M2376+N2376</f>
        <v>74</v>
      </c>
    </row>
    <row r="2377" spans="1:15" x14ac:dyDescent="0.35">
      <c r="A2377" s="2" t="s">
        <v>390</v>
      </c>
      <c r="B2377" s="2" t="s">
        <v>520</v>
      </c>
      <c r="C2377" s="1">
        <v>5120</v>
      </c>
      <c r="D2377" s="1" t="s">
        <v>1396</v>
      </c>
      <c r="E2377" s="4">
        <v>205120001346</v>
      </c>
      <c r="F2377" s="2" t="s">
        <v>1427</v>
      </c>
      <c r="G2377" s="4">
        <v>205120002059</v>
      </c>
      <c r="H2377" s="2" t="s">
        <v>1473</v>
      </c>
      <c r="I2377" s="2" t="s">
        <v>1474</v>
      </c>
      <c r="J2377" s="5" t="s">
        <v>535</v>
      </c>
      <c r="K2377" s="5">
        <v>1</v>
      </c>
      <c r="L2377" s="80">
        <v>20</v>
      </c>
      <c r="M2377" s="8">
        <f t="shared" si="74"/>
        <v>4</v>
      </c>
      <c r="N2377" s="80">
        <v>50</v>
      </c>
      <c r="O2377" s="11">
        <f t="shared" si="75"/>
        <v>74</v>
      </c>
    </row>
    <row r="2378" spans="1:15" x14ac:dyDescent="0.35">
      <c r="A2378" s="2" t="s">
        <v>390</v>
      </c>
      <c r="B2378" s="2" t="s">
        <v>520</v>
      </c>
      <c r="C2378" s="1">
        <v>5120</v>
      </c>
      <c r="D2378" s="1" t="s">
        <v>1396</v>
      </c>
      <c r="E2378" s="4">
        <v>205120001346</v>
      </c>
      <c r="F2378" s="2" t="s">
        <v>1427</v>
      </c>
      <c r="G2378" s="4">
        <v>205120002075</v>
      </c>
      <c r="H2378" s="2" t="s">
        <v>1475</v>
      </c>
      <c r="I2378" s="2" t="s">
        <v>1476</v>
      </c>
      <c r="J2378" s="5" t="s">
        <v>535</v>
      </c>
      <c r="K2378" s="5">
        <v>1</v>
      </c>
      <c r="L2378" s="80">
        <v>20</v>
      </c>
      <c r="M2378" s="8">
        <f t="shared" si="74"/>
        <v>4</v>
      </c>
      <c r="N2378" s="80">
        <v>50</v>
      </c>
      <c r="O2378" s="11">
        <f t="shared" si="75"/>
        <v>74</v>
      </c>
    </row>
    <row r="2379" spans="1:15" x14ac:dyDescent="0.35">
      <c r="A2379" s="2" t="s">
        <v>390</v>
      </c>
      <c r="B2379" s="2" t="s">
        <v>520</v>
      </c>
      <c r="C2379" s="1">
        <v>5120</v>
      </c>
      <c r="D2379" s="1" t="s">
        <v>1396</v>
      </c>
      <c r="E2379" s="4">
        <v>205120001346</v>
      </c>
      <c r="F2379" s="2" t="s">
        <v>1427</v>
      </c>
      <c r="G2379" s="4">
        <v>205120002083</v>
      </c>
      <c r="H2379" s="2" t="s">
        <v>1477</v>
      </c>
      <c r="I2379" s="2" t="s">
        <v>1478</v>
      </c>
      <c r="J2379" s="5" t="s">
        <v>535</v>
      </c>
      <c r="K2379" s="5">
        <v>1</v>
      </c>
      <c r="L2379" s="80">
        <v>20</v>
      </c>
      <c r="M2379" s="8">
        <f t="shared" si="74"/>
        <v>4</v>
      </c>
      <c r="N2379" s="80">
        <v>50</v>
      </c>
      <c r="O2379" s="11">
        <f t="shared" si="75"/>
        <v>74</v>
      </c>
    </row>
    <row r="2380" spans="1:15" x14ac:dyDescent="0.35">
      <c r="A2380" s="2" t="s">
        <v>390</v>
      </c>
      <c r="B2380" s="2" t="s">
        <v>520</v>
      </c>
      <c r="C2380" s="1">
        <v>5120</v>
      </c>
      <c r="D2380" s="1" t="s">
        <v>1396</v>
      </c>
      <c r="E2380" s="4">
        <v>205120001346</v>
      </c>
      <c r="F2380" s="2" t="s">
        <v>1427</v>
      </c>
      <c r="G2380" s="4">
        <v>205120800010</v>
      </c>
      <c r="H2380" s="2" t="s">
        <v>1479</v>
      </c>
      <c r="I2380" s="2" t="s">
        <v>1480</v>
      </c>
      <c r="J2380" s="5" t="s">
        <v>535</v>
      </c>
      <c r="K2380" s="5">
        <v>1</v>
      </c>
      <c r="L2380" s="80">
        <v>20</v>
      </c>
      <c r="M2380" s="8">
        <f t="shared" si="74"/>
        <v>4</v>
      </c>
      <c r="N2380" s="80">
        <v>50</v>
      </c>
      <c r="O2380" s="11">
        <f t="shared" si="75"/>
        <v>74</v>
      </c>
    </row>
    <row r="2381" spans="1:15" x14ac:dyDescent="0.35">
      <c r="A2381" s="2" t="s">
        <v>390</v>
      </c>
      <c r="B2381" s="2" t="s">
        <v>520</v>
      </c>
      <c r="C2381" s="1">
        <v>5120</v>
      </c>
      <c r="D2381" s="1" t="s">
        <v>1396</v>
      </c>
      <c r="E2381" s="4">
        <v>205120001346</v>
      </c>
      <c r="F2381" s="2" t="s">
        <v>1427</v>
      </c>
      <c r="G2381" s="4">
        <v>205120800028</v>
      </c>
      <c r="H2381" s="2" t="s">
        <v>1481</v>
      </c>
      <c r="I2381" s="2" t="s">
        <v>1482</v>
      </c>
      <c r="J2381" s="5" t="s">
        <v>535</v>
      </c>
      <c r="K2381" s="5">
        <v>1</v>
      </c>
      <c r="L2381" s="80">
        <v>20</v>
      </c>
      <c r="M2381" s="8">
        <f t="shared" si="74"/>
        <v>4</v>
      </c>
      <c r="N2381" s="80">
        <v>50</v>
      </c>
      <c r="O2381" s="11">
        <f t="shared" si="75"/>
        <v>74</v>
      </c>
    </row>
    <row r="2382" spans="1:15" x14ac:dyDescent="0.35">
      <c r="A2382" s="2" t="s">
        <v>390</v>
      </c>
      <c r="B2382" s="2" t="s">
        <v>520</v>
      </c>
      <c r="C2382" s="1">
        <v>5120</v>
      </c>
      <c r="D2382" s="1" t="s">
        <v>1396</v>
      </c>
      <c r="E2382" s="4">
        <v>205120001346</v>
      </c>
      <c r="F2382" s="2" t="s">
        <v>1427</v>
      </c>
      <c r="G2382" s="4">
        <v>205120800036</v>
      </c>
      <c r="H2382" s="2" t="s">
        <v>1483</v>
      </c>
      <c r="I2382" s="2" t="s">
        <v>1484</v>
      </c>
      <c r="J2382" s="5" t="s">
        <v>535</v>
      </c>
      <c r="K2382" s="5">
        <v>1</v>
      </c>
      <c r="L2382" s="80">
        <v>20</v>
      </c>
      <c r="M2382" s="8">
        <f t="shared" si="74"/>
        <v>4</v>
      </c>
      <c r="N2382" s="80">
        <v>50</v>
      </c>
      <c r="O2382" s="11">
        <f t="shared" si="75"/>
        <v>74</v>
      </c>
    </row>
    <row r="2383" spans="1:15" x14ac:dyDescent="0.35">
      <c r="A2383" s="2" t="s">
        <v>390</v>
      </c>
      <c r="B2383" s="2" t="s">
        <v>520</v>
      </c>
      <c r="C2383" s="1">
        <v>5120</v>
      </c>
      <c r="D2383" s="1" t="s">
        <v>1396</v>
      </c>
      <c r="E2383" s="4">
        <v>205120001346</v>
      </c>
      <c r="F2383" s="2" t="s">
        <v>1427</v>
      </c>
      <c r="G2383" s="4">
        <v>205120800044</v>
      </c>
      <c r="H2383" s="2" t="s">
        <v>1485</v>
      </c>
      <c r="I2383" s="2" t="s">
        <v>1486</v>
      </c>
      <c r="J2383" s="5" t="s">
        <v>535</v>
      </c>
      <c r="K2383" s="5">
        <v>1</v>
      </c>
      <c r="L2383" s="80">
        <v>20</v>
      </c>
      <c r="M2383" s="8">
        <f t="shared" si="74"/>
        <v>4</v>
      </c>
      <c r="N2383" s="80">
        <v>50</v>
      </c>
      <c r="O2383" s="11">
        <f t="shared" si="75"/>
        <v>74</v>
      </c>
    </row>
    <row r="2384" spans="1:15" x14ac:dyDescent="0.35">
      <c r="A2384" s="2" t="s">
        <v>390</v>
      </c>
      <c r="B2384" s="2" t="s">
        <v>520</v>
      </c>
      <c r="C2384" s="1">
        <v>5147</v>
      </c>
      <c r="D2384" s="1" t="s">
        <v>532</v>
      </c>
      <c r="E2384" s="4">
        <v>205147000350</v>
      </c>
      <c r="F2384" s="2" t="s">
        <v>1487</v>
      </c>
      <c r="G2384" s="4">
        <v>205147000023</v>
      </c>
      <c r="H2384" s="2" t="s">
        <v>1488</v>
      </c>
      <c r="I2384" s="2" t="s">
        <v>1489</v>
      </c>
      <c r="J2384" s="5" t="s">
        <v>535</v>
      </c>
      <c r="K2384" s="5">
        <v>1</v>
      </c>
      <c r="L2384" s="80">
        <v>20</v>
      </c>
      <c r="M2384" s="8">
        <f t="shared" si="74"/>
        <v>4</v>
      </c>
      <c r="N2384" s="80">
        <v>50</v>
      </c>
      <c r="O2384" s="11">
        <f t="shared" si="75"/>
        <v>74</v>
      </c>
    </row>
    <row r="2385" spans="1:15" x14ac:dyDescent="0.35">
      <c r="A2385" s="2" t="s">
        <v>390</v>
      </c>
      <c r="B2385" s="2" t="s">
        <v>520</v>
      </c>
      <c r="C2385" s="1">
        <v>5147</v>
      </c>
      <c r="D2385" s="1" t="s">
        <v>532</v>
      </c>
      <c r="E2385" s="4">
        <v>205147000350</v>
      </c>
      <c r="F2385" s="2" t="s">
        <v>1487</v>
      </c>
      <c r="G2385" s="4">
        <v>205147000031</v>
      </c>
      <c r="H2385" s="2" t="s">
        <v>1490</v>
      </c>
      <c r="I2385" s="2" t="s">
        <v>1491</v>
      </c>
      <c r="J2385" s="5" t="s">
        <v>535</v>
      </c>
      <c r="K2385" s="5">
        <v>1</v>
      </c>
      <c r="L2385" s="80">
        <v>20</v>
      </c>
      <c r="M2385" s="8">
        <f t="shared" si="74"/>
        <v>4</v>
      </c>
      <c r="N2385" s="80">
        <v>50</v>
      </c>
      <c r="O2385" s="11">
        <f t="shared" si="75"/>
        <v>74</v>
      </c>
    </row>
    <row r="2386" spans="1:15" x14ac:dyDescent="0.35">
      <c r="A2386" s="2" t="s">
        <v>390</v>
      </c>
      <c r="B2386" s="2" t="s">
        <v>520</v>
      </c>
      <c r="C2386" s="1">
        <v>5147</v>
      </c>
      <c r="D2386" s="1" t="s">
        <v>532</v>
      </c>
      <c r="E2386" s="4">
        <v>205147000350</v>
      </c>
      <c r="F2386" s="2" t="s">
        <v>1487</v>
      </c>
      <c r="G2386" s="4">
        <v>205147000104</v>
      </c>
      <c r="H2386" s="2" t="s">
        <v>1492</v>
      </c>
      <c r="I2386" s="2" t="s">
        <v>1493</v>
      </c>
      <c r="J2386" s="5" t="s">
        <v>535</v>
      </c>
      <c r="K2386" s="5">
        <v>1</v>
      </c>
      <c r="L2386" s="80">
        <v>20</v>
      </c>
      <c r="M2386" s="8">
        <f t="shared" si="74"/>
        <v>4</v>
      </c>
      <c r="N2386" s="80">
        <v>50</v>
      </c>
      <c r="O2386" s="11">
        <f t="shared" si="75"/>
        <v>74</v>
      </c>
    </row>
    <row r="2387" spans="1:15" x14ac:dyDescent="0.35">
      <c r="A2387" s="2" t="s">
        <v>390</v>
      </c>
      <c r="B2387" s="2" t="s">
        <v>520</v>
      </c>
      <c r="C2387" s="1">
        <v>5147</v>
      </c>
      <c r="D2387" s="1" t="s">
        <v>532</v>
      </c>
      <c r="E2387" s="4">
        <v>205147000350</v>
      </c>
      <c r="F2387" s="2" t="s">
        <v>1487</v>
      </c>
      <c r="G2387" s="4">
        <v>205147000201</v>
      </c>
      <c r="H2387" s="2" t="s">
        <v>1494</v>
      </c>
      <c r="I2387" s="2" t="s">
        <v>1495</v>
      </c>
      <c r="J2387" s="5" t="s">
        <v>535</v>
      </c>
      <c r="K2387" s="5">
        <v>1</v>
      </c>
      <c r="L2387" s="80">
        <v>20</v>
      </c>
      <c r="M2387" s="8">
        <f t="shared" si="74"/>
        <v>4</v>
      </c>
      <c r="N2387" s="80">
        <v>50</v>
      </c>
      <c r="O2387" s="11">
        <f t="shared" si="75"/>
        <v>74</v>
      </c>
    </row>
    <row r="2388" spans="1:15" x14ac:dyDescent="0.35">
      <c r="A2388" s="2" t="s">
        <v>390</v>
      </c>
      <c r="B2388" s="2" t="s">
        <v>520</v>
      </c>
      <c r="C2388" s="1">
        <v>5147</v>
      </c>
      <c r="D2388" s="1" t="s">
        <v>532</v>
      </c>
      <c r="E2388" s="4">
        <v>205045000363</v>
      </c>
      <c r="F2388" s="2" t="s">
        <v>1496</v>
      </c>
      <c r="G2388" s="4">
        <v>205147000228</v>
      </c>
      <c r="H2388" s="2" t="s">
        <v>1497</v>
      </c>
      <c r="I2388" s="2" t="s">
        <v>1498</v>
      </c>
      <c r="J2388" s="5" t="s">
        <v>535</v>
      </c>
      <c r="K2388" s="5">
        <v>1</v>
      </c>
      <c r="L2388" s="80">
        <v>20</v>
      </c>
      <c r="M2388" s="8">
        <f t="shared" si="74"/>
        <v>4</v>
      </c>
      <c r="N2388" s="80">
        <v>50</v>
      </c>
      <c r="O2388" s="11">
        <f t="shared" si="75"/>
        <v>74</v>
      </c>
    </row>
    <row r="2389" spans="1:15" x14ac:dyDescent="0.35">
      <c r="A2389" s="2" t="s">
        <v>390</v>
      </c>
      <c r="B2389" s="2" t="s">
        <v>520</v>
      </c>
      <c r="C2389" s="1">
        <v>5147</v>
      </c>
      <c r="D2389" s="1" t="s">
        <v>532</v>
      </c>
      <c r="E2389" s="4">
        <v>105147000738</v>
      </c>
      <c r="F2389" s="2" t="s">
        <v>534</v>
      </c>
      <c r="G2389" s="4">
        <v>205147000252</v>
      </c>
      <c r="H2389" s="2" t="s">
        <v>1499</v>
      </c>
      <c r="I2389" s="2" t="s">
        <v>1500</v>
      </c>
      <c r="J2389" s="5" t="s">
        <v>535</v>
      </c>
      <c r="K2389" s="5">
        <v>1</v>
      </c>
      <c r="L2389" s="80">
        <v>20</v>
      </c>
      <c r="M2389" s="8">
        <f t="shared" si="74"/>
        <v>4</v>
      </c>
      <c r="N2389" s="80">
        <v>50</v>
      </c>
      <c r="O2389" s="11">
        <f t="shared" si="75"/>
        <v>74</v>
      </c>
    </row>
    <row r="2390" spans="1:15" x14ac:dyDescent="0.35">
      <c r="A2390" s="2" t="s">
        <v>390</v>
      </c>
      <c r="B2390" s="2" t="s">
        <v>520</v>
      </c>
      <c r="C2390" s="1">
        <v>5147</v>
      </c>
      <c r="D2390" s="1" t="s">
        <v>532</v>
      </c>
      <c r="E2390" s="4">
        <v>205147000350</v>
      </c>
      <c r="F2390" s="2" t="s">
        <v>1487</v>
      </c>
      <c r="G2390" s="4">
        <v>205147000317</v>
      </c>
      <c r="H2390" s="2" t="s">
        <v>1501</v>
      </c>
      <c r="I2390" s="2" t="s">
        <v>1502</v>
      </c>
      <c r="J2390" s="5" t="s">
        <v>535</v>
      </c>
      <c r="K2390" s="5">
        <v>1</v>
      </c>
      <c r="L2390" s="80">
        <v>20</v>
      </c>
      <c r="M2390" s="8">
        <f t="shared" si="74"/>
        <v>4</v>
      </c>
      <c r="N2390" s="80">
        <v>50</v>
      </c>
      <c r="O2390" s="11">
        <f t="shared" si="75"/>
        <v>74</v>
      </c>
    </row>
    <row r="2391" spans="1:15" x14ac:dyDescent="0.35">
      <c r="A2391" s="2" t="s">
        <v>390</v>
      </c>
      <c r="B2391" s="2" t="s">
        <v>520</v>
      </c>
      <c r="C2391" s="1">
        <v>5147</v>
      </c>
      <c r="D2391" s="1" t="s">
        <v>532</v>
      </c>
      <c r="E2391" s="4">
        <v>205045000363</v>
      </c>
      <c r="F2391" s="2" t="s">
        <v>1496</v>
      </c>
      <c r="G2391" s="4">
        <v>205147000333</v>
      </c>
      <c r="H2391" s="2" t="s">
        <v>1503</v>
      </c>
      <c r="I2391" s="2" t="s">
        <v>1504</v>
      </c>
      <c r="J2391" s="5" t="s">
        <v>535</v>
      </c>
      <c r="K2391" s="5">
        <v>1</v>
      </c>
      <c r="L2391" s="80">
        <v>20</v>
      </c>
      <c r="M2391" s="8">
        <f t="shared" si="74"/>
        <v>4</v>
      </c>
      <c r="N2391" s="80">
        <v>50</v>
      </c>
      <c r="O2391" s="11">
        <f t="shared" si="75"/>
        <v>74</v>
      </c>
    </row>
    <row r="2392" spans="1:15" x14ac:dyDescent="0.35">
      <c r="A2392" s="2" t="s">
        <v>390</v>
      </c>
      <c r="B2392" s="2" t="s">
        <v>520</v>
      </c>
      <c r="C2392" s="1">
        <v>5147</v>
      </c>
      <c r="D2392" s="1" t="s">
        <v>532</v>
      </c>
      <c r="E2392" s="4">
        <v>205147000457</v>
      </c>
      <c r="F2392" s="2" t="s">
        <v>1505</v>
      </c>
      <c r="G2392" s="4">
        <v>205147000457</v>
      </c>
      <c r="H2392" s="2" t="s">
        <v>1505</v>
      </c>
      <c r="I2392" s="2" t="s">
        <v>1506</v>
      </c>
      <c r="J2392" s="5" t="s">
        <v>535</v>
      </c>
      <c r="K2392" s="5">
        <v>1</v>
      </c>
      <c r="L2392" s="80">
        <v>20</v>
      </c>
      <c r="M2392" s="8">
        <f t="shared" si="74"/>
        <v>4</v>
      </c>
      <c r="N2392" s="80">
        <v>50</v>
      </c>
      <c r="O2392" s="11">
        <f t="shared" si="75"/>
        <v>74</v>
      </c>
    </row>
    <row r="2393" spans="1:15" x14ac:dyDescent="0.35">
      <c r="A2393" s="2" t="s">
        <v>390</v>
      </c>
      <c r="B2393" s="2" t="s">
        <v>520</v>
      </c>
      <c r="C2393" s="1">
        <v>5147</v>
      </c>
      <c r="D2393" s="1" t="s">
        <v>532</v>
      </c>
      <c r="E2393" s="4">
        <v>205147000457</v>
      </c>
      <c r="F2393" s="2" t="s">
        <v>1505</v>
      </c>
      <c r="G2393" s="4">
        <v>205147000465</v>
      </c>
      <c r="H2393" s="2" t="s">
        <v>1507</v>
      </c>
      <c r="I2393" s="2" t="s">
        <v>1508</v>
      </c>
      <c r="J2393" s="5" t="s">
        <v>535</v>
      </c>
      <c r="K2393" s="5">
        <v>1</v>
      </c>
      <c r="L2393" s="80">
        <v>20</v>
      </c>
      <c r="M2393" s="8">
        <f t="shared" si="74"/>
        <v>4</v>
      </c>
      <c r="N2393" s="80">
        <v>50</v>
      </c>
      <c r="O2393" s="11">
        <f t="shared" si="75"/>
        <v>74</v>
      </c>
    </row>
    <row r="2394" spans="1:15" x14ac:dyDescent="0.35">
      <c r="A2394" s="2" t="s">
        <v>390</v>
      </c>
      <c r="B2394" s="2" t="s">
        <v>520</v>
      </c>
      <c r="C2394" s="1">
        <v>5147</v>
      </c>
      <c r="D2394" s="1" t="s">
        <v>532</v>
      </c>
      <c r="E2394" s="4">
        <v>205147000457</v>
      </c>
      <c r="F2394" s="2" t="s">
        <v>1505</v>
      </c>
      <c r="G2394" s="4">
        <v>205147000481</v>
      </c>
      <c r="H2394" s="2" t="s">
        <v>1509</v>
      </c>
      <c r="I2394" s="2" t="s">
        <v>1510</v>
      </c>
      <c r="J2394" s="5" t="s">
        <v>535</v>
      </c>
      <c r="K2394" s="5">
        <v>1</v>
      </c>
      <c r="L2394" s="80">
        <v>20</v>
      </c>
      <c r="M2394" s="8">
        <f t="shared" si="74"/>
        <v>4</v>
      </c>
      <c r="N2394" s="80">
        <v>50</v>
      </c>
      <c r="O2394" s="11">
        <f t="shared" si="75"/>
        <v>74</v>
      </c>
    </row>
    <row r="2395" spans="1:15" x14ac:dyDescent="0.35">
      <c r="A2395" s="2" t="s">
        <v>390</v>
      </c>
      <c r="B2395" s="2" t="s">
        <v>520</v>
      </c>
      <c r="C2395" s="1">
        <v>5147</v>
      </c>
      <c r="D2395" s="1" t="s">
        <v>532</v>
      </c>
      <c r="E2395" s="4">
        <v>205147000350</v>
      </c>
      <c r="F2395" s="2" t="s">
        <v>1487</v>
      </c>
      <c r="G2395" s="4">
        <v>205147000490</v>
      </c>
      <c r="H2395" s="2" t="s">
        <v>1511</v>
      </c>
      <c r="I2395" s="2" t="s">
        <v>1512</v>
      </c>
      <c r="J2395" s="5" t="s">
        <v>535</v>
      </c>
      <c r="K2395" s="5">
        <v>1</v>
      </c>
      <c r="L2395" s="80">
        <v>20</v>
      </c>
      <c r="M2395" s="8">
        <f t="shared" si="74"/>
        <v>4</v>
      </c>
      <c r="N2395" s="80">
        <v>50</v>
      </c>
      <c r="O2395" s="11">
        <f t="shared" si="75"/>
        <v>74</v>
      </c>
    </row>
    <row r="2396" spans="1:15" x14ac:dyDescent="0.35">
      <c r="A2396" s="2" t="s">
        <v>390</v>
      </c>
      <c r="B2396" s="2" t="s">
        <v>520</v>
      </c>
      <c r="C2396" s="1">
        <v>5147</v>
      </c>
      <c r="D2396" s="1" t="s">
        <v>532</v>
      </c>
      <c r="E2396" s="4">
        <v>205147000457</v>
      </c>
      <c r="F2396" s="2" t="s">
        <v>1505</v>
      </c>
      <c r="G2396" s="4">
        <v>205147000503</v>
      </c>
      <c r="H2396" s="2" t="s">
        <v>1513</v>
      </c>
      <c r="I2396" s="2" t="s">
        <v>1514</v>
      </c>
      <c r="J2396" s="5" t="s">
        <v>535</v>
      </c>
      <c r="K2396" s="5">
        <v>1</v>
      </c>
      <c r="L2396" s="80">
        <v>20</v>
      </c>
      <c r="M2396" s="8">
        <f t="shared" si="74"/>
        <v>4</v>
      </c>
      <c r="N2396" s="80">
        <v>50</v>
      </c>
      <c r="O2396" s="11">
        <f t="shared" si="75"/>
        <v>74</v>
      </c>
    </row>
    <row r="2397" spans="1:15" x14ac:dyDescent="0.35">
      <c r="A2397" s="2" t="s">
        <v>390</v>
      </c>
      <c r="B2397" s="2" t="s">
        <v>520</v>
      </c>
      <c r="C2397" s="1">
        <v>5147</v>
      </c>
      <c r="D2397" s="1" t="s">
        <v>532</v>
      </c>
      <c r="E2397" s="4">
        <v>205045000363</v>
      </c>
      <c r="F2397" s="2" t="s">
        <v>1496</v>
      </c>
      <c r="G2397" s="4">
        <v>205147000554</v>
      </c>
      <c r="H2397" s="2" t="s">
        <v>1515</v>
      </c>
      <c r="I2397" s="2" t="s">
        <v>1516</v>
      </c>
      <c r="J2397" s="5" t="s">
        <v>535</v>
      </c>
      <c r="K2397" s="5">
        <v>1</v>
      </c>
      <c r="L2397" s="80">
        <v>20</v>
      </c>
      <c r="M2397" s="8">
        <f t="shared" si="74"/>
        <v>4</v>
      </c>
      <c r="N2397" s="80">
        <v>50</v>
      </c>
      <c r="O2397" s="11">
        <f t="shared" si="75"/>
        <v>74</v>
      </c>
    </row>
    <row r="2398" spans="1:15" x14ac:dyDescent="0.35">
      <c r="A2398" s="2" t="s">
        <v>390</v>
      </c>
      <c r="B2398" s="2" t="s">
        <v>520</v>
      </c>
      <c r="C2398" s="1">
        <v>5147</v>
      </c>
      <c r="D2398" s="1" t="s">
        <v>532</v>
      </c>
      <c r="E2398" s="4">
        <v>205147000597</v>
      </c>
      <c r="F2398" s="2" t="s">
        <v>1517</v>
      </c>
      <c r="G2398" s="4">
        <v>205147000597</v>
      </c>
      <c r="H2398" s="2" t="s">
        <v>1517</v>
      </c>
      <c r="I2398" s="2" t="s">
        <v>1518</v>
      </c>
      <c r="J2398" s="5" t="s">
        <v>535</v>
      </c>
      <c r="K2398" s="5">
        <v>1</v>
      </c>
      <c r="L2398" s="80">
        <v>20</v>
      </c>
      <c r="M2398" s="8">
        <f t="shared" si="74"/>
        <v>4</v>
      </c>
      <c r="N2398" s="80">
        <v>50</v>
      </c>
      <c r="O2398" s="11">
        <f t="shared" si="75"/>
        <v>74</v>
      </c>
    </row>
    <row r="2399" spans="1:15" x14ac:dyDescent="0.35">
      <c r="A2399" s="2" t="s">
        <v>390</v>
      </c>
      <c r="B2399" s="2" t="s">
        <v>520</v>
      </c>
      <c r="C2399" s="1">
        <v>5147</v>
      </c>
      <c r="D2399" s="1" t="s">
        <v>532</v>
      </c>
      <c r="E2399" s="4">
        <v>205147000457</v>
      </c>
      <c r="F2399" s="2" t="s">
        <v>1505</v>
      </c>
      <c r="G2399" s="4">
        <v>205147000627</v>
      </c>
      <c r="H2399" s="2" t="s">
        <v>1519</v>
      </c>
      <c r="I2399" s="2" t="s">
        <v>1520</v>
      </c>
      <c r="J2399" s="5" t="s">
        <v>535</v>
      </c>
      <c r="K2399" s="5">
        <v>1</v>
      </c>
      <c r="L2399" s="80">
        <v>20</v>
      </c>
      <c r="M2399" s="8">
        <f t="shared" si="74"/>
        <v>4</v>
      </c>
      <c r="N2399" s="80">
        <v>50</v>
      </c>
      <c r="O2399" s="11">
        <f t="shared" si="75"/>
        <v>74</v>
      </c>
    </row>
    <row r="2400" spans="1:15" x14ac:dyDescent="0.35">
      <c r="A2400" s="2" t="s">
        <v>390</v>
      </c>
      <c r="B2400" s="2" t="s">
        <v>520</v>
      </c>
      <c r="C2400" s="1">
        <v>5147</v>
      </c>
      <c r="D2400" s="1" t="s">
        <v>532</v>
      </c>
      <c r="E2400" s="4">
        <v>205147000350</v>
      </c>
      <c r="F2400" s="2" t="s">
        <v>1487</v>
      </c>
      <c r="G2400" s="4">
        <v>205147000635</v>
      </c>
      <c r="H2400" s="2" t="s">
        <v>1521</v>
      </c>
      <c r="I2400" s="2" t="s">
        <v>1522</v>
      </c>
      <c r="J2400" s="5" t="s">
        <v>535</v>
      </c>
      <c r="K2400" s="5">
        <v>1</v>
      </c>
      <c r="L2400" s="80">
        <v>20</v>
      </c>
      <c r="M2400" s="8">
        <f t="shared" si="74"/>
        <v>4</v>
      </c>
      <c r="N2400" s="80">
        <v>50</v>
      </c>
      <c r="O2400" s="11">
        <f t="shared" si="75"/>
        <v>74</v>
      </c>
    </row>
    <row r="2401" spans="1:15" x14ac:dyDescent="0.35">
      <c r="A2401" s="2" t="s">
        <v>390</v>
      </c>
      <c r="B2401" s="2" t="s">
        <v>520</v>
      </c>
      <c r="C2401" s="1">
        <v>5147</v>
      </c>
      <c r="D2401" s="1" t="s">
        <v>532</v>
      </c>
      <c r="E2401" s="4">
        <v>205147000457</v>
      </c>
      <c r="F2401" s="2" t="s">
        <v>1505</v>
      </c>
      <c r="G2401" s="4">
        <v>205147000643</v>
      </c>
      <c r="H2401" s="2" t="s">
        <v>1523</v>
      </c>
      <c r="I2401" s="2" t="s">
        <v>1524</v>
      </c>
      <c r="J2401" s="5" t="s">
        <v>535</v>
      </c>
      <c r="K2401" s="5">
        <v>1</v>
      </c>
      <c r="L2401" s="80">
        <v>20</v>
      </c>
      <c r="M2401" s="8">
        <f t="shared" si="74"/>
        <v>4</v>
      </c>
      <c r="N2401" s="80">
        <v>50</v>
      </c>
      <c r="O2401" s="11">
        <f t="shared" si="75"/>
        <v>74</v>
      </c>
    </row>
    <row r="2402" spans="1:15" x14ac:dyDescent="0.35">
      <c r="A2402" s="2" t="s">
        <v>390</v>
      </c>
      <c r="B2402" s="2" t="s">
        <v>520</v>
      </c>
      <c r="C2402" s="1">
        <v>5147</v>
      </c>
      <c r="D2402" s="1" t="s">
        <v>532</v>
      </c>
      <c r="E2402" s="4">
        <v>205147000457</v>
      </c>
      <c r="F2402" s="2" t="s">
        <v>1505</v>
      </c>
      <c r="G2402" s="4">
        <v>205147000660</v>
      </c>
      <c r="H2402" s="2" t="s">
        <v>1525</v>
      </c>
      <c r="I2402" s="2" t="s">
        <v>1526</v>
      </c>
      <c r="J2402" s="5" t="s">
        <v>535</v>
      </c>
      <c r="K2402" s="5">
        <v>1</v>
      </c>
      <c r="L2402" s="80">
        <v>20</v>
      </c>
      <c r="M2402" s="8">
        <f t="shared" si="74"/>
        <v>4</v>
      </c>
      <c r="N2402" s="80">
        <v>50</v>
      </c>
      <c r="O2402" s="11">
        <f t="shared" si="75"/>
        <v>74</v>
      </c>
    </row>
    <row r="2403" spans="1:15" x14ac:dyDescent="0.35">
      <c r="A2403" s="2" t="s">
        <v>390</v>
      </c>
      <c r="B2403" s="2" t="s">
        <v>520</v>
      </c>
      <c r="C2403" s="1">
        <v>5147</v>
      </c>
      <c r="D2403" s="1" t="s">
        <v>532</v>
      </c>
      <c r="E2403" s="4">
        <v>205147000457</v>
      </c>
      <c r="F2403" s="2" t="s">
        <v>1505</v>
      </c>
      <c r="G2403" s="4">
        <v>205147000694</v>
      </c>
      <c r="H2403" s="2" t="s">
        <v>1527</v>
      </c>
      <c r="I2403" s="2" t="s">
        <v>1528</v>
      </c>
      <c r="J2403" s="5" t="s">
        <v>535</v>
      </c>
      <c r="K2403" s="5">
        <v>1</v>
      </c>
      <c r="L2403" s="80">
        <v>20</v>
      </c>
      <c r="M2403" s="8">
        <f t="shared" si="74"/>
        <v>4</v>
      </c>
      <c r="N2403" s="80">
        <v>50</v>
      </c>
      <c r="O2403" s="11">
        <f t="shared" si="75"/>
        <v>74</v>
      </c>
    </row>
    <row r="2404" spans="1:15" x14ac:dyDescent="0.35">
      <c r="A2404" s="2" t="s">
        <v>390</v>
      </c>
      <c r="B2404" s="2" t="s">
        <v>520</v>
      </c>
      <c r="C2404" s="1">
        <v>5147</v>
      </c>
      <c r="D2404" s="1" t="s">
        <v>532</v>
      </c>
      <c r="E2404" s="4">
        <v>105147000738</v>
      </c>
      <c r="F2404" s="2" t="s">
        <v>534</v>
      </c>
      <c r="G2404" s="4">
        <v>205147000830</v>
      </c>
      <c r="H2404" s="2" t="s">
        <v>1529</v>
      </c>
      <c r="I2404" s="2" t="s">
        <v>1530</v>
      </c>
      <c r="J2404" s="5" t="s">
        <v>535</v>
      </c>
      <c r="K2404" s="5">
        <v>1</v>
      </c>
      <c r="L2404" s="80">
        <v>20</v>
      </c>
      <c r="M2404" s="8">
        <f t="shared" si="74"/>
        <v>4</v>
      </c>
      <c r="N2404" s="80">
        <v>50</v>
      </c>
      <c r="O2404" s="11">
        <f t="shared" si="75"/>
        <v>74</v>
      </c>
    </row>
    <row r="2405" spans="1:15" x14ac:dyDescent="0.35">
      <c r="A2405" s="2" t="s">
        <v>390</v>
      </c>
      <c r="B2405" s="2" t="s">
        <v>520</v>
      </c>
      <c r="C2405" s="1">
        <v>5147</v>
      </c>
      <c r="D2405" s="1" t="s">
        <v>532</v>
      </c>
      <c r="E2405" s="4">
        <v>205147000350</v>
      </c>
      <c r="F2405" s="2" t="s">
        <v>1487</v>
      </c>
      <c r="G2405" s="4">
        <v>205147000970</v>
      </c>
      <c r="H2405" s="2" t="s">
        <v>1531</v>
      </c>
      <c r="I2405" s="2" t="s">
        <v>1532</v>
      </c>
      <c r="J2405" s="5" t="s">
        <v>535</v>
      </c>
      <c r="K2405" s="5">
        <v>1</v>
      </c>
      <c r="L2405" s="80">
        <v>20</v>
      </c>
      <c r="M2405" s="8">
        <f t="shared" si="74"/>
        <v>4</v>
      </c>
      <c r="N2405" s="80">
        <v>50</v>
      </c>
      <c r="O2405" s="11">
        <f t="shared" si="75"/>
        <v>74</v>
      </c>
    </row>
    <row r="2406" spans="1:15" x14ac:dyDescent="0.35">
      <c r="A2406" s="2" t="s">
        <v>390</v>
      </c>
      <c r="B2406" s="2" t="s">
        <v>520</v>
      </c>
      <c r="C2406" s="1">
        <v>5147</v>
      </c>
      <c r="D2406" s="1" t="s">
        <v>532</v>
      </c>
      <c r="E2406" s="4">
        <v>205147000457</v>
      </c>
      <c r="F2406" s="2" t="s">
        <v>1505</v>
      </c>
      <c r="G2406" s="4">
        <v>205147000988</v>
      </c>
      <c r="H2406" s="2" t="s">
        <v>1533</v>
      </c>
      <c r="I2406" s="2" t="s">
        <v>1258</v>
      </c>
      <c r="J2406" s="5" t="s">
        <v>535</v>
      </c>
      <c r="K2406" s="5">
        <v>1</v>
      </c>
      <c r="L2406" s="80">
        <v>20</v>
      </c>
      <c r="M2406" s="8">
        <f t="shared" si="74"/>
        <v>4</v>
      </c>
      <c r="N2406" s="80">
        <v>50</v>
      </c>
      <c r="O2406" s="11">
        <f t="shared" si="75"/>
        <v>74</v>
      </c>
    </row>
    <row r="2407" spans="1:15" x14ac:dyDescent="0.35">
      <c r="A2407" s="2" t="s">
        <v>390</v>
      </c>
      <c r="B2407" s="2" t="s">
        <v>520</v>
      </c>
      <c r="C2407" s="1">
        <v>5147</v>
      </c>
      <c r="D2407" s="1" t="s">
        <v>532</v>
      </c>
      <c r="E2407" s="4">
        <v>205147000350</v>
      </c>
      <c r="F2407" s="2" t="s">
        <v>1487</v>
      </c>
      <c r="G2407" s="4">
        <v>205147001003</v>
      </c>
      <c r="H2407" s="2" t="s">
        <v>1534</v>
      </c>
      <c r="I2407" s="2" t="s">
        <v>1535</v>
      </c>
      <c r="J2407" s="5" t="s">
        <v>535</v>
      </c>
      <c r="K2407" s="5">
        <v>1</v>
      </c>
      <c r="L2407" s="80">
        <v>20</v>
      </c>
      <c r="M2407" s="8">
        <f t="shared" si="74"/>
        <v>4</v>
      </c>
      <c r="N2407" s="80">
        <v>50</v>
      </c>
      <c r="O2407" s="11">
        <f t="shared" si="75"/>
        <v>74</v>
      </c>
    </row>
    <row r="2408" spans="1:15" x14ac:dyDescent="0.35">
      <c r="A2408" s="2" t="s">
        <v>390</v>
      </c>
      <c r="B2408" s="2" t="s">
        <v>520</v>
      </c>
      <c r="C2408" s="1">
        <v>5147</v>
      </c>
      <c r="D2408" s="1" t="s">
        <v>532</v>
      </c>
      <c r="E2408" s="4">
        <v>205147000457</v>
      </c>
      <c r="F2408" s="2" t="s">
        <v>1505</v>
      </c>
      <c r="G2408" s="4">
        <v>205147001062</v>
      </c>
      <c r="H2408" s="2" t="s">
        <v>1536</v>
      </c>
      <c r="I2408" s="2" t="s">
        <v>1537</v>
      </c>
      <c r="J2408" s="5" t="s">
        <v>535</v>
      </c>
      <c r="K2408" s="5">
        <v>1</v>
      </c>
      <c r="L2408" s="80">
        <v>20</v>
      </c>
      <c r="M2408" s="8">
        <f t="shared" si="74"/>
        <v>4</v>
      </c>
      <c r="N2408" s="80">
        <v>50</v>
      </c>
      <c r="O2408" s="11">
        <f t="shared" si="75"/>
        <v>74</v>
      </c>
    </row>
    <row r="2409" spans="1:15" x14ac:dyDescent="0.35">
      <c r="A2409" s="2" t="s">
        <v>390</v>
      </c>
      <c r="B2409" s="2" t="s">
        <v>520</v>
      </c>
      <c r="C2409" s="1">
        <v>5147</v>
      </c>
      <c r="D2409" s="1" t="s">
        <v>532</v>
      </c>
      <c r="E2409" s="4">
        <v>205147000457</v>
      </c>
      <c r="F2409" s="2" t="s">
        <v>1505</v>
      </c>
      <c r="G2409" s="4">
        <v>205147001071</v>
      </c>
      <c r="H2409" s="2" t="s">
        <v>1538</v>
      </c>
      <c r="I2409" s="2" t="s">
        <v>1304</v>
      </c>
      <c r="J2409" s="5" t="s">
        <v>535</v>
      </c>
      <c r="K2409" s="5">
        <v>1</v>
      </c>
      <c r="L2409" s="80">
        <v>20</v>
      </c>
      <c r="M2409" s="8">
        <f t="shared" si="74"/>
        <v>4</v>
      </c>
      <c r="N2409" s="80">
        <v>50</v>
      </c>
      <c r="O2409" s="11">
        <f t="shared" si="75"/>
        <v>74</v>
      </c>
    </row>
    <row r="2410" spans="1:15" x14ac:dyDescent="0.35">
      <c r="A2410" s="2" t="s">
        <v>390</v>
      </c>
      <c r="B2410" s="2" t="s">
        <v>520</v>
      </c>
      <c r="C2410" s="1">
        <v>5154</v>
      </c>
      <c r="D2410" s="1" t="s">
        <v>1451</v>
      </c>
      <c r="E2410" s="4">
        <v>205154000438</v>
      </c>
      <c r="F2410" s="2" t="s">
        <v>1539</v>
      </c>
      <c r="G2410" s="4">
        <v>205154000039</v>
      </c>
      <c r="H2410" s="2" t="s">
        <v>1540</v>
      </c>
      <c r="I2410" s="2" t="s">
        <v>1541</v>
      </c>
      <c r="J2410" s="5" t="s">
        <v>535</v>
      </c>
      <c r="K2410" s="5">
        <v>1</v>
      </c>
      <c r="L2410" s="80">
        <v>20</v>
      </c>
      <c r="M2410" s="8">
        <f t="shared" si="74"/>
        <v>4</v>
      </c>
      <c r="N2410" s="80">
        <v>50</v>
      </c>
      <c r="O2410" s="11">
        <f t="shared" si="75"/>
        <v>74</v>
      </c>
    </row>
    <row r="2411" spans="1:15" x14ac:dyDescent="0.35">
      <c r="A2411" s="2" t="s">
        <v>390</v>
      </c>
      <c r="B2411" s="2" t="s">
        <v>520</v>
      </c>
      <c r="C2411" s="1">
        <v>5154</v>
      </c>
      <c r="D2411" s="1" t="s">
        <v>1451</v>
      </c>
      <c r="E2411" s="4">
        <v>205154000128</v>
      </c>
      <c r="F2411" s="2" t="s">
        <v>1542</v>
      </c>
      <c r="G2411" s="4">
        <v>205154000098</v>
      </c>
      <c r="H2411" s="2" t="s">
        <v>1543</v>
      </c>
      <c r="I2411" s="2" t="s">
        <v>1544</v>
      </c>
      <c r="J2411" s="5" t="s">
        <v>535</v>
      </c>
      <c r="K2411" s="5">
        <v>1</v>
      </c>
      <c r="L2411" s="80">
        <v>20</v>
      </c>
      <c r="M2411" s="8">
        <f t="shared" si="74"/>
        <v>4</v>
      </c>
      <c r="N2411" s="80">
        <v>50</v>
      </c>
      <c r="O2411" s="11">
        <f t="shared" si="75"/>
        <v>74</v>
      </c>
    </row>
    <row r="2412" spans="1:15" x14ac:dyDescent="0.35">
      <c r="A2412" s="2" t="s">
        <v>390</v>
      </c>
      <c r="B2412" s="2" t="s">
        <v>520</v>
      </c>
      <c r="C2412" s="1">
        <v>5154</v>
      </c>
      <c r="D2412" s="1" t="s">
        <v>1451</v>
      </c>
      <c r="E2412" s="4">
        <v>205154000993</v>
      </c>
      <c r="F2412" s="2" t="s">
        <v>1545</v>
      </c>
      <c r="G2412" s="4">
        <v>205154000101</v>
      </c>
      <c r="H2412" s="2" t="s">
        <v>1546</v>
      </c>
      <c r="I2412" s="2" t="s">
        <v>1547</v>
      </c>
      <c r="J2412" s="5" t="s">
        <v>535</v>
      </c>
      <c r="K2412" s="5">
        <v>1</v>
      </c>
      <c r="L2412" s="80">
        <v>20</v>
      </c>
      <c r="M2412" s="8">
        <f t="shared" si="74"/>
        <v>4</v>
      </c>
      <c r="N2412" s="80">
        <v>50</v>
      </c>
      <c r="O2412" s="11">
        <f t="shared" si="75"/>
        <v>74</v>
      </c>
    </row>
    <row r="2413" spans="1:15" x14ac:dyDescent="0.35">
      <c r="A2413" s="2" t="s">
        <v>390</v>
      </c>
      <c r="B2413" s="2" t="s">
        <v>520</v>
      </c>
      <c r="C2413" s="1">
        <v>5154</v>
      </c>
      <c r="D2413" s="1" t="s">
        <v>1451</v>
      </c>
      <c r="E2413" s="4">
        <v>205154000128</v>
      </c>
      <c r="F2413" s="2" t="s">
        <v>1542</v>
      </c>
      <c r="G2413" s="4">
        <v>205154000128</v>
      </c>
      <c r="H2413" s="2" t="s">
        <v>1542</v>
      </c>
      <c r="I2413" s="2" t="s">
        <v>1548</v>
      </c>
      <c r="J2413" s="5" t="s">
        <v>535</v>
      </c>
      <c r="K2413" s="5">
        <v>1</v>
      </c>
      <c r="L2413" s="80">
        <v>20</v>
      </c>
      <c r="M2413" s="8">
        <f t="shared" si="74"/>
        <v>4</v>
      </c>
      <c r="N2413" s="80">
        <v>50</v>
      </c>
      <c r="O2413" s="11">
        <f t="shared" si="75"/>
        <v>74</v>
      </c>
    </row>
    <row r="2414" spans="1:15" x14ac:dyDescent="0.35">
      <c r="A2414" s="2" t="s">
        <v>390</v>
      </c>
      <c r="B2414" s="2" t="s">
        <v>520</v>
      </c>
      <c r="C2414" s="1">
        <v>5154</v>
      </c>
      <c r="D2414" s="1" t="s">
        <v>1451</v>
      </c>
      <c r="E2414" s="4">
        <v>205154000128</v>
      </c>
      <c r="F2414" s="2" t="s">
        <v>1542</v>
      </c>
      <c r="G2414" s="4">
        <v>205154000136</v>
      </c>
      <c r="H2414" s="2" t="s">
        <v>1549</v>
      </c>
      <c r="I2414" s="2" t="s">
        <v>1550</v>
      </c>
      <c r="J2414" s="5" t="s">
        <v>535</v>
      </c>
      <c r="K2414" s="5">
        <v>1</v>
      </c>
      <c r="L2414" s="80">
        <v>20</v>
      </c>
      <c r="M2414" s="8">
        <f t="shared" si="74"/>
        <v>4</v>
      </c>
      <c r="N2414" s="80">
        <v>50</v>
      </c>
      <c r="O2414" s="11">
        <f t="shared" si="75"/>
        <v>74</v>
      </c>
    </row>
    <row r="2415" spans="1:15" x14ac:dyDescent="0.35">
      <c r="A2415" s="2" t="s">
        <v>390</v>
      </c>
      <c r="B2415" s="2" t="s">
        <v>520</v>
      </c>
      <c r="C2415" s="1">
        <v>5154</v>
      </c>
      <c r="D2415" s="1" t="s">
        <v>1451</v>
      </c>
      <c r="E2415" s="4">
        <v>205154000993</v>
      </c>
      <c r="F2415" s="2" t="s">
        <v>1545</v>
      </c>
      <c r="G2415" s="4">
        <v>205154000161</v>
      </c>
      <c r="H2415" s="2" t="s">
        <v>1551</v>
      </c>
      <c r="I2415" s="2" t="s">
        <v>1552</v>
      </c>
      <c r="J2415" s="5" t="s">
        <v>535</v>
      </c>
      <c r="K2415" s="5">
        <v>1</v>
      </c>
      <c r="L2415" s="80">
        <v>20</v>
      </c>
      <c r="M2415" s="8">
        <f t="shared" si="74"/>
        <v>4</v>
      </c>
      <c r="N2415" s="80">
        <v>50</v>
      </c>
      <c r="O2415" s="11">
        <f t="shared" si="75"/>
        <v>74</v>
      </c>
    </row>
    <row r="2416" spans="1:15" x14ac:dyDescent="0.35">
      <c r="A2416" s="2" t="s">
        <v>390</v>
      </c>
      <c r="B2416" s="2" t="s">
        <v>520</v>
      </c>
      <c r="C2416" s="1">
        <v>5154</v>
      </c>
      <c r="D2416" s="1" t="s">
        <v>1451</v>
      </c>
      <c r="E2416" s="4">
        <v>205154000179</v>
      </c>
      <c r="F2416" s="2" t="s">
        <v>1553</v>
      </c>
      <c r="G2416" s="4">
        <v>205154000179</v>
      </c>
      <c r="H2416" s="2" t="s">
        <v>1553</v>
      </c>
      <c r="I2416" s="2" t="s">
        <v>1554</v>
      </c>
      <c r="J2416" s="5" t="s">
        <v>535</v>
      </c>
      <c r="K2416" s="5">
        <v>1</v>
      </c>
      <c r="L2416" s="80">
        <v>20</v>
      </c>
      <c r="M2416" s="8">
        <f t="shared" si="74"/>
        <v>4</v>
      </c>
      <c r="N2416" s="80">
        <v>50</v>
      </c>
      <c r="O2416" s="11">
        <f t="shared" si="75"/>
        <v>74</v>
      </c>
    </row>
    <row r="2417" spans="1:15" x14ac:dyDescent="0.35">
      <c r="A2417" s="2" t="s">
        <v>390</v>
      </c>
      <c r="B2417" s="2" t="s">
        <v>520</v>
      </c>
      <c r="C2417" s="1">
        <v>5154</v>
      </c>
      <c r="D2417" s="1" t="s">
        <v>1451</v>
      </c>
      <c r="E2417" s="4">
        <v>205154000438</v>
      </c>
      <c r="F2417" s="2" t="s">
        <v>1539</v>
      </c>
      <c r="G2417" s="4">
        <v>205154000438</v>
      </c>
      <c r="H2417" s="2" t="s">
        <v>1539</v>
      </c>
      <c r="I2417" s="2" t="s">
        <v>1555</v>
      </c>
      <c r="J2417" s="5" t="s">
        <v>535</v>
      </c>
      <c r="K2417" s="5">
        <v>1</v>
      </c>
      <c r="L2417" s="80">
        <v>20</v>
      </c>
      <c r="M2417" s="8">
        <f t="shared" si="74"/>
        <v>4</v>
      </c>
      <c r="N2417" s="80">
        <v>50</v>
      </c>
      <c r="O2417" s="11">
        <f t="shared" si="75"/>
        <v>74</v>
      </c>
    </row>
    <row r="2418" spans="1:15" x14ac:dyDescent="0.35">
      <c r="A2418" s="2" t="s">
        <v>390</v>
      </c>
      <c r="B2418" s="2" t="s">
        <v>520</v>
      </c>
      <c r="C2418" s="1">
        <v>5154</v>
      </c>
      <c r="D2418" s="1" t="s">
        <v>1451</v>
      </c>
      <c r="E2418" s="4">
        <v>205154000471</v>
      </c>
      <c r="F2418" s="2" t="s">
        <v>1556</v>
      </c>
      <c r="G2418" s="4">
        <v>205154000471</v>
      </c>
      <c r="H2418" s="2" t="s">
        <v>1557</v>
      </c>
      <c r="I2418" s="2" t="s">
        <v>1558</v>
      </c>
      <c r="J2418" s="5" t="s">
        <v>535</v>
      </c>
      <c r="K2418" s="5">
        <v>1</v>
      </c>
      <c r="L2418" s="80">
        <v>20</v>
      </c>
      <c r="M2418" s="8">
        <f t="shared" si="74"/>
        <v>4</v>
      </c>
      <c r="N2418" s="80">
        <v>50</v>
      </c>
      <c r="O2418" s="11">
        <f t="shared" si="75"/>
        <v>74</v>
      </c>
    </row>
    <row r="2419" spans="1:15" x14ac:dyDescent="0.35">
      <c r="A2419" s="2" t="s">
        <v>390</v>
      </c>
      <c r="B2419" s="2" t="s">
        <v>520</v>
      </c>
      <c r="C2419" s="1">
        <v>5154</v>
      </c>
      <c r="D2419" s="1" t="s">
        <v>1451</v>
      </c>
      <c r="E2419" s="4">
        <v>205154000993</v>
      </c>
      <c r="F2419" s="2" t="s">
        <v>1545</v>
      </c>
      <c r="G2419" s="4">
        <v>205154000527</v>
      </c>
      <c r="H2419" s="2" t="s">
        <v>1559</v>
      </c>
      <c r="I2419" s="2" t="s">
        <v>1560</v>
      </c>
      <c r="J2419" s="5" t="s">
        <v>535</v>
      </c>
      <c r="K2419" s="5">
        <v>1</v>
      </c>
      <c r="L2419" s="80">
        <v>20</v>
      </c>
      <c r="M2419" s="8">
        <f t="shared" si="74"/>
        <v>4</v>
      </c>
      <c r="N2419" s="80">
        <v>50</v>
      </c>
      <c r="O2419" s="11">
        <f t="shared" si="75"/>
        <v>74</v>
      </c>
    </row>
    <row r="2420" spans="1:15" x14ac:dyDescent="0.35">
      <c r="A2420" s="2" t="s">
        <v>390</v>
      </c>
      <c r="B2420" s="2" t="s">
        <v>520</v>
      </c>
      <c r="C2420" s="1">
        <v>5154</v>
      </c>
      <c r="D2420" s="1" t="s">
        <v>1451</v>
      </c>
      <c r="E2420" s="4">
        <v>205154000896</v>
      </c>
      <c r="F2420" s="2" t="s">
        <v>1561</v>
      </c>
      <c r="G2420" s="4">
        <v>205154000543</v>
      </c>
      <c r="H2420" s="2" t="s">
        <v>1562</v>
      </c>
      <c r="I2420" s="2" t="s">
        <v>1563</v>
      </c>
      <c r="J2420" s="5" t="s">
        <v>535</v>
      </c>
      <c r="K2420" s="5">
        <v>1</v>
      </c>
      <c r="L2420" s="80">
        <v>20</v>
      </c>
      <c r="M2420" s="8">
        <f t="shared" si="74"/>
        <v>4</v>
      </c>
      <c r="N2420" s="80">
        <v>50</v>
      </c>
      <c r="O2420" s="11">
        <f t="shared" si="75"/>
        <v>74</v>
      </c>
    </row>
    <row r="2421" spans="1:15" x14ac:dyDescent="0.35">
      <c r="A2421" s="2" t="s">
        <v>390</v>
      </c>
      <c r="B2421" s="2" t="s">
        <v>520</v>
      </c>
      <c r="C2421" s="1">
        <v>5154</v>
      </c>
      <c r="D2421" s="1" t="s">
        <v>1451</v>
      </c>
      <c r="E2421" s="4">
        <v>205154000438</v>
      </c>
      <c r="F2421" s="2" t="s">
        <v>1539</v>
      </c>
      <c r="G2421" s="4">
        <v>205154000861</v>
      </c>
      <c r="H2421" s="2" t="s">
        <v>1564</v>
      </c>
      <c r="I2421" s="2" t="s">
        <v>1565</v>
      </c>
      <c r="J2421" s="5" t="s">
        <v>535</v>
      </c>
      <c r="K2421" s="5">
        <v>1</v>
      </c>
      <c r="L2421" s="80">
        <v>20</v>
      </c>
      <c r="M2421" s="8">
        <f t="shared" si="74"/>
        <v>4</v>
      </c>
      <c r="N2421" s="80">
        <v>50</v>
      </c>
      <c r="O2421" s="11">
        <f t="shared" si="75"/>
        <v>74</v>
      </c>
    </row>
    <row r="2422" spans="1:15" x14ac:dyDescent="0.35">
      <c r="A2422" s="2" t="s">
        <v>390</v>
      </c>
      <c r="B2422" s="2" t="s">
        <v>520</v>
      </c>
      <c r="C2422" s="1">
        <v>5154</v>
      </c>
      <c r="D2422" s="1" t="s">
        <v>1451</v>
      </c>
      <c r="E2422" s="4">
        <v>205154000179</v>
      </c>
      <c r="F2422" s="2" t="s">
        <v>1553</v>
      </c>
      <c r="G2422" s="4">
        <v>205154000951</v>
      </c>
      <c r="H2422" s="2" t="s">
        <v>1566</v>
      </c>
      <c r="I2422" s="2" t="s">
        <v>1567</v>
      </c>
      <c r="J2422" s="5" t="s">
        <v>535</v>
      </c>
      <c r="K2422" s="5">
        <v>1</v>
      </c>
      <c r="L2422" s="80">
        <v>20</v>
      </c>
      <c r="M2422" s="8">
        <f t="shared" si="74"/>
        <v>4</v>
      </c>
      <c r="N2422" s="80">
        <v>50</v>
      </c>
      <c r="O2422" s="11">
        <f t="shared" si="75"/>
        <v>74</v>
      </c>
    </row>
    <row r="2423" spans="1:15" x14ac:dyDescent="0.35">
      <c r="A2423" s="2" t="s">
        <v>390</v>
      </c>
      <c r="B2423" s="2" t="s">
        <v>520</v>
      </c>
      <c r="C2423" s="1">
        <v>5154</v>
      </c>
      <c r="D2423" s="1" t="s">
        <v>1451</v>
      </c>
      <c r="E2423" s="4">
        <v>205154000977</v>
      </c>
      <c r="F2423" s="2" t="s">
        <v>1568</v>
      </c>
      <c r="G2423" s="4">
        <v>205154000977</v>
      </c>
      <c r="H2423" s="2" t="s">
        <v>1568</v>
      </c>
      <c r="I2423" s="2" t="s">
        <v>1569</v>
      </c>
      <c r="J2423" s="5" t="s">
        <v>535</v>
      </c>
      <c r="K2423" s="5">
        <v>1</v>
      </c>
      <c r="L2423" s="80">
        <v>20</v>
      </c>
      <c r="M2423" s="8">
        <f t="shared" si="74"/>
        <v>4</v>
      </c>
      <c r="N2423" s="80">
        <v>50</v>
      </c>
      <c r="O2423" s="11">
        <f t="shared" si="75"/>
        <v>74</v>
      </c>
    </row>
    <row r="2424" spans="1:15" x14ac:dyDescent="0.35">
      <c r="A2424" s="2" t="s">
        <v>390</v>
      </c>
      <c r="B2424" s="2" t="s">
        <v>520</v>
      </c>
      <c r="C2424" s="1">
        <v>5154</v>
      </c>
      <c r="D2424" s="1" t="s">
        <v>1451</v>
      </c>
      <c r="E2424" s="4">
        <v>205154000993</v>
      </c>
      <c r="F2424" s="2" t="s">
        <v>1545</v>
      </c>
      <c r="G2424" s="4">
        <v>205154000993</v>
      </c>
      <c r="H2424" s="2" t="s">
        <v>1570</v>
      </c>
      <c r="I2424" s="2" t="s">
        <v>1571</v>
      </c>
      <c r="J2424" s="5" t="s">
        <v>535</v>
      </c>
      <c r="K2424" s="5">
        <v>1</v>
      </c>
      <c r="L2424" s="80">
        <v>20</v>
      </c>
      <c r="M2424" s="8">
        <f t="shared" si="74"/>
        <v>4</v>
      </c>
      <c r="N2424" s="80">
        <v>50</v>
      </c>
      <c r="O2424" s="11">
        <f t="shared" si="75"/>
        <v>74</v>
      </c>
    </row>
    <row r="2425" spans="1:15" x14ac:dyDescent="0.35">
      <c r="A2425" s="2" t="s">
        <v>390</v>
      </c>
      <c r="B2425" s="2" t="s">
        <v>520</v>
      </c>
      <c r="C2425" s="1">
        <v>5154</v>
      </c>
      <c r="D2425" s="1" t="s">
        <v>1451</v>
      </c>
      <c r="E2425" s="4">
        <v>205154001299</v>
      </c>
      <c r="F2425" s="2" t="s">
        <v>1572</v>
      </c>
      <c r="G2425" s="4">
        <v>205154001001</v>
      </c>
      <c r="H2425" s="2" t="s">
        <v>1573</v>
      </c>
      <c r="I2425" s="2" t="s">
        <v>1574</v>
      </c>
      <c r="J2425" s="5" t="s">
        <v>535</v>
      </c>
      <c r="K2425" s="5">
        <v>1</v>
      </c>
      <c r="L2425" s="80">
        <v>20</v>
      </c>
      <c r="M2425" s="8">
        <f t="shared" si="74"/>
        <v>4</v>
      </c>
      <c r="N2425" s="80">
        <v>50</v>
      </c>
      <c r="O2425" s="11">
        <f t="shared" si="75"/>
        <v>74</v>
      </c>
    </row>
    <row r="2426" spans="1:15" x14ac:dyDescent="0.35">
      <c r="A2426" s="2" t="s">
        <v>390</v>
      </c>
      <c r="B2426" s="2" t="s">
        <v>520</v>
      </c>
      <c r="C2426" s="1">
        <v>5154</v>
      </c>
      <c r="D2426" s="1" t="s">
        <v>1451</v>
      </c>
      <c r="E2426" s="4">
        <v>205154000471</v>
      </c>
      <c r="F2426" s="2" t="s">
        <v>1556</v>
      </c>
      <c r="G2426" s="4">
        <v>205154001019</v>
      </c>
      <c r="H2426" s="2" t="s">
        <v>1575</v>
      </c>
      <c r="I2426" s="2" t="s">
        <v>1576</v>
      </c>
      <c r="J2426" s="5" t="s">
        <v>535</v>
      </c>
      <c r="K2426" s="5">
        <v>1</v>
      </c>
      <c r="L2426" s="80">
        <v>20</v>
      </c>
      <c r="M2426" s="8">
        <f t="shared" si="74"/>
        <v>4</v>
      </c>
      <c r="N2426" s="80">
        <v>50</v>
      </c>
      <c r="O2426" s="11">
        <f t="shared" si="75"/>
        <v>74</v>
      </c>
    </row>
    <row r="2427" spans="1:15" x14ac:dyDescent="0.35">
      <c r="A2427" s="2" t="s">
        <v>390</v>
      </c>
      <c r="B2427" s="2" t="s">
        <v>520</v>
      </c>
      <c r="C2427" s="1">
        <v>5154</v>
      </c>
      <c r="D2427" s="1" t="s">
        <v>1451</v>
      </c>
      <c r="E2427" s="4">
        <v>205154000993</v>
      </c>
      <c r="F2427" s="2" t="s">
        <v>1545</v>
      </c>
      <c r="G2427" s="4">
        <v>205154001043</v>
      </c>
      <c r="H2427" s="2" t="s">
        <v>1577</v>
      </c>
      <c r="I2427" s="2" t="s">
        <v>1578</v>
      </c>
      <c r="J2427" s="5" t="s">
        <v>535</v>
      </c>
      <c r="K2427" s="5">
        <v>1</v>
      </c>
      <c r="L2427" s="80">
        <v>20</v>
      </c>
      <c r="M2427" s="8">
        <f t="shared" si="74"/>
        <v>4</v>
      </c>
      <c r="N2427" s="80">
        <v>50</v>
      </c>
      <c r="O2427" s="11">
        <f t="shared" si="75"/>
        <v>74</v>
      </c>
    </row>
    <row r="2428" spans="1:15" x14ac:dyDescent="0.35">
      <c r="A2428" s="2" t="s">
        <v>390</v>
      </c>
      <c r="B2428" s="2" t="s">
        <v>520</v>
      </c>
      <c r="C2428" s="1">
        <v>5154</v>
      </c>
      <c r="D2428" s="1" t="s">
        <v>1451</v>
      </c>
      <c r="E2428" s="4">
        <v>205154000993</v>
      </c>
      <c r="F2428" s="2" t="s">
        <v>1545</v>
      </c>
      <c r="G2428" s="4">
        <v>205154001159</v>
      </c>
      <c r="H2428" s="2" t="s">
        <v>1579</v>
      </c>
      <c r="I2428" s="2" t="s">
        <v>1580</v>
      </c>
      <c r="J2428" s="5" t="s">
        <v>535</v>
      </c>
      <c r="K2428" s="5">
        <v>1</v>
      </c>
      <c r="L2428" s="80">
        <v>20</v>
      </c>
      <c r="M2428" s="8">
        <f t="shared" si="74"/>
        <v>4</v>
      </c>
      <c r="N2428" s="80">
        <v>50</v>
      </c>
      <c r="O2428" s="11">
        <f t="shared" si="75"/>
        <v>74</v>
      </c>
    </row>
    <row r="2429" spans="1:15" x14ac:dyDescent="0.35">
      <c r="A2429" s="2" t="s">
        <v>390</v>
      </c>
      <c r="B2429" s="2" t="s">
        <v>520</v>
      </c>
      <c r="C2429" s="1">
        <v>5154</v>
      </c>
      <c r="D2429" s="1" t="s">
        <v>1451</v>
      </c>
      <c r="E2429" s="4">
        <v>205895000478</v>
      </c>
      <c r="F2429" s="2" t="s">
        <v>1452</v>
      </c>
      <c r="G2429" s="4">
        <v>205154001175</v>
      </c>
      <c r="H2429" s="2" t="s">
        <v>1581</v>
      </c>
      <c r="I2429" s="2" t="s">
        <v>1582</v>
      </c>
      <c r="J2429" s="5" t="s">
        <v>535</v>
      </c>
      <c r="K2429" s="5">
        <v>1</v>
      </c>
      <c r="L2429" s="80">
        <v>20</v>
      </c>
      <c r="M2429" s="8">
        <f t="shared" si="74"/>
        <v>4</v>
      </c>
      <c r="N2429" s="80">
        <v>50</v>
      </c>
      <c r="O2429" s="11">
        <f t="shared" si="75"/>
        <v>74</v>
      </c>
    </row>
    <row r="2430" spans="1:15" x14ac:dyDescent="0.35">
      <c r="A2430" s="2" t="s">
        <v>390</v>
      </c>
      <c r="B2430" s="2" t="s">
        <v>520</v>
      </c>
      <c r="C2430" s="1">
        <v>5154</v>
      </c>
      <c r="D2430" s="1" t="s">
        <v>1451</v>
      </c>
      <c r="E2430" s="4">
        <v>205895000478</v>
      </c>
      <c r="F2430" s="2" t="s">
        <v>1452</v>
      </c>
      <c r="G2430" s="4">
        <v>205154001248</v>
      </c>
      <c r="H2430" s="2" t="s">
        <v>1583</v>
      </c>
      <c r="I2430" s="2" t="s">
        <v>1584</v>
      </c>
      <c r="J2430" s="5" t="s">
        <v>535</v>
      </c>
      <c r="K2430" s="5">
        <v>1</v>
      </c>
      <c r="L2430" s="80">
        <v>20</v>
      </c>
      <c r="M2430" s="8">
        <f t="shared" si="74"/>
        <v>4</v>
      </c>
      <c r="N2430" s="80">
        <v>50</v>
      </c>
      <c r="O2430" s="11">
        <f t="shared" si="75"/>
        <v>74</v>
      </c>
    </row>
    <row r="2431" spans="1:15" x14ac:dyDescent="0.35">
      <c r="A2431" s="2" t="s">
        <v>390</v>
      </c>
      <c r="B2431" s="2" t="s">
        <v>520</v>
      </c>
      <c r="C2431" s="1">
        <v>5154</v>
      </c>
      <c r="D2431" s="1" t="s">
        <v>1451</v>
      </c>
      <c r="E2431" s="4">
        <v>205154000179</v>
      </c>
      <c r="F2431" s="2" t="s">
        <v>1553</v>
      </c>
      <c r="G2431" s="4">
        <v>205154001256</v>
      </c>
      <c r="H2431" s="2" t="s">
        <v>1585</v>
      </c>
      <c r="I2431" s="2" t="s">
        <v>1586</v>
      </c>
      <c r="J2431" s="5" t="s">
        <v>535</v>
      </c>
      <c r="K2431" s="5">
        <v>1</v>
      </c>
      <c r="L2431" s="80">
        <v>20</v>
      </c>
      <c r="M2431" s="8">
        <f t="shared" si="74"/>
        <v>4</v>
      </c>
      <c r="N2431" s="80">
        <v>50</v>
      </c>
      <c r="O2431" s="11">
        <f t="shared" si="75"/>
        <v>74</v>
      </c>
    </row>
    <row r="2432" spans="1:15" x14ac:dyDescent="0.35">
      <c r="A2432" s="2" t="s">
        <v>390</v>
      </c>
      <c r="B2432" s="2" t="s">
        <v>520</v>
      </c>
      <c r="C2432" s="1">
        <v>5154</v>
      </c>
      <c r="D2432" s="1" t="s">
        <v>1451</v>
      </c>
      <c r="E2432" s="4">
        <v>205154000179</v>
      </c>
      <c r="F2432" s="2" t="s">
        <v>1553</v>
      </c>
      <c r="G2432" s="4">
        <v>205154001281</v>
      </c>
      <c r="H2432" s="2" t="s">
        <v>1587</v>
      </c>
      <c r="I2432" s="2" t="s">
        <v>1588</v>
      </c>
      <c r="J2432" s="5" t="s">
        <v>535</v>
      </c>
      <c r="K2432" s="5">
        <v>1</v>
      </c>
      <c r="L2432" s="80">
        <v>20</v>
      </c>
      <c r="M2432" s="8">
        <f t="shared" si="74"/>
        <v>4</v>
      </c>
      <c r="N2432" s="80">
        <v>50</v>
      </c>
      <c r="O2432" s="11">
        <f t="shared" si="75"/>
        <v>74</v>
      </c>
    </row>
    <row r="2433" spans="1:15" x14ac:dyDescent="0.35">
      <c r="A2433" s="2" t="s">
        <v>390</v>
      </c>
      <c r="B2433" s="2" t="s">
        <v>520</v>
      </c>
      <c r="C2433" s="1">
        <v>5154</v>
      </c>
      <c r="D2433" s="1" t="s">
        <v>1451</v>
      </c>
      <c r="E2433" s="4">
        <v>205154000896</v>
      </c>
      <c r="F2433" s="2" t="s">
        <v>1561</v>
      </c>
      <c r="G2433" s="4">
        <v>205154001311</v>
      </c>
      <c r="H2433" s="2" t="s">
        <v>1589</v>
      </c>
      <c r="I2433" s="2" t="s">
        <v>1590</v>
      </c>
      <c r="J2433" s="5" t="s">
        <v>535</v>
      </c>
      <c r="K2433" s="5">
        <v>1</v>
      </c>
      <c r="L2433" s="80">
        <v>20</v>
      </c>
      <c r="M2433" s="8">
        <f t="shared" si="74"/>
        <v>4</v>
      </c>
      <c r="N2433" s="80">
        <v>50</v>
      </c>
      <c r="O2433" s="11">
        <f t="shared" si="75"/>
        <v>74</v>
      </c>
    </row>
    <row r="2434" spans="1:15" x14ac:dyDescent="0.35">
      <c r="A2434" s="2" t="s">
        <v>390</v>
      </c>
      <c r="B2434" s="2" t="s">
        <v>520</v>
      </c>
      <c r="C2434" s="1">
        <v>5154</v>
      </c>
      <c r="D2434" s="1" t="s">
        <v>1451</v>
      </c>
      <c r="E2434" s="4">
        <v>205154000471</v>
      </c>
      <c r="F2434" s="2" t="s">
        <v>1556</v>
      </c>
      <c r="G2434" s="4">
        <v>205154001329</v>
      </c>
      <c r="H2434" s="2" t="s">
        <v>1591</v>
      </c>
      <c r="I2434" s="2" t="s">
        <v>1592</v>
      </c>
      <c r="J2434" s="5" t="s">
        <v>535</v>
      </c>
      <c r="K2434" s="5">
        <v>1</v>
      </c>
      <c r="L2434" s="80">
        <v>20</v>
      </c>
      <c r="M2434" s="8">
        <f t="shared" si="74"/>
        <v>4</v>
      </c>
      <c r="N2434" s="80">
        <v>50</v>
      </c>
      <c r="O2434" s="11">
        <f t="shared" si="75"/>
        <v>74</v>
      </c>
    </row>
    <row r="2435" spans="1:15" x14ac:dyDescent="0.35">
      <c r="A2435" s="2" t="s">
        <v>390</v>
      </c>
      <c r="B2435" s="2" t="s">
        <v>520</v>
      </c>
      <c r="C2435" s="1">
        <v>5154</v>
      </c>
      <c r="D2435" s="1" t="s">
        <v>1451</v>
      </c>
      <c r="E2435" s="4">
        <v>205154000993</v>
      </c>
      <c r="F2435" s="2" t="s">
        <v>1545</v>
      </c>
      <c r="G2435" s="4">
        <v>205154001353</v>
      </c>
      <c r="H2435" s="2" t="s">
        <v>1593</v>
      </c>
      <c r="I2435" s="2" t="s">
        <v>1594</v>
      </c>
      <c r="J2435" s="5" t="s">
        <v>535</v>
      </c>
      <c r="K2435" s="5">
        <v>1</v>
      </c>
      <c r="L2435" s="80">
        <v>20</v>
      </c>
      <c r="M2435" s="8">
        <f t="shared" si="74"/>
        <v>4</v>
      </c>
      <c r="N2435" s="80">
        <v>50</v>
      </c>
      <c r="O2435" s="11">
        <f t="shared" si="75"/>
        <v>74</v>
      </c>
    </row>
    <row r="2436" spans="1:15" x14ac:dyDescent="0.35">
      <c r="A2436" s="2" t="s">
        <v>390</v>
      </c>
      <c r="B2436" s="2" t="s">
        <v>520</v>
      </c>
      <c r="C2436" s="1">
        <v>5154</v>
      </c>
      <c r="D2436" s="1" t="s">
        <v>1451</v>
      </c>
      <c r="E2436" s="4">
        <v>205154000471</v>
      </c>
      <c r="F2436" s="2" t="s">
        <v>1556</v>
      </c>
      <c r="G2436" s="4">
        <v>205154001370</v>
      </c>
      <c r="H2436" s="2" t="s">
        <v>1595</v>
      </c>
      <c r="I2436" s="2" t="s">
        <v>1596</v>
      </c>
      <c r="J2436" s="5" t="s">
        <v>535</v>
      </c>
      <c r="K2436" s="5">
        <v>1</v>
      </c>
      <c r="L2436" s="80">
        <v>20</v>
      </c>
      <c r="M2436" s="8">
        <f t="shared" si="74"/>
        <v>4</v>
      </c>
      <c r="N2436" s="80">
        <v>50</v>
      </c>
      <c r="O2436" s="11">
        <f t="shared" si="75"/>
        <v>74</v>
      </c>
    </row>
    <row r="2437" spans="1:15" x14ac:dyDescent="0.35">
      <c r="A2437" s="2" t="s">
        <v>390</v>
      </c>
      <c r="B2437" s="2" t="s">
        <v>520</v>
      </c>
      <c r="C2437" s="1">
        <v>5154</v>
      </c>
      <c r="D2437" s="1" t="s">
        <v>1451</v>
      </c>
      <c r="E2437" s="4">
        <v>205154000179</v>
      </c>
      <c r="F2437" s="2" t="s">
        <v>1553</v>
      </c>
      <c r="G2437" s="4">
        <v>205154001396</v>
      </c>
      <c r="H2437" s="2" t="s">
        <v>1597</v>
      </c>
      <c r="I2437" s="2" t="s">
        <v>1598</v>
      </c>
      <c r="J2437" s="5" t="s">
        <v>535</v>
      </c>
      <c r="K2437" s="5">
        <v>1</v>
      </c>
      <c r="L2437" s="80">
        <v>20</v>
      </c>
      <c r="M2437" s="8">
        <f t="shared" si="74"/>
        <v>4</v>
      </c>
      <c r="N2437" s="80">
        <v>50</v>
      </c>
      <c r="O2437" s="11">
        <f t="shared" si="75"/>
        <v>74</v>
      </c>
    </row>
    <row r="2438" spans="1:15" x14ac:dyDescent="0.35">
      <c r="A2438" s="2" t="s">
        <v>390</v>
      </c>
      <c r="B2438" s="2" t="s">
        <v>520</v>
      </c>
      <c r="C2438" s="1">
        <v>5154</v>
      </c>
      <c r="D2438" s="1" t="s">
        <v>1451</v>
      </c>
      <c r="E2438" s="4">
        <v>205154001299</v>
      </c>
      <c r="F2438" s="2" t="s">
        <v>1572</v>
      </c>
      <c r="G2438" s="4">
        <v>205154001400</v>
      </c>
      <c r="H2438" s="2" t="s">
        <v>1599</v>
      </c>
      <c r="I2438" s="2" t="s">
        <v>1600</v>
      </c>
      <c r="J2438" s="5" t="s">
        <v>535</v>
      </c>
      <c r="K2438" s="5">
        <v>1</v>
      </c>
      <c r="L2438" s="80">
        <v>20</v>
      </c>
      <c r="M2438" s="8">
        <f t="shared" si="74"/>
        <v>4</v>
      </c>
      <c r="N2438" s="80">
        <v>50</v>
      </c>
      <c r="O2438" s="11">
        <f t="shared" si="75"/>
        <v>74</v>
      </c>
    </row>
    <row r="2439" spans="1:15" x14ac:dyDescent="0.35">
      <c r="A2439" s="2" t="s">
        <v>390</v>
      </c>
      <c r="B2439" s="2" t="s">
        <v>520</v>
      </c>
      <c r="C2439" s="1">
        <v>5154</v>
      </c>
      <c r="D2439" s="1" t="s">
        <v>1451</v>
      </c>
      <c r="E2439" s="4">
        <v>205154000128</v>
      </c>
      <c r="F2439" s="2" t="s">
        <v>1542</v>
      </c>
      <c r="G2439" s="4">
        <v>205154001477</v>
      </c>
      <c r="H2439" s="2" t="s">
        <v>1601</v>
      </c>
      <c r="I2439" s="2" t="s">
        <v>1602</v>
      </c>
      <c r="J2439" s="5" t="s">
        <v>535</v>
      </c>
      <c r="K2439" s="5">
        <v>1</v>
      </c>
      <c r="L2439" s="80">
        <v>20</v>
      </c>
      <c r="M2439" s="8">
        <f t="shared" si="74"/>
        <v>4</v>
      </c>
      <c r="N2439" s="80">
        <v>50</v>
      </c>
      <c r="O2439" s="11">
        <f t="shared" si="75"/>
        <v>74</v>
      </c>
    </row>
    <row r="2440" spans="1:15" x14ac:dyDescent="0.35">
      <c r="A2440" s="2" t="s">
        <v>390</v>
      </c>
      <c r="B2440" s="2" t="s">
        <v>520</v>
      </c>
      <c r="C2440" s="1">
        <v>5154</v>
      </c>
      <c r="D2440" s="1" t="s">
        <v>1451</v>
      </c>
      <c r="E2440" s="4">
        <v>205154001922</v>
      </c>
      <c r="F2440" s="2" t="s">
        <v>1603</v>
      </c>
      <c r="G2440" s="4">
        <v>205154001485</v>
      </c>
      <c r="H2440" s="2" t="s">
        <v>1604</v>
      </c>
      <c r="I2440" s="2" t="s">
        <v>1605</v>
      </c>
      <c r="J2440" s="5" t="s">
        <v>535</v>
      </c>
      <c r="K2440" s="5">
        <v>1</v>
      </c>
      <c r="L2440" s="80">
        <v>20</v>
      </c>
      <c r="M2440" s="8">
        <f t="shared" ref="M2440:M2503" si="76">ROUND(L2440*0.19,0)</f>
        <v>4</v>
      </c>
      <c r="N2440" s="80">
        <v>50</v>
      </c>
      <c r="O2440" s="11">
        <f t="shared" ref="O2440:O2503" si="77">L2440+M2440+N2440</f>
        <v>74</v>
      </c>
    </row>
    <row r="2441" spans="1:15" x14ac:dyDescent="0.35">
      <c r="A2441" s="2" t="s">
        <v>390</v>
      </c>
      <c r="B2441" s="2" t="s">
        <v>520</v>
      </c>
      <c r="C2441" s="1">
        <v>5154</v>
      </c>
      <c r="D2441" s="1" t="s">
        <v>1451</v>
      </c>
      <c r="E2441" s="4">
        <v>205154000896</v>
      </c>
      <c r="F2441" s="2" t="s">
        <v>1561</v>
      </c>
      <c r="G2441" s="4">
        <v>205154001515</v>
      </c>
      <c r="H2441" s="2" t="s">
        <v>1606</v>
      </c>
      <c r="I2441" s="2" t="s">
        <v>1607</v>
      </c>
      <c r="J2441" s="5" t="s">
        <v>535</v>
      </c>
      <c r="K2441" s="5">
        <v>1</v>
      </c>
      <c r="L2441" s="80">
        <v>20</v>
      </c>
      <c r="M2441" s="8">
        <f t="shared" si="76"/>
        <v>4</v>
      </c>
      <c r="N2441" s="80">
        <v>50</v>
      </c>
      <c r="O2441" s="11">
        <f t="shared" si="77"/>
        <v>74</v>
      </c>
    </row>
    <row r="2442" spans="1:15" x14ac:dyDescent="0.35">
      <c r="A2442" s="2" t="s">
        <v>390</v>
      </c>
      <c r="B2442" s="2" t="s">
        <v>520</v>
      </c>
      <c r="C2442" s="1">
        <v>5154</v>
      </c>
      <c r="D2442" s="1" t="s">
        <v>1451</v>
      </c>
      <c r="E2442" s="4">
        <v>205154001299</v>
      </c>
      <c r="F2442" s="2" t="s">
        <v>1572</v>
      </c>
      <c r="G2442" s="4">
        <v>205154001523</v>
      </c>
      <c r="H2442" s="2" t="s">
        <v>1608</v>
      </c>
      <c r="I2442" s="2" t="s">
        <v>1609</v>
      </c>
      <c r="J2442" s="5" t="s">
        <v>535</v>
      </c>
      <c r="K2442" s="5">
        <v>1</v>
      </c>
      <c r="L2442" s="80">
        <v>20</v>
      </c>
      <c r="M2442" s="8">
        <f t="shared" si="76"/>
        <v>4</v>
      </c>
      <c r="N2442" s="80">
        <v>50</v>
      </c>
      <c r="O2442" s="11">
        <f t="shared" si="77"/>
        <v>74</v>
      </c>
    </row>
    <row r="2443" spans="1:15" x14ac:dyDescent="0.35">
      <c r="A2443" s="2" t="s">
        <v>390</v>
      </c>
      <c r="B2443" s="2" t="s">
        <v>520</v>
      </c>
      <c r="C2443" s="1">
        <v>5154</v>
      </c>
      <c r="D2443" s="1" t="s">
        <v>1451</v>
      </c>
      <c r="E2443" s="4">
        <v>205154001591</v>
      </c>
      <c r="F2443" s="2" t="s">
        <v>1610</v>
      </c>
      <c r="G2443" s="4">
        <v>205154001591</v>
      </c>
      <c r="H2443" s="2" t="s">
        <v>1611</v>
      </c>
      <c r="I2443" s="2" t="s">
        <v>1612</v>
      </c>
      <c r="J2443" s="5" t="s">
        <v>535</v>
      </c>
      <c r="K2443" s="5">
        <v>1</v>
      </c>
      <c r="L2443" s="80">
        <v>20</v>
      </c>
      <c r="M2443" s="8">
        <f t="shared" si="76"/>
        <v>4</v>
      </c>
      <c r="N2443" s="80">
        <v>50</v>
      </c>
      <c r="O2443" s="11">
        <f t="shared" si="77"/>
        <v>74</v>
      </c>
    </row>
    <row r="2444" spans="1:15" x14ac:dyDescent="0.35">
      <c r="A2444" s="2" t="s">
        <v>390</v>
      </c>
      <c r="B2444" s="2" t="s">
        <v>520</v>
      </c>
      <c r="C2444" s="1">
        <v>5154</v>
      </c>
      <c r="D2444" s="1" t="s">
        <v>1451</v>
      </c>
      <c r="E2444" s="4">
        <v>205895000478</v>
      </c>
      <c r="F2444" s="2" t="s">
        <v>1452</v>
      </c>
      <c r="G2444" s="4">
        <v>205154001787</v>
      </c>
      <c r="H2444" s="2" t="s">
        <v>1613</v>
      </c>
      <c r="I2444" s="2" t="s">
        <v>1614</v>
      </c>
      <c r="J2444" s="5" t="s">
        <v>535</v>
      </c>
      <c r="K2444" s="5">
        <v>1</v>
      </c>
      <c r="L2444" s="80">
        <v>20</v>
      </c>
      <c r="M2444" s="8">
        <f t="shared" si="76"/>
        <v>4</v>
      </c>
      <c r="N2444" s="80">
        <v>50</v>
      </c>
      <c r="O2444" s="11">
        <f t="shared" si="77"/>
        <v>74</v>
      </c>
    </row>
    <row r="2445" spans="1:15" x14ac:dyDescent="0.35">
      <c r="A2445" s="2" t="s">
        <v>390</v>
      </c>
      <c r="B2445" s="2" t="s">
        <v>520</v>
      </c>
      <c r="C2445" s="1">
        <v>5154</v>
      </c>
      <c r="D2445" s="1" t="s">
        <v>1451</v>
      </c>
      <c r="E2445" s="4">
        <v>205895000478</v>
      </c>
      <c r="F2445" s="2" t="s">
        <v>1452</v>
      </c>
      <c r="G2445" s="4">
        <v>205154001795</v>
      </c>
      <c r="H2445" s="2" t="s">
        <v>1615</v>
      </c>
      <c r="I2445" s="2" t="s">
        <v>1616</v>
      </c>
      <c r="J2445" s="5" t="s">
        <v>535</v>
      </c>
      <c r="K2445" s="5">
        <v>1</v>
      </c>
      <c r="L2445" s="80">
        <v>20</v>
      </c>
      <c r="M2445" s="8">
        <f t="shared" si="76"/>
        <v>4</v>
      </c>
      <c r="N2445" s="80">
        <v>50</v>
      </c>
      <c r="O2445" s="11">
        <f t="shared" si="77"/>
        <v>74</v>
      </c>
    </row>
    <row r="2446" spans="1:15" x14ac:dyDescent="0.35">
      <c r="A2446" s="2" t="s">
        <v>390</v>
      </c>
      <c r="B2446" s="2" t="s">
        <v>520</v>
      </c>
      <c r="C2446" s="1">
        <v>5154</v>
      </c>
      <c r="D2446" s="1" t="s">
        <v>1451</v>
      </c>
      <c r="E2446" s="4">
        <v>205154000128</v>
      </c>
      <c r="F2446" s="2" t="s">
        <v>1542</v>
      </c>
      <c r="G2446" s="4">
        <v>205154001833</v>
      </c>
      <c r="H2446" s="2" t="s">
        <v>1617</v>
      </c>
      <c r="I2446" s="2" t="s">
        <v>1618</v>
      </c>
      <c r="J2446" s="5" t="s">
        <v>535</v>
      </c>
      <c r="K2446" s="5">
        <v>1</v>
      </c>
      <c r="L2446" s="80">
        <v>20</v>
      </c>
      <c r="M2446" s="8">
        <f t="shared" si="76"/>
        <v>4</v>
      </c>
      <c r="N2446" s="80">
        <v>50</v>
      </c>
      <c r="O2446" s="11">
        <f t="shared" si="77"/>
        <v>74</v>
      </c>
    </row>
    <row r="2447" spans="1:15" x14ac:dyDescent="0.35">
      <c r="A2447" s="2" t="s">
        <v>390</v>
      </c>
      <c r="B2447" s="2" t="s">
        <v>520</v>
      </c>
      <c r="C2447" s="1">
        <v>5154</v>
      </c>
      <c r="D2447" s="1" t="s">
        <v>1451</v>
      </c>
      <c r="E2447" s="4">
        <v>205154001299</v>
      </c>
      <c r="F2447" s="2" t="s">
        <v>1572</v>
      </c>
      <c r="G2447" s="4">
        <v>205154001981</v>
      </c>
      <c r="H2447" s="2" t="s">
        <v>1619</v>
      </c>
      <c r="I2447" s="2" t="s">
        <v>1620</v>
      </c>
      <c r="J2447" s="5" t="s">
        <v>535</v>
      </c>
      <c r="K2447" s="5">
        <v>1</v>
      </c>
      <c r="L2447" s="80">
        <v>20</v>
      </c>
      <c r="M2447" s="8">
        <f t="shared" si="76"/>
        <v>4</v>
      </c>
      <c r="N2447" s="80">
        <v>50</v>
      </c>
      <c r="O2447" s="11">
        <f t="shared" si="77"/>
        <v>74</v>
      </c>
    </row>
    <row r="2448" spans="1:15" x14ac:dyDescent="0.35">
      <c r="A2448" s="2" t="s">
        <v>390</v>
      </c>
      <c r="B2448" s="2" t="s">
        <v>520</v>
      </c>
      <c r="C2448" s="1">
        <v>5154</v>
      </c>
      <c r="D2448" s="1" t="s">
        <v>1451</v>
      </c>
      <c r="E2448" s="4">
        <v>205154000993</v>
      </c>
      <c r="F2448" s="2" t="s">
        <v>1545</v>
      </c>
      <c r="G2448" s="4">
        <v>205154800019</v>
      </c>
      <c r="H2448" s="2" t="s">
        <v>1621</v>
      </c>
      <c r="I2448" s="2" t="s">
        <v>1622</v>
      </c>
      <c r="J2448" s="5" t="s">
        <v>535</v>
      </c>
      <c r="K2448" s="5">
        <v>1</v>
      </c>
      <c r="L2448" s="80">
        <v>20</v>
      </c>
      <c r="M2448" s="8">
        <f t="shared" si="76"/>
        <v>4</v>
      </c>
      <c r="N2448" s="80">
        <v>50</v>
      </c>
      <c r="O2448" s="11">
        <f t="shared" si="77"/>
        <v>74</v>
      </c>
    </row>
    <row r="2449" spans="1:15" x14ac:dyDescent="0.35">
      <c r="A2449" s="2" t="s">
        <v>390</v>
      </c>
      <c r="B2449" s="2" t="s">
        <v>520</v>
      </c>
      <c r="C2449" s="1">
        <v>5154</v>
      </c>
      <c r="D2449" s="1" t="s">
        <v>1451</v>
      </c>
      <c r="E2449" s="4">
        <v>205154000179</v>
      </c>
      <c r="F2449" s="2" t="s">
        <v>1553</v>
      </c>
      <c r="G2449" s="4">
        <v>205154800027</v>
      </c>
      <c r="H2449" s="2" t="s">
        <v>1623</v>
      </c>
      <c r="I2449" s="2" t="s">
        <v>1624</v>
      </c>
      <c r="J2449" s="5" t="s">
        <v>535</v>
      </c>
      <c r="K2449" s="5">
        <v>1</v>
      </c>
      <c r="L2449" s="80">
        <v>20</v>
      </c>
      <c r="M2449" s="8">
        <f t="shared" si="76"/>
        <v>4</v>
      </c>
      <c r="N2449" s="80">
        <v>50</v>
      </c>
      <c r="O2449" s="11">
        <f t="shared" si="77"/>
        <v>74</v>
      </c>
    </row>
    <row r="2450" spans="1:15" x14ac:dyDescent="0.35">
      <c r="A2450" s="2" t="s">
        <v>390</v>
      </c>
      <c r="B2450" s="2" t="s">
        <v>520</v>
      </c>
      <c r="C2450" s="1">
        <v>5250</v>
      </c>
      <c r="D2450" s="1" t="s">
        <v>1625</v>
      </c>
      <c r="E2450" s="4">
        <v>205250000074</v>
      </c>
      <c r="F2450" s="2" t="s">
        <v>1629</v>
      </c>
      <c r="G2450" s="4">
        <v>205250000074</v>
      </c>
      <c r="H2450" s="2" t="s">
        <v>1629</v>
      </c>
      <c r="I2450" s="2" t="s">
        <v>1630</v>
      </c>
      <c r="J2450" s="5" t="s">
        <v>535</v>
      </c>
      <c r="K2450" s="5">
        <v>1</v>
      </c>
      <c r="L2450" s="80">
        <v>20</v>
      </c>
      <c r="M2450" s="8">
        <f t="shared" si="76"/>
        <v>4</v>
      </c>
      <c r="N2450" s="80">
        <v>50</v>
      </c>
      <c r="O2450" s="11">
        <f t="shared" si="77"/>
        <v>74</v>
      </c>
    </row>
    <row r="2451" spans="1:15" x14ac:dyDescent="0.35">
      <c r="A2451" s="2" t="s">
        <v>390</v>
      </c>
      <c r="B2451" s="2" t="s">
        <v>520</v>
      </c>
      <c r="C2451" s="1">
        <v>5250</v>
      </c>
      <c r="D2451" s="1" t="s">
        <v>1625</v>
      </c>
      <c r="E2451" s="4">
        <v>205250000597</v>
      </c>
      <c r="F2451" s="2" t="s">
        <v>1631</v>
      </c>
      <c r="G2451" s="4">
        <v>205250000121</v>
      </c>
      <c r="H2451" s="2" t="s">
        <v>1632</v>
      </c>
      <c r="I2451" s="2" t="s">
        <v>1633</v>
      </c>
      <c r="J2451" s="5" t="s">
        <v>535</v>
      </c>
      <c r="K2451" s="5">
        <v>1</v>
      </c>
      <c r="L2451" s="80">
        <v>20</v>
      </c>
      <c r="M2451" s="8">
        <f t="shared" si="76"/>
        <v>4</v>
      </c>
      <c r="N2451" s="80">
        <v>50</v>
      </c>
      <c r="O2451" s="11">
        <f t="shared" si="77"/>
        <v>74</v>
      </c>
    </row>
    <row r="2452" spans="1:15" x14ac:dyDescent="0.35">
      <c r="A2452" s="2" t="s">
        <v>390</v>
      </c>
      <c r="B2452" s="2" t="s">
        <v>520</v>
      </c>
      <c r="C2452" s="1">
        <v>5250</v>
      </c>
      <c r="D2452" s="1" t="s">
        <v>1625</v>
      </c>
      <c r="E2452" s="4">
        <v>205250000597</v>
      </c>
      <c r="F2452" s="2" t="s">
        <v>1631</v>
      </c>
      <c r="G2452" s="4">
        <v>205250000244</v>
      </c>
      <c r="H2452" s="2" t="s">
        <v>1634</v>
      </c>
      <c r="I2452" s="2" t="s">
        <v>1635</v>
      </c>
      <c r="J2452" s="5" t="s">
        <v>535</v>
      </c>
      <c r="K2452" s="5">
        <v>1</v>
      </c>
      <c r="L2452" s="80">
        <v>20</v>
      </c>
      <c r="M2452" s="8">
        <f t="shared" si="76"/>
        <v>4</v>
      </c>
      <c r="N2452" s="80">
        <v>50</v>
      </c>
      <c r="O2452" s="11">
        <f t="shared" si="77"/>
        <v>74</v>
      </c>
    </row>
    <row r="2453" spans="1:15" x14ac:dyDescent="0.35">
      <c r="A2453" s="2" t="s">
        <v>390</v>
      </c>
      <c r="B2453" s="2" t="s">
        <v>520</v>
      </c>
      <c r="C2453" s="1">
        <v>5250</v>
      </c>
      <c r="D2453" s="1" t="s">
        <v>1625</v>
      </c>
      <c r="E2453" s="4">
        <v>205250000023</v>
      </c>
      <c r="F2453" s="2" t="s">
        <v>1626</v>
      </c>
      <c r="G2453" s="4">
        <v>205250000341</v>
      </c>
      <c r="H2453" s="2" t="s">
        <v>1636</v>
      </c>
      <c r="I2453" s="2" t="s">
        <v>1637</v>
      </c>
      <c r="J2453" s="5" t="s">
        <v>535</v>
      </c>
      <c r="K2453" s="5">
        <v>1</v>
      </c>
      <c r="L2453" s="80">
        <v>20</v>
      </c>
      <c r="M2453" s="8">
        <f t="shared" si="76"/>
        <v>4</v>
      </c>
      <c r="N2453" s="80">
        <v>50</v>
      </c>
      <c r="O2453" s="11">
        <f t="shared" si="77"/>
        <v>74</v>
      </c>
    </row>
    <row r="2454" spans="1:15" x14ac:dyDescent="0.35">
      <c r="A2454" s="2" t="s">
        <v>390</v>
      </c>
      <c r="B2454" s="2" t="s">
        <v>520</v>
      </c>
      <c r="C2454" s="1">
        <v>5250</v>
      </c>
      <c r="D2454" s="1" t="s">
        <v>1625</v>
      </c>
      <c r="E2454" s="4">
        <v>205250001739</v>
      </c>
      <c r="F2454" s="2" t="s">
        <v>1638</v>
      </c>
      <c r="G2454" s="4">
        <v>205250000376</v>
      </c>
      <c r="H2454" s="2" t="s">
        <v>1639</v>
      </c>
      <c r="I2454" s="2" t="s">
        <v>1640</v>
      </c>
      <c r="J2454" s="5" t="s">
        <v>535</v>
      </c>
      <c r="K2454" s="5">
        <v>1</v>
      </c>
      <c r="L2454" s="80">
        <v>20</v>
      </c>
      <c r="M2454" s="8">
        <f t="shared" si="76"/>
        <v>4</v>
      </c>
      <c r="N2454" s="80">
        <v>50</v>
      </c>
      <c r="O2454" s="11">
        <f t="shared" si="77"/>
        <v>74</v>
      </c>
    </row>
    <row r="2455" spans="1:15" x14ac:dyDescent="0.35">
      <c r="A2455" s="2" t="s">
        <v>390</v>
      </c>
      <c r="B2455" s="2" t="s">
        <v>520</v>
      </c>
      <c r="C2455" s="1">
        <v>5250</v>
      </c>
      <c r="D2455" s="1" t="s">
        <v>1625</v>
      </c>
      <c r="E2455" s="4">
        <v>205250000597</v>
      </c>
      <c r="F2455" s="2" t="s">
        <v>1631</v>
      </c>
      <c r="G2455" s="4">
        <v>205250000597</v>
      </c>
      <c r="H2455" s="2" t="s">
        <v>1631</v>
      </c>
      <c r="I2455" s="2" t="s">
        <v>1641</v>
      </c>
      <c r="J2455" s="5" t="s">
        <v>535</v>
      </c>
      <c r="K2455" s="5">
        <v>1</v>
      </c>
      <c r="L2455" s="80">
        <v>20</v>
      </c>
      <c r="M2455" s="8">
        <f t="shared" si="76"/>
        <v>4</v>
      </c>
      <c r="N2455" s="80">
        <v>50</v>
      </c>
      <c r="O2455" s="11">
        <f t="shared" si="77"/>
        <v>74</v>
      </c>
    </row>
    <row r="2456" spans="1:15" x14ac:dyDescent="0.35">
      <c r="A2456" s="2" t="s">
        <v>390</v>
      </c>
      <c r="B2456" s="2" t="s">
        <v>520</v>
      </c>
      <c r="C2456" s="1">
        <v>5250</v>
      </c>
      <c r="D2456" s="1" t="s">
        <v>1625</v>
      </c>
      <c r="E2456" s="4">
        <v>205250000139</v>
      </c>
      <c r="F2456" s="2" t="s">
        <v>1642</v>
      </c>
      <c r="G2456" s="4">
        <v>205250000601</v>
      </c>
      <c r="H2456" s="2" t="s">
        <v>1643</v>
      </c>
      <c r="I2456" s="2" t="s">
        <v>1644</v>
      </c>
      <c r="J2456" s="5" t="s">
        <v>535</v>
      </c>
      <c r="K2456" s="5">
        <v>1</v>
      </c>
      <c r="L2456" s="80">
        <v>20</v>
      </c>
      <c r="M2456" s="8">
        <f t="shared" si="76"/>
        <v>4</v>
      </c>
      <c r="N2456" s="80">
        <v>50</v>
      </c>
      <c r="O2456" s="11">
        <f t="shared" si="77"/>
        <v>74</v>
      </c>
    </row>
    <row r="2457" spans="1:15" x14ac:dyDescent="0.35">
      <c r="A2457" s="2" t="s">
        <v>390</v>
      </c>
      <c r="B2457" s="2" t="s">
        <v>520</v>
      </c>
      <c r="C2457" s="1">
        <v>5250</v>
      </c>
      <c r="D2457" s="1" t="s">
        <v>1625</v>
      </c>
      <c r="E2457" s="4">
        <v>205250000139</v>
      </c>
      <c r="F2457" s="2" t="s">
        <v>1642</v>
      </c>
      <c r="G2457" s="4">
        <v>205250000724</v>
      </c>
      <c r="H2457" s="2" t="s">
        <v>1645</v>
      </c>
      <c r="I2457" s="2" t="s">
        <v>1646</v>
      </c>
      <c r="J2457" s="5" t="s">
        <v>535</v>
      </c>
      <c r="K2457" s="5">
        <v>1</v>
      </c>
      <c r="L2457" s="80">
        <v>20</v>
      </c>
      <c r="M2457" s="8">
        <f t="shared" si="76"/>
        <v>4</v>
      </c>
      <c r="N2457" s="80">
        <v>50</v>
      </c>
      <c r="O2457" s="11">
        <f t="shared" si="77"/>
        <v>74</v>
      </c>
    </row>
    <row r="2458" spans="1:15" x14ac:dyDescent="0.35">
      <c r="A2458" s="2" t="s">
        <v>390</v>
      </c>
      <c r="B2458" s="2" t="s">
        <v>520</v>
      </c>
      <c r="C2458" s="1">
        <v>5250</v>
      </c>
      <c r="D2458" s="1" t="s">
        <v>1625</v>
      </c>
      <c r="E2458" s="4">
        <v>205250000023</v>
      </c>
      <c r="F2458" s="2" t="s">
        <v>1626</v>
      </c>
      <c r="G2458" s="4">
        <v>205250000741</v>
      </c>
      <c r="H2458" s="2" t="s">
        <v>1647</v>
      </c>
      <c r="I2458" s="2" t="s">
        <v>1648</v>
      </c>
      <c r="J2458" s="5" t="s">
        <v>535</v>
      </c>
      <c r="K2458" s="5">
        <v>1</v>
      </c>
      <c r="L2458" s="80">
        <v>20</v>
      </c>
      <c r="M2458" s="8">
        <f t="shared" si="76"/>
        <v>4</v>
      </c>
      <c r="N2458" s="80">
        <v>50</v>
      </c>
      <c r="O2458" s="11">
        <f t="shared" si="77"/>
        <v>74</v>
      </c>
    </row>
    <row r="2459" spans="1:15" x14ac:dyDescent="0.35">
      <c r="A2459" s="2" t="s">
        <v>390</v>
      </c>
      <c r="B2459" s="2" t="s">
        <v>520</v>
      </c>
      <c r="C2459" s="1">
        <v>5250</v>
      </c>
      <c r="D2459" s="1" t="s">
        <v>1625</v>
      </c>
      <c r="E2459" s="4">
        <v>205250001739</v>
      </c>
      <c r="F2459" s="2" t="s">
        <v>1638</v>
      </c>
      <c r="G2459" s="4">
        <v>205250000864</v>
      </c>
      <c r="H2459" s="2" t="s">
        <v>1649</v>
      </c>
      <c r="I2459" s="2" t="s">
        <v>1650</v>
      </c>
      <c r="J2459" s="5" t="s">
        <v>535</v>
      </c>
      <c r="K2459" s="5">
        <v>1</v>
      </c>
      <c r="L2459" s="80">
        <v>20</v>
      </c>
      <c r="M2459" s="8">
        <f t="shared" si="76"/>
        <v>4</v>
      </c>
      <c r="N2459" s="80">
        <v>50</v>
      </c>
      <c r="O2459" s="11">
        <f t="shared" si="77"/>
        <v>74</v>
      </c>
    </row>
    <row r="2460" spans="1:15" x14ac:dyDescent="0.35">
      <c r="A2460" s="2" t="s">
        <v>390</v>
      </c>
      <c r="B2460" s="2" t="s">
        <v>520</v>
      </c>
      <c r="C2460" s="1">
        <v>5250</v>
      </c>
      <c r="D2460" s="1" t="s">
        <v>1625</v>
      </c>
      <c r="E2460" s="4">
        <v>205250000597</v>
      </c>
      <c r="F2460" s="2" t="s">
        <v>1631</v>
      </c>
      <c r="G2460" s="4">
        <v>205250001062</v>
      </c>
      <c r="H2460" s="2" t="s">
        <v>1651</v>
      </c>
      <c r="I2460" s="2" t="s">
        <v>1652</v>
      </c>
      <c r="J2460" s="5" t="s">
        <v>535</v>
      </c>
      <c r="K2460" s="5">
        <v>1</v>
      </c>
      <c r="L2460" s="80">
        <v>20</v>
      </c>
      <c r="M2460" s="8">
        <f t="shared" si="76"/>
        <v>4</v>
      </c>
      <c r="N2460" s="80">
        <v>50</v>
      </c>
      <c r="O2460" s="11">
        <f t="shared" si="77"/>
        <v>74</v>
      </c>
    </row>
    <row r="2461" spans="1:15" x14ac:dyDescent="0.35">
      <c r="A2461" s="2" t="s">
        <v>390</v>
      </c>
      <c r="B2461" s="2" t="s">
        <v>520</v>
      </c>
      <c r="C2461" s="1">
        <v>5250</v>
      </c>
      <c r="D2461" s="1" t="s">
        <v>1625</v>
      </c>
      <c r="E2461" s="4">
        <v>205250000104</v>
      </c>
      <c r="F2461" s="2" t="s">
        <v>1653</v>
      </c>
      <c r="G2461" s="4">
        <v>205250001127</v>
      </c>
      <c r="H2461" s="2" t="s">
        <v>1654</v>
      </c>
      <c r="I2461" s="2" t="s">
        <v>1655</v>
      </c>
      <c r="J2461" s="5" t="s">
        <v>535</v>
      </c>
      <c r="K2461" s="5">
        <v>1</v>
      </c>
      <c r="L2461" s="80">
        <v>20</v>
      </c>
      <c r="M2461" s="8">
        <f t="shared" si="76"/>
        <v>4</v>
      </c>
      <c r="N2461" s="80">
        <v>50</v>
      </c>
      <c r="O2461" s="11">
        <f t="shared" si="77"/>
        <v>74</v>
      </c>
    </row>
    <row r="2462" spans="1:15" x14ac:dyDescent="0.35">
      <c r="A2462" s="2" t="s">
        <v>390</v>
      </c>
      <c r="B2462" s="2" t="s">
        <v>520</v>
      </c>
      <c r="C2462" s="1">
        <v>5250</v>
      </c>
      <c r="D2462" s="1" t="s">
        <v>1625</v>
      </c>
      <c r="E2462" s="4">
        <v>205250000139</v>
      </c>
      <c r="F2462" s="2" t="s">
        <v>1642</v>
      </c>
      <c r="G2462" s="4">
        <v>205250001275</v>
      </c>
      <c r="H2462" s="2" t="s">
        <v>1656</v>
      </c>
      <c r="I2462" s="2" t="s">
        <v>1644</v>
      </c>
      <c r="J2462" s="5" t="s">
        <v>535</v>
      </c>
      <c r="K2462" s="5">
        <v>1</v>
      </c>
      <c r="L2462" s="80">
        <v>20</v>
      </c>
      <c r="M2462" s="8">
        <f t="shared" si="76"/>
        <v>4</v>
      </c>
      <c r="N2462" s="80">
        <v>50</v>
      </c>
      <c r="O2462" s="11">
        <f t="shared" si="77"/>
        <v>74</v>
      </c>
    </row>
    <row r="2463" spans="1:15" x14ac:dyDescent="0.35">
      <c r="A2463" s="2" t="s">
        <v>390</v>
      </c>
      <c r="B2463" s="2" t="s">
        <v>520</v>
      </c>
      <c r="C2463" s="1">
        <v>5250</v>
      </c>
      <c r="D2463" s="1" t="s">
        <v>1625</v>
      </c>
      <c r="E2463" s="4">
        <v>205250000104</v>
      </c>
      <c r="F2463" s="2" t="s">
        <v>1653</v>
      </c>
      <c r="G2463" s="4">
        <v>205250001305</v>
      </c>
      <c r="H2463" s="2" t="s">
        <v>1657</v>
      </c>
      <c r="I2463" s="2" t="s">
        <v>1658</v>
      </c>
      <c r="J2463" s="5" t="s">
        <v>535</v>
      </c>
      <c r="K2463" s="5">
        <v>1</v>
      </c>
      <c r="L2463" s="80">
        <v>20</v>
      </c>
      <c r="M2463" s="8">
        <f t="shared" si="76"/>
        <v>4</v>
      </c>
      <c r="N2463" s="80">
        <v>50</v>
      </c>
      <c r="O2463" s="11">
        <f t="shared" si="77"/>
        <v>74</v>
      </c>
    </row>
    <row r="2464" spans="1:15" x14ac:dyDescent="0.35">
      <c r="A2464" s="2" t="s">
        <v>390</v>
      </c>
      <c r="B2464" s="2" t="s">
        <v>520</v>
      </c>
      <c r="C2464" s="1">
        <v>5250</v>
      </c>
      <c r="D2464" s="1" t="s">
        <v>1625</v>
      </c>
      <c r="E2464" s="4">
        <v>205250000023</v>
      </c>
      <c r="F2464" s="2" t="s">
        <v>1626</v>
      </c>
      <c r="G2464" s="4">
        <v>205250001313</v>
      </c>
      <c r="H2464" s="2" t="s">
        <v>1659</v>
      </c>
      <c r="I2464" s="2" t="s">
        <v>1660</v>
      </c>
      <c r="J2464" s="5" t="s">
        <v>535</v>
      </c>
      <c r="K2464" s="5">
        <v>1</v>
      </c>
      <c r="L2464" s="80">
        <v>20</v>
      </c>
      <c r="M2464" s="8">
        <f t="shared" si="76"/>
        <v>4</v>
      </c>
      <c r="N2464" s="80">
        <v>50</v>
      </c>
      <c r="O2464" s="11">
        <f t="shared" si="77"/>
        <v>74</v>
      </c>
    </row>
    <row r="2465" spans="1:15" x14ac:dyDescent="0.35">
      <c r="A2465" s="2" t="s">
        <v>390</v>
      </c>
      <c r="B2465" s="2" t="s">
        <v>520</v>
      </c>
      <c r="C2465" s="1">
        <v>5250</v>
      </c>
      <c r="D2465" s="1" t="s">
        <v>1625</v>
      </c>
      <c r="E2465" s="4">
        <v>205250000139</v>
      </c>
      <c r="F2465" s="2" t="s">
        <v>1642</v>
      </c>
      <c r="G2465" s="4">
        <v>205250001348</v>
      </c>
      <c r="H2465" s="2" t="s">
        <v>1661</v>
      </c>
      <c r="I2465" s="2" t="s">
        <v>1662</v>
      </c>
      <c r="J2465" s="5" t="s">
        <v>535</v>
      </c>
      <c r="K2465" s="5">
        <v>1</v>
      </c>
      <c r="L2465" s="80">
        <v>20</v>
      </c>
      <c r="M2465" s="8">
        <f t="shared" si="76"/>
        <v>4</v>
      </c>
      <c r="N2465" s="80">
        <v>50</v>
      </c>
      <c r="O2465" s="11">
        <f t="shared" si="77"/>
        <v>74</v>
      </c>
    </row>
    <row r="2466" spans="1:15" x14ac:dyDescent="0.35">
      <c r="A2466" s="2" t="s">
        <v>390</v>
      </c>
      <c r="B2466" s="2" t="s">
        <v>520</v>
      </c>
      <c r="C2466" s="1">
        <v>5250</v>
      </c>
      <c r="D2466" s="1" t="s">
        <v>1625</v>
      </c>
      <c r="E2466" s="4">
        <v>205250000139</v>
      </c>
      <c r="F2466" s="2" t="s">
        <v>1642</v>
      </c>
      <c r="G2466" s="4">
        <v>205250001364</v>
      </c>
      <c r="H2466" s="2" t="s">
        <v>1663</v>
      </c>
      <c r="I2466" s="2" t="s">
        <v>1664</v>
      </c>
      <c r="J2466" s="5" t="s">
        <v>535</v>
      </c>
      <c r="K2466" s="5">
        <v>1</v>
      </c>
      <c r="L2466" s="80">
        <v>20</v>
      </c>
      <c r="M2466" s="8">
        <f t="shared" si="76"/>
        <v>4</v>
      </c>
      <c r="N2466" s="80">
        <v>50</v>
      </c>
      <c r="O2466" s="11">
        <f t="shared" si="77"/>
        <v>74</v>
      </c>
    </row>
    <row r="2467" spans="1:15" x14ac:dyDescent="0.35">
      <c r="A2467" s="2" t="s">
        <v>390</v>
      </c>
      <c r="B2467" s="2" t="s">
        <v>520</v>
      </c>
      <c r="C2467" s="1">
        <v>5250</v>
      </c>
      <c r="D2467" s="1" t="s">
        <v>1625</v>
      </c>
      <c r="E2467" s="4">
        <v>205250000139</v>
      </c>
      <c r="F2467" s="2" t="s">
        <v>1642</v>
      </c>
      <c r="G2467" s="4">
        <v>205250001399</v>
      </c>
      <c r="H2467" s="2" t="s">
        <v>1665</v>
      </c>
      <c r="I2467" s="2" t="s">
        <v>1666</v>
      </c>
      <c r="J2467" s="5" t="s">
        <v>535</v>
      </c>
      <c r="K2467" s="5">
        <v>1</v>
      </c>
      <c r="L2467" s="80">
        <v>20</v>
      </c>
      <c r="M2467" s="8">
        <f t="shared" si="76"/>
        <v>4</v>
      </c>
      <c r="N2467" s="80">
        <v>50</v>
      </c>
      <c r="O2467" s="11">
        <f t="shared" si="77"/>
        <v>74</v>
      </c>
    </row>
    <row r="2468" spans="1:15" x14ac:dyDescent="0.35">
      <c r="A2468" s="2" t="s">
        <v>390</v>
      </c>
      <c r="B2468" s="2" t="s">
        <v>520</v>
      </c>
      <c r="C2468" s="1">
        <v>5250</v>
      </c>
      <c r="D2468" s="1" t="s">
        <v>1625</v>
      </c>
      <c r="E2468" s="4">
        <v>205250000139</v>
      </c>
      <c r="F2468" s="2" t="s">
        <v>1642</v>
      </c>
      <c r="G2468" s="4">
        <v>205250001437</v>
      </c>
      <c r="H2468" s="2" t="s">
        <v>1667</v>
      </c>
      <c r="I2468" s="2" t="s">
        <v>1668</v>
      </c>
      <c r="J2468" s="5" t="s">
        <v>535</v>
      </c>
      <c r="K2468" s="5">
        <v>1</v>
      </c>
      <c r="L2468" s="80">
        <v>20</v>
      </c>
      <c r="M2468" s="8">
        <f t="shared" si="76"/>
        <v>4</v>
      </c>
      <c r="N2468" s="80">
        <v>50</v>
      </c>
      <c r="O2468" s="11">
        <f t="shared" si="77"/>
        <v>74</v>
      </c>
    </row>
    <row r="2469" spans="1:15" x14ac:dyDescent="0.35">
      <c r="A2469" s="2" t="s">
        <v>390</v>
      </c>
      <c r="B2469" s="2" t="s">
        <v>520</v>
      </c>
      <c r="C2469" s="1">
        <v>5250</v>
      </c>
      <c r="D2469" s="1" t="s">
        <v>1625</v>
      </c>
      <c r="E2469" s="4">
        <v>205250000104</v>
      </c>
      <c r="F2469" s="2" t="s">
        <v>1653</v>
      </c>
      <c r="G2469" s="4">
        <v>205250001569</v>
      </c>
      <c r="H2469" s="2" t="s">
        <v>1669</v>
      </c>
      <c r="I2469" s="2" t="s">
        <v>1670</v>
      </c>
      <c r="J2469" s="5" t="s">
        <v>535</v>
      </c>
      <c r="K2469" s="5">
        <v>1</v>
      </c>
      <c r="L2469" s="80">
        <v>20</v>
      </c>
      <c r="M2469" s="8">
        <f t="shared" si="76"/>
        <v>4</v>
      </c>
      <c r="N2469" s="80">
        <v>50</v>
      </c>
      <c r="O2469" s="11">
        <f t="shared" si="77"/>
        <v>74</v>
      </c>
    </row>
    <row r="2470" spans="1:15" x14ac:dyDescent="0.35">
      <c r="A2470" s="2" t="s">
        <v>390</v>
      </c>
      <c r="B2470" s="2" t="s">
        <v>520</v>
      </c>
      <c r="C2470" s="1">
        <v>5250</v>
      </c>
      <c r="D2470" s="1" t="s">
        <v>1625</v>
      </c>
      <c r="E2470" s="4">
        <v>205250000139</v>
      </c>
      <c r="F2470" s="2" t="s">
        <v>1642</v>
      </c>
      <c r="G2470" s="4">
        <v>205250001666</v>
      </c>
      <c r="H2470" s="2" t="s">
        <v>1671</v>
      </c>
      <c r="I2470" s="2" t="s">
        <v>1672</v>
      </c>
      <c r="J2470" s="5" t="s">
        <v>535</v>
      </c>
      <c r="K2470" s="5">
        <v>1</v>
      </c>
      <c r="L2470" s="80">
        <v>20</v>
      </c>
      <c r="M2470" s="8">
        <f t="shared" si="76"/>
        <v>4</v>
      </c>
      <c r="N2470" s="80">
        <v>50</v>
      </c>
      <c r="O2470" s="11">
        <f t="shared" si="77"/>
        <v>74</v>
      </c>
    </row>
    <row r="2471" spans="1:15" x14ac:dyDescent="0.35">
      <c r="A2471" s="2" t="s">
        <v>390</v>
      </c>
      <c r="B2471" s="2" t="s">
        <v>520</v>
      </c>
      <c r="C2471" s="1">
        <v>5250</v>
      </c>
      <c r="D2471" s="1" t="s">
        <v>1625</v>
      </c>
      <c r="E2471" s="4">
        <v>205250000139</v>
      </c>
      <c r="F2471" s="2" t="s">
        <v>1642</v>
      </c>
      <c r="G2471" s="4">
        <v>205250001674</v>
      </c>
      <c r="H2471" s="2" t="s">
        <v>1673</v>
      </c>
      <c r="I2471" s="2" t="s">
        <v>1674</v>
      </c>
      <c r="J2471" s="5" t="s">
        <v>535</v>
      </c>
      <c r="K2471" s="5">
        <v>1</v>
      </c>
      <c r="L2471" s="80">
        <v>20</v>
      </c>
      <c r="M2471" s="8">
        <f t="shared" si="76"/>
        <v>4</v>
      </c>
      <c r="N2471" s="80">
        <v>50</v>
      </c>
      <c r="O2471" s="11">
        <f t="shared" si="77"/>
        <v>74</v>
      </c>
    </row>
    <row r="2472" spans="1:15" x14ac:dyDescent="0.35">
      <c r="A2472" s="2" t="s">
        <v>390</v>
      </c>
      <c r="B2472" s="2" t="s">
        <v>520</v>
      </c>
      <c r="C2472" s="1">
        <v>5250</v>
      </c>
      <c r="D2472" s="1" t="s">
        <v>1625</v>
      </c>
      <c r="E2472" s="4">
        <v>205250001739</v>
      </c>
      <c r="F2472" s="2" t="s">
        <v>1638</v>
      </c>
      <c r="G2472" s="4">
        <v>205250001704</v>
      </c>
      <c r="H2472" s="2" t="s">
        <v>1675</v>
      </c>
      <c r="I2472" s="2" t="s">
        <v>1676</v>
      </c>
      <c r="J2472" s="5" t="s">
        <v>535</v>
      </c>
      <c r="K2472" s="5">
        <v>1</v>
      </c>
      <c r="L2472" s="80">
        <v>20</v>
      </c>
      <c r="M2472" s="8">
        <f t="shared" si="76"/>
        <v>4</v>
      </c>
      <c r="N2472" s="80">
        <v>50</v>
      </c>
      <c r="O2472" s="11">
        <f t="shared" si="77"/>
        <v>74</v>
      </c>
    </row>
    <row r="2473" spans="1:15" x14ac:dyDescent="0.35">
      <c r="A2473" s="2" t="s">
        <v>390</v>
      </c>
      <c r="B2473" s="2" t="s">
        <v>520</v>
      </c>
      <c r="C2473" s="1">
        <v>5250</v>
      </c>
      <c r="D2473" s="1" t="s">
        <v>1625</v>
      </c>
      <c r="E2473" s="4">
        <v>105250000932</v>
      </c>
      <c r="F2473" s="2" t="s">
        <v>1677</v>
      </c>
      <c r="G2473" s="4">
        <v>205250001712</v>
      </c>
      <c r="H2473" s="2" t="s">
        <v>1678</v>
      </c>
      <c r="I2473" s="2" t="s">
        <v>1679</v>
      </c>
      <c r="J2473" s="5" t="s">
        <v>535</v>
      </c>
      <c r="K2473" s="5">
        <v>1</v>
      </c>
      <c r="L2473" s="80">
        <v>20</v>
      </c>
      <c r="M2473" s="8">
        <f t="shared" si="76"/>
        <v>4</v>
      </c>
      <c r="N2473" s="80">
        <v>50</v>
      </c>
      <c r="O2473" s="11">
        <f t="shared" si="77"/>
        <v>74</v>
      </c>
    </row>
    <row r="2474" spans="1:15" x14ac:dyDescent="0.35">
      <c r="A2474" s="2" t="s">
        <v>390</v>
      </c>
      <c r="B2474" s="2" t="s">
        <v>520</v>
      </c>
      <c r="C2474" s="1">
        <v>5250</v>
      </c>
      <c r="D2474" s="1" t="s">
        <v>1625</v>
      </c>
      <c r="E2474" s="4">
        <v>205250000597</v>
      </c>
      <c r="F2474" s="2" t="s">
        <v>1631</v>
      </c>
      <c r="G2474" s="4">
        <v>205250001798</v>
      </c>
      <c r="H2474" s="2" t="s">
        <v>1680</v>
      </c>
      <c r="I2474" s="2" t="s">
        <v>1681</v>
      </c>
      <c r="J2474" s="5" t="s">
        <v>535</v>
      </c>
      <c r="K2474" s="5">
        <v>1</v>
      </c>
      <c r="L2474" s="80">
        <v>20</v>
      </c>
      <c r="M2474" s="8">
        <f t="shared" si="76"/>
        <v>4</v>
      </c>
      <c r="N2474" s="80">
        <v>50</v>
      </c>
      <c r="O2474" s="11">
        <f t="shared" si="77"/>
        <v>74</v>
      </c>
    </row>
    <row r="2475" spans="1:15" x14ac:dyDescent="0.35">
      <c r="A2475" s="2" t="s">
        <v>390</v>
      </c>
      <c r="B2475" s="2" t="s">
        <v>520</v>
      </c>
      <c r="C2475" s="1">
        <v>5250</v>
      </c>
      <c r="D2475" s="1" t="s">
        <v>1625</v>
      </c>
      <c r="E2475" s="4">
        <v>205250000139</v>
      </c>
      <c r="F2475" s="2" t="s">
        <v>1642</v>
      </c>
      <c r="G2475" s="4">
        <v>205250001801</v>
      </c>
      <c r="H2475" s="2" t="s">
        <v>1682</v>
      </c>
      <c r="I2475" s="2" t="s">
        <v>1272</v>
      </c>
      <c r="J2475" s="5" t="s">
        <v>535</v>
      </c>
      <c r="K2475" s="5">
        <v>1</v>
      </c>
      <c r="L2475" s="80">
        <v>20</v>
      </c>
      <c r="M2475" s="8">
        <f t="shared" si="76"/>
        <v>4</v>
      </c>
      <c r="N2475" s="80">
        <v>50</v>
      </c>
      <c r="O2475" s="11">
        <f t="shared" si="77"/>
        <v>74</v>
      </c>
    </row>
    <row r="2476" spans="1:15" x14ac:dyDescent="0.35">
      <c r="A2476" s="2" t="s">
        <v>390</v>
      </c>
      <c r="B2476" s="2" t="s">
        <v>520</v>
      </c>
      <c r="C2476" s="1">
        <v>5250</v>
      </c>
      <c r="D2476" s="1" t="s">
        <v>1625</v>
      </c>
      <c r="E2476" s="4">
        <v>205250000139</v>
      </c>
      <c r="F2476" s="2" t="s">
        <v>1642</v>
      </c>
      <c r="G2476" s="4">
        <v>205250001810</v>
      </c>
      <c r="H2476" s="2" t="s">
        <v>1683</v>
      </c>
      <c r="I2476" s="2" t="s">
        <v>1684</v>
      </c>
      <c r="J2476" s="5" t="s">
        <v>535</v>
      </c>
      <c r="K2476" s="5">
        <v>1</v>
      </c>
      <c r="L2476" s="80">
        <v>20</v>
      </c>
      <c r="M2476" s="8">
        <f t="shared" si="76"/>
        <v>4</v>
      </c>
      <c r="N2476" s="80">
        <v>50</v>
      </c>
      <c r="O2476" s="11">
        <f t="shared" si="77"/>
        <v>74</v>
      </c>
    </row>
    <row r="2477" spans="1:15" x14ac:dyDescent="0.35">
      <c r="A2477" s="2" t="s">
        <v>390</v>
      </c>
      <c r="B2477" s="2" t="s">
        <v>520</v>
      </c>
      <c r="C2477" s="1">
        <v>5250</v>
      </c>
      <c r="D2477" s="1" t="s">
        <v>1625</v>
      </c>
      <c r="E2477" s="4">
        <v>205250000104</v>
      </c>
      <c r="F2477" s="2" t="s">
        <v>1653</v>
      </c>
      <c r="G2477" s="4">
        <v>205250001909</v>
      </c>
      <c r="H2477" s="2" t="s">
        <v>1685</v>
      </c>
      <c r="I2477" s="2" t="s">
        <v>1686</v>
      </c>
      <c r="J2477" s="5" t="s">
        <v>535</v>
      </c>
      <c r="K2477" s="5">
        <v>1</v>
      </c>
      <c r="L2477" s="80">
        <v>20</v>
      </c>
      <c r="M2477" s="8">
        <f t="shared" si="76"/>
        <v>4</v>
      </c>
      <c r="N2477" s="80">
        <v>50</v>
      </c>
      <c r="O2477" s="11">
        <f t="shared" si="77"/>
        <v>74</v>
      </c>
    </row>
    <row r="2478" spans="1:15" x14ac:dyDescent="0.35">
      <c r="A2478" s="2" t="s">
        <v>390</v>
      </c>
      <c r="B2478" s="2" t="s">
        <v>520</v>
      </c>
      <c r="C2478" s="1">
        <v>5250</v>
      </c>
      <c r="D2478" s="1" t="s">
        <v>1625</v>
      </c>
      <c r="E2478" s="4">
        <v>205250000104</v>
      </c>
      <c r="F2478" s="2" t="s">
        <v>1653</v>
      </c>
      <c r="G2478" s="4">
        <v>205250002549</v>
      </c>
      <c r="H2478" s="2" t="s">
        <v>1687</v>
      </c>
      <c r="I2478" s="2" t="s">
        <v>1688</v>
      </c>
      <c r="J2478" s="5" t="s">
        <v>535</v>
      </c>
      <c r="K2478" s="5">
        <v>1</v>
      </c>
      <c r="L2478" s="80">
        <v>20</v>
      </c>
      <c r="M2478" s="8">
        <f t="shared" si="76"/>
        <v>4</v>
      </c>
      <c r="N2478" s="80">
        <v>50</v>
      </c>
      <c r="O2478" s="11">
        <f t="shared" si="77"/>
        <v>74</v>
      </c>
    </row>
    <row r="2479" spans="1:15" x14ac:dyDescent="0.35">
      <c r="A2479" s="2" t="s">
        <v>390</v>
      </c>
      <c r="B2479" s="2" t="s">
        <v>520</v>
      </c>
      <c r="C2479" s="1">
        <v>5250</v>
      </c>
      <c r="D2479" s="1" t="s">
        <v>1625</v>
      </c>
      <c r="E2479" s="4">
        <v>205250000104</v>
      </c>
      <c r="F2479" s="2" t="s">
        <v>1653</v>
      </c>
      <c r="G2479" s="4">
        <v>205250002689</v>
      </c>
      <c r="H2479" s="2" t="s">
        <v>1689</v>
      </c>
      <c r="I2479" s="2" t="s">
        <v>1690</v>
      </c>
      <c r="J2479" s="5" t="s">
        <v>535</v>
      </c>
      <c r="K2479" s="5">
        <v>1</v>
      </c>
      <c r="L2479" s="80">
        <v>20</v>
      </c>
      <c r="M2479" s="8">
        <f t="shared" si="76"/>
        <v>4</v>
      </c>
      <c r="N2479" s="80">
        <v>50</v>
      </c>
      <c r="O2479" s="11">
        <f t="shared" si="77"/>
        <v>74</v>
      </c>
    </row>
    <row r="2480" spans="1:15" x14ac:dyDescent="0.35">
      <c r="A2480" s="2" t="s">
        <v>390</v>
      </c>
      <c r="B2480" s="2" t="s">
        <v>520</v>
      </c>
      <c r="C2480" s="1">
        <v>5250</v>
      </c>
      <c r="D2480" s="1" t="s">
        <v>1625</v>
      </c>
      <c r="E2480" s="4">
        <v>205250000104</v>
      </c>
      <c r="F2480" s="2" t="s">
        <v>1653</v>
      </c>
      <c r="G2480" s="4">
        <v>205250002697</v>
      </c>
      <c r="H2480" s="2" t="s">
        <v>1691</v>
      </c>
      <c r="I2480" s="2" t="s">
        <v>1692</v>
      </c>
      <c r="J2480" s="5" t="s">
        <v>535</v>
      </c>
      <c r="K2480" s="5">
        <v>1</v>
      </c>
      <c r="L2480" s="80">
        <v>20</v>
      </c>
      <c r="M2480" s="8">
        <f t="shared" si="76"/>
        <v>4</v>
      </c>
      <c r="N2480" s="80">
        <v>50</v>
      </c>
      <c r="O2480" s="11">
        <f t="shared" si="77"/>
        <v>74</v>
      </c>
    </row>
    <row r="2481" spans="1:15" x14ac:dyDescent="0.35">
      <c r="A2481" s="2" t="s">
        <v>390</v>
      </c>
      <c r="B2481" s="2" t="s">
        <v>520</v>
      </c>
      <c r="C2481" s="1">
        <v>5250</v>
      </c>
      <c r="D2481" s="1" t="s">
        <v>1625</v>
      </c>
      <c r="E2481" s="4">
        <v>205250000139</v>
      </c>
      <c r="F2481" s="2" t="s">
        <v>1642</v>
      </c>
      <c r="G2481" s="4">
        <v>205250002701</v>
      </c>
      <c r="H2481" s="2" t="s">
        <v>1693</v>
      </c>
      <c r="I2481" s="2" t="s">
        <v>1694</v>
      </c>
      <c r="J2481" s="5" t="s">
        <v>535</v>
      </c>
      <c r="K2481" s="5">
        <v>1</v>
      </c>
      <c r="L2481" s="80">
        <v>20</v>
      </c>
      <c r="M2481" s="8">
        <f t="shared" si="76"/>
        <v>4</v>
      </c>
      <c r="N2481" s="80">
        <v>50</v>
      </c>
      <c r="O2481" s="11">
        <f t="shared" si="77"/>
        <v>74</v>
      </c>
    </row>
    <row r="2482" spans="1:15" x14ac:dyDescent="0.35">
      <c r="A2482" s="2" t="s">
        <v>390</v>
      </c>
      <c r="B2482" s="2" t="s">
        <v>520</v>
      </c>
      <c r="C2482" s="1">
        <v>5250</v>
      </c>
      <c r="D2482" s="1" t="s">
        <v>1625</v>
      </c>
      <c r="E2482" s="4">
        <v>205250000104</v>
      </c>
      <c r="F2482" s="2" t="s">
        <v>1653</v>
      </c>
      <c r="G2482" s="4">
        <v>205250002727</v>
      </c>
      <c r="H2482" s="2" t="s">
        <v>1695</v>
      </c>
      <c r="I2482" s="2" t="s">
        <v>1696</v>
      </c>
      <c r="J2482" s="5" t="s">
        <v>535</v>
      </c>
      <c r="K2482" s="5">
        <v>1</v>
      </c>
      <c r="L2482" s="80">
        <v>20</v>
      </c>
      <c r="M2482" s="8">
        <f t="shared" si="76"/>
        <v>4</v>
      </c>
      <c r="N2482" s="80">
        <v>50</v>
      </c>
      <c r="O2482" s="11">
        <f t="shared" si="77"/>
        <v>74</v>
      </c>
    </row>
    <row r="2483" spans="1:15" x14ac:dyDescent="0.35">
      <c r="A2483" s="2" t="s">
        <v>390</v>
      </c>
      <c r="B2483" s="2" t="s">
        <v>520</v>
      </c>
      <c r="C2483" s="1">
        <v>5250</v>
      </c>
      <c r="D2483" s="1" t="s">
        <v>1625</v>
      </c>
      <c r="E2483" s="4">
        <v>205250000104</v>
      </c>
      <c r="F2483" s="2" t="s">
        <v>1653</v>
      </c>
      <c r="G2483" s="4">
        <v>205250002743</v>
      </c>
      <c r="H2483" s="2" t="s">
        <v>1697</v>
      </c>
      <c r="I2483" s="2" t="s">
        <v>1698</v>
      </c>
      <c r="J2483" s="5" t="s">
        <v>535</v>
      </c>
      <c r="K2483" s="5">
        <v>1</v>
      </c>
      <c r="L2483" s="80">
        <v>20</v>
      </c>
      <c r="M2483" s="8">
        <f t="shared" si="76"/>
        <v>4</v>
      </c>
      <c r="N2483" s="80">
        <v>50</v>
      </c>
      <c r="O2483" s="11">
        <f t="shared" si="77"/>
        <v>74</v>
      </c>
    </row>
    <row r="2484" spans="1:15" x14ac:dyDescent="0.35">
      <c r="A2484" s="2" t="s">
        <v>390</v>
      </c>
      <c r="B2484" s="2" t="s">
        <v>520</v>
      </c>
      <c r="C2484" s="1">
        <v>5250</v>
      </c>
      <c r="D2484" s="1" t="s">
        <v>1625</v>
      </c>
      <c r="E2484" s="4">
        <v>105250000932</v>
      </c>
      <c r="F2484" s="2" t="s">
        <v>1677</v>
      </c>
      <c r="G2484" s="4">
        <v>205250002760</v>
      </c>
      <c r="H2484" s="2" t="s">
        <v>1699</v>
      </c>
      <c r="I2484" s="2" t="s">
        <v>1700</v>
      </c>
      <c r="J2484" s="5" t="s">
        <v>535</v>
      </c>
      <c r="K2484" s="5">
        <v>1</v>
      </c>
      <c r="L2484" s="80">
        <v>20</v>
      </c>
      <c r="M2484" s="8">
        <f t="shared" si="76"/>
        <v>4</v>
      </c>
      <c r="N2484" s="80">
        <v>50</v>
      </c>
      <c r="O2484" s="11">
        <f t="shared" si="77"/>
        <v>74</v>
      </c>
    </row>
    <row r="2485" spans="1:15" x14ac:dyDescent="0.35">
      <c r="A2485" s="2" t="s">
        <v>390</v>
      </c>
      <c r="B2485" s="2" t="s">
        <v>520</v>
      </c>
      <c r="C2485" s="1">
        <v>5250</v>
      </c>
      <c r="D2485" s="1" t="s">
        <v>1625</v>
      </c>
      <c r="E2485" s="4">
        <v>205250000139</v>
      </c>
      <c r="F2485" s="2" t="s">
        <v>1642</v>
      </c>
      <c r="G2485" s="4">
        <v>205250002778</v>
      </c>
      <c r="H2485" s="2" t="s">
        <v>1701</v>
      </c>
      <c r="I2485" s="2" t="s">
        <v>1702</v>
      </c>
      <c r="J2485" s="5" t="s">
        <v>535</v>
      </c>
      <c r="K2485" s="5">
        <v>1</v>
      </c>
      <c r="L2485" s="80">
        <v>20</v>
      </c>
      <c r="M2485" s="8">
        <f t="shared" si="76"/>
        <v>4</v>
      </c>
      <c r="N2485" s="80">
        <v>50</v>
      </c>
      <c r="O2485" s="11">
        <f t="shared" si="77"/>
        <v>74</v>
      </c>
    </row>
    <row r="2486" spans="1:15" x14ac:dyDescent="0.35">
      <c r="A2486" s="2" t="s">
        <v>390</v>
      </c>
      <c r="B2486" s="2" t="s">
        <v>520</v>
      </c>
      <c r="C2486" s="1">
        <v>5250</v>
      </c>
      <c r="D2486" s="1" t="s">
        <v>1625</v>
      </c>
      <c r="E2486" s="4">
        <v>205250000139</v>
      </c>
      <c r="F2486" s="2" t="s">
        <v>1642</v>
      </c>
      <c r="G2486" s="4">
        <v>205250002808</v>
      </c>
      <c r="H2486" s="2" t="s">
        <v>1703</v>
      </c>
      <c r="I2486" s="2" t="s">
        <v>1704</v>
      </c>
      <c r="J2486" s="5" t="s">
        <v>535</v>
      </c>
      <c r="K2486" s="5">
        <v>1</v>
      </c>
      <c r="L2486" s="80">
        <v>20</v>
      </c>
      <c r="M2486" s="8">
        <f t="shared" si="76"/>
        <v>4</v>
      </c>
      <c r="N2486" s="80">
        <v>50</v>
      </c>
      <c r="O2486" s="11">
        <f t="shared" si="77"/>
        <v>74</v>
      </c>
    </row>
    <row r="2487" spans="1:15" x14ac:dyDescent="0.35">
      <c r="A2487" s="2" t="s">
        <v>390</v>
      </c>
      <c r="B2487" s="2" t="s">
        <v>520</v>
      </c>
      <c r="C2487" s="1">
        <v>5250</v>
      </c>
      <c r="D2487" s="1" t="s">
        <v>1625</v>
      </c>
      <c r="E2487" s="4">
        <v>205250000139</v>
      </c>
      <c r="F2487" s="2" t="s">
        <v>1642</v>
      </c>
      <c r="G2487" s="4">
        <v>205250002816</v>
      </c>
      <c r="H2487" s="2" t="s">
        <v>1705</v>
      </c>
      <c r="I2487" s="2" t="s">
        <v>1706</v>
      </c>
      <c r="J2487" s="5" t="s">
        <v>535</v>
      </c>
      <c r="K2487" s="5">
        <v>1</v>
      </c>
      <c r="L2487" s="80">
        <v>20</v>
      </c>
      <c r="M2487" s="8">
        <f t="shared" si="76"/>
        <v>4</v>
      </c>
      <c r="N2487" s="80">
        <v>50</v>
      </c>
      <c r="O2487" s="11">
        <f t="shared" si="77"/>
        <v>74</v>
      </c>
    </row>
    <row r="2488" spans="1:15" x14ac:dyDescent="0.35">
      <c r="A2488" s="2" t="s">
        <v>390</v>
      </c>
      <c r="B2488" s="2" t="s">
        <v>520</v>
      </c>
      <c r="C2488" s="1">
        <v>5250</v>
      </c>
      <c r="D2488" s="1" t="s">
        <v>1625</v>
      </c>
      <c r="E2488" s="4">
        <v>205250000139</v>
      </c>
      <c r="F2488" s="2" t="s">
        <v>1642</v>
      </c>
      <c r="G2488" s="4">
        <v>205250002824</v>
      </c>
      <c r="H2488" s="2" t="s">
        <v>1707</v>
      </c>
      <c r="I2488" s="2" t="s">
        <v>1272</v>
      </c>
      <c r="J2488" s="5" t="s">
        <v>535</v>
      </c>
      <c r="K2488" s="5">
        <v>1</v>
      </c>
      <c r="L2488" s="80">
        <v>20</v>
      </c>
      <c r="M2488" s="8">
        <f t="shared" si="76"/>
        <v>4</v>
      </c>
      <c r="N2488" s="80">
        <v>50</v>
      </c>
      <c r="O2488" s="11">
        <f t="shared" si="77"/>
        <v>74</v>
      </c>
    </row>
    <row r="2489" spans="1:15" x14ac:dyDescent="0.35">
      <c r="A2489" s="2" t="s">
        <v>390</v>
      </c>
      <c r="B2489" s="2" t="s">
        <v>520</v>
      </c>
      <c r="C2489" s="1">
        <v>5250</v>
      </c>
      <c r="D2489" s="1" t="s">
        <v>1625</v>
      </c>
      <c r="E2489" s="4">
        <v>205250000139</v>
      </c>
      <c r="F2489" s="2" t="s">
        <v>1642</v>
      </c>
      <c r="G2489" s="4">
        <v>205250002832</v>
      </c>
      <c r="H2489" s="2" t="s">
        <v>1708</v>
      </c>
      <c r="I2489" s="2" t="s">
        <v>1709</v>
      </c>
      <c r="J2489" s="5" t="s">
        <v>535</v>
      </c>
      <c r="K2489" s="5">
        <v>1</v>
      </c>
      <c r="L2489" s="80">
        <v>20</v>
      </c>
      <c r="M2489" s="8">
        <f t="shared" si="76"/>
        <v>4</v>
      </c>
      <c r="N2489" s="80">
        <v>50</v>
      </c>
      <c r="O2489" s="11">
        <f t="shared" si="77"/>
        <v>74</v>
      </c>
    </row>
    <row r="2490" spans="1:15" x14ac:dyDescent="0.35">
      <c r="A2490" s="2" t="s">
        <v>390</v>
      </c>
      <c r="B2490" s="2" t="s">
        <v>520</v>
      </c>
      <c r="C2490" s="1">
        <v>5250</v>
      </c>
      <c r="D2490" s="1" t="s">
        <v>1625</v>
      </c>
      <c r="E2490" s="4">
        <v>205250000104</v>
      </c>
      <c r="F2490" s="2" t="s">
        <v>1653</v>
      </c>
      <c r="G2490" s="4">
        <v>205250800003</v>
      </c>
      <c r="H2490" s="2" t="s">
        <v>1710</v>
      </c>
      <c r="I2490" s="2" t="s">
        <v>1711</v>
      </c>
      <c r="J2490" s="5" t="s">
        <v>535</v>
      </c>
      <c r="K2490" s="5">
        <v>1</v>
      </c>
      <c r="L2490" s="80">
        <v>20</v>
      </c>
      <c r="M2490" s="8">
        <f t="shared" si="76"/>
        <v>4</v>
      </c>
      <c r="N2490" s="80">
        <v>50</v>
      </c>
      <c r="O2490" s="11">
        <f t="shared" si="77"/>
        <v>74</v>
      </c>
    </row>
    <row r="2491" spans="1:15" x14ac:dyDescent="0.35">
      <c r="A2491" s="2" t="s">
        <v>390</v>
      </c>
      <c r="B2491" s="2" t="s">
        <v>520</v>
      </c>
      <c r="C2491" s="1">
        <v>5250</v>
      </c>
      <c r="D2491" s="1" t="s">
        <v>1625</v>
      </c>
      <c r="E2491" s="4">
        <v>205250000104</v>
      </c>
      <c r="F2491" s="2" t="s">
        <v>1653</v>
      </c>
      <c r="G2491" s="4">
        <v>205250800011</v>
      </c>
      <c r="H2491" s="2" t="s">
        <v>1712</v>
      </c>
      <c r="I2491" s="2" t="s">
        <v>1713</v>
      </c>
      <c r="J2491" s="5" t="s">
        <v>535</v>
      </c>
      <c r="K2491" s="5">
        <v>1</v>
      </c>
      <c r="L2491" s="80">
        <v>20</v>
      </c>
      <c r="M2491" s="8">
        <f t="shared" si="76"/>
        <v>4</v>
      </c>
      <c r="N2491" s="80">
        <v>50</v>
      </c>
      <c r="O2491" s="11">
        <f t="shared" si="77"/>
        <v>74</v>
      </c>
    </row>
    <row r="2492" spans="1:15" x14ac:dyDescent="0.35">
      <c r="A2492" s="2" t="s">
        <v>390</v>
      </c>
      <c r="B2492" s="2" t="s">
        <v>520</v>
      </c>
      <c r="C2492" s="1">
        <v>5361</v>
      </c>
      <c r="D2492" s="1" t="s">
        <v>1714</v>
      </c>
      <c r="E2492" s="4">
        <v>205361000847</v>
      </c>
      <c r="F2492" s="2" t="s">
        <v>1715</v>
      </c>
      <c r="G2492" s="4">
        <v>205361000022</v>
      </c>
      <c r="H2492" s="2" t="s">
        <v>1716</v>
      </c>
      <c r="I2492" s="2" t="s">
        <v>1717</v>
      </c>
      <c r="J2492" s="5" t="s">
        <v>535</v>
      </c>
      <c r="K2492" s="5">
        <v>1</v>
      </c>
      <c r="L2492" s="80">
        <v>20</v>
      </c>
      <c r="M2492" s="8">
        <f t="shared" si="76"/>
        <v>4</v>
      </c>
      <c r="N2492" s="80">
        <v>50</v>
      </c>
      <c r="O2492" s="11">
        <f t="shared" si="77"/>
        <v>74</v>
      </c>
    </row>
    <row r="2493" spans="1:15" x14ac:dyDescent="0.35">
      <c r="A2493" s="2" t="s">
        <v>390</v>
      </c>
      <c r="B2493" s="2" t="s">
        <v>520</v>
      </c>
      <c r="C2493" s="1">
        <v>5361</v>
      </c>
      <c r="D2493" s="1" t="s">
        <v>1714</v>
      </c>
      <c r="E2493" s="4">
        <v>205361000324</v>
      </c>
      <c r="F2493" s="2" t="s">
        <v>1718</v>
      </c>
      <c r="G2493" s="4">
        <v>205361000103</v>
      </c>
      <c r="H2493" s="2" t="s">
        <v>1719</v>
      </c>
      <c r="I2493" s="2" t="s">
        <v>1720</v>
      </c>
      <c r="J2493" s="5" t="s">
        <v>535</v>
      </c>
      <c r="K2493" s="5">
        <v>1</v>
      </c>
      <c r="L2493" s="80">
        <v>20</v>
      </c>
      <c r="M2493" s="8">
        <f t="shared" si="76"/>
        <v>4</v>
      </c>
      <c r="N2493" s="80">
        <v>50</v>
      </c>
      <c r="O2493" s="11">
        <f t="shared" si="77"/>
        <v>74</v>
      </c>
    </row>
    <row r="2494" spans="1:15" x14ac:dyDescent="0.35">
      <c r="A2494" s="2" t="s">
        <v>390</v>
      </c>
      <c r="B2494" s="2" t="s">
        <v>520</v>
      </c>
      <c r="C2494" s="1">
        <v>5361</v>
      </c>
      <c r="D2494" s="1" t="s">
        <v>1714</v>
      </c>
      <c r="E2494" s="4">
        <v>205361000430</v>
      </c>
      <c r="F2494" s="2" t="s">
        <v>1721</v>
      </c>
      <c r="G2494" s="4">
        <v>205361000120</v>
      </c>
      <c r="H2494" s="2" t="s">
        <v>1722</v>
      </c>
      <c r="I2494" s="2" t="s">
        <v>1723</v>
      </c>
      <c r="J2494" s="5" t="s">
        <v>535</v>
      </c>
      <c r="K2494" s="5">
        <v>1</v>
      </c>
      <c r="L2494" s="80">
        <v>20</v>
      </c>
      <c r="M2494" s="8">
        <f t="shared" si="76"/>
        <v>4</v>
      </c>
      <c r="N2494" s="80">
        <v>50</v>
      </c>
      <c r="O2494" s="11">
        <f t="shared" si="77"/>
        <v>74</v>
      </c>
    </row>
    <row r="2495" spans="1:15" x14ac:dyDescent="0.35">
      <c r="A2495" s="2" t="s">
        <v>390</v>
      </c>
      <c r="B2495" s="2" t="s">
        <v>520</v>
      </c>
      <c r="C2495" s="1">
        <v>5361</v>
      </c>
      <c r="D2495" s="1" t="s">
        <v>1714</v>
      </c>
      <c r="E2495" s="4">
        <v>205361000847</v>
      </c>
      <c r="F2495" s="2" t="s">
        <v>1715</v>
      </c>
      <c r="G2495" s="4">
        <v>205361000154</v>
      </c>
      <c r="H2495" s="2" t="s">
        <v>1724</v>
      </c>
      <c r="I2495" s="2" t="s">
        <v>1725</v>
      </c>
      <c r="J2495" s="5" t="s">
        <v>535</v>
      </c>
      <c r="K2495" s="5">
        <v>1</v>
      </c>
      <c r="L2495" s="80">
        <v>20</v>
      </c>
      <c r="M2495" s="8">
        <f t="shared" si="76"/>
        <v>4</v>
      </c>
      <c r="N2495" s="80">
        <v>50</v>
      </c>
      <c r="O2495" s="11">
        <f t="shared" si="77"/>
        <v>74</v>
      </c>
    </row>
    <row r="2496" spans="1:15" x14ac:dyDescent="0.35">
      <c r="A2496" s="2" t="s">
        <v>390</v>
      </c>
      <c r="B2496" s="2" t="s">
        <v>520</v>
      </c>
      <c r="C2496" s="1">
        <v>5361</v>
      </c>
      <c r="D2496" s="1" t="s">
        <v>1714</v>
      </c>
      <c r="E2496" s="4">
        <v>205361000847</v>
      </c>
      <c r="F2496" s="2" t="s">
        <v>1715</v>
      </c>
      <c r="G2496" s="4">
        <v>205361000162</v>
      </c>
      <c r="H2496" s="2" t="s">
        <v>1726</v>
      </c>
      <c r="I2496" s="2" t="s">
        <v>1727</v>
      </c>
      <c r="J2496" s="5" t="s">
        <v>535</v>
      </c>
      <c r="K2496" s="5">
        <v>1</v>
      </c>
      <c r="L2496" s="80">
        <v>20</v>
      </c>
      <c r="M2496" s="8">
        <f t="shared" si="76"/>
        <v>4</v>
      </c>
      <c r="N2496" s="80">
        <v>50</v>
      </c>
      <c r="O2496" s="11">
        <f t="shared" si="77"/>
        <v>74</v>
      </c>
    </row>
    <row r="2497" spans="1:15" x14ac:dyDescent="0.35">
      <c r="A2497" s="2" t="s">
        <v>390</v>
      </c>
      <c r="B2497" s="2" t="s">
        <v>520</v>
      </c>
      <c r="C2497" s="1">
        <v>5361</v>
      </c>
      <c r="D2497" s="1" t="s">
        <v>1714</v>
      </c>
      <c r="E2497" s="4">
        <v>205361000197</v>
      </c>
      <c r="F2497" s="2" t="s">
        <v>1728</v>
      </c>
      <c r="G2497" s="4">
        <v>205361000197</v>
      </c>
      <c r="H2497" s="2" t="s">
        <v>1728</v>
      </c>
      <c r="I2497" s="2" t="s">
        <v>1729</v>
      </c>
      <c r="J2497" s="5" t="s">
        <v>535</v>
      </c>
      <c r="K2497" s="5">
        <v>1</v>
      </c>
      <c r="L2497" s="80">
        <v>20</v>
      </c>
      <c r="M2497" s="8">
        <f t="shared" si="76"/>
        <v>4</v>
      </c>
      <c r="N2497" s="80">
        <v>50</v>
      </c>
      <c r="O2497" s="11">
        <f t="shared" si="77"/>
        <v>74</v>
      </c>
    </row>
    <row r="2498" spans="1:15" x14ac:dyDescent="0.35">
      <c r="A2498" s="2" t="s">
        <v>390</v>
      </c>
      <c r="B2498" s="2" t="s">
        <v>520</v>
      </c>
      <c r="C2498" s="1">
        <v>5361</v>
      </c>
      <c r="D2498" s="1" t="s">
        <v>1714</v>
      </c>
      <c r="E2498" s="4">
        <v>205361000430</v>
      </c>
      <c r="F2498" s="2" t="s">
        <v>1721</v>
      </c>
      <c r="G2498" s="4">
        <v>205361000219</v>
      </c>
      <c r="H2498" s="2" t="s">
        <v>1730</v>
      </c>
      <c r="I2498" s="2" t="s">
        <v>1731</v>
      </c>
      <c r="J2498" s="5" t="s">
        <v>535</v>
      </c>
      <c r="K2498" s="5">
        <v>1</v>
      </c>
      <c r="L2498" s="80">
        <v>20</v>
      </c>
      <c r="M2498" s="8">
        <f t="shared" si="76"/>
        <v>4</v>
      </c>
      <c r="N2498" s="80">
        <v>50</v>
      </c>
      <c r="O2498" s="11">
        <f t="shared" si="77"/>
        <v>74</v>
      </c>
    </row>
    <row r="2499" spans="1:15" x14ac:dyDescent="0.35">
      <c r="A2499" s="2" t="s">
        <v>390</v>
      </c>
      <c r="B2499" s="2" t="s">
        <v>520</v>
      </c>
      <c r="C2499" s="1">
        <v>5361</v>
      </c>
      <c r="D2499" s="1" t="s">
        <v>1714</v>
      </c>
      <c r="E2499" s="4">
        <v>205361000430</v>
      </c>
      <c r="F2499" s="2" t="s">
        <v>1721</v>
      </c>
      <c r="G2499" s="4">
        <v>205361000227</v>
      </c>
      <c r="H2499" s="2" t="s">
        <v>1732</v>
      </c>
      <c r="I2499" s="2" t="s">
        <v>1733</v>
      </c>
      <c r="J2499" s="5" t="s">
        <v>535</v>
      </c>
      <c r="K2499" s="5">
        <v>1</v>
      </c>
      <c r="L2499" s="80">
        <v>20</v>
      </c>
      <c r="M2499" s="8">
        <f t="shared" si="76"/>
        <v>4</v>
      </c>
      <c r="N2499" s="80">
        <v>50</v>
      </c>
      <c r="O2499" s="11">
        <f t="shared" si="77"/>
        <v>74</v>
      </c>
    </row>
    <row r="2500" spans="1:15" x14ac:dyDescent="0.35">
      <c r="A2500" s="2" t="s">
        <v>390</v>
      </c>
      <c r="B2500" s="2" t="s">
        <v>520</v>
      </c>
      <c r="C2500" s="1">
        <v>5361</v>
      </c>
      <c r="D2500" s="1" t="s">
        <v>1714</v>
      </c>
      <c r="E2500" s="4">
        <v>205361000324</v>
      </c>
      <c r="F2500" s="2" t="s">
        <v>1718</v>
      </c>
      <c r="G2500" s="4">
        <v>205361000235</v>
      </c>
      <c r="H2500" s="2" t="s">
        <v>1734</v>
      </c>
      <c r="I2500" s="2" t="s">
        <v>1735</v>
      </c>
      <c r="J2500" s="5" t="s">
        <v>535</v>
      </c>
      <c r="K2500" s="5">
        <v>1</v>
      </c>
      <c r="L2500" s="80">
        <v>20</v>
      </c>
      <c r="M2500" s="8">
        <f t="shared" si="76"/>
        <v>4</v>
      </c>
      <c r="N2500" s="80">
        <v>50</v>
      </c>
      <c r="O2500" s="11">
        <f t="shared" si="77"/>
        <v>74</v>
      </c>
    </row>
    <row r="2501" spans="1:15" x14ac:dyDescent="0.35">
      <c r="A2501" s="2" t="s">
        <v>390</v>
      </c>
      <c r="B2501" s="2" t="s">
        <v>520</v>
      </c>
      <c r="C2501" s="1">
        <v>5361</v>
      </c>
      <c r="D2501" s="1" t="s">
        <v>1714</v>
      </c>
      <c r="E2501" s="4">
        <v>205361000324</v>
      </c>
      <c r="F2501" s="2" t="s">
        <v>1718</v>
      </c>
      <c r="G2501" s="4">
        <v>205361000251</v>
      </c>
      <c r="H2501" s="2" t="s">
        <v>1736</v>
      </c>
      <c r="I2501" s="2" t="s">
        <v>1737</v>
      </c>
      <c r="J2501" s="5" t="s">
        <v>535</v>
      </c>
      <c r="K2501" s="5">
        <v>1</v>
      </c>
      <c r="L2501" s="80">
        <v>20</v>
      </c>
      <c r="M2501" s="8">
        <f t="shared" si="76"/>
        <v>4</v>
      </c>
      <c r="N2501" s="80">
        <v>50</v>
      </c>
      <c r="O2501" s="11">
        <f t="shared" si="77"/>
        <v>74</v>
      </c>
    </row>
    <row r="2502" spans="1:15" x14ac:dyDescent="0.35">
      <c r="A2502" s="2" t="s">
        <v>390</v>
      </c>
      <c r="B2502" s="2" t="s">
        <v>520</v>
      </c>
      <c r="C2502" s="1">
        <v>5361</v>
      </c>
      <c r="D2502" s="1" t="s">
        <v>1714</v>
      </c>
      <c r="E2502" s="4">
        <v>205361000324</v>
      </c>
      <c r="F2502" s="2" t="s">
        <v>1718</v>
      </c>
      <c r="G2502" s="4">
        <v>205361000260</v>
      </c>
      <c r="H2502" s="2" t="s">
        <v>1738</v>
      </c>
      <c r="I2502" s="2" t="s">
        <v>1739</v>
      </c>
      <c r="J2502" s="5" t="s">
        <v>535</v>
      </c>
      <c r="K2502" s="5">
        <v>1</v>
      </c>
      <c r="L2502" s="80">
        <v>20</v>
      </c>
      <c r="M2502" s="8">
        <f t="shared" si="76"/>
        <v>4</v>
      </c>
      <c r="N2502" s="80">
        <v>50</v>
      </c>
      <c r="O2502" s="11">
        <f t="shared" si="77"/>
        <v>74</v>
      </c>
    </row>
    <row r="2503" spans="1:15" x14ac:dyDescent="0.35">
      <c r="A2503" s="2" t="s">
        <v>390</v>
      </c>
      <c r="B2503" s="2" t="s">
        <v>520</v>
      </c>
      <c r="C2503" s="1">
        <v>5361</v>
      </c>
      <c r="D2503" s="1" t="s">
        <v>1714</v>
      </c>
      <c r="E2503" s="4">
        <v>205361000847</v>
      </c>
      <c r="F2503" s="2" t="s">
        <v>1715</v>
      </c>
      <c r="G2503" s="4">
        <v>205361000286</v>
      </c>
      <c r="H2503" s="2" t="s">
        <v>1740</v>
      </c>
      <c r="I2503" s="2" t="s">
        <v>1741</v>
      </c>
      <c r="J2503" s="5" t="s">
        <v>535</v>
      </c>
      <c r="K2503" s="5">
        <v>1</v>
      </c>
      <c r="L2503" s="80">
        <v>20</v>
      </c>
      <c r="M2503" s="8">
        <f t="shared" si="76"/>
        <v>4</v>
      </c>
      <c r="N2503" s="80">
        <v>50</v>
      </c>
      <c r="O2503" s="11">
        <f t="shared" si="77"/>
        <v>74</v>
      </c>
    </row>
    <row r="2504" spans="1:15" x14ac:dyDescent="0.35">
      <c r="A2504" s="2" t="s">
        <v>390</v>
      </c>
      <c r="B2504" s="2" t="s">
        <v>520</v>
      </c>
      <c r="C2504" s="1">
        <v>5361</v>
      </c>
      <c r="D2504" s="1" t="s">
        <v>1714</v>
      </c>
      <c r="E2504" s="4">
        <v>205361000430</v>
      </c>
      <c r="F2504" s="2" t="s">
        <v>1721</v>
      </c>
      <c r="G2504" s="4">
        <v>205361000294</v>
      </c>
      <c r="H2504" s="2" t="s">
        <v>1742</v>
      </c>
      <c r="I2504" s="2" t="s">
        <v>1743</v>
      </c>
      <c r="J2504" s="5" t="s">
        <v>535</v>
      </c>
      <c r="K2504" s="5">
        <v>1</v>
      </c>
      <c r="L2504" s="80">
        <v>20</v>
      </c>
      <c r="M2504" s="8">
        <f t="shared" ref="M2504:M2567" si="78">ROUND(L2504*0.19,0)</f>
        <v>4</v>
      </c>
      <c r="N2504" s="80">
        <v>50</v>
      </c>
      <c r="O2504" s="11">
        <f t="shared" ref="O2504:O2567" si="79">L2504+M2504+N2504</f>
        <v>74</v>
      </c>
    </row>
    <row r="2505" spans="1:15" x14ac:dyDescent="0.35">
      <c r="A2505" s="2" t="s">
        <v>390</v>
      </c>
      <c r="B2505" s="2" t="s">
        <v>520</v>
      </c>
      <c r="C2505" s="1">
        <v>5361</v>
      </c>
      <c r="D2505" s="1" t="s">
        <v>1714</v>
      </c>
      <c r="E2505" s="4">
        <v>205361000430</v>
      </c>
      <c r="F2505" s="2" t="s">
        <v>1721</v>
      </c>
      <c r="G2505" s="4">
        <v>205361000332</v>
      </c>
      <c r="H2505" s="2" t="s">
        <v>1744</v>
      </c>
      <c r="I2505" s="2" t="s">
        <v>1745</v>
      </c>
      <c r="J2505" s="5" t="s">
        <v>535</v>
      </c>
      <c r="K2505" s="5">
        <v>1</v>
      </c>
      <c r="L2505" s="80">
        <v>20</v>
      </c>
      <c r="M2505" s="8">
        <f t="shared" si="78"/>
        <v>4</v>
      </c>
      <c r="N2505" s="80">
        <v>50</v>
      </c>
      <c r="O2505" s="11">
        <f t="shared" si="79"/>
        <v>74</v>
      </c>
    </row>
    <row r="2506" spans="1:15" x14ac:dyDescent="0.35">
      <c r="A2506" s="2" t="s">
        <v>390</v>
      </c>
      <c r="B2506" s="2" t="s">
        <v>520</v>
      </c>
      <c r="C2506" s="1">
        <v>5361</v>
      </c>
      <c r="D2506" s="1" t="s">
        <v>1714</v>
      </c>
      <c r="E2506" s="4">
        <v>205361001029</v>
      </c>
      <c r="F2506" s="2" t="s">
        <v>1746</v>
      </c>
      <c r="G2506" s="4">
        <v>205361000391</v>
      </c>
      <c r="H2506" s="2" t="s">
        <v>1747</v>
      </c>
      <c r="I2506" s="2" t="s">
        <v>1748</v>
      </c>
      <c r="J2506" s="5" t="s">
        <v>535</v>
      </c>
      <c r="K2506" s="5">
        <v>1</v>
      </c>
      <c r="L2506" s="80">
        <v>20</v>
      </c>
      <c r="M2506" s="8">
        <f t="shared" si="78"/>
        <v>4</v>
      </c>
      <c r="N2506" s="80">
        <v>50</v>
      </c>
      <c r="O2506" s="11">
        <f t="shared" si="79"/>
        <v>74</v>
      </c>
    </row>
    <row r="2507" spans="1:15" x14ac:dyDescent="0.35">
      <c r="A2507" s="2" t="s">
        <v>390</v>
      </c>
      <c r="B2507" s="2" t="s">
        <v>520</v>
      </c>
      <c r="C2507" s="1">
        <v>5361</v>
      </c>
      <c r="D2507" s="1" t="s">
        <v>1714</v>
      </c>
      <c r="E2507" s="4">
        <v>205361001029</v>
      </c>
      <c r="F2507" s="2" t="s">
        <v>1746</v>
      </c>
      <c r="G2507" s="4">
        <v>205361000405</v>
      </c>
      <c r="H2507" s="2" t="s">
        <v>1749</v>
      </c>
      <c r="I2507" s="2" t="s">
        <v>1750</v>
      </c>
      <c r="J2507" s="5" t="s">
        <v>535</v>
      </c>
      <c r="K2507" s="5">
        <v>1</v>
      </c>
      <c r="L2507" s="80">
        <v>20</v>
      </c>
      <c r="M2507" s="8">
        <f t="shared" si="78"/>
        <v>4</v>
      </c>
      <c r="N2507" s="80">
        <v>50</v>
      </c>
      <c r="O2507" s="11">
        <f t="shared" si="79"/>
        <v>74</v>
      </c>
    </row>
    <row r="2508" spans="1:15" x14ac:dyDescent="0.35">
      <c r="A2508" s="2" t="s">
        <v>390</v>
      </c>
      <c r="B2508" s="2" t="s">
        <v>520</v>
      </c>
      <c r="C2508" s="1">
        <v>5361</v>
      </c>
      <c r="D2508" s="1" t="s">
        <v>1714</v>
      </c>
      <c r="E2508" s="4">
        <v>205361000201</v>
      </c>
      <c r="F2508" s="2" t="s">
        <v>1751</v>
      </c>
      <c r="G2508" s="4">
        <v>205361000464</v>
      </c>
      <c r="H2508" s="2" t="s">
        <v>1752</v>
      </c>
      <c r="I2508" s="2" t="s">
        <v>1753</v>
      </c>
      <c r="J2508" s="5" t="s">
        <v>535</v>
      </c>
      <c r="K2508" s="5">
        <v>1</v>
      </c>
      <c r="L2508" s="80">
        <v>20</v>
      </c>
      <c r="M2508" s="8">
        <f t="shared" si="78"/>
        <v>4</v>
      </c>
      <c r="N2508" s="80">
        <v>50</v>
      </c>
      <c r="O2508" s="11">
        <f t="shared" si="79"/>
        <v>74</v>
      </c>
    </row>
    <row r="2509" spans="1:15" x14ac:dyDescent="0.35">
      <c r="A2509" s="2" t="s">
        <v>390</v>
      </c>
      <c r="B2509" s="2" t="s">
        <v>520</v>
      </c>
      <c r="C2509" s="1">
        <v>5361</v>
      </c>
      <c r="D2509" s="1" t="s">
        <v>1714</v>
      </c>
      <c r="E2509" s="4">
        <v>205361000197</v>
      </c>
      <c r="F2509" s="2" t="s">
        <v>1728</v>
      </c>
      <c r="G2509" s="4">
        <v>205361000472</v>
      </c>
      <c r="H2509" s="2" t="s">
        <v>1754</v>
      </c>
      <c r="I2509" s="2" t="s">
        <v>1755</v>
      </c>
      <c r="J2509" s="5" t="s">
        <v>535</v>
      </c>
      <c r="K2509" s="5">
        <v>1</v>
      </c>
      <c r="L2509" s="80">
        <v>20</v>
      </c>
      <c r="M2509" s="8">
        <f t="shared" si="78"/>
        <v>4</v>
      </c>
      <c r="N2509" s="80">
        <v>50</v>
      </c>
      <c r="O2509" s="11">
        <f t="shared" si="79"/>
        <v>74</v>
      </c>
    </row>
    <row r="2510" spans="1:15" x14ac:dyDescent="0.35">
      <c r="A2510" s="2" t="s">
        <v>390</v>
      </c>
      <c r="B2510" s="2" t="s">
        <v>520</v>
      </c>
      <c r="C2510" s="1">
        <v>5361</v>
      </c>
      <c r="D2510" s="1" t="s">
        <v>1714</v>
      </c>
      <c r="E2510" s="4">
        <v>205361000197</v>
      </c>
      <c r="F2510" s="2" t="s">
        <v>1728</v>
      </c>
      <c r="G2510" s="4">
        <v>205361000481</v>
      </c>
      <c r="H2510" s="2" t="s">
        <v>1756</v>
      </c>
      <c r="I2510" s="2" t="s">
        <v>1757</v>
      </c>
      <c r="J2510" s="5" t="s">
        <v>535</v>
      </c>
      <c r="K2510" s="5">
        <v>1</v>
      </c>
      <c r="L2510" s="80">
        <v>20</v>
      </c>
      <c r="M2510" s="8">
        <f t="shared" si="78"/>
        <v>4</v>
      </c>
      <c r="N2510" s="80">
        <v>50</v>
      </c>
      <c r="O2510" s="11">
        <f t="shared" si="79"/>
        <v>74</v>
      </c>
    </row>
    <row r="2511" spans="1:15" x14ac:dyDescent="0.35">
      <c r="A2511" s="2" t="s">
        <v>390</v>
      </c>
      <c r="B2511" s="2" t="s">
        <v>520</v>
      </c>
      <c r="C2511" s="1">
        <v>5361</v>
      </c>
      <c r="D2511" s="1" t="s">
        <v>1714</v>
      </c>
      <c r="E2511" s="4">
        <v>205361000847</v>
      </c>
      <c r="F2511" s="2" t="s">
        <v>1715</v>
      </c>
      <c r="G2511" s="4">
        <v>205361000499</v>
      </c>
      <c r="H2511" s="2" t="s">
        <v>1758</v>
      </c>
      <c r="I2511" s="2" t="s">
        <v>1759</v>
      </c>
      <c r="J2511" s="5" t="s">
        <v>535</v>
      </c>
      <c r="K2511" s="5">
        <v>1</v>
      </c>
      <c r="L2511" s="80">
        <v>20</v>
      </c>
      <c r="M2511" s="8">
        <f t="shared" si="78"/>
        <v>4</v>
      </c>
      <c r="N2511" s="80">
        <v>50</v>
      </c>
      <c r="O2511" s="11">
        <f t="shared" si="79"/>
        <v>74</v>
      </c>
    </row>
    <row r="2512" spans="1:15" x14ac:dyDescent="0.35">
      <c r="A2512" s="2" t="s">
        <v>390</v>
      </c>
      <c r="B2512" s="2" t="s">
        <v>520</v>
      </c>
      <c r="C2512" s="1">
        <v>5361</v>
      </c>
      <c r="D2512" s="1" t="s">
        <v>1714</v>
      </c>
      <c r="E2512" s="4">
        <v>205361001029</v>
      </c>
      <c r="F2512" s="2" t="s">
        <v>1746</v>
      </c>
      <c r="G2512" s="4">
        <v>205361000511</v>
      </c>
      <c r="H2512" s="2" t="s">
        <v>1760</v>
      </c>
      <c r="I2512" s="2" t="s">
        <v>1761</v>
      </c>
      <c r="J2512" s="5" t="s">
        <v>535</v>
      </c>
      <c r="K2512" s="5">
        <v>1</v>
      </c>
      <c r="L2512" s="80">
        <v>20</v>
      </c>
      <c r="M2512" s="8">
        <f t="shared" si="78"/>
        <v>4</v>
      </c>
      <c r="N2512" s="80">
        <v>50</v>
      </c>
      <c r="O2512" s="11">
        <f t="shared" si="79"/>
        <v>74</v>
      </c>
    </row>
    <row r="2513" spans="1:15" x14ac:dyDescent="0.35">
      <c r="A2513" s="2" t="s">
        <v>390</v>
      </c>
      <c r="B2513" s="2" t="s">
        <v>520</v>
      </c>
      <c r="C2513" s="1">
        <v>5361</v>
      </c>
      <c r="D2513" s="1" t="s">
        <v>1714</v>
      </c>
      <c r="E2513" s="4">
        <v>205361000201</v>
      </c>
      <c r="F2513" s="2" t="s">
        <v>1751</v>
      </c>
      <c r="G2513" s="4">
        <v>205361000561</v>
      </c>
      <c r="H2513" s="2" t="s">
        <v>1762</v>
      </c>
      <c r="I2513" s="2" t="s">
        <v>1763</v>
      </c>
      <c r="J2513" s="5" t="s">
        <v>535</v>
      </c>
      <c r="K2513" s="5">
        <v>1</v>
      </c>
      <c r="L2513" s="80">
        <v>20</v>
      </c>
      <c r="M2513" s="8">
        <f t="shared" si="78"/>
        <v>4</v>
      </c>
      <c r="N2513" s="80">
        <v>50</v>
      </c>
      <c r="O2513" s="11">
        <f t="shared" si="79"/>
        <v>74</v>
      </c>
    </row>
    <row r="2514" spans="1:15" x14ac:dyDescent="0.35">
      <c r="A2514" s="2" t="s">
        <v>390</v>
      </c>
      <c r="B2514" s="2" t="s">
        <v>520</v>
      </c>
      <c r="C2514" s="1">
        <v>5361</v>
      </c>
      <c r="D2514" s="1" t="s">
        <v>1714</v>
      </c>
      <c r="E2514" s="4">
        <v>205361002041</v>
      </c>
      <c r="F2514" s="2" t="s">
        <v>1764</v>
      </c>
      <c r="G2514" s="4">
        <v>205361000596</v>
      </c>
      <c r="H2514" s="2" t="s">
        <v>1215</v>
      </c>
      <c r="I2514" s="2" t="s">
        <v>1765</v>
      </c>
      <c r="J2514" s="5" t="s">
        <v>535</v>
      </c>
      <c r="K2514" s="5">
        <v>1</v>
      </c>
      <c r="L2514" s="80">
        <v>20</v>
      </c>
      <c r="M2514" s="8">
        <f t="shared" si="78"/>
        <v>4</v>
      </c>
      <c r="N2514" s="80">
        <v>50</v>
      </c>
      <c r="O2514" s="11">
        <f t="shared" si="79"/>
        <v>74</v>
      </c>
    </row>
    <row r="2515" spans="1:15" x14ac:dyDescent="0.35">
      <c r="A2515" s="2" t="s">
        <v>390</v>
      </c>
      <c r="B2515" s="2" t="s">
        <v>520</v>
      </c>
      <c r="C2515" s="1">
        <v>5361</v>
      </c>
      <c r="D2515" s="1" t="s">
        <v>1714</v>
      </c>
      <c r="E2515" s="4">
        <v>205361001029</v>
      </c>
      <c r="F2515" s="2" t="s">
        <v>1746</v>
      </c>
      <c r="G2515" s="4">
        <v>205361000600</v>
      </c>
      <c r="H2515" s="2" t="s">
        <v>1766</v>
      </c>
      <c r="I2515" s="2" t="s">
        <v>1767</v>
      </c>
      <c r="J2515" s="5" t="s">
        <v>535</v>
      </c>
      <c r="K2515" s="5">
        <v>1</v>
      </c>
      <c r="L2515" s="80">
        <v>20</v>
      </c>
      <c r="M2515" s="8">
        <f t="shared" si="78"/>
        <v>4</v>
      </c>
      <c r="N2515" s="80">
        <v>50</v>
      </c>
      <c r="O2515" s="11">
        <f t="shared" si="79"/>
        <v>74</v>
      </c>
    </row>
    <row r="2516" spans="1:15" x14ac:dyDescent="0.35">
      <c r="A2516" s="2" t="s">
        <v>390</v>
      </c>
      <c r="B2516" s="2" t="s">
        <v>520</v>
      </c>
      <c r="C2516" s="1">
        <v>5361</v>
      </c>
      <c r="D2516" s="1" t="s">
        <v>1714</v>
      </c>
      <c r="E2516" s="4">
        <v>205361001029</v>
      </c>
      <c r="F2516" s="2" t="s">
        <v>1746</v>
      </c>
      <c r="G2516" s="4">
        <v>205361000821</v>
      </c>
      <c r="H2516" s="2" t="s">
        <v>1768</v>
      </c>
      <c r="I2516" s="2" t="s">
        <v>1769</v>
      </c>
      <c r="J2516" s="5" t="s">
        <v>535</v>
      </c>
      <c r="K2516" s="5">
        <v>1</v>
      </c>
      <c r="L2516" s="80">
        <v>20</v>
      </c>
      <c r="M2516" s="8">
        <f t="shared" si="78"/>
        <v>4</v>
      </c>
      <c r="N2516" s="80">
        <v>50</v>
      </c>
      <c r="O2516" s="11">
        <f t="shared" si="79"/>
        <v>74</v>
      </c>
    </row>
    <row r="2517" spans="1:15" x14ac:dyDescent="0.35">
      <c r="A2517" s="2" t="s">
        <v>390</v>
      </c>
      <c r="B2517" s="2" t="s">
        <v>520</v>
      </c>
      <c r="C2517" s="1">
        <v>5361</v>
      </c>
      <c r="D2517" s="1" t="s">
        <v>1714</v>
      </c>
      <c r="E2517" s="4">
        <v>205361000201</v>
      </c>
      <c r="F2517" s="2" t="s">
        <v>1751</v>
      </c>
      <c r="G2517" s="4">
        <v>205361000871</v>
      </c>
      <c r="H2517" s="2" t="s">
        <v>1770</v>
      </c>
      <c r="I2517" s="2" t="s">
        <v>1771</v>
      </c>
      <c r="J2517" s="5" t="s">
        <v>535</v>
      </c>
      <c r="K2517" s="5">
        <v>1</v>
      </c>
      <c r="L2517" s="80">
        <v>20</v>
      </c>
      <c r="M2517" s="8">
        <f t="shared" si="78"/>
        <v>4</v>
      </c>
      <c r="N2517" s="80">
        <v>50</v>
      </c>
      <c r="O2517" s="11">
        <f t="shared" si="79"/>
        <v>74</v>
      </c>
    </row>
    <row r="2518" spans="1:15" x14ac:dyDescent="0.35">
      <c r="A2518" s="2" t="s">
        <v>390</v>
      </c>
      <c r="B2518" s="2" t="s">
        <v>520</v>
      </c>
      <c r="C2518" s="1">
        <v>5361</v>
      </c>
      <c r="D2518" s="1" t="s">
        <v>1714</v>
      </c>
      <c r="E2518" s="4">
        <v>205361000197</v>
      </c>
      <c r="F2518" s="2" t="s">
        <v>1728</v>
      </c>
      <c r="G2518" s="4">
        <v>205361000936</v>
      </c>
      <c r="H2518" s="2" t="s">
        <v>1772</v>
      </c>
      <c r="I2518" s="2" t="s">
        <v>1773</v>
      </c>
      <c r="J2518" s="5" t="s">
        <v>535</v>
      </c>
      <c r="K2518" s="5">
        <v>1</v>
      </c>
      <c r="L2518" s="80">
        <v>20</v>
      </c>
      <c r="M2518" s="8">
        <f t="shared" si="78"/>
        <v>4</v>
      </c>
      <c r="N2518" s="80">
        <v>50</v>
      </c>
      <c r="O2518" s="11">
        <f t="shared" si="79"/>
        <v>74</v>
      </c>
    </row>
    <row r="2519" spans="1:15" x14ac:dyDescent="0.35">
      <c r="A2519" s="2" t="s">
        <v>390</v>
      </c>
      <c r="B2519" s="2" t="s">
        <v>520</v>
      </c>
      <c r="C2519" s="1">
        <v>5361</v>
      </c>
      <c r="D2519" s="1" t="s">
        <v>1714</v>
      </c>
      <c r="E2519" s="4">
        <v>205361000197</v>
      </c>
      <c r="F2519" s="2" t="s">
        <v>1728</v>
      </c>
      <c r="G2519" s="4">
        <v>205361000952</v>
      </c>
      <c r="H2519" s="2" t="s">
        <v>1774</v>
      </c>
      <c r="I2519" s="2" t="s">
        <v>1775</v>
      </c>
      <c r="J2519" s="5" t="s">
        <v>535</v>
      </c>
      <c r="K2519" s="5">
        <v>1</v>
      </c>
      <c r="L2519" s="80">
        <v>20</v>
      </c>
      <c r="M2519" s="8">
        <f t="shared" si="78"/>
        <v>4</v>
      </c>
      <c r="N2519" s="80">
        <v>50</v>
      </c>
      <c r="O2519" s="11">
        <f t="shared" si="79"/>
        <v>74</v>
      </c>
    </row>
    <row r="2520" spans="1:15" x14ac:dyDescent="0.35">
      <c r="A2520" s="2" t="s">
        <v>390</v>
      </c>
      <c r="B2520" s="2" t="s">
        <v>520</v>
      </c>
      <c r="C2520" s="1">
        <v>5361</v>
      </c>
      <c r="D2520" s="1" t="s">
        <v>1714</v>
      </c>
      <c r="E2520" s="4">
        <v>205361000201</v>
      </c>
      <c r="F2520" s="2" t="s">
        <v>1751</v>
      </c>
      <c r="G2520" s="4">
        <v>205361000987</v>
      </c>
      <c r="H2520" s="2" t="s">
        <v>1776</v>
      </c>
      <c r="I2520" s="2" t="s">
        <v>1777</v>
      </c>
      <c r="J2520" s="5" t="s">
        <v>535</v>
      </c>
      <c r="K2520" s="5">
        <v>1</v>
      </c>
      <c r="L2520" s="80">
        <v>20</v>
      </c>
      <c r="M2520" s="8">
        <f t="shared" si="78"/>
        <v>4</v>
      </c>
      <c r="N2520" s="80">
        <v>50</v>
      </c>
      <c r="O2520" s="11">
        <f t="shared" si="79"/>
        <v>74</v>
      </c>
    </row>
    <row r="2521" spans="1:15" x14ac:dyDescent="0.35">
      <c r="A2521" s="2" t="s">
        <v>390</v>
      </c>
      <c r="B2521" s="2" t="s">
        <v>520</v>
      </c>
      <c r="C2521" s="1">
        <v>5361</v>
      </c>
      <c r="D2521" s="1" t="s">
        <v>1714</v>
      </c>
      <c r="E2521" s="4">
        <v>205361001029</v>
      </c>
      <c r="F2521" s="2" t="s">
        <v>1746</v>
      </c>
      <c r="G2521" s="4">
        <v>205361001045</v>
      </c>
      <c r="H2521" s="2" t="s">
        <v>1778</v>
      </c>
      <c r="I2521" s="2" t="s">
        <v>1779</v>
      </c>
      <c r="J2521" s="5" t="s">
        <v>535</v>
      </c>
      <c r="K2521" s="5">
        <v>1</v>
      </c>
      <c r="L2521" s="80">
        <v>20</v>
      </c>
      <c r="M2521" s="8">
        <f t="shared" si="78"/>
        <v>4</v>
      </c>
      <c r="N2521" s="80">
        <v>50</v>
      </c>
      <c r="O2521" s="11">
        <f t="shared" si="79"/>
        <v>74</v>
      </c>
    </row>
    <row r="2522" spans="1:15" x14ac:dyDescent="0.35">
      <c r="A2522" s="2" t="s">
        <v>390</v>
      </c>
      <c r="B2522" s="2" t="s">
        <v>520</v>
      </c>
      <c r="C2522" s="1">
        <v>5361</v>
      </c>
      <c r="D2522" s="1" t="s">
        <v>1714</v>
      </c>
      <c r="E2522" s="4">
        <v>205361002041</v>
      </c>
      <c r="F2522" s="2" t="s">
        <v>1764</v>
      </c>
      <c r="G2522" s="4">
        <v>205361001070</v>
      </c>
      <c r="H2522" s="2" t="s">
        <v>1780</v>
      </c>
      <c r="I2522" s="2" t="s">
        <v>1781</v>
      </c>
      <c r="J2522" s="5" t="s">
        <v>535</v>
      </c>
      <c r="K2522" s="5">
        <v>1</v>
      </c>
      <c r="L2522" s="80">
        <v>20</v>
      </c>
      <c r="M2522" s="8">
        <f t="shared" si="78"/>
        <v>4</v>
      </c>
      <c r="N2522" s="80">
        <v>50</v>
      </c>
      <c r="O2522" s="11">
        <f t="shared" si="79"/>
        <v>74</v>
      </c>
    </row>
    <row r="2523" spans="1:15" x14ac:dyDescent="0.35">
      <c r="A2523" s="2" t="s">
        <v>390</v>
      </c>
      <c r="B2523" s="2" t="s">
        <v>520</v>
      </c>
      <c r="C2523" s="1">
        <v>5361</v>
      </c>
      <c r="D2523" s="1" t="s">
        <v>1714</v>
      </c>
      <c r="E2523" s="4">
        <v>205361002041</v>
      </c>
      <c r="F2523" s="2" t="s">
        <v>1764</v>
      </c>
      <c r="G2523" s="4">
        <v>205361001096</v>
      </c>
      <c r="H2523" s="2" t="s">
        <v>1782</v>
      </c>
      <c r="I2523" s="2" t="s">
        <v>1783</v>
      </c>
      <c r="J2523" s="5" t="s">
        <v>535</v>
      </c>
      <c r="K2523" s="5">
        <v>1</v>
      </c>
      <c r="L2523" s="80">
        <v>20</v>
      </c>
      <c r="M2523" s="8">
        <f t="shared" si="78"/>
        <v>4</v>
      </c>
      <c r="N2523" s="80">
        <v>50</v>
      </c>
      <c r="O2523" s="11">
        <f t="shared" si="79"/>
        <v>74</v>
      </c>
    </row>
    <row r="2524" spans="1:15" x14ac:dyDescent="0.35">
      <c r="A2524" s="2" t="s">
        <v>390</v>
      </c>
      <c r="B2524" s="2" t="s">
        <v>520</v>
      </c>
      <c r="C2524" s="1">
        <v>5361</v>
      </c>
      <c r="D2524" s="1" t="s">
        <v>1714</v>
      </c>
      <c r="E2524" s="4">
        <v>205361000847</v>
      </c>
      <c r="F2524" s="2" t="s">
        <v>1715</v>
      </c>
      <c r="G2524" s="4">
        <v>205361001100</v>
      </c>
      <c r="H2524" s="2" t="s">
        <v>1784</v>
      </c>
      <c r="I2524" s="2" t="s">
        <v>1258</v>
      </c>
      <c r="J2524" s="5" t="s">
        <v>535</v>
      </c>
      <c r="K2524" s="5">
        <v>1</v>
      </c>
      <c r="L2524" s="80">
        <v>20</v>
      </c>
      <c r="M2524" s="8">
        <f t="shared" si="78"/>
        <v>4</v>
      </c>
      <c r="N2524" s="80">
        <v>50</v>
      </c>
      <c r="O2524" s="11">
        <f t="shared" si="79"/>
        <v>74</v>
      </c>
    </row>
    <row r="2525" spans="1:15" x14ac:dyDescent="0.35">
      <c r="A2525" s="2" t="s">
        <v>390</v>
      </c>
      <c r="B2525" s="2" t="s">
        <v>520</v>
      </c>
      <c r="C2525" s="1">
        <v>5361</v>
      </c>
      <c r="D2525" s="1" t="s">
        <v>1714</v>
      </c>
      <c r="E2525" s="4">
        <v>205361002041</v>
      </c>
      <c r="F2525" s="2" t="s">
        <v>1764</v>
      </c>
      <c r="G2525" s="4">
        <v>205361001151</v>
      </c>
      <c r="H2525" s="2" t="s">
        <v>1199</v>
      </c>
      <c r="I2525" s="2" t="s">
        <v>1785</v>
      </c>
      <c r="J2525" s="5" t="s">
        <v>535</v>
      </c>
      <c r="K2525" s="5">
        <v>1</v>
      </c>
      <c r="L2525" s="80">
        <v>20</v>
      </c>
      <c r="M2525" s="8">
        <f t="shared" si="78"/>
        <v>4</v>
      </c>
      <c r="N2525" s="80">
        <v>50</v>
      </c>
      <c r="O2525" s="11">
        <f t="shared" si="79"/>
        <v>74</v>
      </c>
    </row>
    <row r="2526" spans="1:15" x14ac:dyDescent="0.35">
      <c r="A2526" s="2" t="s">
        <v>390</v>
      </c>
      <c r="B2526" s="2" t="s">
        <v>520</v>
      </c>
      <c r="C2526" s="1">
        <v>5361</v>
      </c>
      <c r="D2526" s="1" t="s">
        <v>1714</v>
      </c>
      <c r="E2526" s="4">
        <v>205361000201</v>
      </c>
      <c r="F2526" s="2" t="s">
        <v>1751</v>
      </c>
      <c r="G2526" s="4">
        <v>205361001169</v>
      </c>
      <c r="H2526" s="2" t="s">
        <v>1147</v>
      </c>
      <c r="I2526" s="2" t="s">
        <v>1786</v>
      </c>
      <c r="J2526" s="5" t="s">
        <v>535</v>
      </c>
      <c r="K2526" s="5">
        <v>1</v>
      </c>
      <c r="L2526" s="80">
        <v>20</v>
      </c>
      <c r="M2526" s="8">
        <f t="shared" si="78"/>
        <v>4</v>
      </c>
      <c r="N2526" s="80">
        <v>50</v>
      </c>
      <c r="O2526" s="11">
        <f t="shared" si="79"/>
        <v>74</v>
      </c>
    </row>
    <row r="2527" spans="1:15" x14ac:dyDescent="0.35">
      <c r="A2527" s="2" t="s">
        <v>390</v>
      </c>
      <c r="B2527" s="2" t="s">
        <v>520</v>
      </c>
      <c r="C2527" s="1">
        <v>5361</v>
      </c>
      <c r="D2527" s="1" t="s">
        <v>1714</v>
      </c>
      <c r="E2527" s="4">
        <v>205361000197</v>
      </c>
      <c r="F2527" s="2" t="s">
        <v>1728</v>
      </c>
      <c r="G2527" s="4">
        <v>205361001363</v>
      </c>
      <c r="H2527" s="2" t="s">
        <v>1787</v>
      </c>
      <c r="I2527" s="2" t="s">
        <v>1788</v>
      </c>
      <c r="J2527" s="5" t="s">
        <v>535</v>
      </c>
      <c r="K2527" s="5">
        <v>1</v>
      </c>
      <c r="L2527" s="80">
        <v>20</v>
      </c>
      <c r="M2527" s="8">
        <f t="shared" si="78"/>
        <v>4</v>
      </c>
      <c r="N2527" s="80">
        <v>50</v>
      </c>
      <c r="O2527" s="11">
        <f t="shared" si="79"/>
        <v>74</v>
      </c>
    </row>
    <row r="2528" spans="1:15" x14ac:dyDescent="0.35">
      <c r="A2528" s="2" t="s">
        <v>390</v>
      </c>
      <c r="B2528" s="2" t="s">
        <v>520</v>
      </c>
      <c r="C2528" s="1">
        <v>5361</v>
      </c>
      <c r="D2528" s="1" t="s">
        <v>1714</v>
      </c>
      <c r="E2528" s="4">
        <v>205361002041</v>
      </c>
      <c r="F2528" s="2" t="s">
        <v>1764</v>
      </c>
      <c r="G2528" s="4">
        <v>205361001410</v>
      </c>
      <c r="H2528" s="2" t="s">
        <v>1789</v>
      </c>
      <c r="I2528" s="2" t="s">
        <v>1790</v>
      </c>
      <c r="J2528" s="5" t="s">
        <v>535</v>
      </c>
      <c r="K2528" s="5">
        <v>1</v>
      </c>
      <c r="L2528" s="80">
        <v>20</v>
      </c>
      <c r="M2528" s="8">
        <f t="shared" si="78"/>
        <v>4</v>
      </c>
      <c r="N2528" s="80">
        <v>50</v>
      </c>
      <c r="O2528" s="11">
        <f t="shared" si="79"/>
        <v>74</v>
      </c>
    </row>
    <row r="2529" spans="1:15" x14ac:dyDescent="0.35">
      <c r="A2529" s="2" t="s">
        <v>390</v>
      </c>
      <c r="B2529" s="2" t="s">
        <v>520</v>
      </c>
      <c r="C2529" s="1">
        <v>5361</v>
      </c>
      <c r="D2529" s="1" t="s">
        <v>1714</v>
      </c>
      <c r="E2529" s="4">
        <v>205361000430</v>
      </c>
      <c r="F2529" s="2" t="s">
        <v>1721</v>
      </c>
      <c r="G2529" s="4">
        <v>205361001452</v>
      </c>
      <c r="H2529" s="2" t="s">
        <v>1791</v>
      </c>
      <c r="I2529" s="2" t="s">
        <v>1792</v>
      </c>
      <c r="J2529" s="5" t="s">
        <v>535</v>
      </c>
      <c r="K2529" s="5">
        <v>1</v>
      </c>
      <c r="L2529" s="80">
        <v>20</v>
      </c>
      <c r="M2529" s="8">
        <f t="shared" si="78"/>
        <v>4</v>
      </c>
      <c r="N2529" s="80">
        <v>50</v>
      </c>
      <c r="O2529" s="11">
        <f t="shared" si="79"/>
        <v>74</v>
      </c>
    </row>
    <row r="2530" spans="1:15" x14ac:dyDescent="0.35">
      <c r="A2530" s="2" t="s">
        <v>390</v>
      </c>
      <c r="B2530" s="2" t="s">
        <v>520</v>
      </c>
      <c r="C2530" s="1">
        <v>5361</v>
      </c>
      <c r="D2530" s="1" t="s">
        <v>1714</v>
      </c>
      <c r="E2530" s="4">
        <v>205361000197</v>
      </c>
      <c r="F2530" s="2" t="s">
        <v>1728</v>
      </c>
      <c r="G2530" s="4">
        <v>205361001509</v>
      </c>
      <c r="H2530" s="2" t="s">
        <v>1793</v>
      </c>
      <c r="I2530" s="2" t="s">
        <v>1794</v>
      </c>
      <c r="J2530" s="5" t="s">
        <v>535</v>
      </c>
      <c r="K2530" s="5">
        <v>1</v>
      </c>
      <c r="L2530" s="80">
        <v>20</v>
      </c>
      <c r="M2530" s="8">
        <f t="shared" si="78"/>
        <v>4</v>
      </c>
      <c r="N2530" s="80">
        <v>50</v>
      </c>
      <c r="O2530" s="11">
        <f t="shared" si="79"/>
        <v>74</v>
      </c>
    </row>
    <row r="2531" spans="1:15" x14ac:dyDescent="0.35">
      <c r="A2531" s="2" t="s">
        <v>390</v>
      </c>
      <c r="B2531" s="2" t="s">
        <v>520</v>
      </c>
      <c r="C2531" s="1">
        <v>5361</v>
      </c>
      <c r="D2531" s="1" t="s">
        <v>1714</v>
      </c>
      <c r="E2531" s="4">
        <v>205361000201</v>
      </c>
      <c r="F2531" s="2" t="s">
        <v>1751</v>
      </c>
      <c r="G2531" s="4">
        <v>205361001525</v>
      </c>
      <c r="H2531" s="2" t="s">
        <v>1359</v>
      </c>
      <c r="I2531" s="2" t="s">
        <v>1144</v>
      </c>
      <c r="J2531" s="5" t="s">
        <v>535</v>
      </c>
      <c r="K2531" s="5">
        <v>1</v>
      </c>
      <c r="L2531" s="80">
        <v>20</v>
      </c>
      <c r="M2531" s="8">
        <f t="shared" si="78"/>
        <v>4</v>
      </c>
      <c r="N2531" s="80">
        <v>50</v>
      </c>
      <c r="O2531" s="11">
        <f t="shared" si="79"/>
        <v>74</v>
      </c>
    </row>
    <row r="2532" spans="1:15" x14ac:dyDescent="0.35">
      <c r="A2532" s="2" t="s">
        <v>390</v>
      </c>
      <c r="B2532" s="2" t="s">
        <v>520</v>
      </c>
      <c r="C2532" s="1">
        <v>5361</v>
      </c>
      <c r="D2532" s="1" t="s">
        <v>1714</v>
      </c>
      <c r="E2532" s="4">
        <v>205361001029</v>
      </c>
      <c r="F2532" s="2" t="s">
        <v>1746</v>
      </c>
      <c r="G2532" s="4">
        <v>205361001533</v>
      </c>
      <c r="H2532" s="2" t="s">
        <v>1795</v>
      </c>
      <c r="I2532" s="2" t="s">
        <v>1796</v>
      </c>
      <c r="J2532" s="5" t="s">
        <v>535</v>
      </c>
      <c r="K2532" s="5">
        <v>1</v>
      </c>
      <c r="L2532" s="80">
        <v>20</v>
      </c>
      <c r="M2532" s="8">
        <f t="shared" si="78"/>
        <v>4</v>
      </c>
      <c r="N2532" s="80">
        <v>50</v>
      </c>
      <c r="O2532" s="11">
        <f t="shared" si="79"/>
        <v>74</v>
      </c>
    </row>
    <row r="2533" spans="1:15" x14ac:dyDescent="0.35">
      <c r="A2533" s="2" t="s">
        <v>390</v>
      </c>
      <c r="B2533" s="2" t="s">
        <v>520</v>
      </c>
      <c r="C2533" s="1">
        <v>5361</v>
      </c>
      <c r="D2533" s="1" t="s">
        <v>1714</v>
      </c>
      <c r="E2533" s="4">
        <v>205361000197</v>
      </c>
      <c r="F2533" s="2" t="s">
        <v>1728</v>
      </c>
      <c r="G2533" s="4">
        <v>205361001541</v>
      </c>
      <c r="H2533" s="2" t="s">
        <v>1797</v>
      </c>
      <c r="I2533" s="2" t="s">
        <v>1361</v>
      </c>
      <c r="J2533" s="5" t="s">
        <v>535</v>
      </c>
      <c r="K2533" s="5">
        <v>1</v>
      </c>
      <c r="L2533" s="80">
        <v>20</v>
      </c>
      <c r="M2533" s="8">
        <f t="shared" si="78"/>
        <v>4</v>
      </c>
      <c r="N2533" s="80">
        <v>50</v>
      </c>
      <c r="O2533" s="11">
        <f t="shared" si="79"/>
        <v>74</v>
      </c>
    </row>
    <row r="2534" spans="1:15" x14ac:dyDescent="0.35">
      <c r="A2534" s="2" t="s">
        <v>390</v>
      </c>
      <c r="B2534" s="2" t="s">
        <v>520</v>
      </c>
      <c r="C2534" s="1">
        <v>5361</v>
      </c>
      <c r="D2534" s="1" t="s">
        <v>1714</v>
      </c>
      <c r="E2534" s="4">
        <v>205361000201</v>
      </c>
      <c r="F2534" s="2" t="s">
        <v>1751</v>
      </c>
      <c r="G2534" s="4">
        <v>205361001576</v>
      </c>
      <c r="H2534" s="2" t="s">
        <v>1798</v>
      </c>
      <c r="I2534" s="2" t="s">
        <v>1799</v>
      </c>
      <c r="J2534" s="5" t="s">
        <v>535</v>
      </c>
      <c r="K2534" s="5">
        <v>1</v>
      </c>
      <c r="L2534" s="80">
        <v>20</v>
      </c>
      <c r="M2534" s="8">
        <f t="shared" si="78"/>
        <v>4</v>
      </c>
      <c r="N2534" s="80">
        <v>50</v>
      </c>
      <c r="O2534" s="11">
        <f t="shared" si="79"/>
        <v>74</v>
      </c>
    </row>
    <row r="2535" spans="1:15" x14ac:dyDescent="0.35">
      <c r="A2535" s="2" t="s">
        <v>390</v>
      </c>
      <c r="B2535" s="2" t="s">
        <v>520</v>
      </c>
      <c r="C2535" s="1">
        <v>5361</v>
      </c>
      <c r="D2535" s="1" t="s">
        <v>1714</v>
      </c>
      <c r="E2535" s="4">
        <v>205361001029</v>
      </c>
      <c r="F2535" s="2" t="s">
        <v>1746</v>
      </c>
      <c r="G2535" s="4">
        <v>205361001592</v>
      </c>
      <c r="H2535" s="2" t="s">
        <v>1800</v>
      </c>
      <c r="I2535" s="2" t="s">
        <v>1801</v>
      </c>
      <c r="J2535" s="5" t="s">
        <v>535</v>
      </c>
      <c r="K2535" s="5">
        <v>1</v>
      </c>
      <c r="L2535" s="80">
        <v>20</v>
      </c>
      <c r="M2535" s="8">
        <f t="shared" si="78"/>
        <v>4</v>
      </c>
      <c r="N2535" s="80">
        <v>50</v>
      </c>
      <c r="O2535" s="11">
        <f t="shared" si="79"/>
        <v>74</v>
      </c>
    </row>
    <row r="2536" spans="1:15" x14ac:dyDescent="0.35">
      <c r="A2536" s="2" t="s">
        <v>390</v>
      </c>
      <c r="B2536" s="2" t="s">
        <v>520</v>
      </c>
      <c r="C2536" s="1">
        <v>5361</v>
      </c>
      <c r="D2536" s="1" t="s">
        <v>1714</v>
      </c>
      <c r="E2536" s="4">
        <v>205361001029</v>
      </c>
      <c r="F2536" s="2" t="s">
        <v>1746</v>
      </c>
      <c r="G2536" s="4">
        <v>205361001606</v>
      </c>
      <c r="H2536" s="2" t="s">
        <v>1362</v>
      </c>
      <c r="I2536" s="2" t="s">
        <v>1363</v>
      </c>
      <c r="J2536" s="5" t="s">
        <v>535</v>
      </c>
      <c r="K2536" s="5">
        <v>1</v>
      </c>
      <c r="L2536" s="80">
        <v>20</v>
      </c>
      <c r="M2536" s="8">
        <f t="shared" si="78"/>
        <v>4</v>
      </c>
      <c r="N2536" s="80">
        <v>50</v>
      </c>
      <c r="O2536" s="11">
        <f t="shared" si="79"/>
        <v>74</v>
      </c>
    </row>
    <row r="2537" spans="1:15" x14ac:dyDescent="0.35">
      <c r="A2537" s="2" t="s">
        <v>390</v>
      </c>
      <c r="B2537" s="2" t="s">
        <v>520</v>
      </c>
      <c r="C2537" s="1">
        <v>5361</v>
      </c>
      <c r="D2537" s="1" t="s">
        <v>1714</v>
      </c>
      <c r="E2537" s="4">
        <v>205361000847</v>
      </c>
      <c r="F2537" s="2" t="s">
        <v>1715</v>
      </c>
      <c r="G2537" s="4">
        <v>205361001614</v>
      </c>
      <c r="H2537" s="2" t="s">
        <v>1802</v>
      </c>
      <c r="I2537" s="2" t="s">
        <v>1803</v>
      </c>
      <c r="J2537" s="5" t="s">
        <v>535</v>
      </c>
      <c r="K2537" s="5">
        <v>1</v>
      </c>
      <c r="L2537" s="80">
        <v>20</v>
      </c>
      <c r="M2537" s="8">
        <f t="shared" si="78"/>
        <v>4</v>
      </c>
      <c r="N2537" s="80">
        <v>50</v>
      </c>
      <c r="O2537" s="11">
        <f t="shared" si="79"/>
        <v>74</v>
      </c>
    </row>
    <row r="2538" spans="1:15" x14ac:dyDescent="0.35">
      <c r="A2538" s="2" t="s">
        <v>390</v>
      </c>
      <c r="B2538" s="2" t="s">
        <v>520</v>
      </c>
      <c r="C2538" s="1">
        <v>5361</v>
      </c>
      <c r="D2538" s="1" t="s">
        <v>1714</v>
      </c>
      <c r="E2538" s="4">
        <v>205361000430</v>
      </c>
      <c r="F2538" s="2" t="s">
        <v>1721</v>
      </c>
      <c r="G2538" s="4">
        <v>205361001622</v>
      </c>
      <c r="H2538" s="2" t="s">
        <v>1804</v>
      </c>
      <c r="I2538" s="2" t="s">
        <v>1805</v>
      </c>
      <c r="J2538" s="5" t="s">
        <v>535</v>
      </c>
      <c r="K2538" s="5">
        <v>1</v>
      </c>
      <c r="L2538" s="80">
        <v>20</v>
      </c>
      <c r="M2538" s="8">
        <f t="shared" si="78"/>
        <v>4</v>
      </c>
      <c r="N2538" s="80">
        <v>50</v>
      </c>
      <c r="O2538" s="11">
        <f t="shared" si="79"/>
        <v>74</v>
      </c>
    </row>
    <row r="2539" spans="1:15" x14ac:dyDescent="0.35">
      <c r="A2539" s="2" t="s">
        <v>390</v>
      </c>
      <c r="B2539" s="2" t="s">
        <v>520</v>
      </c>
      <c r="C2539" s="1">
        <v>5361</v>
      </c>
      <c r="D2539" s="1" t="s">
        <v>1714</v>
      </c>
      <c r="E2539" s="4">
        <v>205361000430</v>
      </c>
      <c r="F2539" s="2" t="s">
        <v>1721</v>
      </c>
      <c r="G2539" s="4">
        <v>205361001631</v>
      </c>
      <c r="H2539" s="2" t="s">
        <v>1806</v>
      </c>
      <c r="I2539" s="2" t="s">
        <v>1807</v>
      </c>
      <c r="J2539" s="5" t="s">
        <v>535</v>
      </c>
      <c r="K2539" s="5">
        <v>1</v>
      </c>
      <c r="L2539" s="80">
        <v>20</v>
      </c>
      <c r="M2539" s="8">
        <f t="shared" si="78"/>
        <v>4</v>
      </c>
      <c r="N2539" s="80">
        <v>50</v>
      </c>
      <c r="O2539" s="11">
        <f t="shared" si="79"/>
        <v>74</v>
      </c>
    </row>
    <row r="2540" spans="1:15" x14ac:dyDescent="0.35">
      <c r="A2540" s="2" t="s">
        <v>390</v>
      </c>
      <c r="B2540" s="2" t="s">
        <v>520</v>
      </c>
      <c r="C2540" s="1">
        <v>5361</v>
      </c>
      <c r="D2540" s="1" t="s">
        <v>1714</v>
      </c>
      <c r="E2540" s="4">
        <v>205361001029</v>
      </c>
      <c r="F2540" s="2" t="s">
        <v>1746</v>
      </c>
      <c r="G2540" s="4">
        <v>205361001657</v>
      </c>
      <c r="H2540" s="2" t="s">
        <v>1808</v>
      </c>
      <c r="I2540" s="2" t="s">
        <v>1809</v>
      </c>
      <c r="J2540" s="5" t="s">
        <v>535</v>
      </c>
      <c r="K2540" s="5">
        <v>1</v>
      </c>
      <c r="L2540" s="80">
        <v>20</v>
      </c>
      <c r="M2540" s="8">
        <f t="shared" si="78"/>
        <v>4</v>
      </c>
      <c r="N2540" s="80">
        <v>50</v>
      </c>
      <c r="O2540" s="11">
        <f t="shared" si="79"/>
        <v>74</v>
      </c>
    </row>
    <row r="2541" spans="1:15" x14ac:dyDescent="0.35">
      <c r="A2541" s="2" t="s">
        <v>390</v>
      </c>
      <c r="B2541" s="2" t="s">
        <v>520</v>
      </c>
      <c r="C2541" s="1">
        <v>5361</v>
      </c>
      <c r="D2541" s="1" t="s">
        <v>1714</v>
      </c>
      <c r="E2541" s="4">
        <v>205361002041</v>
      </c>
      <c r="F2541" s="2" t="s">
        <v>1764</v>
      </c>
      <c r="G2541" s="4">
        <v>205361001711</v>
      </c>
      <c r="H2541" s="2" t="s">
        <v>1810</v>
      </c>
      <c r="I2541" s="2" t="s">
        <v>1811</v>
      </c>
      <c r="J2541" s="5" t="s">
        <v>535</v>
      </c>
      <c r="K2541" s="5">
        <v>1</v>
      </c>
      <c r="L2541" s="80">
        <v>20</v>
      </c>
      <c r="M2541" s="8">
        <f t="shared" si="78"/>
        <v>4</v>
      </c>
      <c r="N2541" s="80">
        <v>50</v>
      </c>
      <c r="O2541" s="11">
        <f t="shared" si="79"/>
        <v>74</v>
      </c>
    </row>
    <row r="2542" spans="1:15" x14ac:dyDescent="0.35">
      <c r="A2542" s="2" t="s">
        <v>390</v>
      </c>
      <c r="B2542" s="2" t="s">
        <v>520</v>
      </c>
      <c r="C2542" s="1">
        <v>5361</v>
      </c>
      <c r="D2542" s="1" t="s">
        <v>1714</v>
      </c>
      <c r="E2542" s="4">
        <v>205361000430</v>
      </c>
      <c r="F2542" s="2" t="s">
        <v>1721</v>
      </c>
      <c r="G2542" s="4">
        <v>205361001835</v>
      </c>
      <c r="H2542" s="2" t="s">
        <v>1812</v>
      </c>
      <c r="I2542" s="2" t="s">
        <v>1813</v>
      </c>
      <c r="J2542" s="5" t="s">
        <v>535</v>
      </c>
      <c r="K2542" s="5">
        <v>1</v>
      </c>
      <c r="L2542" s="80">
        <v>20</v>
      </c>
      <c r="M2542" s="8">
        <f t="shared" si="78"/>
        <v>4</v>
      </c>
      <c r="N2542" s="80">
        <v>50</v>
      </c>
      <c r="O2542" s="11">
        <f t="shared" si="79"/>
        <v>74</v>
      </c>
    </row>
    <row r="2543" spans="1:15" x14ac:dyDescent="0.35">
      <c r="A2543" s="2" t="s">
        <v>390</v>
      </c>
      <c r="B2543" s="2" t="s">
        <v>520</v>
      </c>
      <c r="C2543" s="1">
        <v>5361</v>
      </c>
      <c r="D2543" s="1" t="s">
        <v>1714</v>
      </c>
      <c r="E2543" s="4">
        <v>205361000430</v>
      </c>
      <c r="F2543" s="2" t="s">
        <v>1721</v>
      </c>
      <c r="G2543" s="4">
        <v>205361001894</v>
      </c>
      <c r="H2543" s="2" t="s">
        <v>1814</v>
      </c>
      <c r="I2543" s="2" t="s">
        <v>1815</v>
      </c>
      <c r="J2543" s="5" t="s">
        <v>535</v>
      </c>
      <c r="K2543" s="5">
        <v>1</v>
      </c>
      <c r="L2543" s="80">
        <v>20</v>
      </c>
      <c r="M2543" s="8">
        <f t="shared" si="78"/>
        <v>4</v>
      </c>
      <c r="N2543" s="80">
        <v>50</v>
      </c>
      <c r="O2543" s="11">
        <f t="shared" si="79"/>
        <v>74</v>
      </c>
    </row>
    <row r="2544" spans="1:15" x14ac:dyDescent="0.35">
      <c r="A2544" s="2" t="s">
        <v>390</v>
      </c>
      <c r="B2544" s="2" t="s">
        <v>520</v>
      </c>
      <c r="C2544" s="1">
        <v>5361</v>
      </c>
      <c r="D2544" s="1" t="s">
        <v>1714</v>
      </c>
      <c r="E2544" s="4">
        <v>205361001029</v>
      </c>
      <c r="F2544" s="2" t="s">
        <v>1746</v>
      </c>
      <c r="G2544" s="4">
        <v>205361001908</v>
      </c>
      <c r="H2544" s="2" t="s">
        <v>1816</v>
      </c>
      <c r="I2544" s="2" t="s">
        <v>1817</v>
      </c>
      <c r="J2544" s="5" t="s">
        <v>535</v>
      </c>
      <c r="K2544" s="5">
        <v>1</v>
      </c>
      <c r="L2544" s="80">
        <v>20</v>
      </c>
      <c r="M2544" s="8">
        <f t="shared" si="78"/>
        <v>4</v>
      </c>
      <c r="N2544" s="80">
        <v>50</v>
      </c>
      <c r="O2544" s="11">
        <f t="shared" si="79"/>
        <v>74</v>
      </c>
    </row>
    <row r="2545" spans="1:15" x14ac:dyDescent="0.35">
      <c r="A2545" s="2" t="s">
        <v>390</v>
      </c>
      <c r="B2545" s="2" t="s">
        <v>520</v>
      </c>
      <c r="C2545" s="1">
        <v>5361</v>
      </c>
      <c r="D2545" s="1" t="s">
        <v>1714</v>
      </c>
      <c r="E2545" s="4">
        <v>205361001924</v>
      </c>
      <c r="F2545" s="2" t="s">
        <v>1818</v>
      </c>
      <c r="G2545" s="4">
        <v>205361001924</v>
      </c>
      <c r="H2545" s="2" t="s">
        <v>1818</v>
      </c>
      <c r="I2545" s="2" t="s">
        <v>1819</v>
      </c>
      <c r="J2545" s="5" t="s">
        <v>535</v>
      </c>
      <c r="K2545" s="5">
        <v>1</v>
      </c>
      <c r="L2545" s="80">
        <v>20</v>
      </c>
      <c r="M2545" s="8">
        <f t="shared" si="78"/>
        <v>4</v>
      </c>
      <c r="N2545" s="80">
        <v>50</v>
      </c>
      <c r="O2545" s="11">
        <f t="shared" si="79"/>
        <v>74</v>
      </c>
    </row>
    <row r="2546" spans="1:15" x14ac:dyDescent="0.35">
      <c r="A2546" s="2" t="s">
        <v>390</v>
      </c>
      <c r="B2546" s="2" t="s">
        <v>520</v>
      </c>
      <c r="C2546" s="1">
        <v>5361</v>
      </c>
      <c r="D2546" s="1" t="s">
        <v>1714</v>
      </c>
      <c r="E2546" s="4">
        <v>205361002041</v>
      </c>
      <c r="F2546" s="2" t="s">
        <v>1764</v>
      </c>
      <c r="G2546" s="4">
        <v>205361001932</v>
      </c>
      <c r="H2546" s="2" t="s">
        <v>1820</v>
      </c>
      <c r="I2546" s="2" t="s">
        <v>1821</v>
      </c>
      <c r="J2546" s="5" t="s">
        <v>535</v>
      </c>
      <c r="K2546" s="5">
        <v>1</v>
      </c>
      <c r="L2546" s="80">
        <v>20</v>
      </c>
      <c r="M2546" s="8">
        <f t="shared" si="78"/>
        <v>4</v>
      </c>
      <c r="N2546" s="80">
        <v>50</v>
      </c>
      <c r="O2546" s="11">
        <f t="shared" si="79"/>
        <v>74</v>
      </c>
    </row>
    <row r="2547" spans="1:15" x14ac:dyDescent="0.35">
      <c r="A2547" s="2" t="s">
        <v>390</v>
      </c>
      <c r="B2547" s="2" t="s">
        <v>520</v>
      </c>
      <c r="C2547" s="1">
        <v>5361</v>
      </c>
      <c r="D2547" s="1" t="s">
        <v>1714</v>
      </c>
      <c r="E2547" s="4">
        <v>205361002041</v>
      </c>
      <c r="F2547" s="2" t="s">
        <v>1764</v>
      </c>
      <c r="G2547" s="4">
        <v>205361001941</v>
      </c>
      <c r="H2547" s="2" t="s">
        <v>1822</v>
      </c>
      <c r="I2547" s="2" t="s">
        <v>1823</v>
      </c>
      <c r="J2547" s="5" t="s">
        <v>535</v>
      </c>
      <c r="K2547" s="5">
        <v>1</v>
      </c>
      <c r="L2547" s="80">
        <v>20</v>
      </c>
      <c r="M2547" s="8">
        <f t="shared" si="78"/>
        <v>4</v>
      </c>
      <c r="N2547" s="80">
        <v>50</v>
      </c>
      <c r="O2547" s="11">
        <f t="shared" si="79"/>
        <v>74</v>
      </c>
    </row>
    <row r="2548" spans="1:15" x14ac:dyDescent="0.35">
      <c r="A2548" s="2" t="s">
        <v>390</v>
      </c>
      <c r="B2548" s="2" t="s">
        <v>520</v>
      </c>
      <c r="C2548" s="1">
        <v>5361</v>
      </c>
      <c r="D2548" s="1" t="s">
        <v>1714</v>
      </c>
      <c r="E2548" s="4">
        <v>205361002041</v>
      </c>
      <c r="F2548" s="2" t="s">
        <v>1764</v>
      </c>
      <c r="G2548" s="4">
        <v>205361001959</v>
      </c>
      <c r="H2548" s="2" t="s">
        <v>1824</v>
      </c>
      <c r="I2548" s="2" t="s">
        <v>1825</v>
      </c>
      <c r="J2548" s="5" t="s">
        <v>535</v>
      </c>
      <c r="K2548" s="5">
        <v>1</v>
      </c>
      <c r="L2548" s="80">
        <v>20</v>
      </c>
      <c r="M2548" s="8">
        <f t="shared" si="78"/>
        <v>4</v>
      </c>
      <c r="N2548" s="80">
        <v>50</v>
      </c>
      <c r="O2548" s="11">
        <f t="shared" si="79"/>
        <v>74</v>
      </c>
    </row>
    <row r="2549" spans="1:15" x14ac:dyDescent="0.35">
      <c r="A2549" s="2" t="s">
        <v>390</v>
      </c>
      <c r="B2549" s="2" t="s">
        <v>520</v>
      </c>
      <c r="C2549" s="1">
        <v>5361</v>
      </c>
      <c r="D2549" s="1" t="s">
        <v>1714</v>
      </c>
      <c r="E2549" s="4">
        <v>205361001029</v>
      </c>
      <c r="F2549" s="2" t="s">
        <v>1746</v>
      </c>
      <c r="G2549" s="4">
        <v>205361001967</v>
      </c>
      <c r="H2549" s="2" t="s">
        <v>1826</v>
      </c>
      <c r="I2549" s="2" t="s">
        <v>1827</v>
      </c>
      <c r="J2549" s="5" t="s">
        <v>535</v>
      </c>
      <c r="K2549" s="5">
        <v>1</v>
      </c>
      <c r="L2549" s="80">
        <v>20</v>
      </c>
      <c r="M2549" s="8">
        <f t="shared" si="78"/>
        <v>4</v>
      </c>
      <c r="N2549" s="80">
        <v>50</v>
      </c>
      <c r="O2549" s="11">
        <f t="shared" si="79"/>
        <v>74</v>
      </c>
    </row>
    <row r="2550" spans="1:15" x14ac:dyDescent="0.35">
      <c r="A2550" s="2" t="s">
        <v>390</v>
      </c>
      <c r="B2550" s="2" t="s">
        <v>520</v>
      </c>
      <c r="C2550" s="1">
        <v>5361</v>
      </c>
      <c r="D2550" s="1" t="s">
        <v>1714</v>
      </c>
      <c r="E2550" s="4">
        <v>205361002041</v>
      </c>
      <c r="F2550" s="2" t="s">
        <v>1764</v>
      </c>
      <c r="G2550" s="4">
        <v>205361001975</v>
      </c>
      <c r="H2550" s="2" t="s">
        <v>1828</v>
      </c>
      <c r="I2550" s="2" t="s">
        <v>1829</v>
      </c>
      <c r="J2550" s="5" t="s">
        <v>535</v>
      </c>
      <c r="K2550" s="5">
        <v>1</v>
      </c>
      <c r="L2550" s="80">
        <v>20</v>
      </c>
      <c r="M2550" s="8">
        <f t="shared" si="78"/>
        <v>4</v>
      </c>
      <c r="N2550" s="80">
        <v>50</v>
      </c>
      <c r="O2550" s="11">
        <f t="shared" si="79"/>
        <v>74</v>
      </c>
    </row>
    <row r="2551" spans="1:15" x14ac:dyDescent="0.35">
      <c r="A2551" s="2" t="s">
        <v>390</v>
      </c>
      <c r="B2551" s="2" t="s">
        <v>520</v>
      </c>
      <c r="C2551" s="1">
        <v>5361</v>
      </c>
      <c r="D2551" s="1" t="s">
        <v>1714</v>
      </c>
      <c r="E2551" s="4">
        <v>205361000201</v>
      </c>
      <c r="F2551" s="2" t="s">
        <v>1751</v>
      </c>
      <c r="G2551" s="4">
        <v>205361001983</v>
      </c>
      <c r="H2551" s="2" t="s">
        <v>1830</v>
      </c>
      <c r="I2551" s="2" t="s">
        <v>1831</v>
      </c>
      <c r="J2551" s="5" t="s">
        <v>535</v>
      </c>
      <c r="K2551" s="5">
        <v>1</v>
      </c>
      <c r="L2551" s="80">
        <v>20</v>
      </c>
      <c r="M2551" s="8">
        <f t="shared" si="78"/>
        <v>4</v>
      </c>
      <c r="N2551" s="80">
        <v>50</v>
      </c>
      <c r="O2551" s="11">
        <f t="shared" si="79"/>
        <v>74</v>
      </c>
    </row>
    <row r="2552" spans="1:15" x14ac:dyDescent="0.35">
      <c r="A2552" s="2" t="s">
        <v>390</v>
      </c>
      <c r="B2552" s="2" t="s">
        <v>520</v>
      </c>
      <c r="C2552" s="1">
        <v>5361</v>
      </c>
      <c r="D2552" s="1" t="s">
        <v>1714</v>
      </c>
      <c r="E2552" s="4">
        <v>205361000197</v>
      </c>
      <c r="F2552" s="2" t="s">
        <v>1728</v>
      </c>
      <c r="G2552" s="4">
        <v>205361001991</v>
      </c>
      <c r="H2552" s="2" t="s">
        <v>1832</v>
      </c>
      <c r="I2552" s="2" t="s">
        <v>1833</v>
      </c>
      <c r="J2552" s="5" t="s">
        <v>535</v>
      </c>
      <c r="K2552" s="5">
        <v>1</v>
      </c>
      <c r="L2552" s="80">
        <v>20</v>
      </c>
      <c r="M2552" s="8">
        <f t="shared" si="78"/>
        <v>4</v>
      </c>
      <c r="N2552" s="80">
        <v>50</v>
      </c>
      <c r="O2552" s="11">
        <f t="shared" si="79"/>
        <v>74</v>
      </c>
    </row>
    <row r="2553" spans="1:15" x14ac:dyDescent="0.35">
      <c r="A2553" s="2" t="s">
        <v>390</v>
      </c>
      <c r="B2553" s="2" t="s">
        <v>520</v>
      </c>
      <c r="C2553" s="1">
        <v>5361</v>
      </c>
      <c r="D2553" s="1" t="s">
        <v>1714</v>
      </c>
      <c r="E2553" s="4">
        <v>205361002041</v>
      </c>
      <c r="F2553" s="2" t="s">
        <v>1764</v>
      </c>
      <c r="G2553" s="4">
        <v>205361002041</v>
      </c>
      <c r="H2553" s="2" t="s">
        <v>1764</v>
      </c>
      <c r="I2553" s="2" t="s">
        <v>1834</v>
      </c>
      <c r="J2553" s="5" t="s">
        <v>535</v>
      </c>
      <c r="K2553" s="5">
        <v>1</v>
      </c>
      <c r="L2553" s="80">
        <v>20</v>
      </c>
      <c r="M2553" s="8">
        <f t="shared" si="78"/>
        <v>4</v>
      </c>
      <c r="N2553" s="80">
        <v>50</v>
      </c>
      <c r="O2553" s="11">
        <f t="shared" si="79"/>
        <v>74</v>
      </c>
    </row>
    <row r="2554" spans="1:15" x14ac:dyDescent="0.35">
      <c r="A2554" s="2" t="s">
        <v>390</v>
      </c>
      <c r="B2554" s="2" t="s">
        <v>520</v>
      </c>
      <c r="C2554" s="1">
        <v>5361</v>
      </c>
      <c r="D2554" s="1" t="s">
        <v>1714</v>
      </c>
      <c r="E2554" s="4">
        <v>205361000324</v>
      </c>
      <c r="F2554" s="2" t="s">
        <v>1718</v>
      </c>
      <c r="G2554" s="4">
        <v>205361002068</v>
      </c>
      <c r="H2554" s="2" t="s">
        <v>1835</v>
      </c>
      <c r="I2554" s="2" t="s">
        <v>1836</v>
      </c>
      <c r="J2554" s="5" t="s">
        <v>535</v>
      </c>
      <c r="K2554" s="5">
        <v>1</v>
      </c>
      <c r="L2554" s="80">
        <v>20</v>
      </c>
      <c r="M2554" s="8">
        <f t="shared" si="78"/>
        <v>4</v>
      </c>
      <c r="N2554" s="80">
        <v>50</v>
      </c>
      <c r="O2554" s="11">
        <f t="shared" si="79"/>
        <v>74</v>
      </c>
    </row>
    <row r="2555" spans="1:15" x14ac:dyDescent="0.35">
      <c r="A2555" s="2" t="s">
        <v>390</v>
      </c>
      <c r="B2555" s="2" t="s">
        <v>520</v>
      </c>
      <c r="C2555" s="1">
        <v>5361</v>
      </c>
      <c r="D2555" s="1" t="s">
        <v>1714</v>
      </c>
      <c r="E2555" s="4">
        <v>205361000201</v>
      </c>
      <c r="F2555" s="2" t="s">
        <v>1751</v>
      </c>
      <c r="G2555" s="4">
        <v>205361002076</v>
      </c>
      <c r="H2555" s="2" t="s">
        <v>1837</v>
      </c>
      <c r="I2555" s="2" t="s">
        <v>1838</v>
      </c>
      <c r="J2555" s="5" t="s">
        <v>535</v>
      </c>
      <c r="K2555" s="5">
        <v>1</v>
      </c>
      <c r="L2555" s="80">
        <v>20</v>
      </c>
      <c r="M2555" s="8">
        <f t="shared" si="78"/>
        <v>4</v>
      </c>
      <c r="N2555" s="80">
        <v>50</v>
      </c>
      <c r="O2555" s="11">
        <f t="shared" si="79"/>
        <v>74</v>
      </c>
    </row>
    <row r="2556" spans="1:15" x14ac:dyDescent="0.35">
      <c r="A2556" s="2" t="s">
        <v>390</v>
      </c>
      <c r="B2556" s="2" t="s">
        <v>520</v>
      </c>
      <c r="C2556" s="1">
        <v>5361</v>
      </c>
      <c r="D2556" s="1" t="s">
        <v>1714</v>
      </c>
      <c r="E2556" s="4">
        <v>205361000201</v>
      </c>
      <c r="F2556" s="2" t="s">
        <v>1751</v>
      </c>
      <c r="G2556" s="4">
        <v>205361002084</v>
      </c>
      <c r="H2556" s="2" t="s">
        <v>1839</v>
      </c>
      <c r="I2556" s="2" t="s">
        <v>1840</v>
      </c>
      <c r="J2556" s="5" t="s">
        <v>535</v>
      </c>
      <c r="K2556" s="5">
        <v>1</v>
      </c>
      <c r="L2556" s="80">
        <v>20</v>
      </c>
      <c r="M2556" s="8">
        <f t="shared" si="78"/>
        <v>4</v>
      </c>
      <c r="N2556" s="80">
        <v>50</v>
      </c>
      <c r="O2556" s="11">
        <f t="shared" si="79"/>
        <v>74</v>
      </c>
    </row>
    <row r="2557" spans="1:15" x14ac:dyDescent="0.35">
      <c r="A2557" s="2" t="s">
        <v>390</v>
      </c>
      <c r="B2557" s="2" t="s">
        <v>520</v>
      </c>
      <c r="C2557" s="1">
        <v>5361</v>
      </c>
      <c r="D2557" s="1" t="s">
        <v>1714</v>
      </c>
      <c r="E2557" s="4">
        <v>205361002041</v>
      </c>
      <c r="F2557" s="2" t="s">
        <v>1764</v>
      </c>
      <c r="G2557" s="4">
        <v>205361002092</v>
      </c>
      <c r="H2557" s="2" t="s">
        <v>1841</v>
      </c>
      <c r="I2557" s="2" t="s">
        <v>1842</v>
      </c>
      <c r="J2557" s="5" t="s">
        <v>535</v>
      </c>
      <c r="K2557" s="5">
        <v>1</v>
      </c>
      <c r="L2557" s="80">
        <v>20</v>
      </c>
      <c r="M2557" s="8">
        <f t="shared" si="78"/>
        <v>4</v>
      </c>
      <c r="N2557" s="80">
        <v>50</v>
      </c>
      <c r="O2557" s="11">
        <f t="shared" si="79"/>
        <v>74</v>
      </c>
    </row>
    <row r="2558" spans="1:15" x14ac:dyDescent="0.35">
      <c r="A2558" s="2" t="s">
        <v>390</v>
      </c>
      <c r="B2558" s="2" t="s">
        <v>520</v>
      </c>
      <c r="C2558" s="1">
        <v>5361</v>
      </c>
      <c r="D2558" s="1" t="s">
        <v>1714</v>
      </c>
      <c r="E2558" s="4">
        <v>205361000201</v>
      </c>
      <c r="F2558" s="2" t="s">
        <v>1751</v>
      </c>
      <c r="G2558" s="4">
        <v>205361002131</v>
      </c>
      <c r="H2558" s="2" t="s">
        <v>1843</v>
      </c>
      <c r="I2558" s="2" t="s">
        <v>1844</v>
      </c>
      <c r="J2558" s="5" t="s">
        <v>535</v>
      </c>
      <c r="K2558" s="5">
        <v>1</v>
      </c>
      <c r="L2558" s="80">
        <v>20</v>
      </c>
      <c r="M2558" s="8">
        <f t="shared" si="78"/>
        <v>4</v>
      </c>
      <c r="N2558" s="80">
        <v>50</v>
      </c>
      <c r="O2558" s="11">
        <f t="shared" si="79"/>
        <v>74</v>
      </c>
    </row>
    <row r="2559" spans="1:15" x14ac:dyDescent="0.35">
      <c r="A2559" s="2" t="s">
        <v>390</v>
      </c>
      <c r="B2559" s="2" t="s">
        <v>520</v>
      </c>
      <c r="C2559" s="1">
        <v>5361</v>
      </c>
      <c r="D2559" s="1" t="s">
        <v>1714</v>
      </c>
      <c r="E2559" s="4">
        <v>205361000324</v>
      </c>
      <c r="F2559" s="2" t="s">
        <v>1718</v>
      </c>
      <c r="G2559" s="4">
        <v>205361002246</v>
      </c>
      <c r="H2559" s="2" t="s">
        <v>1845</v>
      </c>
      <c r="I2559" s="2" t="s">
        <v>1846</v>
      </c>
      <c r="J2559" s="5" t="s">
        <v>535</v>
      </c>
      <c r="K2559" s="5">
        <v>1</v>
      </c>
      <c r="L2559" s="80">
        <v>20</v>
      </c>
      <c r="M2559" s="8">
        <f t="shared" si="78"/>
        <v>4</v>
      </c>
      <c r="N2559" s="80">
        <v>50</v>
      </c>
      <c r="O2559" s="11">
        <f t="shared" si="79"/>
        <v>74</v>
      </c>
    </row>
    <row r="2560" spans="1:15" x14ac:dyDescent="0.35">
      <c r="A2560" s="2" t="s">
        <v>390</v>
      </c>
      <c r="B2560" s="2" t="s">
        <v>520</v>
      </c>
      <c r="C2560" s="1">
        <v>5361</v>
      </c>
      <c r="D2560" s="1" t="s">
        <v>1714</v>
      </c>
      <c r="E2560" s="4">
        <v>205361000430</v>
      </c>
      <c r="F2560" s="2" t="s">
        <v>1721</v>
      </c>
      <c r="G2560" s="4">
        <v>205361002271</v>
      </c>
      <c r="H2560" s="2" t="s">
        <v>1847</v>
      </c>
      <c r="I2560" s="2" t="s">
        <v>1848</v>
      </c>
      <c r="J2560" s="5" t="s">
        <v>535</v>
      </c>
      <c r="K2560" s="5">
        <v>1</v>
      </c>
      <c r="L2560" s="80">
        <v>20</v>
      </c>
      <c r="M2560" s="8">
        <f t="shared" si="78"/>
        <v>4</v>
      </c>
      <c r="N2560" s="80">
        <v>50</v>
      </c>
      <c r="O2560" s="11">
        <f t="shared" si="79"/>
        <v>74</v>
      </c>
    </row>
    <row r="2561" spans="1:15" x14ac:dyDescent="0.35">
      <c r="A2561" s="2" t="s">
        <v>390</v>
      </c>
      <c r="B2561" s="2" t="s">
        <v>520</v>
      </c>
      <c r="C2561" s="1">
        <v>5361</v>
      </c>
      <c r="D2561" s="1" t="s">
        <v>1714</v>
      </c>
      <c r="E2561" s="4">
        <v>205361002041</v>
      </c>
      <c r="F2561" s="2" t="s">
        <v>1764</v>
      </c>
      <c r="G2561" s="4">
        <v>205361002289</v>
      </c>
      <c r="H2561" s="2" t="s">
        <v>1830</v>
      </c>
      <c r="I2561" s="2" t="s">
        <v>1849</v>
      </c>
      <c r="J2561" s="5" t="s">
        <v>535</v>
      </c>
      <c r="K2561" s="5">
        <v>1</v>
      </c>
      <c r="L2561" s="80">
        <v>20</v>
      </c>
      <c r="M2561" s="8">
        <f t="shared" si="78"/>
        <v>4</v>
      </c>
      <c r="N2561" s="80">
        <v>50</v>
      </c>
      <c r="O2561" s="11">
        <f t="shared" si="79"/>
        <v>74</v>
      </c>
    </row>
    <row r="2562" spans="1:15" x14ac:dyDescent="0.35">
      <c r="A2562" s="2" t="s">
        <v>390</v>
      </c>
      <c r="B2562" s="2" t="s">
        <v>520</v>
      </c>
      <c r="C2562" s="1">
        <v>5361</v>
      </c>
      <c r="D2562" s="1" t="s">
        <v>1714</v>
      </c>
      <c r="E2562" s="4">
        <v>205361000847</v>
      </c>
      <c r="F2562" s="2" t="s">
        <v>1715</v>
      </c>
      <c r="G2562" s="4">
        <v>205361002301</v>
      </c>
      <c r="H2562" s="2" t="s">
        <v>1357</v>
      </c>
      <c r="I2562" s="2" t="s">
        <v>1358</v>
      </c>
      <c r="J2562" s="5" t="s">
        <v>535</v>
      </c>
      <c r="K2562" s="5">
        <v>1</v>
      </c>
      <c r="L2562" s="80">
        <v>20</v>
      </c>
      <c r="M2562" s="8">
        <f t="shared" si="78"/>
        <v>4</v>
      </c>
      <c r="N2562" s="80">
        <v>50</v>
      </c>
      <c r="O2562" s="11">
        <f t="shared" si="79"/>
        <v>74</v>
      </c>
    </row>
    <row r="2563" spans="1:15" x14ac:dyDescent="0.35">
      <c r="A2563" s="2" t="s">
        <v>390</v>
      </c>
      <c r="B2563" s="2" t="s">
        <v>520</v>
      </c>
      <c r="C2563" s="1">
        <v>5361</v>
      </c>
      <c r="D2563" s="1" t="s">
        <v>1714</v>
      </c>
      <c r="E2563" s="4">
        <v>205361001029</v>
      </c>
      <c r="F2563" s="2" t="s">
        <v>1746</v>
      </c>
      <c r="G2563" s="4">
        <v>205361002319</v>
      </c>
      <c r="H2563" s="2" t="s">
        <v>1850</v>
      </c>
      <c r="I2563" s="2" t="s">
        <v>1851</v>
      </c>
      <c r="J2563" s="5" t="s">
        <v>535</v>
      </c>
      <c r="K2563" s="5">
        <v>1</v>
      </c>
      <c r="L2563" s="80">
        <v>20</v>
      </c>
      <c r="M2563" s="8">
        <f t="shared" si="78"/>
        <v>4</v>
      </c>
      <c r="N2563" s="80">
        <v>50</v>
      </c>
      <c r="O2563" s="11">
        <f t="shared" si="79"/>
        <v>74</v>
      </c>
    </row>
    <row r="2564" spans="1:15" x14ac:dyDescent="0.35">
      <c r="A2564" s="2" t="s">
        <v>390</v>
      </c>
      <c r="B2564" s="2" t="s">
        <v>520</v>
      </c>
      <c r="C2564" s="1">
        <v>5361</v>
      </c>
      <c r="D2564" s="1" t="s">
        <v>1714</v>
      </c>
      <c r="E2564" s="4">
        <v>205361000201</v>
      </c>
      <c r="F2564" s="2" t="s">
        <v>1751</v>
      </c>
      <c r="G2564" s="4">
        <v>205361002378</v>
      </c>
      <c r="H2564" s="2" t="s">
        <v>1852</v>
      </c>
      <c r="I2564" s="2" t="s">
        <v>1853</v>
      </c>
      <c r="J2564" s="5" t="s">
        <v>535</v>
      </c>
      <c r="K2564" s="5">
        <v>1</v>
      </c>
      <c r="L2564" s="80">
        <v>20</v>
      </c>
      <c r="M2564" s="8">
        <f t="shared" si="78"/>
        <v>4</v>
      </c>
      <c r="N2564" s="80">
        <v>50</v>
      </c>
      <c r="O2564" s="11">
        <f t="shared" si="79"/>
        <v>74</v>
      </c>
    </row>
    <row r="2565" spans="1:15" x14ac:dyDescent="0.35">
      <c r="A2565" s="2" t="s">
        <v>390</v>
      </c>
      <c r="B2565" s="2" t="s">
        <v>520</v>
      </c>
      <c r="C2565" s="1">
        <v>5361</v>
      </c>
      <c r="D2565" s="1" t="s">
        <v>1714</v>
      </c>
      <c r="E2565" s="4">
        <v>205361000430</v>
      </c>
      <c r="F2565" s="2" t="s">
        <v>1721</v>
      </c>
      <c r="G2565" s="4">
        <v>205361002394</v>
      </c>
      <c r="H2565" s="2" t="s">
        <v>1854</v>
      </c>
      <c r="I2565" s="2" t="s">
        <v>1855</v>
      </c>
      <c r="J2565" s="5" t="s">
        <v>535</v>
      </c>
      <c r="K2565" s="5">
        <v>1</v>
      </c>
      <c r="L2565" s="80">
        <v>20</v>
      </c>
      <c r="M2565" s="8">
        <f t="shared" si="78"/>
        <v>4</v>
      </c>
      <c r="N2565" s="80">
        <v>50</v>
      </c>
      <c r="O2565" s="11">
        <f t="shared" si="79"/>
        <v>74</v>
      </c>
    </row>
    <row r="2566" spans="1:15" x14ac:dyDescent="0.35">
      <c r="A2566" s="2" t="s">
        <v>390</v>
      </c>
      <c r="B2566" s="2" t="s">
        <v>520</v>
      </c>
      <c r="C2566" s="1">
        <v>5361</v>
      </c>
      <c r="D2566" s="1" t="s">
        <v>1714</v>
      </c>
      <c r="E2566" s="4">
        <v>205361000847</v>
      </c>
      <c r="F2566" s="2" t="s">
        <v>1715</v>
      </c>
      <c r="G2566" s="4">
        <v>205361002408</v>
      </c>
      <c r="H2566" s="2" t="s">
        <v>1856</v>
      </c>
      <c r="I2566" s="2" t="s">
        <v>1857</v>
      </c>
      <c r="J2566" s="5" t="s">
        <v>535</v>
      </c>
      <c r="K2566" s="5">
        <v>1</v>
      </c>
      <c r="L2566" s="80">
        <v>20</v>
      </c>
      <c r="M2566" s="8">
        <f t="shared" si="78"/>
        <v>4</v>
      </c>
      <c r="N2566" s="80">
        <v>50</v>
      </c>
      <c r="O2566" s="11">
        <f t="shared" si="79"/>
        <v>74</v>
      </c>
    </row>
    <row r="2567" spans="1:15" x14ac:dyDescent="0.35">
      <c r="A2567" s="2" t="s">
        <v>390</v>
      </c>
      <c r="B2567" s="2" t="s">
        <v>520</v>
      </c>
      <c r="C2567" s="1">
        <v>5361</v>
      </c>
      <c r="D2567" s="1" t="s">
        <v>1714</v>
      </c>
      <c r="E2567" s="4">
        <v>205361002041</v>
      </c>
      <c r="F2567" s="2" t="s">
        <v>1764</v>
      </c>
      <c r="G2567" s="4">
        <v>205361800002</v>
      </c>
      <c r="H2567" s="2" t="s">
        <v>1858</v>
      </c>
      <c r="I2567" s="2" t="s">
        <v>1859</v>
      </c>
      <c r="J2567" s="5" t="s">
        <v>535</v>
      </c>
      <c r="K2567" s="5">
        <v>1</v>
      </c>
      <c r="L2567" s="80">
        <v>20</v>
      </c>
      <c r="M2567" s="8">
        <f t="shared" si="78"/>
        <v>4</v>
      </c>
      <c r="N2567" s="80">
        <v>50</v>
      </c>
      <c r="O2567" s="11">
        <f t="shared" si="79"/>
        <v>74</v>
      </c>
    </row>
    <row r="2568" spans="1:15" x14ac:dyDescent="0.35">
      <c r="A2568" s="2" t="s">
        <v>390</v>
      </c>
      <c r="B2568" s="2" t="s">
        <v>520</v>
      </c>
      <c r="C2568" s="1">
        <v>5361</v>
      </c>
      <c r="D2568" s="1" t="s">
        <v>1714</v>
      </c>
      <c r="E2568" s="4">
        <v>205361002041</v>
      </c>
      <c r="F2568" s="2" t="s">
        <v>1764</v>
      </c>
      <c r="G2568" s="4">
        <v>205361800011</v>
      </c>
      <c r="H2568" s="2" t="s">
        <v>1860</v>
      </c>
      <c r="I2568" s="2" t="s">
        <v>1861</v>
      </c>
      <c r="J2568" s="5" t="s">
        <v>535</v>
      </c>
      <c r="K2568" s="5">
        <v>1</v>
      </c>
      <c r="L2568" s="80">
        <v>20</v>
      </c>
      <c r="M2568" s="8">
        <f t="shared" ref="M2568:M2631" si="80">ROUND(L2568*0.19,0)</f>
        <v>4</v>
      </c>
      <c r="N2568" s="80">
        <v>50</v>
      </c>
      <c r="O2568" s="11">
        <f t="shared" ref="O2568:O2631" si="81">L2568+M2568+N2568</f>
        <v>74</v>
      </c>
    </row>
    <row r="2569" spans="1:15" x14ac:dyDescent="0.35">
      <c r="A2569" s="2" t="s">
        <v>390</v>
      </c>
      <c r="B2569" s="2" t="s">
        <v>520</v>
      </c>
      <c r="C2569" s="1">
        <v>5361</v>
      </c>
      <c r="D2569" s="1" t="s">
        <v>1714</v>
      </c>
      <c r="E2569" s="4">
        <v>205361002041</v>
      </c>
      <c r="F2569" s="2" t="s">
        <v>1764</v>
      </c>
      <c r="G2569" s="4">
        <v>205361800029</v>
      </c>
      <c r="H2569" s="2" t="s">
        <v>1862</v>
      </c>
      <c r="I2569" s="2" t="s">
        <v>1863</v>
      </c>
      <c r="J2569" s="5" t="s">
        <v>535</v>
      </c>
      <c r="K2569" s="5">
        <v>1</v>
      </c>
      <c r="L2569" s="80">
        <v>20</v>
      </c>
      <c r="M2569" s="8">
        <f t="shared" si="80"/>
        <v>4</v>
      </c>
      <c r="N2569" s="80">
        <v>50</v>
      </c>
      <c r="O2569" s="11">
        <f t="shared" si="81"/>
        <v>74</v>
      </c>
    </row>
    <row r="2570" spans="1:15" x14ac:dyDescent="0.35">
      <c r="A2570" s="2" t="s">
        <v>390</v>
      </c>
      <c r="B2570" s="2" t="s">
        <v>520</v>
      </c>
      <c r="C2570" s="1">
        <v>5475</v>
      </c>
      <c r="D2570" s="1" t="s">
        <v>1864</v>
      </c>
      <c r="E2570" s="4">
        <v>105475000125</v>
      </c>
      <c r="F2570" s="2" t="s">
        <v>1865</v>
      </c>
      <c r="G2570" s="4">
        <v>205475000031</v>
      </c>
      <c r="H2570" s="2" t="s">
        <v>1866</v>
      </c>
      <c r="I2570" s="2" t="s">
        <v>1867</v>
      </c>
      <c r="J2570" s="5" t="s">
        <v>535</v>
      </c>
      <c r="K2570" s="5">
        <v>1</v>
      </c>
      <c r="L2570" s="80">
        <v>20</v>
      </c>
      <c r="M2570" s="8">
        <f t="shared" si="80"/>
        <v>4</v>
      </c>
      <c r="N2570" s="80">
        <v>50</v>
      </c>
      <c r="O2570" s="11">
        <f t="shared" si="81"/>
        <v>74</v>
      </c>
    </row>
    <row r="2571" spans="1:15" x14ac:dyDescent="0.35">
      <c r="A2571" s="2" t="s">
        <v>390</v>
      </c>
      <c r="B2571" s="2" t="s">
        <v>520</v>
      </c>
      <c r="C2571" s="1">
        <v>5475</v>
      </c>
      <c r="D2571" s="1" t="s">
        <v>1864</v>
      </c>
      <c r="E2571" s="4">
        <v>105475000125</v>
      </c>
      <c r="F2571" s="2" t="s">
        <v>1865</v>
      </c>
      <c r="G2571" s="4">
        <v>205475000154</v>
      </c>
      <c r="H2571" s="2" t="s">
        <v>1868</v>
      </c>
      <c r="I2571" s="2" t="s">
        <v>1869</v>
      </c>
      <c r="J2571" s="5" t="s">
        <v>535</v>
      </c>
      <c r="K2571" s="5">
        <v>1</v>
      </c>
      <c r="L2571" s="80">
        <v>20</v>
      </c>
      <c r="M2571" s="8">
        <f t="shared" si="80"/>
        <v>4</v>
      </c>
      <c r="N2571" s="80">
        <v>50</v>
      </c>
      <c r="O2571" s="11">
        <f t="shared" si="81"/>
        <v>74</v>
      </c>
    </row>
    <row r="2572" spans="1:15" x14ac:dyDescent="0.35">
      <c r="A2572" s="2" t="s">
        <v>390</v>
      </c>
      <c r="B2572" s="2" t="s">
        <v>520</v>
      </c>
      <c r="C2572" s="1">
        <v>5475</v>
      </c>
      <c r="D2572" s="1" t="s">
        <v>1864</v>
      </c>
      <c r="E2572" s="4">
        <v>105475000125</v>
      </c>
      <c r="F2572" s="2" t="s">
        <v>1865</v>
      </c>
      <c r="G2572" s="4">
        <v>205475000235</v>
      </c>
      <c r="H2572" s="2" t="s">
        <v>1870</v>
      </c>
      <c r="I2572" s="2" t="s">
        <v>1871</v>
      </c>
      <c r="J2572" s="5" t="s">
        <v>535</v>
      </c>
      <c r="K2572" s="5">
        <v>1</v>
      </c>
      <c r="L2572" s="80">
        <v>20</v>
      </c>
      <c r="M2572" s="8">
        <f t="shared" si="80"/>
        <v>4</v>
      </c>
      <c r="N2572" s="80">
        <v>50</v>
      </c>
      <c r="O2572" s="11">
        <f t="shared" si="81"/>
        <v>74</v>
      </c>
    </row>
    <row r="2573" spans="1:15" x14ac:dyDescent="0.35">
      <c r="A2573" s="2" t="s">
        <v>390</v>
      </c>
      <c r="B2573" s="2" t="s">
        <v>520</v>
      </c>
      <c r="C2573" s="1">
        <v>5475</v>
      </c>
      <c r="D2573" s="1" t="s">
        <v>1864</v>
      </c>
      <c r="E2573" s="4">
        <v>105475000125</v>
      </c>
      <c r="F2573" s="2" t="s">
        <v>1865</v>
      </c>
      <c r="G2573" s="4">
        <v>205475000251</v>
      </c>
      <c r="H2573" s="2" t="s">
        <v>1872</v>
      </c>
      <c r="I2573" s="2" t="s">
        <v>1565</v>
      </c>
      <c r="J2573" s="5" t="s">
        <v>535</v>
      </c>
      <c r="K2573" s="5">
        <v>1</v>
      </c>
      <c r="L2573" s="80">
        <v>20</v>
      </c>
      <c r="M2573" s="8">
        <f t="shared" si="80"/>
        <v>4</v>
      </c>
      <c r="N2573" s="80">
        <v>50</v>
      </c>
      <c r="O2573" s="11">
        <f t="shared" si="81"/>
        <v>74</v>
      </c>
    </row>
    <row r="2574" spans="1:15" x14ac:dyDescent="0.35">
      <c r="A2574" s="2" t="s">
        <v>390</v>
      </c>
      <c r="B2574" s="2" t="s">
        <v>520</v>
      </c>
      <c r="C2574" s="1">
        <v>5475</v>
      </c>
      <c r="D2574" s="1" t="s">
        <v>1864</v>
      </c>
      <c r="E2574" s="4">
        <v>105475000125</v>
      </c>
      <c r="F2574" s="2" t="s">
        <v>1865</v>
      </c>
      <c r="G2574" s="4">
        <v>205475000278</v>
      </c>
      <c r="H2574" s="2" t="s">
        <v>1873</v>
      </c>
      <c r="I2574" s="2" t="s">
        <v>1874</v>
      </c>
      <c r="J2574" s="5" t="s">
        <v>535</v>
      </c>
      <c r="K2574" s="5">
        <v>1</v>
      </c>
      <c r="L2574" s="80">
        <v>20</v>
      </c>
      <c r="M2574" s="8">
        <f t="shared" si="80"/>
        <v>4</v>
      </c>
      <c r="N2574" s="80">
        <v>50</v>
      </c>
      <c r="O2574" s="11">
        <f t="shared" si="81"/>
        <v>74</v>
      </c>
    </row>
    <row r="2575" spans="1:15" x14ac:dyDescent="0.35">
      <c r="A2575" s="2" t="s">
        <v>390</v>
      </c>
      <c r="B2575" s="2" t="s">
        <v>520</v>
      </c>
      <c r="C2575" s="1">
        <v>5475</v>
      </c>
      <c r="D2575" s="1" t="s">
        <v>1864</v>
      </c>
      <c r="E2575" s="4">
        <v>205475000332</v>
      </c>
      <c r="F2575" s="2" t="s">
        <v>1875</v>
      </c>
      <c r="G2575" s="4">
        <v>205475000286</v>
      </c>
      <c r="H2575" s="2" t="s">
        <v>1876</v>
      </c>
      <c r="I2575" s="2" t="s">
        <v>1877</v>
      </c>
      <c r="J2575" s="5" t="s">
        <v>535</v>
      </c>
      <c r="K2575" s="5">
        <v>1</v>
      </c>
      <c r="L2575" s="80">
        <v>20</v>
      </c>
      <c r="M2575" s="8">
        <f t="shared" si="80"/>
        <v>4</v>
      </c>
      <c r="N2575" s="80">
        <v>50</v>
      </c>
      <c r="O2575" s="11">
        <f t="shared" si="81"/>
        <v>74</v>
      </c>
    </row>
    <row r="2576" spans="1:15" x14ac:dyDescent="0.35">
      <c r="A2576" s="2" t="s">
        <v>390</v>
      </c>
      <c r="B2576" s="2" t="s">
        <v>520</v>
      </c>
      <c r="C2576" s="1">
        <v>5475</v>
      </c>
      <c r="D2576" s="1" t="s">
        <v>1864</v>
      </c>
      <c r="E2576" s="4">
        <v>205475000332</v>
      </c>
      <c r="F2576" s="2" t="s">
        <v>1875</v>
      </c>
      <c r="G2576" s="4">
        <v>205475000294</v>
      </c>
      <c r="H2576" s="2" t="s">
        <v>1878</v>
      </c>
      <c r="I2576" s="2" t="s">
        <v>1879</v>
      </c>
      <c r="J2576" s="5" t="s">
        <v>535</v>
      </c>
      <c r="K2576" s="5">
        <v>1</v>
      </c>
      <c r="L2576" s="80">
        <v>20</v>
      </c>
      <c r="M2576" s="8">
        <f t="shared" si="80"/>
        <v>4</v>
      </c>
      <c r="N2576" s="80">
        <v>50</v>
      </c>
      <c r="O2576" s="11">
        <f t="shared" si="81"/>
        <v>74</v>
      </c>
    </row>
    <row r="2577" spans="1:15" x14ac:dyDescent="0.35">
      <c r="A2577" s="2" t="s">
        <v>390</v>
      </c>
      <c r="B2577" s="2" t="s">
        <v>520</v>
      </c>
      <c r="C2577" s="1">
        <v>5475</v>
      </c>
      <c r="D2577" s="1" t="s">
        <v>1864</v>
      </c>
      <c r="E2577" s="4">
        <v>205475000332</v>
      </c>
      <c r="F2577" s="2" t="s">
        <v>1875</v>
      </c>
      <c r="G2577" s="4">
        <v>205475000308</v>
      </c>
      <c r="H2577" s="2" t="s">
        <v>1880</v>
      </c>
      <c r="I2577" s="2" t="s">
        <v>1881</v>
      </c>
      <c r="J2577" s="5" t="s">
        <v>535</v>
      </c>
      <c r="K2577" s="5">
        <v>1</v>
      </c>
      <c r="L2577" s="80">
        <v>20</v>
      </c>
      <c r="M2577" s="8">
        <f t="shared" si="80"/>
        <v>4</v>
      </c>
      <c r="N2577" s="80">
        <v>50</v>
      </c>
      <c r="O2577" s="11">
        <f t="shared" si="81"/>
        <v>74</v>
      </c>
    </row>
    <row r="2578" spans="1:15" x14ac:dyDescent="0.35">
      <c r="A2578" s="2" t="s">
        <v>390</v>
      </c>
      <c r="B2578" s="2" t="s">
        <v>520</v>
      </c>
      <c r="C2578" s="1">
        <v>5475</v>
      </c>
      <c r="D2578" s="1" t="s">
        <v>1864</v>
      </c>
      <c r="E2578" s="4">
        <v>205475000332</v>
      </c>
      <c r="F2578" s="2" t="s">
        <v>1875</v>
      </c>
      <c r="G2578" s="4">
        <v>205475000316</v>
      </c>
      <c r="H2578" s="2" t="s">
        <v>1882</v>
      </c>
      <c r="I2578" s="2" t="s">
        <v>1883</v>
      </c>
      <c r="J2578" s="5" t="s">
        <v>535</v>
      </c>
      <c r="K2578" s="5">
        <v>1</v>
      </c>
      <c r="L2578" s="80">
        <v>20</v>
      </c>
      <c r="M2578" s="8">
        <f t="shared" si="80"/>
        <v>4</v>
      </c>
      <c r="N2578" s="80">
        <v>50</v>
      </c>
      <c r="O2578" s="11">
        <f t="shared" si="81"/>
        <v>74</v>
      </c>
    </row>
    <row r="2579" spans="1:15" x14ac:dyDescent="0.35">
      <c r="A2579" s="2" t="s">
        <v>390</v>
      </c>
      <c r="B2579" s="2" t="s">
        <v>520</v>
      </c>
      <c r="C2579" s="1">
        <v>5475</v>
      </c>
      <c r="D2579" s="1" t="s">
        <v>1864</v>
      </c>
      <c r="E2579" s="4">
        <v>205475000332</v>
      </c>
      <c r="F2579" s="2" t="s">
        <v>1875</v>
      </c>
      <c r="G2579" s="4">
        <v>205475000332</v>
      </c>
      <c r="H2579" s="2" t="s">
        <v>1875</v>
      </c>
      <c r="I2579" s="2" t="s">
        <v>1884</v>
      </c>
      <c r="J2579" s="5" t="s">
        <v>535</v>
      </c>
      <c r="K2579" s="5">
        <v>1</v>
      </c>
      <c r="L2579" s="80">
        <v>20</v>
      </c>
      <c r="M2579" s="8">
        <f t="shared" si="80"/>
        <v>4</v>
      </c>
      <c r="N2579" s="80">
        <v>50</v>
      </c>
      <c r="O2579" s="11">
        <f t="shared" si="81"/>
        <v>74</v>
      </c>
    </row>
    <row r="2580" spans="1:15" x14ac:dyDescent="0.35">
      <c r="A2580" s="2" t="s">
        <v>390</v>
      </c>
      <c r="B2580" s="2" t="s">
        <v>520</v>
      </c>
      <c r="C2580" s="1">
        <v>5475</v>
      </c>
      <c r="D2580" s="1" t="s">
        <v>1864</v>
      </c>
      <c r="E2580" s="4">
        <v>105475000125</v>
      </c>
      <c r="F2580" s="2" t="s">
        <v>1865</v>
      </c>
      <c r="G2580" s="4">
        <v>205475000430</v>
      </c>
      <c r="H2580" s="2" t="s">
        <v>1885</v>
      </c>
      <c r="I2580" s="2" t="s">
        <v>1886</v>
      </c>
      <c r="J2580" s="5" t="s">
        <v>535</v>
      </c>
      <c r="K2580" s="5">
        <v>1</v>
      </c>
      <c r="L2580" s="80">
        <v>20</v>
      </c>
      <c r="M2580" s="8">
        <f t="shared" si="80"/>
        <v>4</v>
      </c>
      <c r="N2580" s="80">
        <v>50</v>
      </c>
      <c r="O2580" s="11">
        <f t="shared" si="81"/>
        <v>74</v>
      </c>
    </row>
    <row r="2581" spans="1:15" x14ac:dyDescent="0.35">
      <c r="A2581" s="2" t="s">
        <v>390</v>
      </c>
      <c r="B2581" s="2" t="s">
        <v>520</v>
      </c>
      <c r="C2581" s="1">
        <v>5475</v>
      </c>
      <c r="D2581" s="1" t="s">
        <v>1864</v>
      </c>
      <c r="E2581" s="4">
        <v>105475000125</v>
      </c>
      <c r="F2581" s="2" t="s">
        <v>1865</v>
      </c>
      <c r="G2581" s="4">
        <v>205475000448</v>
      </c>
      <c r="H2581" s="2" t="s">
        <v>1887</v>
      </c>
      <c r="I2581" s="2" t="s">
        <v>1888</v>
      </c>
      <c r="J2581" s="5" t="s">
        <v>535</v>
      </c>
      <c r="K2581" s="5">
        <v>1</v>
      </c>
      <c r="L2581" s="80">
        <v>20</v>
      </c>
      <c r="M2581" s="8">
        <f t="shared" si="80"/>
        <v>4</v>
      </c>
      <c r="N2581" s="80">
        <v>50</v>
      </c>
      <c r="O2581" s="11">
        <f t="shared" si="81"/>
        <v>74</v>
      </c>
    </row>
    <row r="2582" spans="1:15" x14ac:dyDescent="0.35">
      <c r="A2582" s="2" t="s">
        <v>390</v>
      </c>
      <c r="B2582" s="2" t="s">
        <v>520</v>
      </c>
      <c r="C2582" s="1">
        <v>5475</v>
      </c>
      <c r="D2582" s="1" t="s">
        <v>1864</v>
      </c>
      <c r="E2582" s="4">
        <v>105475000125</v>
      </c>
      <c r="F2582" s="2" t="s">
        <v>1865</v>
      </c>
      <c r="G2582" s="4">
        <v>205475000456</v>
      </c>
      <c r="H2582" s="2" t="s">
        <v>1889</v>
      </c>
      <c r="I2582" s="2" t="s">
        <v>1890</v>
      </c>
      <c r="J2582" s="5" t="s">
        <v>535</v>
      </c>
      <c r="K2582" s="5">
        <v>1</v>
      </c>
      <c r="L2582" s="80">
        <v>20</v>
      </c>
      <c r="M2582" s="8">
        <f t="shared" si="80"/>
        <v>4</v>
      </c>
      <c r="N2582" s="80">
        <v>50</v>
      </c>
      <c r="O2582" s="11">
        <f t="shared" si="81"/>
        <v>74</v>
      </c>
    </row>
    <row r="2583" spans="1:15" x14ac:dyDescent="0.35">
      <c r="A2583" s="2" t="s">
        <v>390</v>
      </c>
      <c r="B2583" s="2" t="s">
        <v>520</v>
      </c>
      <c r="C2583" s="1">
        <v>5475</v>
      </c>
      <c r="D2583" s="1" t="s">
        <v>1864</v>
      </c>
      <c r="E2583" s="4">
        <v>205475000332</v>
      </c>
      <c r="F2583" s="2" t="s">
        <v>1875</v>
      </c>
      <c r="G2583" s="4">
        <v>205475000481</v>
      </c>
      <c r="H2583" s="2" t="s">
        <v>1891</v>
      </c>
      <c r="I2583" s="2" t="s">
        <v>1892</v>
      </c>
      <c r="J2583" s="5" t="s">
        <v>535</v>
      </c>
      <c r="K2583" s="5">
        <v>1</v>
      </c>
      <c r="L2583" s="80">
        <v>20</v>
      </c>
      <c r="M2583" s="8">
        <f t="shared" si="80"/>
        <v>4</v>
      </c>
      <c r="N2583" s="80">
        <v>50</v>
      </c>
      <c r="O2583" s="11">
        <f t="shared" si="81"/>
        <v>74</v>
      </c>
    </row>
    <row r="2584" spans="1:15" x14ac:dyDescent="0.35">
      <c r="A2584" s="2" t="s">
        <v>390</v>
      </c>
      <c r="B2584" s="2" t="s">
        <v>520</v>
      </c>
      <c r="C2584" s="1">
        <v>5475</v>
      </c>
      <c r="D2584" s="1" t="s">
        <v>1864</v>
      </c>
      <c r="E2584" s="4">
        <v>205475000499</v>
      </c>
      <c r="F2584" s="2" t="s">
        <v>1893</v>
      </c>
      <c r="G2584" s="4">
        <v>205475000499</v>
      </c>
      <c r="H2584" s="2" t="s">
        <v>1893</v>
      </c>
      <c r="I2584" s="2" t="s">
        <v>1894</v>
      </c>
      <c r="J2584" s="5" t="s">
        <v>535</v>
      </c>
      <c r="K2584" s="5">
        <v>1</v>
      </c>
      <c r="L2584" s="80">
        <v>20</v>
      </c>
      <c r="M2584" s="8">
        <f t="shared" si="80"/>
        <v>4</v>
      </c>
      <c r="N2584" s="80">
        <v>50</v>
      </c>
      <c r="O2584" s="11">
        <f t="shared" si="81"/>
        <v>74</v>
      </c>
    </row>
    <row r="2585" spans="1:15" x14ac:dyDescent="0.35">
      <c r="A2585" s="2" t="s">
        <v>390</v>
      </c>
      <c r="B2585" s="2" t="s">
        <v>520</v>
      </c>
      <c r="C2585" s="1">
        <v>5475</v>
      </c>
      <c r="D2585" s="1" t="s">
        <v>1864</v>
      </c>
      <c r="E2585" s="4">
        <v>105475000125</v>
      </c>
      <c r="F2585" s="2" t="s">
        <v>1865</v>
      </c>
      <c r="G2585" s="4">
        <v>205475000529</v>
      </c>
      <c r="H2585" s="2" t="s">
        <v>1895</v>
      </c>
      <c r="I2585" s="2" t="s">
        <v>1896</v>
      </c>
      <c r="J2585" s="5" t="s">
        <v>535</v>
      </c>
      <c r="K2585" s="5">
        <v>1</v>
      </c>
      <c r="L2585" s="80">
        <v>20</v>
      </c>
      <c r="M2585" s="8">
        <f t="shared" si="80"/>
        <v>4</v>
      </c>
      <c r="N2585" s="80">
        <v>50</v>
      </c>
      <c r="O2585" s="11">
        <f t="shared" si="81"/>
        <v>74</v>
      </c>
    </row>
    <row r="2586" spans="1:15" x14ac:dyDescent="0.35">
      <c r="A2586" s="2" t="s">
        <v>390</v>
      </c>
      <c r="B2586" s="2" t="s">
        <v>520</v>
      </c>
      <c r="C2586" s="1">
        <v>5475</v>
      </c>
      <c r="D2586" s="1" t="s">
        <v>1864</v>
      </c>
      <c r="E2586" s="4">
        <v>205475000332</v>
      </c>
      <c r="F2586" s="2" t="s">
        <v>1875</v>
      </c>
      <c r="G2586" s="4">
        <v>205475000545</v>
      </c>
      <c r="H2586" s="2" t="s">
        <v>1897</v>
      </c>
      <c r="I2586" s="2" t="s">
        <v>1898</v>
      </c>
      <c r="J2586" s="5" t="s">
        <v>535</v>
      </c>
      <c r="K2586" s="5">
        <v>1</v>
      </c>
      <c r="L2586" s="80">
        <v>20</v>
      </c>
      <c r="M2586" s="8">
        <f t="shared" si="80"/>
        <v>4</v>
      </c>
      <c r="N2586" s="80">
        <v>50</v>
      </c>
      <c r="O2586" s="11">
        <f t="shared" si="81"/>
        <v>74</v>
      </c>
    </row>
    <row r="2587" spans="1:15" x14ac:dyDescent="0.35">
      <c r="A2587" s="2" t="s">
        <v>390</v>
      </c>
      <c r="B2587" s="2" t="s">
        <v>520</v>
      </c>
      <c r="C2587" s="1">
        <v>5475</v>
      </c>
      <c r="D2587" s="1" t="s">
        <v>1864</v>
      </c>
      <c r="E2587" s="4">
        <v>205475000332</v>
      </c>
      <c r="F2587" s="2" t="s">
        <v>1875</v>
      </c>
      <c r="G2587" s="4">
        <v>205475000553</v>
      </c>
      <c r="H2587" s="2" t="s">
        <v>1899</v>
      </c>
      <c r="I2587" s="2" t="s">
        <v>1900</v>
      </c>
      <c r="J2587" s="5" t="s">
        <v>535</v>
      </c>
      <c r="K2587" s="5">
        <v>1</v>
      </c>
      <c r="L2587" s="80">
        <v>20</v>
      </c>
      <c r="M2587" s="8">
        <f t="shared" si="80"/>
        <v>4</v>
      </c>
      <c r="N2587" s="80">
        <v>50</v>
      </c>
      <c r="O2587" s="11">
        <f t="shared" si="81"/>
        <v>74</v>
      </c>
    </row>
    <row r="2588" spans="1:15" x14ac:dyDescent="0.35">
      <c r="A2588" s="2" t="s">
        <v>390</v>
      </c>
      <c r="B2588" s="2" t="s">
        <v>520</v>
      </c>
      <c r="C2588" s="1">
        <v>5475</v>
      </c>
      <c r="D2588" s="1" t="s">
        <v>1864</v>
      </c>
      <c r="E2588" s="4">
        <v>105475000125</v>
      </c>
      <c r="F2588" s="2" t="s">
        <v>1865</v>
      </c>
      <c r="G2588" s="4">
        <v>205475800002</v>
      </c>
      <c r="H2588" s="2" t="s">
        <v>1901</v>
      </c>
      <c r="I2588" s="2" t="s">
        <v>1902</v>
      </c>
      <c r="J2588" s="5" t="s">
        <v>535</v>
      </c>
      <c r="K2588" s="5">
        <v>1</v>
      </c>
      <c r="L2588" s="80">
        <v>20</v>
      </c>
      <c r="M2588" s="8">
        <f t="shared" si="80"/>
        <v>4</v>
      </c>
      <c r="N2588" s="80">
        <v>50</v>
      </c>
      <c r="O2588" s="11">
        <f t="shared" si="81"/>
        <v>74</v>
      </c>
    </row>
    <row r="2589" spans="1:15" x14ac:dyDescent="0.35">
      <c r="A2589" s="2" t="s">
        <v>390</v>
      </c>
      <c r="B2589" s="2" t="s">
        <v>520</v>
      </c>
      <c r="C2589" s="1">
        <v>5475</v>
      </c>
      <c r="D2589" s="1" t="s">
        <v>1864</v>
      </c>
      <c r="E2589" s="4">
        <v>105475000125</v>
      </c>
      <c r="F2589" s="2" t="s">
        <v>1865</v>
      </c>
      <c r="G2589" s="4">
        <v>205475800011</v>
      </c>
      <c r="H2589" s="2" t="s">
        <v>1903</v>
      </c>
      <c r="I2589" s="2" t="s">
        <v>1904</v>
      </c>
      <c r="J2589" s="5" t="s">
        <v>535</v>
      </c>
      <c r="K2589" s="5">
        <v>1</v>
      </c>
      <c r="L2589" s="80">
        <v>20</v>
      </c>
      <c r="M2589" s="8">
        <f t="shared" si="80"/>
        <v>4</v>
      </c>
      <c r="N2589" s="80">
        <v>50</v>
      </c>
      <c r="O2589" s="11">
        <f t="shared" si="81"/>
        <v>74</v>
      </c>
    </row>
    <row r="2590" spans="1:15" x14ac:dyDescent="0.35">
      <c r="A2590" s="2" t="s">
        <v>390</v>
      </c>
      <c r="B2590" s="2" t="s">
        <v>520</v>
      </c>
      <c r="C2590" s="1">
        <v>5495</v>
      </c>
      <c r="D2590" s="1" t="s">
        <v>1905</v>
      </c>
      <c r="E2590" s="4">
        <v>205495000096</v>
      </c>
      <c r="F2590" s="2" t="s">
        <v>1906</v>
      </c>
      <c r="G2590" s="4">
        <v>205495000096</v>
      </c>
      <c r="H2590" s="2" t="s">
        <v>1906</v>
      </c>
      <c r="I2590" s="2" t="s">
        <v>1907</v>
      </c>
      <c r="J2590" s="5" t="s">
        <v>535</v>
      </c>
      <c r="K2590" s="5">
        <v>1</v>
      </c>
      <c r="L2590" s="80">
        <v>20</v>
      </c>
      <c r="M2590" s="8">
        <f t="shared" si="80"/>
        <v>4</v>
      </c>
      <c r="N2590" s="80">
        <v>50</v>
      </c>
      <c r="O2590" s="11">
        <f t="shared" si="81"/>
        <v>74</v>
      </c>
    </row>
    <row r="2591" spans="1:15" x14ac:dyDescent="0.35">
      <c r="A2591" s="2" t="s">
        <v>390</v>
      </c>
      <c r="B2591" s="2" t="s">
        <v>520</v>
      </c>
      <c r="C2591" s="1">
        <v>5495</v>
      </c>
      <c r="D2591" s="1" t="s">
        <v>1905</v>
      </c>
      <c r="E2591" s="4">
        <v>205495000096</v>
      </c>
      <c r="F2591" s="2" t="s">
        <v>1906</v>
      </c>
      <c r="G2591" s="4">
        <v>205495000100</v>
      </c>
      <c r="H2591" s="2" t="s">
        <v>1908</v>
      </c>
      <c r="I2591" s="2" t="s">
        <v>1909</v>
      </c>
      <c r="J2591" s="5" t="s">
        <v>535</v>
      </c>
      <c r="K2591" s="5">
        <v>1</v>
      </c>
      <c r="L2591" s="80">
        <v>20</v>
      </c>
      <c r="M2591" s="8">
        <f t="shared" si="80"/>
        <v>4</v>
      </c>
      <c r="N2591" s="80">
        <v>50</v>
      </c>
      <c r="O2591" s="11">
        <f t="shared" si="81"/>
        <v>74</v>
      </c>
    </row>
    <row r="2592" spans="1:15" x14ac:dyDescent="0.35">
      <c r="A2592" s="2" t="s">
        <v>390</v>
      </c>
      <c r="B2592" s="2" t="s">
        <v>520</v>
      </c>
      <c r="C2592" s="1">
        <v>5495</v>
      </c>
      <c r="D2592" s="1" t="s">
        <v>1905</v>
      </c>
      <c r="E2592" s="4">
        <v>205495000151</v>
      </c>
      <c r="F2592" s="2" t="s">
        <v>1910</v>
      </c>
      <c r="G2592" s="4">
        <v>205495000258</v>
      </c>
      <c r="H2592" s="2" t="s">
        <v>1911</v>
      </c>
      <c r="I2592" s="2" t="s">
        <v>1912</v>
      </c>
      <c r="J2592" s="5" t="s">
        <v>535</v>
      </c>
      <c r="K2592" s="5">
        <v>1</v>
      </c>
      <c r="L2592" s="80">
        <v>20</v>
      </c>
      <c r="M2592" s="8">
        <f t="shared" si="80"/>
        <v>4</v>
      </c>
      <c r="N2592" s="80">
        <v>50</v>
      </c>
      <c r="O2592" s="11">
        <f t="shared" si="81"/>
        <v>74</v>
      </c>
    </row>
    <row r="2593" spans="1:15" x14ac:dyDescent="0.35">
      <c r="A2593" s="2" t="s">
        <v>390</v>
      </c>
      <c r="B2593" s="2" t="s">
        <v>520</v>
      </c>
      <c r="C2593" s="1">
        <v>5495</v>
      </c>
      <c r="D2593" s="1" t="s">
        <v>1905</v>
      </c>
      <c r="E2593" s="4">
        <v>205495000096</v>
      </c>
      <c r="F2593" s="2" t="s">
        <v>1906</v>
      </c>
      <c r="G2593" s="4">
        <v>205495000266</v>
      </c>
      <c r="H2593" s="2" t="s">
        <v>1913</v>
      </c>
      <c r="I2593" s="2" t="s">
        <v>1914</v>
      </c>
      <c r="J2593" s="5" t="s">
        <v>535</v>
      </c>
      <c r="K2593" s="5">
        <v>1</v>
      </c>
      <c r="L2593" s="80">
        <v>20</v>
      </c>
      <c r="M2593" s="8">
        <f t="shared" si="80"/>
        <v>4</v>
      </c>
      <c r="N2593" s="80">
        <v>50</v>
      </c>
      <c r="O2593" s="11">
        <f t="shared" si="81"/>
        <v>74</v>
      </c>
    </row>
    <row r="2594" spans="1:15" x14ac:dyDescent="0.35">
      <c r="A2594" s="2" t="s">
        <v>390</v>
      </c>
      <c r="B2594" s="2" t="s">
        <v>520</v>
      </c>
      <c r="C2594" s="1">
        <v>5495</v>
      </c>
      <c r="D2594" s="1" t="s">
        <v>1905</v>
      </c>
      <c r="E2594" s="4">
        <v>205495000096</v>
      </c>
      <c r="F2594" s="2" t="s">
        <v>1906</v>
      </c>
      <c r="G2594" s="4">
        <v>205495000371</v>
      </c>
      <c r="H2594" s="2" t="s">
        <v>1915</v>
      </c>
      <c r="I2594" s="2" t="s">
        <v>1916</v>
      </c>
      <c r="J2594" s="5" t="s">
        <v>535</v>
      </c>
      <c r="K2594" s="5">
        <v>1</v>
      </c>
      <c r="L2594" s="80">
        <v>20</v>
      </c>
      <c r="M2594" s="8">
        <f t="shared" si="80"/>
        <v>4</v>
      </c>
      <c r="N2594" s="80">
        <v>50</v>
      </c>
      <c r="O2594" s="11">
        <f t="shared" si="81"/>
        <v>74</v>
      </c>
    </row>
    <row r="2595" spans="1:15" x14ac:dyDescent="0.35">
      <c r="A2595" s="2" t="s">
        <v>390</v>
      </c>
      <c r="B2595" s="2" t="s">
        <v>520</v>
      </c>
      <c r="C2595" s="1">
        <v>5495</v>
      </c>
      <c r="D2595" s="1" t="s">
        <v>1905</v>
      </c>
      <c r="E2595" s="4">
        <v>205495000096</v>
      </c>
      <c r="F2595" s="2" t="s">
        <v>1906</v>
      </c>
      <c r="G2595" s="4">
        <v>205495000401</v>
      </c>
      <c r="H2595" s="2" t="s">
        <v>1917</v>
      </c>
      <c r="I2595" s="2" t="s">
        <v>1918</v>
      </c>
      <c r="J2595" s="5" t="s">
        <v>535</v>
      </c>
      <c r="K2595" s="5">
        <v>1</v>
      </c>
      <c r="L2595" s="80">
        <v>20</v>
      </c>
      <c r="M2595" s="8">
        <f t="shared" si="80"/>
        <v>4</v>
      </c>
      <c r="N2595" s="80">
        <v>50</v>
      </c>
      <c r="O2595" s="11">
        <f t="shared" si="81"/>
        <v>74</v>
      </c>
    </row>
    <row r="2596" spans="1:15" x14ac:dyDescent="0.35">
      <c r="A2596" s="2" t="s">
        <v>390</v>
      </c>
      <c r="B2596" s="2" t="s">
        <v>520</v>
      </c>
      <c r="C2596" s="1">
        <v>5495</v>
      </c>
      <c r="D2596" s="1" t="s">
        <v>1905</v>
      </c>
      <c r="E2596" s="4">
        <v>205495000096</v>
      </c>
      <c r="F2596" s="2" t="s">
        <v>1906</v>
      </c>
      <c r="G2596" s="4">
        <v>205495000428</v>
      </c>
      <c r="H2596" s="2" t="s">
        <v>1919</v>
      </c>
      <c r="I2596" s="2" t="s">
        <v>1243</v>
      </c>
      <c r="J2596" s="5" t="s">
        <v>535</v>
      </c>
      <c r="K2596" s="5">
        <v>1</v>
      </c>
      <c r="L2596" s="80">
        <v>20</v>
      </c>
      <c r="M2596" s="8">
        <f t="shared" si="80"/>
        <v>4</v>
      </c>
      <c r="N2596" s="80">
        <v>50</v>
      </c>
      <c r="O2596" s="11">
        <f t="shared" si="81"/>
        <v>74</v>
      </c>
    </row>
    <row r="2597" spans="1:15" x14ac:dyDescent="0.35">
      <c r="A2597" s="2" t="s">
        <v>390</v>
      </c>
      <c r="B2597" s="2" t="s">
        <v>520</v>
      </c>
      <c r="C2597" s="1">
        <v>5495</v>
      </c>
      <c r="D2597" s="1" t="s">
        <v>1905</v>
      </c>
      <c r="E2597" s="4">
        <v>205495000053</v>
      </c>
      <c r="F2597" s="2" t="s">
        <v>1920</v>
      </c>
      <c r="G2597" s="4">
        <v>205495000461</v>
      </c>
      <c r="H2597" s="2" t="s">
        <v>1921</v>
      </c>
      <c r="I2597" s="2" t="s">
        <v>1922</v>
      </c>
      <c r="J2597" s="5" t="s">
        <v>535</v>
      </c>
      <c r="K2597" s="5">
        <v>1</v>
      </c>
      <c r="L2597" s="80">
        <v>20</v>
      </c>
      <c r="M2597" s="8">
        <f t="shared" si="80"/>
        <v>4</v>
      </c>
      <c r="N2597" s="80">
        <v>50</v>
      </c>
      <c r="O2597" s="11">
        <f t="shared" si="81"/>
        <v>74</v>
      </c>
    </row>
    <row r="2598" spans="1:15" x14ac:dyDescent="0.35">
      <c r="A2598" s="2" t="s">
        <v>390</v>
      </c>
      <c r="B2598" s="2" t="s">
        <v>520</v>
      </c>
      <c r="C2598" s="1">
        <v>5495</v>
      </c>
      <c r="D2598" s="1" t="s">
        <v>1905</v>
      </c>
      <c r="E2598" s="4">
        <v>205495000053</v>
      </c>
      <c r="F2598" s="2" t="s">
        <v>1920</v>
      </c>
      <c r="G2598" s="4">
        <v>205495000479</v>
      </c>
      <c r="H2598" s="2" t="s">
        <v>1923</v>
      </c>
      <c r="I2598" s="2" t="s">
        <v>1924</v>
      </c>
      <c r="J2598" s="5" t="s">
        <v>535</v>
      </c>
      <c r="K2598" s="5">
        <v>1</v>
      </c>
      <c r="L2598" s="80">
        <v>20</v>
      </c>
      <c r="M2598" s="8">
        <f t="shared" si="80"/>
        <v>4</v>
      </c>
      <c r="N2598" s="80">
        <v>50</v>
      </c>
      <c r="O2598" s="11">
        <f t="shared" si="81"/>
        <v>74</v>
      </c>
    </row>
    <row r="2599" spans="1:15" x14ac:dyDescent="0.35">
      <c r="A2599" s="2" t="s">
        <v>390</v>
      </c>
      <c r="B2599" s="2" t="s">
        <v>520</v>
      </c>
      <c r="C2599" s="1">
        <v>5495</v>
      </c>
      <c r="D2599" s="1" t="s">
        <v>1905</v>
      </c>
      <c r="E2599" s="4">
        <v>205495000096</v>
      </c>
      <c r="F2599" s="2" t="s">
        <v>1906</v>
      </c>
      <c r="G2599" s="4">
        <v>205495000509</v>
      </c>
      <c r="H2599" s="2" t="s">
        <v>1925</v>
      </c>
      <c r="I2599" s="2" t="s">
        <v>1926</v>
      </c>
      <c r="J2599" s="5" t="s">
        <v>535</v>
      </c>
      <c r="K2599" s="5">
        <v>1</v>
      </c>
      <c r="L2599" s="80">
        <v>20</v>
      </c>
      <c r="M2599" s="8">
        <f t="shared" si="80"/>
        <v>4</v>
      </c>
      <c r="N2599" s="80">
        <v>50</v>
      </c>
      <c r="O2599" s="11">
        <f t="shared" si="81"/>
        <v>74</v>
      </c>
    </row>
    <row r="2600" spans="1:15" x14ac:dyDescent="0.35">
      <c r="A2600" s="2" t="s">
        <v>390</v>
      </c>
      <c r="B2600" s="2" t="s">
        <v>520</v>
      </c>
      <c r="C2600" s="1">
        <v>5495</v>
      </c>
      <c r="D2600" s="1" t="s">
        <v>1905</v>
      </c>
      <c r="E2600" s="4">
        <v>205495000151</v>
      </c>
      <c r="F2600" s="2" t="s">
        <v>1910</v>
      </c>
      <c r="G2600" s="4">
        <v>205495000525</v>
      </c>
      <c r="H2600" s="2" t="s">
        <v>1927</v>
      </c>
      <c r="I2600" s="2" t="s">
        <v>1928</v>
      </c>
      <c r="J2600" s="5" t="s">
        <v>535</v>
      </c>
      <c r="K2600" s="5">
        <v>1</v>
      </c>
      <c r="L2600" s="80">
        <v>20</v>
      </c>
      <c r="M2600" s="8">
        <f t="shared" si="80"/>
        <v>4</v>
      </c>
      <c r="N2600" s="80">
        <v>50</v>
      </c>
      <c r="O2600" s="11">
        <f t="shared" si="81"/>
        <v>74</v>
      </c>
    </row>
    <row r="2601" spans="1:15" x14ac:dyDescent="0.35">
      <c r="A2601" s="2" t="s">
        <v>390</v>
      </c>
      <c r="B2601" s="2" t="s">
        <v>520</v>
      </c>
      <c r="C2601" s="1">
        <v>5495</v>
      </c>
      <c r="D2601" s="1" t="s">
        <v>1905</v>
      </c>
      <c r="E2601" s="4">
        <v>205495000053</v>
      </c>
      <c r="F2601" s="2" t="s">
        <v>1920</v>
      </c>
      <c r="G2601" s="4">
        <v>205495000533</v>
      </c>
      <c r="H2601" s="2" t="s">
        <v>1929</v>
      </c>
      <c r="I2601" s="2" t="s">
        <v>1930</v>
      </c>
      <c r="J2601" s="5" t="s">
        <v>535</v>
      </c>
      <c r="K2601" s="5">
        <v>1</v>
      </c>
      <c r="L2601" s="80">
        <v>20</v>
      </c>
      <c r="M2601" s="8">
        <f t="shared" si="80"/>
        <v>4</v>
      </c>
      <c r="N2601" s="80">
        <v>50</v>
      </c>
      <c r="O2601" s="11">
        <f t="shared" si="81"/>
        <v>74</v>
      </c>
    </row>
    <row r="2602" spans="1:15" x14ac:dyDescent="0.35">
      <c r="A2602" s="2" t="s">
        <v>390</v>
      </c>
      <c r="B2602" s="2" t="s">
        <v>520</v>
      </c>
      <c r="C2602" s="1">
        <v>5495</v>
      </c>
      <c r="D2602" s="1" t="s">
        <v>1905</v>
      </c>
      <c r="E2602" s="4">
        <v>205495000151</v>
      </c>
      <c r="F2602" s="2" t="s">
        <v>1910</v>
      </c>
      <c r="G2602" s="4">
        <v>205495000550</v>
      </c>
      <c r="H2602" s="2" t="s">
        <v>1931</v>
      </c>
      <c r="I2602" s="2" t="s">
        <v>1932</v>
      </c>
      <c r="J2602" s="5" t="s">
        <v>535</v>
      </c>
      <c r="K2602" s="5">
        <v>1</v>
      </c>
      <c r="L2602" s="80">
        <v>20</v>
      </c>
      <c r="M2602" s="8">
        <f t="shared" si="80"/>
        <v>4</v>
      </c>
      <c r="N2602" s="80">
        <v>50</v>
      </c>
      <c r="O2602" s="11">
        <f t="shared" si="81"/>
        <v>74</v>
      </c>
    </row>
    <row r="2603" spans="1:15" x14ac:dyDescent="0.35">
      <c r="A2603" s="2" t="s">
        <v>390</v>
      </c>
      <c r="B2603" s="2" t="s">
        <v>520</v>
      </c>
      <c r="C2603" s="1">
        <v>5495</v>
      </c>
      <c r="D2603" s="1" t="s">
        <v>1905</v>
      </c>
      <c r="E2603" s="4">
        <v>205495000096</v>
      </c>
      <c r="F2603" s="2" t="s">
        <v>1906</v>
      </c>
      <c r="G2603" s="4">
        <v>205495000568</v>
      </c>
      <c r="H2603" s="2" t="s">
        <v>1933</v>
      </c>
      <c r="I2603" s="2" t="s">
        <v>1934</v>
      </c>
      <c r="J2603" s="5" t="s">
        <v>535</v>
      </c>
      <c r="K2603" s="5">
        <v>1</v>
      </c>
      <c r="L2603" s="80">
        <v>20</v>
      </c>
      <c r="M2603" s="8">
        <f t="shared" si="80"/>
        <v>4</v>
      </c>
      <c r="N2603" s="80">
        <v>50</v>
      </c>
      <c r="O2603" s="11">
        <f t="shared" si="81"/>
        <v>74</v>
      </c>
    </row>
    <row r="2604" spans="1:15" x14ac:dyDescent="0.35">
      <c r="A2604" s="2" t="s">
        <v>390</v>
      </c>
      <c r="B2604" s="2" t="s">
        <v>520</v>
      </c>
      <c r="C2604" s="1">
        <v>5495</v>
      </c>
      <c r="D2604" s="1" t="s">
        <v>1905</v>
      </c>
      <c r="E2604" s="4">
        <v>205495000096</v>
      </c>
      <c r="F2604" s="2" t="s">
        <v>1906</v>
      </c>
      <c r="G2604" s="4">
        <v>205495000576</v>
      </c>
      <c r="H2604" s="2" t="s">
        <v>1935</v>
      </c>
      <c r="I2604" s="2" t="s">
        <v>1936</v>
      </c>
      <c r="J2604" s="5" t="s">
        <v>535</v>
      </c>
      <c r="K2604" s="5">
        <v>1</v>
      </c>
      <c r="L2604" s="80">
        <v>20</v>
      </c>
      <c r="M2604" s="8">
        <f t="shared" si="80"/>
        <v>4</v>
      </c>
      <c r="N2604" s="80">
        <v>50</v>
      </c>
      <c r="O2604" s="11">
        <f t="shared" si="81"/>
        <v>74</v>
      </c>
    </row>
    <row r="2605" spans="1:15" x14ac:dyDescent="0.35">
      <c r="A2605" s="2" t="s">
        <v>390</v>
      </c>
      <c r="B2605" s="2" t="s">
        <v>520</v>
      </c>
      <c r="C2605" s="1">
        <v>5495</v>
      </c>
      <c r="D2605" s="1" t="s">
        <v>1905</v>
      </c>
      <c r="E2605" s="4">
        <v>205495000916</v>
      </c>
      <c r="F2605" s="2" t="s">
        <v>1937</v>
      </c>
      <c r="G2605" s="4">
        <v>205495000665</v>
      </c>
      <c r="H2605" s="2" t="s">
        <v>1938</v>
      </c>
      <c r="I2605" s="2" t="s">
        <v>1939</v>
      </c>
      <c r="J2605" s="5" t="s">
        <v>535</v>
      </c>
      <c r="K2605" s="5">
        <v>1</v>
      </c>
      <c r="L2605" s="80">
        <v>20</v>
      </c>
      <c r="M2605" s="8">
        <f t="shared" si="80"/>
        <v>4</v>
      </c>
      <c r="N2605" s="80">
        <v>50</v>
      </c>
      <c r="O2605" s="11">
        <f t="shared" si="81"/>
        <v>74</v>
      </c>
    </row>
    <row r="2606" spans="1:15" x14ac:dyDescent="0.35">
      <c r="A2606" s="2" t="s">
        <v>390</v>
      </c>
      <c r="B2606" s="2" t="s">
        <v>520</v>
      </c>
      <c r="C2606" s="1">
        <v>5495</v>
      </c>
      <c r="D2606" s="1" t="s">
        <v>1905</v>
      </c>
      <c r="E2606" s="4">
        <v>205495000096</v>
      </c>
      <c r="F2606" s="2" t="s">
        <v>1906</v>
      </c>
      <c r="G2606" s="4">
        <v>205495000673</v>
      </c>
      <c r="H2606" s="2" t="s">
        <v>1940</v>
      </c>
      <c r="I2606" s="2" t="s">
        <v>1941</v>
      </c>
      <c r="J2606" s="5" t="s">
        <v>535</v>
      </c>
      <c r="K2606" s="5">
        <v>1</v>
      </c>
      <c r="L2606" s="80">
        <v>20</v>
      </c>
      <c r="M2606" s="8">
        <f t="shared" si="80"/>
        <v>4</v>
      </c>
      <c r="N2606" s="80">
        <v>50</v>
      </c>
      <c r="O2606" s="11">
        <f t="shared" si="81"/>
        <v>74</v>
      </c>
    </row>
    <row r="2607" spans="1:15" x14ac:dyDescent="0.35">
      <c r="A2607" s="2" t="s">
        <v>390</v>
      </c>
      <c r="B2607" s="2" t="s">
        <v>520</v>
      </c>
      <c r="C2607" s="1">
        <v>5495</v>
      </c>
      <c r="D2607" s="1" t="s">
        <v>1905</v>
      </c>
      <c r="E2607" s="4">
        <v>205495000096</v>
      </c>
      <c r="F2607" s="2" t="s">
        <v>1906</v>
      </c>
      <c r="G2607" s="4">
        <v>205495000703</v>
      </c>
      <c r="H2607" s="2" t="s">
        <v>1942</v>
      </c>
      <c r="I2607" s="2" t="s">
        <v>1943</v>
      </c>
      <c r="J2607" s="5" t="s">
        <v>535</v>
      </c>
      <c r="K2607" s="5">
        <v>1</v>
      </c>
      <c r="L2607" s="80">
        <v>20</v>
      </c>
      <c r="M2607" s="8">
        <f t="shared" si="80"/>
        <v>4</v>
      </c>
      <c r="N2607" s="80">
        <v>50</v>
      </c>
      <c r="O2607" s="11">
        <f t="shared" si="81"/>
        <v>74</v>
      </c>
    </row>
    <row r="2608" spans="1:15" x14ac:dyDescent="0.35">
      <c r="A2608" s="2" t="s">
        <v>390</v>
      </c>
      <c r="B2608" s="2" t="s">
        <v>520</v>
      </c>
      <c r="C2608" s="1">
        <v>5495</v>
      </c>
      <c r="D2608" s="1" t="s">
        <v>1905</v>
      </c>
      <c r="E2608" s="4">
        <v>205495000096</v>
      </c>
      <c r="F2608" s="2" t="s">
        <v>1906</v>
      </c>
      <c r="G2608" s="4">
        <v>205495000711</v>
      </c>
      <c r="H2608" s="2" t="s">
        <v>1944</v>
      </c>
      <c r="I2608" s="2" t="s">
        <v>1945</v>
      </c>
      <c r="J2608" s="5" t="s">
        <v>535</v>
      </c>
      <c r="K2608" s="5">
        <v>1</v>
      </c>
      <c r="L2608" s="80">
        <v>20</v>
      </c>
      <c r="M2608" s="8">
        <f t="shared" si="80"/>
        <v>4</v>
      </c>
      <c r="N2608" s="80">
        <v>50</v>
      </c>
      <c r="O2608" s="11">
        <f t="shared" si="81"/>
        <v>74</v>
      </c>
    </row>
    <row r="2609" spans="1:15" x14ac:dyDescent="0.35">
      <c r="A2609" s="2" t="s">
        <v>390</v>
      </c>
      <c r="B2609" s="2" t="s">
        <v>520</v>
      </c>
      <c r="C2609" s="1">
        <v>5495</v>
      </c>
      <c r="D2609" s="1" t="s">
        <v>1905</v>
      </c>
      <c r="E2609" s="4">
        <v>205495000916</v>
      </c>
      <c r="F2609" s="2" t="s">
        <v>1937</v>
      </c>
      <c r="G2609" s="4">
        <v>205495000746</v>
      </c>
      <c r="H2609" s="2" t="s">
        <v>1946</v>
      </c>
      <c r="I2609" s="2" t="s">
        <v>1947</v>
      </c>
      <c r="J2609" s="5" t="s">
        <v>535</v>
      </c>
      <c r="K2609" s="5">
        <v>1</v>
      </c>
      <c r="L2609" s="80">
        <v>20</v>
      </c>
      <c r="M2609" s="8">
        <f t="shared" si="80"/>
        <v>4</v>
      </c>
      <c r="N2609" s="80">
        <v>50</v>
      </c>
      <c r="O2609" s="11">
        <f t="shared" si="81"/>
        <v>74</v>
      </c>
    </row>
    <row r="2610" spans="1:15" x14ac:dyDescent="0.35">
      <c r="A2610" s="2" t="s">
        <v>390</v>
      </c>
      <c r="B2610" s="2" t="s">
        <v>520</v>
      </c>
      <c r="C2610" s="1">
        <v>5495</v>
      </c>
      <c r="D2610" s="1" t="s">
        <v>1905</v>
      </c>
      <c r="E2610" s="4">
        <v>205495000312</v>
      </c>
      <c r="F2610" s="2" t="s">
        <v>1948</v>
      </c>
      <c r="G2610" s="4">
        <v>205495000754</v>
      </c>
      <c r="H2610" s="2" t="s">
        <v>1949</v>
      </c>
      <c r="I2610" s="2" t="s">
        <v>1950</v>
      </c>
      <c r="J2610" s="5" t="s">
        <v>535</v>
      </c>
      <c r="K2610" s="5">
        <v>1</v>
      </c>
      <c r="L2610" s="80">
        <v>20</v>
      </c>
      <c r="M2610" s="8">
        <f t="shared" si="80"/>
        <v>4</v>
      </c>
      <c r="N2610" s="80">
        <v>50</v>
      </c>
      <c r="O2610" s="11">
        <f t="shared" si="81"/>
        <v>74</v>
      </c>
    </row>
    <row r="2611" spans="1:15" x14ac:dyDescent="0.35">
      <c r="A2611" s="2" t="s">
        <v>390</v>
      </c>
      <c r="B2611" s="2" t="s">
        <v>520</v>
      </c>
      <c r="C2611" s="1">
        <v>5495</v>
      </c>
      <c r="D2611" s="1" t="s">
        <v>1905</v>
      </c>
      <c r="E2611" s="4">
        <v>205495000096</v>
      </c>
      <c r="F2611" s="2" t="s">
        <v>1906</v>
      </c>
      <c r="G2611" s="4">
        <v>205495000851</v>
      </c>
      <c r="H2611" s="2" t="s">
        <v>1951</v>
      </c>
      <c r="I2611" s="2" t="s">
        <v>1952</v>
      </c>
      <c r="J2611" s="5" t="s">
        <v>535</v>
      </c>
      <c r="K2611" s="5">
        <v>1</v>
      </c>
      <c r="L2611" s="80">
        <v>20</v>
      </c>
      <c r="M2611" s="8">
        <f t="shared" si="80"/>
        <v>4</v>
      </c>
      <c r="N2611" s="80">
        <v>50</v>
      </c>
      <c r="O2611" s="11">
        <f t="shared" si="81"/>
        <v>74</v>
      </c>
    </row>
    <row r="2612" spans="1:15" x14ac:dyDescent="0.35">
      <c r="A2612" s="2" t="s">
        <v>390</v>
      </c>
      <c r="B2612" s="2" t="s">
        <v>520</v>
      </c>
      <c r="C2612" s="1">
        <v>5495</v>
      </c>
      <c r="D2612" s="1" t="s">
        <v>1905</v>
      </c>
      <c r="E2612" s="4">
        <v>205495000916</v>
      </c>
      <c r="F2612" s="2" t="s">
        <v>1937</v>
      </c>
      <c r="G2612" s="4">
        <v>205495000878</v>
      </c>
      <c r="H2612" s="2" t="s">
        <v>1953</v>
      </c>
      <c r="I2612" s="2" t="s">
        <v>1954</v>
      </c>
      <c r="J2612" s="5" t="s">
        <v>535</v>
      </c>
      <c r="K2612" s="5">
        <v>1</v>
      </c>
      <c r="L2612" s="80">
        <v>20</v>
      </c>
      <c r="M2612" s="8">
        <f t="shared" si="80"/>
        <v>4</v>
      </c>
      <c r="N2612" s="80">
        <v>50</v>
      </c>
      <c r="O2612" s="11">
        <f t="shared" si="81"/>
        <v>74</v>
      </c>
    </row>
    <row r="2613" spans="1:15" x14ac:dyDescent="0.35">
      <c r="A2613" s="2" t="s">
        <v>390</v>
      </c>
      <c r="B2613" s="2" t="s">
        <v>520</v>
      </c>
      <c r="C2613" s="1">
        <v>5495</v>
      </c>
      <c r="D2613" s="1" t="s">
        <v>1905</v>
      </c>
      <c r="E2613" s="4">
        <v>205495000096</v>
      </c>
      <c r="F2613" s="2" t="s">
        <v>1906</v>
      </c>
      <c r="G2613" s="4">
        <v>205495000908</v>
      </c>
      <c r="H2613" s="2" t="s">
        <v>1955</v>
      </c>
      <c r="I2613" s="2" t="s">
        <v>1956</v>
      </c>
      <c r="J2613" s="5" t="s">
        <v>535</v>
      </c>
      <c r="K2613" s="5">
        <v>1</v>
      </c>
      <c r="L2613" s="80">
        <v>20</v>
      </c>
      <c r="M2613" s="8">
        <f t="shared" si="80"/>
        <v>4</v>
      </c>
      <c r="N2613" s="80">
        <v>50</v>
      </c>
      <c r="O2613" s="11">
        <f t="shared" si="81"/>
        <v>74</v>
      </c>
    </row>
    <row r="2614" spans="1:15" x14ac:dyDescent="0.35">
      <c r="A2614" s="2" t="s">
        <v>390</v>
      </c>
      <c r="B2614" s="2" t="s">
        <v>520</v>
      </c>
      <c r="C2614" s="1">
        <v>5495</v>
      </c>
      <c r="D2614" s="1" t="s">
        <v>1905</v>
      </c>
      <c r="E2614" s="4">
        <v>205495000916</v>
      </c>
      <c r="F2614" s="2" t="s">
        <v>1937</v>
      </c>
      <c r="G2614" s="4">
        <v>205495000916</v>
      </c>
      <c r="H2614" s="2" t="s">
        <v>1957</v>
      </c>
      <c r="I2614" s="2" t="s">
        <v>1958</v>
      </c>
      <c r="J2614" s="5" t="s">
        <v>535</v>
      </c>
      <c r="K2614" s="5">
        <v>1</v>
      </c>
      <c r="L2614" s="80">
        <v>20</v>
      </c>
      <c r="M2614" s="8">
        <f t="shared" si="80"/>
        <v>4</v>
      </c>
      <c r="N2614" s="80">
        <v>50</v>
      </c>
      <c r="O2614" s="11">
        <f t="shared" si="81"/>
        <v>74</v>
      </c>
    </row>
    <row r="2615" spans="1:15" x14ac:dyDescent="0.35">
      <c r="A2615" s="2" t="s">
        <v>390</v>
      </c>
      <c r="B2615" s="2" t="s">
        <v>520</v>
      </c>
      <c r="C2615" s="1">
        <v>5495</v>
      </c>
      <c r="D2615" s="1" t="s">
        <v>1905</v>
      </c>
      <c r="E2615" s="4">
        <v>205495000096</v>
      </c>
      <c r="F2615" s="2" t="s">
        <v>1906</v>
      </c>
      <c r="G2615" s="4">
        <v>205495000924</v>
      </c>
      <c r="H2615" s="2" t="s">
        <v>1959</v>
      </c>
      <c r="I2615" s="2" t="s">
        <v>1960</v>
      </c>
      <c r="J2615" s="5" t="s">
        <v>535</v>
      </c>
      <c r="K2615" s="5">
        <v>1</v>
      </c>
      <c r="L2615" s="80">
        <v>20</v>
      </c>
      <c r="M2615" s="8">
        <f t="shared" si="80"/>
        <v>4</v>
      </c>
      <c r="N2615" s="80">
        <v>50</v>
      </c>
      <c r="O2615" s="11">
        <f t="shared" si="81"/>
        <v>74</v>
      </c>
    </row>
    <row r="2616" spans="1:15" x14ac:dyDescent="0.35">
      <c r="A2616" s="2" t="s">
        <v>390</v>
      </c>
      <c r="B2616" s="2" t="s">
        <v>520</v>
      </c>
      <c r="C2616" s="1">
        <v>5495</v>
      </c>
      <c r="D2616" s="1" t="s">
        <v>1905</v>
      </c>
      <c r="E2616" s="4">
        <v>205495000312</v>
      </c>
      <c r="F2616" s="2" t="s">
        <v>1948</v>
      </c>
      <c r="G2616" s="4">
        <v>205495000941</v>
      </c>
      <c r="H2616" s="2" t="s">
        <v>1961</v>
      </c>
      <c r="I2616" s="2" t="s">
        <v>1962</v>
      </c>
      <c r="J2616" s="5" t="s">
        <v>535</v>
      </c>
      <c r="K2616" s="5">
        <v>1</v>
      </c>
      <c r="L2616" s="80">
        <v>20</v>
      </c>
      <c r="M2616" s="8">
        <f t="shared" si="80"/>
        <v>4</v>
      </c>
      <c r="N2616" s="80">
        <v>50</v>
      </c>
      <c r="O2616" s="11">
        <f t="shared" si="81"/>
        <v>74</v>
      </c>
    </row>
    <row r="2617" spans="1:15" x14ac:dyDescent="0.35">
      <c r="A2617" s="2" t="s">
        <v>390</v>
      </c>
      <c r="B2617" s="2" t="s">
        <v>520</v>
      </c>
      <c r="C2617" s="1">
        <v>5495</v>
      </c>
      <c r="D2617" s="1" t="s">
        <v>1905</v>
      </c>
      <c r="E2617" s="4">
        <v>205495000096</v>
      </c>
      <c r="F2617" s="2" t="s">
        <v>1906</v>
      </c>
      <c r="G2617" s="4">
        <v>205495000983</v>
      </c>
      <c r="H2617" s="2" t="s">
        <v>1963</v>
      </c>
      <c r="I2617" s="2" t="s">
        <v>1964</v>
      </c>
      <c r="J2617" s="5" t="s">
        <v>535</v>
      </c>
      <c r="K2617" s="5">
        <v>1</v>
      </c>
      <c r="L2617" s="80">
        <v>20</v>
      </c>
      <c r="M2617" s="8">
        <f t="shared" si="80"/>
        <v>4</v>
      </c>
      <c r="N2617" s="80">
        <v>50</v>
      </c>
      <c r="O2617" s="11">
        <f t="shared" si="81"/>
        <v>74</v>
      </c>
    </row>
    <row r="2618" spans="1:15" x14ac:dyDescent="0.35">
      <c r="A2618" s="2" t="s">
        <v>390</v>
      </c>
      <c r="B2618" s="2" t="s">
        <v>520</v>
      </c>
      <c r="C2618" s="1">
        <v>5495</v>
      </c>
      <c r="D2618" s="1" t="s">
        <v>1905</v>
      </c>
      <c r="E2618" s="4">
        <v>205495000096</v>
      </c>
      <c r="F2618" s="2" t="s">
        <v>1906</v>
      </c>
      <c r="G2618" s="4">
        <v>205495001009</v>
      </c>
      <c r="H2618" s="2" t="s">
        <v>1965</v>
      </c>
      <c r="I2618" s="2" t="s">
        <v>1966</v>
      </c>
      <c r="J2618" s="5" t="s">
        <v>535</v>
      </c>
      <c r="K2618" s="5">
        <v>1</v>
      </c>
      <c r="L2618" s="80">
        <v>20</v>
      </c>
      <c r="M2618" s="8">
        <f t="shared" si="80"/>
        <v>4</v>
      </c>
      <c r="N2618" s="80">
        <v>50</v>
      </c>
      <c r="O2618" s="11">
        <f t="shared" si="81"/>
        <v>74</v>
      </c>
    </row>
    <row r="2619" spans="1:15" x14ac:dyDescent="0.35">
      <c r="A2619" s="2" t="s">
        <v>390</v>
      </c>
      <c r="B2619" s="2" t="s">
        <v>520</v>
      </c>
      <c r="C2619" s="1">
        <v>5495</v>
      </c>
      <c r="D2619" s="1" t="s">
        <v>1905</v>
      </c>
      <c r="E2619" s="4">
        <v>205495000916</v>
      </c>
      <c r="F2619" s="2" t="s">
        <v>1937</v>
      </c>
      <c r="G2619" s="4">
        <v>205495001106</v>
      </c>
      <c r="H2619" s="2" t="s">
        <v>1967</v>
      </c>
      <c r="I2619" s="2" t="s">
        <v>1968</v>
      </c>
      <c r="J2619" s="5" t="s">
        <v>535</v>
      </c>
      <c r="K2619" s="5">
        <v>1</v>
      </c>
      <c r="L2619" s="80">
        <v>20</v>
      </c>
      <c r="M2619" s="8">
        <f t="shared" si="80"/>
        <v>4</v>
      </c>
      <c r="N2619" s="80">
        <v>50</v>
      </c>
      <c r="O2619" s="11">
        <f t="shared" si="81"/>
        <v>74</v>
      </c>
    </row>
    <row r="2620" spans="1:15" x14ac:dyDescent="0.35">
      <c r="A2620" s="2" t="s">
        <v>390</v>
      </c>
      <c r="B2620" s="2" t="s">
        <v>520</v>
      </c>
      <c r="C2620" s="1">
        <v>5495</v>
      </c>
      <c r="D2620" s="1" t="s">
        <v>1905</v>
      </c>
      <c r="E2620" s="4">
        <v>205495000096</v>
      </c>
      <c r="F2620" s="2" t="s">
        <v>1906</v>
      </c>
      <c r="G2620" s="4">
        <v>205495001360</v>
      </c>
      <c r="H2620" s="2" t="s">
        <v>1969</v>
      </c>
      <c r="I2620" s="2" t="s">
        <v>1970</v>
      </c>
      <c r="J2620" s="5" t="s">
        <v>535</v>
      </c>
      <c r="K2620" s="5">
        <v>1</v>
      </c>
      <c r="L2620" s="80">
        <v>20</v>
      </c>
      <c r="M2620" s="8">
        <f t="shared" si="80"/>
        <v>4</v>
      </c>
      <c r="N2620" s="80">
        <v>50</v>
      </c>
      <c r="O2620" s="11">
        <f t="shared" si="81"/>
        <v>74</v>
      </c>
    </row>
    <row r="2621" spans="1:15" x14ac:dyDescent="0.35">
      <c r="A2621" s="2" t="s">
        <v>390</v>
      </c>
      <c r="B2621" s="2" t="s">
        <v>520</v>
      </c>
      <c r="C2621" s="1">
        <v>5604</v>
      </c>
      <c r="D2621" s="1" t="s">
        <v>1971</v>
      </c>
      <c r="E2621" s="4">
        <v>205604001014</v>
      </c>
      <c r="F2621" s="2" t="s">
        <v>1972</v>
      </c>
      <c r="G2621" s="4">
        <v>205604000221</v>
      </c>
      <c r="H2621" s="2" t="s">
        <v>1973</v>
      </c>
      <c r="I2621" s="2" t="s">
        <v>1974</v>
      </c>
      <c r="J2621" s="5" t="s">
        <v>535</v>
      </c>
      <c r="K2621" s="5">
        <v>1</v>
      </c>
      <c r="L2621" s="80">
        <v>20</v>
      </c>
      <c r="M2621" s="8">
        <f t="shared" si="80"/>
        <v>4</v>
      </c>
      <c r="N2621" s="80">
        <v>50</v>
      </c>
      <c r="O2621" s="11">
        <f t="shared" si="81"/>
        <v>74</v>
      </c>
    </row>
    <row r="2622" spans="1:15" x14ac:dyDescent="0.35">
      <c r="A2622" s="2" t="s">
        <v>390</v>
      </c>
      <c r="B2622" s="2" t="s">
        <v>520</v>
      </c>
      <c r="C2622" s="1">
        <v>5604</v>
      </c>
      <c r="D2622" s="1" t="s">
        <v>1971</v>
      </c>
      <c r="E2622" s="4">
        <v>105604000013</v>
      </c>
      <c r="F2622" s="2" t="s">
        <v>1975</v>
      </c>
      <c r="G2622" s="4">
        <v>205604000247</v>
      </c>
      <c r="H2622" s="2" t="s">
        <v>1976</v>
      </c>
      <c r="I2622" s="2" t="s">
        <v>1977</v>
      </c>
      <c r="J2622" s="5" t="s">
        <v>535</v>
      </c>
      <c r="K2622" s="5">
        <v>1</v>
      </c>
      <c r="L2622" s="80">
        <v>20</v>
      </c>
      <c r="M2622" s="8">
        <f t="shared" si="80"/>
        <v>4</v>
      </c>
      <c r="N2622" s="80">
        <v>50</v>
      </c>
      <c r="O2622" s="11">
        <f t="shared" si="81"/>
        <v>74</v>
      </c>
    </row>
    <row r="2623" spans="1:15" x14ac:dyDescent="0.35">
      <c r="A2623" s="2" t="s">
        <v>390</v>
      </c>
      <c r="B2623" s="2" t="s">
        <v>520</v>
      </c>
      <c r="C2623" s="1">
        <v>5604</v>
      </c>
      <c r="D2623" s="1" t="s">
        <v>1971</v>
      </c>
      <c r="E2623" s="4">
        <v>205604001049</v>
      </c>
      <c r="F2623" s="2" t="s">
        <v>1978</v>
      </c>
      <c r="G2623" s="4">
        <v>205604000336</v>
      </c>
      <c r="H2623" s="2" t="s">
        <v>1979</v>
      </c>
      <c r="I2623" s="2" t="s">
        <v>1980</v>
      </c>
      <c r="J2623" s="5" t="s">
        <v>535</v>
      </c>
      <c r="K2623" s="5">
        <v>1</v>
      </c>
      <c r="L2623" s="80">
        <v>20</v>
      </c>
      <c r="M2623" s="8">
        <f t="shared" si="80"/>
        <v>4</v>
      </c>
      <c r="N2623" s="80">
        <v>50</v>
      </c>
      <c r="O2623" s="11">
        <f t="shared" si="81"/>
        <v>74</v>
      </c>
    </row>
    <row r="2624" spans="1:15" x14ac:dyDescent="0.35">
      <c r="A2624" s="2" t="s">
        <v>390</v>
      </c>
      <c r="B2624" s="2" t="s">
        <v>520</v>
      </c>
      <c r="C2624" s="1">
        <v>5604</v>
      </c>
      <c r="D2624" s="1" t="s">
        <v>1971</v>
      </c>
      <c r="E2624" s="4">
        <v>205604001049</v>
      </c>
      <c r="F2624" s="2" t="s">
        <v>1978</v>
      </c>
      <c r="G2624" s="4">
        <v>205604000921</v>
      </c>
      <c r="H2624" s="2" t="s">
        <v>1981</v>
      </c>
      <c r="I2624" s="2" t="s">
        <v>1982</v>
      </c>
      <c r="J2624" s="5" t="s">
        <v>535</v>
      </c>
      <c r="K2624" s="5">
        <v>1</v>
      </c>
      <c r="L2624" s="80">
        <v>20</v>
      </c>
      <c r="M2624" s="8">
        <f t="shared" si="80"/>
        <v>4</v>
      </c>
      <c r="N2624" s="80">
        <v>50</v>
      </c>
      <c r="O2624" s="11">
        <f t="shared" si="81"/>
        <v>74</v>
      </c>
    </row>
    <row r="2625" spans="1:15" x14ac:dyDescent="0.35">
      <c r="A2625" s="2" t="s">
        <v>390</v>
      </c>
      <c r="B2625" s="2" t="s">
        <v>520</v>
      </c>
      <c r="C2625" s="1">
        <v>5604</v>
      </c>
      <c r="D2625" s="1" t="s">
        <v>1971</v>
      </c>
      <c r="E2625" s="4">
        <v>205604001049</v>
      </c>
      <c r="F2625" s="2" t="s">
        <v>1978</v>
      </c>
      <c r="G2625" s="4">
        <v>205604001049</v>
      </c>
      <c r="H2625" s="2" t="s">
        <v>1983</v>
      </c>
      <c r="I2625" s="2" t="s">
        <v>1984</v>
      </c>
      <c r="J2625" s="5" t="s">
        <v>535</v>
      </c>
      <c r="K2625" s="5">
        <v>1</v>
      </c>
      <c r="L2625" s="80">
        <v>20</v>
      </c>
      <c r="M2625" s="8">
        <f t="shared" si="80"/>
        <v>4</v>
      </c>
      <c r="N2625" s="80">
        <v>50</v>
      </c>
      <c r="O2625" s="11">
        <f t="shared" si="81"/>
        <v>74</v>
      </c>
    </row>
    <row r="2626" spans="1:15" x14ac:dyDescent="0.35">
      <c r="A2626" s="2" t="s">
        <v>390</v>
      </c>
      <c r="B2626" s="2" t="s">
        <v>520</v>
      </c>
      <c r="C2626" s="1">
        <v>5604</v>
      </c>
      <c r="D2626" s="1" t="s">
        <v>1971</v>
      </c>
      <c r="E2626" s="4">
        <v>205604001014</v>
      </c>
      <c r="F2626" s="2" t="s">
        <v>1972</v>
      </c>
      <c r="G2626" s="4">
        <v>205604001057</v>
      </c>
      <c r="H2626" s="2" t="s">
        <v>1985</v>
      </c>
      <c r="I2626" s="2" t="s">
        <v>1986</v>
      </c>
      <c r="J2626" s="5" t="s">
        <v>535</v>
      </c>
      <c r="K2626" s="5">
        <v>1</v>
      </c>
      <c r="L2626" s="80">
        <v>20</v>
      </c>
      <c r="M2626" s="8">
        <f t="shared" si="80"/>
        <v>4</v>
      </c>
      <c r="N2626" s="80">
        <v>50</v>
      </c>
      <c r="O2626" s="11">
        <f t="shared" si="81"/>
        <v>74</v>
      </c>
    </row>
    <row r="2627" spans="1:15" x14ac:dyDescent="0.35">
      <c r="A2627" s="2" t="s">
        <v>390</v>
      </c>
      <c r="B2627" s="2" t="s">
        <v>520</v>
      </c>
      <c r="C2627" s="1">
        <v>5604</v>
      </c>
      <c r="D2627" s="1" t="s">
        <v>1971</v>
      </c>
      <c r="E2627" s="4">
        <v>205604001049</v>
      </c>
      <c r="F2627" s="2" t="s">
        <v>1978</v>
      </c>
      <c r="G2627" s="4">
        <v>205604001073</v>
      </c>
      <c r="H2627" s="2" t="s">
        <v>1987</v>
      </c>
      <c r="I2627" s="2" t="s">
        <v>1988</v>
      </c>
      <c r="J2627" s="5" t="s">
        <v>535</v>
      </c>
      <c r="K2627" s="5">
        <v>1</v>
      </c>
      <c r="L2627" s="80">
        <v>20</v>
      </c>
      <c r="M2627" s="8">
        <f t="shared" si="80"/>
        <v>4</v>
      </c>
      <c r="N2627" s="80">
        <v>50</v>
      </c>
      <c r="O2627" s="11">
        <f t="shared" si="81"/>
        <v>74</v>
      </c>
    </row>
    <row r="2628" spans="1:15" x14ac:dyDescent="0.35">
      <c r="A2628" s="2" t="s">
        <v>390</v>
      </c>
      <c r="B2628" s="2" t="s">
        <v>520</v>
      </c>
      <c r="C2628" s="1">
        <v>5604</v>
      </c>
      <c r="D2628" s="1" t="s">
        <v>1971</v>
      </c>
      <c r="E2628" s="4">
        <v>205604001014</v>
      </c>
      <c r="F2628" s="2" t="s">
        <v>1972</v>
      </c>
      <c r="G2628" s="4">
        <v>205604001154</v>
      </c>
      <c r="H2628" s="2" t="s">
        <v>1989</v>
      </c>
      <c r="I2628" s="2" t="s">
        <v>1990</v>
      </c>
      <c r="J2628" s="5" t="s">
        <v>535</v>
      </c>
      <c r="K2628" s="5">
        <v>1</v>
      </c>
      <c r="L2628" s="80">
        <v>20</v>
      </c>
      <c r="M2628" s="8">
        <f t="shared" si="80"/>
        <v>4</v>
      </c>
      <c r="N2628" s="80">
        <v>50</v>
      </c>
      <c r="O2628" s="11">
        <f t="shared" si="81"/>
        <v>74</v>
      </c>
    </row>
    <row r="2629" spans="1:15" x14ac:dyDescent="0.35">
      <c r="A2629" s="2" t="s">
        <v>390</v>
      </c>
      <c r="B2629" s="2" t="s">
        <v>520</v>
      </c>
      <c r="C2629" s="1">
        <v>5604</v>
      </c>
      <c r="D2629" s="1" t="s">
        <v>1971</v>
      </c>
      <c r="E2629" s="4">
        <v>405604000025</v>
      </c>
      <c r="F2629" s="2" t="s">
        <v>1991</v>
      </c>
      <c r="G2629" s="4">
        <v>205604001162</v>
      </c>
      <c r="H2629" s="2" t="s">
        <v>1992</v>
      </c>
      <c r="I2629" s="2" t="s">
        <v>1993</v>
      </c>
      <c r="J2629" s="5" t="s">
        <v>535</v>
      </c>
      <c r="K2629" s="5">
        <v>1</v>
      </c>
      <c r="L2629" s="80">
        <v>20</v>
      </c>
      <c r="M2629" s="8">
        <f t="shared" si="80"/>
        <v>4</v>
      </c>
      <c r="N2629" s="80">
        <v>50</v>
      </c>
      <c r="O2629" s="11">
        <f t="shared" si="81"/>
        <v>74</v>
      </c>
    </row>
    <row r="2630" spans="1:15" x14ac:dyDescent="0.35">
      <c r="A2630" s="2" t="s">
        <v>390</v>
      </c>
      <c r="B2630" s="2" t="s">
        <v>520</v>
      </c>
      <c r="C2630" s="1">
        <v>5604</v>
      </c>
      <c r="D2630" s="1" t="s">
        <v>1971</v>
      </c>
      <c r="E2630" s="4">
        <v>205604000824</v>
      </c>
      <c r="F2630" s="2" t="s">
        <v>1994</v>
      </c>
      <c r="G2630" s="4">
        <v>205604001219</v>
      </c>
      <c r="H2630" s="2" t="s">
        <v>1995</v>
      </c>
      <c r="I2630" s="2" t="s">
        <v>1996</v>
      </c>
      <c r="J2630" s="5" t="s">
        <v>535</v>
      </c>
      <c r="K2630" s="5">
        <v>1</v>
      </c>
      <c r="L2630" s="80">
        <v>20</v>
      </c>
      <c r="M2630" s="8">
        <f t="shared" si="80"/>
        <v>4</v>
      </c>
      <c r="N2630" s="80">
        <v>50</v>
      </c>
      <c r="O2630" s="11">
        <f t="shared" si="81"/>
        <v>74</v>
      </c>
    </row>
    <row r="2631" spans="1:15" x14ac:dyDescent="0.35">
      <c r="A2631" s="2" t="s">
        <v>390</v>
      </c>
      <c r="B2631" s="2" t="s">
        <v>520</v>
      </c>
      <c r="C2631" s="1">
        <v>5604</v>
      </c>
      <c r="D2631" s="1" t="s">
        <v>1971</v>
      </c>
      <c r="E2631" s="4">
        <v>205604000824</v>
      </c>
      <c r="F2631" s="2" t="s">
        <v>1994</v>
      </c>
      <c r="G2631" s="4">
        <v>205604001227</v>
      </c>
      <c r="H2631" s="2" t="s">
        <v>1997</v>
      </c>
      <c r="I2631" s="2" t="s">
        <v>1998</v>
      </c>
      <c r="J2631" s="5" t="s">
        <v>535</v>
      </c>
      <c r="K2631" s="5">
        <v>1</v>
      </c>
      <c r="L2631" s="80">
        <v>20</v>
      </c>
      <c r="M2631" s="8">
        <f t="shared" si="80"/>
        <v>4</v>
      </c>
      <c r="N2631" s="80">
        <v>50</v>
      </c>
      <c r="O2631" s="11">
        <f t="shared" si="81"/>
        <v>74</v>
      </c>
    </row>
    <row r="2632" spans="1:15" x14ac:dyDescent="0.35">
      <c r="A2632" s="2" t="s">
        <v>390</v>
      </c>
      <c r="B2632" s="2" t="s">
        <v>520</v>
      </c>
      <c r="C2632" s="1">
        <v>5604</v>
      </c>
      <c r="D2632" s="1" t="s">
        <v>1971</v>
      </c>
      <c r="E2632" s="4">
        <v>105604000013</v>
      </c>
      <c r="F2632" s="2" t="s">
        <v>1975</v>
      </c>
      <c r="G2632" s="4">
        <v>205604001243</v>
      </c>
      <c r="H2632" s="2" t="s">
        <v>1999</v>
      </c>
      <c r="I2632" s="2" t="s">
        <v>2000</v>
      </c>
      <c r="J2632" s="5" t="s">
        <v>535</v>
      </c>
      <c r="K2632" s="5">
        <v>1</v>
      </c>
      <c r="L2632" s="80">
        <v>20</v>
      </c>
      <c r="M2632" s="8">
        <f t="shared" ref="M2632:M2695" si="82">ROUND(L2632*0.19,0)</f>
        <v>4</v>
      </c>
      <c r="N2632" s="80">
        <v>50</v>
      </c>
      <c r="O2632" s="11">
        <f t="shared" ref="O2632:O2695" si="83">L2632+M2632+N2632</f>
        <v>74</v>
      </c>
    </row>
    <row r="2633" spans="1:15" x14ac:dyDescent="0.35">
      <c r="A2633" s="2" t="s">
        <v>390</v>
      </c>
      <c r="B2633" s="2" t="s">
        <v>520</v>
      </c>
      <c r="C2633" s="1">
        <v>5604</v>
      </c>
      <c r="D2633" s="1" t="s">
        <v>1971</v>
      </c>
      <c r="E2633" s="4">
        <v>205604001049</v>
      </c>
      <c r="F2633" s="2" t="s">
        <v>1978</v>
      </c>
      <c r="G2633" s="4">
        <v>205604001260</v>
      </c>
      <c r="H2633" s="2" t="s">
        <v>1942</v>
      </c>
      <c r="I2633" s="2" t="s">
        <v>2001</v>
      </c>
      <c r="J2633" s="5" t="s">
        <v>535</v>
      </c>
      <c r="K2633" s="5">
        <v>1</v>
      </c>
      <c r="L2633" s="80">
        <v>20</v>
      </c>
      <c r="M2633" s="8">
        <f t="shared" si="82"/>
        <v>4</v>
      </c>
      <c r="N2633" s="80">
        <v>50</v>
      </c>
      <c r="O2633" s="11">
        <f t="shared" si="83"/>
        <v>74</v>
      </c>
    </row>
    <row r="2634" spans="1:15" x14ac:dyDescent="0.35">
      <c r="A2634" s="2" t="s">
        <v>390</v>
      </c>
      <c r="B2634" s="2" t="s">
        <v>520</v>
      </c>
      <c r="C2634" s="1">
        <v>5604</v>
      </c>
      <c r="D2634" s="1" t="s">
        <v>1971</v>
      </c>
      <c r="E2634" s="4">
        <v>205604000824</v>
      </c>
      <c r="F2634" s="2" t="s">
        <v>1994</v>
      </c>
      <c r="G2634" s="4">
        <v>205604001278</v>
      </c>
      <c r="H2634" s="2" t="s">
        <v>2002</v>
      </c>
      <c r="I2634" s="2" t="s">
        <v>2003</v>
      </c>
      <c r="J2634" s="5" t="s">
        <v>535</v>
      </c>
      <c r="K2634" s="5">
        <v>1</v>
      </c>
      <c r="L2634" s="80">
        <v>20</v>
      </c>
      <c r="M2634" s="8">
        <f t="shared" si="82"/>
        <v>4</v>
      </c>
      <c r="N2634" s="80">
        <v>50</v>
      </c>
      <c r="O2634" s="11">
        <f t="shared" si="83"/>
        <v>74</v>
      </c>
    </row>
    <row r="2635" spans="1:15" x14ac:dyDescent="0.35">
      <c r="A2635" s="2" t="s">
        <v>390</v>
      </c>
      <c r="B2635" s="2" t="s">
        <v>520</v>
      </c>
      <c r="C2635" s="1">
        <v>5604</v>
      </c>
      <c r="D2635" s="1" t="s">
        <v>1971</v>
      </c>
      <c r="E2635" s="4">
        <v>205604000824</v>
      </c>
      <c r="F2635" s="2" t="s">
        <v>1994</v>
      </c>
      <c r="G2635" s="4">
        <v>205604001294</v>
      </c>
      <c r="H2635" s="2" t="s">
        <v>2004</v>
      </c>
      <c r="I2635" s="2" t="s">
        <v>2005</v>
      </c>
      <c r="J2635" s="5" t="s">
        <v>535</v>
      </c>
      <c r="K2635" s="5">
        <v>1</v>
      </c>
      <c r="L2635" s="80">
        <v>20</v>
      </c>
      <c r="M2635" s="8">
        <f t="shared" si="82"/>
        <v>4</v>
      </c>
      <c r="N2635" s="80">
        <v>50</v>
      </c>
      <c r="O2635" s="11">
        <f t="shared" si="83"/>
        <v>74</v>
      </c>
    </row>
    <row r="2636" spans="1:15" x14ac:dyDescent="0.35">
      <c r="A2636" s="2" t="s">
        <v>390</v>
      </c>
      <c r="B2636" s="2" t="s">
        <v>520</v>
      </c>
      <c r="C2636" s="1">
        <v>5604</v>
      </c>
      <c r="D2636" s="1" t="s">
        <v>1971</v>
      </c>
      <c r="E2636" s="4">
        <v>205604001049</v>
      </c>
      <c r="F2636" s="2" t="s">
        <v>1978</v>
      </c>
      <c r="G2636" s="4">
        <v>205604001316</v>
      </c>
      <c r="H2636" s="2" t="s">
        <v>2006</v>
      </c>
      <c r="I2636" s="2" t="s">
        <v>2007</v>
      </c>
      <c r="J2636" s="5" t="s">
        <v>535</v>
      </c>
      <c r="K2636" s="5">
        <v>1</v>
      </c>
      <c r="L2636" s="80">
        <v>20</v>
      </c>
      <c r="M2636" s="8">
        <f t="shared" si="82"/>
        <v>4</v>
      </c>
      <c r="N2636" s="80">
        <v>50</v>
      </c>
      <c r="O2636" s="11">
        <f t="shared" si="83"/>
        <v>74</v>
      </c>
    </row>
    <row r="2637" spans="1:15" x14ac:dyDescent="0.35">
      <c r="A2637" s="2" t="s">
        <v>390</v>
      </c>
      <c r="B2637" s="2" t="s">
        <v>520</v>
      </c>
      <c r="C2637" s="1">
        <v>5604</v>
      </c>
      <c r="D2637" s="1" t="s">
        <v>1971</v>
      </c>
      <c r="E2637" s="4">
        <v>205604001049</v>
      </c>
      <c r="F2637" s="2" t="s">
        <v>1978</v>
      </c>
      <c r="G2637" s="4">
        <v>205604001341</v>
      </c>
      <c r="H2637" s="2" t="s">
        <v>2008</v>
      </c>
      <c r="I2637" s="2" t="s">
        <v>2009</v>
      </c>
      <c r="J2637" s="5" t="s">
        <v>535</v>
      </c>
      <c r="K2637" s="5">
        <v>1</v>
      </c>
      <c r="L2637" s="80">
        <v>20</v>
      </c>
      <c r="M2637" s="8">
        <f t="shared" si="82"/>
        <v>4</v>
      </c>
      <c r="N2637" s="80">
        <v>50</v>
      </c>
      <c r="O2637" s="11">
        <f t="shared" si="83"/>
        <v>74</v>
      </c>
    </row>
    <row r="2638" spans="1:15" x14ac:dyDescent="0.35">
      <c r="A2638" s="2" t="s">
        <v>390</v>
      </c>
      <c r="B2638" s="2" t="s">
        <v>520</v>
      </c>
      <c r="C2638" s="1">
        <v>5604</v>
      </c>
      <c r="D2638" s="1" t="s">
        <v>1971</v>
      </c>
      <c r="E2638" s="4">
        <v>205604001014</v>
      </c>
      <c r="F2638" s="2" t="s">
        <v>1972</v>
      </c>
      <c r="G2638" s="4">
        <v>205604001413</v>
      </c>
      <c r="H2638" s="2" t="s">
        <v>2010</v>
      </c>
      <c r="I2638" s="2" t="s">
        <v>2011</v>
      </c>
      <c r="J2638" s="5" t="s">
        <v>535</v>
      </c>
      <c r="K2638" s="5">
        <v>1</v>
      </c>
      <c r="L2638" s="80">
        <v>20</v>
      </c>
      <c r="M2638" s="8">
        <f t="shared" si="82"/>
        <v>4</v>
      </c>
      <c r="N2638" s="80">
        <v>50</v>
      </c>
      <c r="O2638" s="11">
        <f t="shared" si="83"/>
        <v>74</v>
      </c>
    </row>
    <row r="2639" spans="1:15" x14ac:dyDescent="0.35">
      <c r="A2639" s="2" t="s">
        <v>390</v>
      </c>
      <c r="B2639" s="2" t="s">
        <v>520</v>
      </c>
      <c r="C2639" s="1">
        <v>5604</v>
      </c>
      <c r="D2639" s="1" t="s">
        <v>1971</v>
      </c>
      <c r="E2639" s="4">
        <v>105604000013</v>
      </c>
      <c r="F2639" s="2" t="s">
        <v>1975</v>
      </c>
      <c r="G2639" s="4">
        <v>205604001456</v>
      </c>
      <c r="H2639" s="2" t="s">
        <v>2012</v>
      </c>
      <c r="I2639" s="2" t="s">
        <v>1753</v>
      </c>
      <c r="J2639" s="5" t="s">
        <v>535</v>
      </c>
      <c r="K2639" s="5">
        <v>1</v>
      </c>
      <c r="L2639" s="80">
        <v>20</v>
      </c>
      <c r="M2639" s="8">
        <f t="shared" si="82"/>
        <v>4</v>
      </c>
      <c r="N2639" s="80">
        <v>50</v>
      </c>
      <c r="O2639" s="11">
        <f t="shared" si="83"/>
        <v>74</v>
      </c>
    </row>
    <row r="2640" spans="1:15" x14ac:dyDescent="0.35">
      <c r="A2640" s="2" t="s">
        <v>390</v>
      </c>
      <c r="B2640" s="2" t="s">
        <v>520</v>
      </c>
      <c r="C2640" s="1">
        <v>5604</v>
      </c>
      <c r="D2640" s="1" t="s">
        <v>1971</v>
      </c>
      <c r="E2640" s="4">
        <v>205604001014</v>
      </c>
      <c r="F2640" s="2" t="s">
        <v>1972</v>
      </c>
      <c r="G2640" s="4">
        <v>205604001537</v>
      </c>
      <c r="H2640" s="2" t="s">
        <v>2013</v>
      </c>
      <c r="I2640" s="2" t="s">
        <v>2014</v>
      </c>
      <c r="J2640" s="5" t="s">
        <v>535</v>
      </c>
      <c r="K2640" s="5">
        <v>1</v>
      </c>
      <c r="L2640" s="80">
        <v>20</v>
      </c>
      <c r="M2640" s="8">
        <f t="shared" si="82"/>
        <v>4</v>
      </c>
      <c r="N2640" s="80">
        <v>50</v>
      </c>
      <c r="O2640" s="11">
        <f t="shared" si="83"/>
        <v>74</v>
      </c>
    </row>
    <row r="2641" spans="1:15" x14ac:dyDescent="0.35">
      <c r="A2641" s="2" t="s">
        <v>390</v>
      </c>
      <c r="B2641" s="2" t="s">
        <v>520</v>
      </c>
      <c r="C2641" s="1">
        <v>5604</v>
      </c>
      <c r="D2641" s="1" t="s">
        <v>1971</v>
      </c>
      <c r="E2641" s="4">
        <v>405604000025</v>
      </c>
      <c r="F2641" s="2" t="s">
        <v>1991</v>
      </c>
      <c r="G2641" s="4">
        <v>205604001553</v>
      </c>
      <c r="H2641" s="2" t="s">
        <v>2015</v>
      </c>
      <c r="I2641" s="2" t="s">
        <v>2016</v>
      </c>
      <c r="J2641" s="5" t="s">
        <v>535</v>
      </c>
      <c r="K2641" s="5">
        <v>1</v>
      </c>
      <c r="L2641" s="80">
        <v>20</v>
      </c>
      <c r="M2641" s="8">
        <f t="shared" si="82"/>
        <v>4</v>
      </c>
      <c r="N2641" s="80">
        <v>50</v>
      </c>
      <c r="O2641" s="11">
        <f t="shared" si="83"/>
        <v>74</v>
      </c>
    </row>
    <row r="2642" spans="1:15" x14ac:dyDescent="0.35">
      <c r="A2642" s="2" t="s">
        <v>390</v>
      </c>
      <c r="B2642" s="2" t="s">
        <v>520</v>
      </c>
      <c r="C2642" s="1">
        <v>5604</v>
      </c>
      <c r="D2642" s="1" t="s">
        <v>1971</v>
      </c>
      <c r="E2642" s="4">
        <v>205604001014</v>
      </c>
      <c r="F2642" s="2" t="s">
        <v>1972</v>
      </c>
      <c r="G2642" s="4">
        <v>205604001570</v>
      </c>
      <c r="H2642" s="2" t="s">
        <v>2017</v>
      </c>
      <c r="I2642" s="2" t="s">
        <v>2018</v>
      </c>
      <c r="J2642" s="5" t="s">
        <v>535</v>
      </c>
      <c r="K2642" s="5">
        <v>1</v>
      </c>
      <c r="L2642" s="80">
        <v>20</v>
      </c>
      <c r="M2642" s="8">
        <f t="shared" si="82"/>
        <v>4</v>
      </c>
      <c r="N2642" s="80">
        <v>50</v>
      </c>
      <c r="O2642" s="11">
        <f t="shared" si="83"/>
        <v>74</v>
      </c>
    </row>
    <row r="2643" spans="1:15" x14ac:dyDescent="0.35">
      <c r="A2643" s="2" t="s">
        <v>390</v>
      </c>
      <c r="B2643" s="2" t="s">
        <v>520</v>
      </c>
      <c r="C2643" s="1">
        <v>5604</v>
      </c>
      <c r="D2643" s="1" t="s">
        <v>1971</v>
      </c>
      <c r="E2643" s="4">
        <v>105604000013</v>
      </c>
      <c r="F2643" s="2" t="s">
        <v>1975</v>
      </c>
      <c r="G2643" s="4">
        <v>205604001596</v>
      </c>
      <c r="H2643" s="2" t="s">
        <v>2019</v>
      </c>
      <c r="I2643" s="2" t="s">
        <v>2020</v>
      </c>
      <c r="J2643" s="5" t="s">
        <v>535</v>
      </c>
      <c r="K2643" s="5">
        <v>1</v>
      </c>
      <c r="L2643" s="80">
        <v>20</v>
      </c>
      <c r="M2643" s="8">
        <f t="shared" si="82"/>
        <v>4</v>
      </c>
      <c r="N2643" s="80">
        <v>50</v>
      </c>
      <c r="O2643" s="11">
        <f t="shared" si="83"/>
        <v>74</v>
      </c>
    </row>
    <row r="2644" spans="1:15" x14ac:dyDescent="0.35">
      <c r="A2644" s="2" t="s">
        <v>390</v>
      </c>
      <c r="B2644" s="2" t="s">
        <v>520</v>
      </c>
      <c r="C2644" s="1">
        <v>5604</v>
      </c>
      <c r="D2644" s="1" t="s">
        <v>1971</v>
      </c>
      <c r="E2644" s="4">
        <v>205604000824</v>
      </c>
      <c r="F2644" s="2" t="s">
        <v>1994</v>
      </c>
      <c r="G2644" s="4">
        <v>205604001618</v>
      </c>
      <c r="H2644" s="2" t="s">
        <v>2021</v>
      </c>
      <c r="I2644" s="2" t="s">
        <v>2022</v>
      </c>
      <c r="J2644" s="5" t="s">
        <v>535</v>
      </c>
      <c r="K2644" s="5">
        <v>1</v>
      </c>
      <c r="L2644" s="80">
        <v>20</v>
      </c>
      <c r="M2644" s="8">
        <f t="shared" si="82"/>
        <v>4</v>
      </c>
      <c r="N2644" s="80">
        <v>50</v>
      </c>
      <c r="O2644" s="11">
        <f t="shared" si="83"/>
        <v>74</v>
      </c>
    </row>
    <row r="2645" spans="1:15" x14ac:dyDescent="0.35">
      <c r="A2645" s="2" t="s">
        <v>390</v>
      </c>
      <c r="B2645" s="2" t="s">
        <v>520</v>
      </c>
      <c r="C2645" s="1">
        <v>5604</v>
      </c>
      <c r="D2645" s="1" t="s">
        <v>1971</v>
      </c>
      <c r="E2645" s="4">
        <v>405604000025</v>
      </c>
      <c r="F2645" s="2" t="s">
        <v>1991</v>
      </c>
      <c r="G2645" s="4">
        <v>205604001642</v>
      </c>
      <c r="H2645" s="2" t="s">
        <v>2023</v>
      </c>
      <c r="I2645" s="2" t="s">
        <v>2024</v>
      </c>
      <c r="J2645" s="5" t="s">
        <v>535</v>
      </c>
      <c r="K2645" s="5">
        <v>1</v>
      </c>
      <c r="L2645" s="80">
        <v>20</v>
      </c>
      <c r="M2645" s="8">
        <f t="shared" si="82"/>
        <v>4</v>
      </c>
      <c r="N2645" s="80">
        <v>50</v>
      </c>
      <c r="O2645" s="11">
        <f t="shared" si="83"/>
        <v>74</v>
      </c>
    </row>
    <row r="2646" spans="1:15" x14ac:dyDescent="0.35">
      <c r="A2646" s="2" t="s">
        <v>390</v>
      </c>
      <c r="B2646" s="2" t="s">
        <v>520</v>
      </c>
      <c r="C2646" s="1">
        <v>5604</v>
      </c>
      <c r="D2646" s="1" t="s">
        <v>1971</v>
      </c>
      <c r="E2646" s="4">
        <v>205604000824</v>
      </c>
      <c r="F2646" s="2" t="s">
        <v>1994</v>
      </c>
      <c r="G2646" s="4">
        <v>205604001707</v>
      </c>
      <c r="H2646" s="2" t="s">
        <v>2025</v>
      </c>
      <c r="I2646" s="2" t="s">
        <v>2026</v>
      </c>
      <c r="J2646" s="5" t="s">
        <v>535</v>
      </c>
      <c r="K2646" s="5">
        <v>1</v>
      </c>
      <c r="L2646" s="80">
        <v>20</v>
      </c>
      <c r="M2646" s="8">
        <f t="shared" si="82"/>
        <v>4</v>
      </c>
      <c r="N2646" s="80">
        <v>50</v>
      </c>
      <c r="O2646" s="11">
        <f t="shared" si="83"/>
        <v>74</v>
      </c>
    </row>
    <row r="2647" spans="1:15" x14ac:dyDescent="0.35">
      <c r="A2647" s="2" t="s">
        <v>390</v>
      </c>
      <c r="B2647" s="2" t="s">
        <v>520</v>
      </c>
      <c r="C2647" s="1">
        <v>5604</v>
      </c>
      <c r="D2647" s="1" t="s">
        <v>1971</v>
      </c>
      <c r="E2647" s="4">
        <v>205604001049</v>
      </c>
      <c r="F2647" s="2" t="s">
        <v>1978</v>
      </c>
      <c r="G2647" s="4">
        <v>205604001723</v>
      </c>
      <c r="H2647" s="2" t="s">
        <v>2027</v>
      </c>
      <c r="I2647" s="2" t="s">
        <v>2028</v>
      </c>
      <c r="J2647" s="5" t="s">
        <v>535</v>
      </c>
      <c r="K2647" s="5">
        <v>1</v>
      </c>
      <c r="L2647" s="80">
        <v>20</v>
      </c>
      <c r="M2647" s="8">
        <f t="shared" si="82"/>
        <v>4</v>
      </c>
      <c r="N2647" s="80">
        <v>50</v>
      </c>
      <c r="O2647" s="11">
        <f t="shared" si="83"/>
        <v>74</v>
      </c>
    </row>
    <row r="2648" spans="1:15" x14ac:dyDescent="0.35">
      <c r="A2648" s="2" t="s">
        <v>390</v>
      </c>
      <c r="B2648" s="2" t="s">
        <v>520</v>
      </c>
      <c r="C2648" s="1">
        <v>5604</v>
      </c>
      <c r="D2648" s="1" t="s">
        <v>1971</v>
      </c>
      <c r="E2648" s="4">
        <v>405604000025</v>
      </c>
      <c r="F2648" s="2" t="s">
        <v>1991</v>
      </c>
      <c r="G2648" s="4">
        <v>205604001791</v>
      </c>
      <c r="H2648" s="2" t="s">
        <v>2029</v>
      </c>
      <c r="I2648" s="2" t="s">
        <v>1144</v>
      </c>
      <c r="J2648" s="5" t="s">
        <v>535</v>
      </c>
      <c r="K2648" s="5">
        <v>1</v>
      </c>
      <c r="L2648" s="80">
        <v>20</v>
      </c>
      <c r="M2648" s="8">
        <f t="shared" si="82"/>
        <v>4</v>
      </c>
      <c r="N2648" s="80">
        <v>50</v>
      </c>
      <c r="O2648" s="11">
        <f t="shared" si="83"/>
        <v>74</v>
      </c>
    </row>
    <row r="2649" spans="1:15" x14ac:dyDescent="0.35">
      <c r="A2649" s="2" t="s">
        <v>390</v>
      </c>
      <c r="B2649" s="2" t="s">
        <v>520</v>
      </c>
      <c r="C2649" s="1">
        <v>5604</v>
      </c>
      <c r="D2649" s="1" t="s">
        <v>1971</v>
      </c>
      <c r="E2649" s="4">
        <v>105604000013</v>
      </c>
      <c r="F2649" s="2" t="s">
        <v>1975</v>
      </c>
      <c r="G2649" s="4">
        <v>205604001812</v>
      </c>
      <c r="H2649" s="2" t="s">
        <v>2030</v>
      </c>
      <c r="I2649" s="2" t="s">
        <v>2031</v>
      </c>
      <c r="J2649" s="5" t="s">
        <v>535</v>
      </c>
      <c r="K2649" s="5">
        <v>1</v>
      </c>
      <c r="L2649" s="80">
        <v>20</v>
      </c>
      <c r="M2649" s="8">
        <f t="shared" si="82"/>
        <v>4</v>
      </c>
      <c r="N2649" s="80">
        <v>50</v>
      </c>
      <c r="O2649" s="11">
        <f t="shared" si="83"/>
        <v>74</v>
      </c>
    </row>
    <row r="2650" spans="1:15" x14ac:dyDescent="0.35">
      <c r="A2650" s="2" t="s">
        <v>390</v>
      </c>
      <c r="B2650" s="2" t="s">
        <v>520</v>
      </c>
      <c r="C2650" s="1">
        <v>5604</v>
      </c>
      <c r="D2650" s="1" t="s">
        <v>1971</v>
      </c>
      <c r="E2650" s="4">
        <v>405604000025</v>
      </c>
      <c r="F2650" s="2" t="s">
        <v>1991</v>
      </c>
      <c r="G2650" s="4">
        <v>205604001821</v>
      </c>
      <c r="H2650" s="2" t="s">
        <v>2032</v>
      </c>
      <c r="I2650" s="2" t="s">
        <v>2033</v>
      </c>
      <c r="J2650" s="5" t="s">
        <v>535</v>
      </c>
      <c r="K2650" s="5">
        <v>1</v>
      </c>
      <c r="L2650" s="80">
        <v>20</v>
      </c>
      <c r="M2650" s="8">
        <f t="shared" si="82"/>
        <v>4</v>
      </c>
      <c r="N2650" s="80">
        <v>50</v>
      </c>
      <c r="O2650" s="11">
        <f t="shared" si="83"/>
        <v>74</v>
      </c>
    </row>
    <row r="2651" spans="1:15" x14ac:dyDescent="0.35">
      <c r="A2651" s="2" t="s">
        <v>390</v>
      </c>
      <c r="B2651" s="2" t="s">
        <v>520</v>
      </c>
      <c r="C2651" s="1">
        <v>5604</v>
      </c>
      <c r="D2651" s="1" t="s">
        <v>1971</v>
      </c>
      <c r="E2651" s="4">
        <v>105604000013</v>
      </c>
      <c r="F2651" s="2" t="s">
        <v>1975</v>
      </c>
      <c r="G2651" s="4">
        <v>205604800006</v>
      </c>
      <c r="H2651" s="2" t="s">
        <v>2034</v>
      </c>
      <c r="I2651" s="2" t="s">
        <v>2035</v>
      </c>
      <c r="J2651" s="5" t="s">
        <v>535</v>
      </c>
      <c r="K2651" s="5">
        <v>1</v>
      </c>
      <c r="L2651" s="80">
        <v>20</v>
      </c>
      <c r="M2651" s="8">
        <f t="shared" si="82"/>
        <v>4</v>
      </c>
      <c r="N2651" s="80">
        <v>50</v>
      </c>
      <c r="O2651" s="11">
        <f t="shared" si="83"/>
        <v>74</v>
      </c>
    </row>
    <row r="2652" spans="1:15" x14ac:dyDescent="0.35">
      <c r="A2652" s="2" t="s">
        <v>390</v>
      </c>
      <c r="B2652" s="2" t="s">
        <v>520</v>
      </c>
      <c r="C2652" s="1">
        <v>5604</v>
      </c>
      <c r="D2652" s="1" t="s">
        <v>1971</v>
      </c>
      <c r="E2652" s="4">
        <v>405604000025</v>
      </c>
      <c r="F2652" s="2" t="s">
        <v>1991</v>
      </c>
      <c r="G2652" s="4">
        <v>205604800022</v>
      </c>
      <c r="H2652" s="2" t="s">
        <v>2036</v>
      </c>
      <c r="I2652" s="2" t="s">
        <v>2037</v>
      </c>
      <c r="J2652" s="5" t="s">
        <v>535</v>
      </c>
      <c r="K2652" s="5">
        <v>1</v>
      </c>
      <c r="L2652" s="80">
        <v>20</v>
      </c>
      <c r="M2652" s="8">
        <f t="shared" si="82"/>
        <v>4</v>
      </c>
      <c r="N2652" s="80">
        <v>50</v>
      </c>
      <c r="O2652" s="11">
        <f t="shared" si="83"/>
        <v>74</v>
      </c>
    </row>
    <row r="2653" spans="1:15" x14ac:dyDescent="0.35">
      <c r="A2653" s="2" t="s">
        <v>390</v>
      </c>
      <c r="B2653" s="2" t="s">
        <v>520</v>
      </c>
      <c r="C2653" s="1">
        <v>5604</v>
      </c>
      <c r="D2653" s="1" t="s">
        <v>1971</v>
      </c>
      <c r="E2653" s="4">
        <v>405604000025</v>
      </c>
      <c r="F2653" s="2" t="s">
        <v>1991</v>
      </c>
      <c r="G2653" s="4">
        <v>205604800031</v>
      </c>
      <c r="H2653" s="2" t="s">
        <v>2038</v>
      </c>
      <c r="I2653" s="2" t="s">
        <v>1219</v>
      </c>
      <c r="J2653" s="5" t="s">
        <v>535</v>
      </c>
      <c r="K2653" s="5">
        <v>1</v>
      </c>
      <c r="L2653" s="80">
        <v>20</v>
      </c>
      <c r="M2653" s="8">
        <f t="shared" si="82"/>
        <v>4</v>
      </c>
      <c r="N2653" s="80">
        <v>50</v>
      </c>
      <c r="O2653" s="11">
        <f t="shared" si="83"/>
        <v>74</v>
      </c>
    </row>
    <row r="2654" spans="1:15" x14ac:dyDescent="0.35">
      <c r="A2654" s="2" t="s">
        <v>390</v>
      </c>
      <c r="B2654" s="2" t="s">
        <v>520</v>
      </c>
      <c r="C2654" s="1">
        <v>5604</v>
      </c>
      <c r="D2654" s="1" t="s">
        <v>1971</v>
      </c>
      <c r="E2654" s="4">
        <v>405604000025</v>
      </c>
      <c r="F2654" s="2" t="s">
        <v>1991</v>
      </c>
      <c r="G2654" s="4">
        <v>205604800049</v>
      </c>
      <c r="H2654" s="2" t="s">
        <v>2039</v>
      </c>
      <c r="I2654" s="2" t="s">
        <v>2040</v>
      </c>
      <c r="J2654" s="5" t="s">
        <v>535</v>
      </c>
      <c r="K2654" s="5">
        <v>1</v>
      </c>
      <c r="L2654" s="80">
        <v>20</v>
      </c>
      <c r="M2654" s="8">
        <f t="shared" si="82"/>
        <v>4</v>
      </c>
      <c r="N2654" s="80">
        <v>50</v>
      </c>
      <c r="O2654" s="11">
        <f t="shared" si="83"/>
        <v>74</v>
      </c>
    </row>
    <row r="2655" spans="1:15" x14ac:dyDescent="0.35">
      <c r="A2655" s="2" t="s">
        <v>390</v>
      </c>
      <c r="B2655" s="2" t="s">
        <v>520</v>
      </c>
      <c r="C2655" s="1">
        <v>5604</v>
      </c>
      <c r="D2655" s="1" t="s">
        <v>1971</v>
      </c>
      <c r="E2655" s="4">
        <v>405604000025</v>
      </c>
      <c r="F2655" s="2" t="s">
        <v>1991</v>
      </c>
      <c r="G2655" s="4">
        <v>205604800057</v>
      </c>
      <c r="H2655" s="2" t="s">
        <v>2041</v>
      </c>
      <c r="I2655" s="2" t="s">
        <v>2042</v>
      </c>
      <c r="J2655" s="5" t="s">
        <v>535</v>
      </c>
      <c r="K2655" s="5">
        <v>1</v>
      </c>
      <c r="L2655" s="80">
        <v>20</v>
      </c>
      <c r="M2655" s="8">
        <f t="shared" si="82"/>
        <v>4</v>
      </c>
      <c r="N2655" s="80">
        <v>50</v>
      </c>
      <c r="O2655" s="11">
        <f t="shared" si="83"/>
        <v>74</v>
      </c>
    </row>
    <row r="2656" spans="1:15" x14ac:dyDescent="0.35">
      <c r="A2656" s="2" t="s">
        <v>390</v>
      </c>
      <c r="B2656" s="2" t="s">
        <v>520</v>
      </c>
      <c r="C2656" s="1">
        <v>5604</v>
      </c>
      <c r="D2656" s="1" t="s">
        <v>1971</v>
      </c>
      <c r="E2656" s="4">
        <v>405604000025</v>
      </c>
      <c r="F2656" s="2" t="s">
        <v>1991</v>
      </c>
      <c r="G2656" s="4">
        <v>205604800073</v>
      </c>
      <c r="H2656" s="2" t="s">
        <v>2043</v>
      </c>
      <c r="I2656" s="2" t="s">
        <v>1731</v>
      </c>
      <c r="J2656" s="5" t="s">
        <v>535</v>
      </c>
      <c r="K2656" s="5">
        <v>1</v>
      </c>
      <c r="L2656" s="80">
        <v>20</v>
      </c>
      <c r="M2656" s="8">
        <f t="shared" si="82"/>
        <v>4</v>
      </c>
      <c r="N2656" s="80">
        <v>50</v>
      </c>
      <c r="O2656" s="11">
        <f t="shared" si="83"/>
        <v>74</v>
      </c>
    </row>
    <row r="2657" spans="1:15" x14ac:dyDescent="0.35">
      <c r="A2657" s="2" t="s">
        <v>390</v>
      </c>
      <c r="B2657" s="2" t="s">
        <v>520</v>
      </c>
      <c r="C2657" s="1">
        <v>5604</v>
      </c>
      <c r="D2657" s="1" t="s">
        <v>1971</v>
      </c>
      <c r="E2657" s="4">
        <v>405604000025</v>
      </c>
      <c r="F2657" s="2" t="s">
        <v>1991</v>
      </c>
      <c r="G2657" s="4">
        <v>205604800090</v>
      </c>
      <c r="H2657" s="2" t="s">
        <v>2044</v>
      </c>
      <c r="I2657" s="2" t="s">
        <v>2045</v>
      </c>
      <c r="J2657" s="5" t="s">
        <v>535</v>
      </c>
      <c r="K2657" s="5">
        <v>1</v>
      </c>
      <c r="L2657" s="80">
        <v>20</v>
      </c>
      <c r="M2657" s="8">
        <f t="shared" si="82"/>
        <v>4</v>
      </c>
      <c r="N2657" s="80">
        <v>50</v>
      </c>
      <c r="O2657" s="11">
        <f t="shared" si="83"/>
        <v>74</v>
      </c>
    </row>
    <row r="2658" spans="1:15" x14ac:dyDescent="0.35">
      <c r="A2658" s="2" t="s">
        <v>390</v>
      </c>
      <c r="B2658" s="2" t="s">
        <v>520</v>
      </c>
      <c r="C2658" s="1">
        <v>5604</v>
      </c>
      <c r="D2658" s="1" t="s">
        <v>1971</v>
      </c>
      <c r="E2658" s="4">
        <v>405604000025</v>
      </c>
      <c r="F2658" s="2" t="s">
        <v>1991</v>
      </c>
      <c r="G2658" s="4">
        <v>205604800103</v>
      </c>
      <c r="H2658" s="2" t="s">
        <v>2046</v>
      </c>
      <c r="I2658" s="2" t="s">
        <v>2047</v>
      </c>
      <c r="J2658" s="5" t="s">
        <v>535</v>
      </c>
      <c r="K2658" s="5">
        <v>1</v>
      </c>
      <c r="L2658" s="80">
        <v>20</v>
      </c>
      <c r="M2658" s="8">
        <f t="shared" si="82"/>
        <v>4</v>
      </c>
      <c r="N2658" s="80">
        <v>50</v>
      </c>
      <c r="O2658" s="11">
        <f t="shared" si="83"/>
        <v>74</v>
      </c>
    </row>
    <row r="2659" spans="1:15" x14ac:dyDescent="0.35">
      <c r="A2659" s="2" t="s">
        <v>390</v>
      </c>
      <c r="B2659" s="2" t="s">
        <v>520</v>
      </c>
      <c r="C2659" s="1">
        <v>5604</v>
      </c>
      <c r="D2659" s="1" t="s">
        <v>1971</v>
      </c>
      <c r="E2659" s="4">
        <v>405604000025</v>
      </c>
      <c r="F2659" s="2" t="s">
        <v>1991</v>
      </c>
      <c r="G2659" s="4">
        <v>205604800111</v>
      </c>
      <c r="H2659" s="2" t="s">
        <v>2048</v>
      </c>
      <c r="I2659" s="2" t="s">
        <v>2049</v>
      </c>
      <c r="J2659" s="5" t="s">
        <v>535</v>
      </c>
      <c r="K2659" s="5">
        <v>1</v>
      </c>
      <c r="L2659" s="80">
        <v>20</v>
      </c>
      <c r="M2659" s="8">
        <f t="shared" si="82"/>
        <v>4</v>
      </c>
      <c r="N2659" s="80">
        <v>50</v>
      </c>
      <c r="O2659" s="11">
        <f t="shared" si="83"/>
        <v>74</v>
      </c>
    </row>
    <row r="2660" spans="1:15" x14ac:dyDescent="0.35">
      <c r="A2660" s="2" t="s">
        <v>390</v>
      </c>
      <c r="B2660" s="2" t="s">
        <v>520</v>
      </c>
      <c r="C2660" s="1">
        <v>5604</v>
      </c>
      <c r="D2660" s="1" t="s">
        <v>1971</v>
      </c>
      <c r="E2660" s="4">
        <v>405604000025</v>
      </c>
      <c r="F2660" s="2" t="s">
        <v>1991</v>
      </c>
      <c r="G2660" s="4">
        <v>205604800120</v>
      </c>
      <c r="H2660" s="2" t="s">
        <v>2050</v>
      </c>
      <c r="I2660" s="2" t="s">
        <v>2051</v>
      </c>
      <c r="J2660" s="5" t="s">
        <v>535</v>
      </c>
      <c r="K2660" s="5">
        <v>1</v>
      </c>
      <c r="L2660" s="80">
        <v>20</v>
      </c>
      <c r="M2660" s="8">
        <f t="shared" si="82"/>
        <v>4</v>
      </c>
      <c r="N2660" s="80">
        <v>50</v>
      </c>
      <c r="O2660" s="11">
        <f t="shared" si="83"/>
        <v>74</v>
      </c>
    </row>
    <row r="2661" spans="1:15" x14ac:dyDescent="0.35">
      <c r="A2661" s="2" t="s">
        <v>390</v>
      </c>
      <c r="B2661" s="2" t="s">
        <v>520</v>
      </c>
      <c r="C2661" s="1">
        <v>5604</v>
      </c>
      <c r="D2661" s="1" t="s">
        <v>1971</v>
      </c>
      <c r="E2661" s="4">
        <v>405604000025</v>
      </c>
      <c r="F2661" s="2" t="s">
        <v>1991</v>
      </c>
      <c r="G2661" s="4">
        <v>205604800138</v>
      </c>
      <c r="H2661" s="2" t="s">
        <v>2052</v>
      </c>
      <c r="I2661" s="2" t="s">
        <v>2053</v>
      </c>
      <c r="J2661" s="5" t="s">
        <v>535</v>
      </c>
      <c r="K2661" s="5">
        <v>1</v>
      </c>
      <c r="L2661" s="80">
        <v>20</v>
      </c>
      <c r="M2661" s="8">
        <f t="shared" si="82"/>
        <v>4</v>
      </c>
      <c r="N2661" s="80">
        <v>50</v>
      </c>
      <c r="O2661" s="11">
        <f t="shared" si="83"/>
        <v>74</v>
      </c>
    </row>
    <row r="2662" spans="1:15" x14ac:dyDescent="0.35">
      <c r="A2662" s="2" t="s">
        <v>390</v>
      </c>
      <c r="B2662" s="2" t="s">
        <v>520</v>
      </c>
      <c r="C2662" s="1">
        <v>5604</v>
      </c>
      <c r="D2662" s="1" t="s">
        <v>1971</v>
      </c>
      <c r="E2662" s="4">
        <v>405604000025</v>
      </c>
      <c r="F2662" s="2" t="s">
        <v>1991</v>
      </c>
      <c r="G2662" s="4">
        <v>205604800146</v>
      </c>
      <c r="H2662" s="2" t="s">
        <v>2054</v>
      </c>
      <c r="I2662" s="2" t="s">
        <v>2055</v>
      </c>
      <c r="J2662" s="5" t="s">
        <v>535</v>
      </c>
      <c r="K2662" s="5">
        <v>1</v>
      </c>
      <c r="L2662" s="80">
        <v>20</v>
      </c>
      <c r="M2662" s="8">
        <f t="shared" si="82"/>
        <v>4</v>
      </c>
      <c r="N2662" s="80">
        <v>50</v>
      </c>
      <c r="O2662" s="11">
        <f t="shared" si="83"/>
        <v>74</v>
      </c>
    </row>
    <row r="2663" spans="1:15" x14ac:dyDescent="0.35">
      <c r="A2663" s="2" t="s">
        <v>390</v>
      </c>
      <c r="B2663" s="2" t="s">
        <v>520</v>
      </c>
      <c r="C2663" s="1">
        <v>5604</v>
      </c>
      <c r="D2663" s="1" t="s">
        <v>1971</v>
      </c>
      <c r="E2663" s="4">
        <v>405604000025</v>
      </c>
      <c r="F2663" s="2" t="s">
        <v>1991</v>
      </c>
      <c r="G2663" s="4">
        <v>205604800154</v>
      </c>
      <c r="H2663" s="2" t="s">
        <v>812</v>
      </c>
      <c r="I2663" s="2" t="s">
        <v>2056</v>
      </c>
      <c r="J2663" s="5" t="s">
        <v>535</v>
      </c>
      <c r="K2663" s="5">
        <v>1</v>
      </c>
      <c r="L2663" s="80">
        <v>20</v>
      </c>
      <c r="M2663" s="8">
        <f t="shared" si="82"/>
        <v>4</v>
      </c>
      <c r="N2663" s="80">
        <v>50</v>
      </c>
      <c r="O2663" s="11">
        <f t="shared" si="83"/>
        <v>74</v>
      </c>
    </row>
    <row r="2664" spans="1:15" x14ac:dyDescent="0.35">
      <c r="A2664" s="2" t="s">
        <v>390</v>
      </c>
      <c r="B2664" s="2" t="s">
        <v>520</v>
      </c>
      <c r="C2664" s="1">
        <v>5604</v>
      </c>
      <c r="D2664" s="1" t="s">
        <v>1971</v>
      </c>
      <c r="E2664" s="4">
        <v>405604000025</v>
      </c>
      <c r="F2664" s="2" t="s">
        <v>1991</v>
      </c>
      <c r="G2664" s="4">
        <v>205604800171</v>
      </c>
      <c r="H2664" s="2" t="s">
        <v>2057</v>
      </c>
      <c r="I2664" s="2" t="s">
        <v>2058</v>
      </c>
      <c r="J2664" s="5" t="s">
        <v>535</v>
      </c>
      <c r="K2664" s="5">
        <v>1</v>
      </c>
      <c r="L2664" s="80">
        <v>20</v>
      </c>
      <c r="M2664" s="8">
        <f t="shared" si="82"/>
        <v>4</v>
      </c>
      <c r="N2664" s="80">
        <v>50</v>
      </c>
      <c r="O2664" s="11">
        <f t="shared" si="83"/>
        <v>74</v>
      </c>
    </row>
    <row r="2665" spans="1:15" x14ac:dyDescent="0.35">
      <c r="A2665" s="2" t="s">
        <v>390</v>
      </c>
      <c r="B2665" s="2" t="s">
        <v>520</v>
      </c>
      <c r="C2665" s="1">
        <v>5604</v>
      </c>
      <c r="D2665" s="1" t="s">
        <v>1971</v>
      </c>
      <c r="E2665" s="4">
        <v>405604000025</v>
      </c>
      <c r="F2665" s="2" t="s">
        <v>1991</v>
      </c>
      <c r="G2665" s="4">
        <v>205604800197</v>
      </c>
      <c r="H2665" s="2" t="s">
        <v>2059</v>
      </c>
      <c r="I2665" s="2" t="s">
        <v>2060</v>
      </c>
      <c r="J2665" s="5" t="s">
        <v>535</v>
      </c>
      <c r="K2665" s="5">
        <v>1</v>
      </c>
      <c r="L2665" s="80">
        <v>20</v>
      </c>
      <c r="M2665" s="8">
        <f t="shared" si="82"/>
        <v>4</v>
      </c>
      <c r="N2665" s="80">
        <v>50</v>
      </c>
      <c r="O2665" s="11">
        <f t="shared" si="83"/>
        <v>74</v>
      </c>
    </row>
    <row r="2666" spans="1:15" x14ac:dyDescent="0.35">
      <c r="A2666" s="2" t="s">
        <v>390</v>
      </c>
      <c r="B2666" s="2" t="s">
        <v>520</v>
      </c>
      <c r="C2666" s="1">
        <v>5604</v>
      </c>
      <c r="D2666" s="1" t="s">
        <v>1971</v>
      </c>
      <c r="E2666" s="4">
        <v>405604000025</v>
      </c>
      <c r="F2666" s="2" t="s">
        <v>1991</v>
      </c>
      <c r="G2666" s="4">
        <v>205604800201</v>
      </c>
      <c r="H2666" s="2" t="s">
        <v>2061</v>
      </c>
      <c r="I2666" s="2" t="s">
        <v>2062</v>
      </c>
      <c r="J2666" s="5" t="s">
        <v>535</v>
      </c>
      <c r="K2666" s="5">
        <v>1</v>
      </c>
      <c r="L2666" s="80">
        <v>20</v>
      </c>
      <c r="M2666" s="8">
        <f t="shared" si="82"/>
        <v>4</v>
      </c>
      <c r="N2666" s="80">
        <v>50</v>
      </c>
      <c r="O2666" s="11">
        <f t="shared" si="83"/>
        <v>74</v>
      </c>
    </row>
    <row r="2667" spans="1:15" x14ac:dyDescent="0.35">
      <c r="A2667" s="2" t="s">
        <v>390</v>
      </c>
      <c r="B2667" s="2" t="s">
        <v>520</v>
      </c>
      <c r="C2667" s="1">
        <v>5604</v>
      </c>
      <c r="D2667" s="1" t="s">
        <v>1971</v>
      </c>
      <c r="E2667" s="4">
        <v>405604000025</v>
      </c>
      <c r="F2667" s="2" t="s">
        <v>1991</v>
      </c>
      <c r="G2667" s="4">
        <v>205604800219</v>
      </c>
      <c r="H2667" s="2" t="s">
        <v>2063</v>
      </c>
      <c r="I2667" s="2" t="s">
        <v>2064</v>
      </c>
      <c r="J2667" s="5" t="s">
        <v>535</v>
      </c>
      <c r="K2667" s="5">
        <v>1</v>
      </c>
      <c r="L2667" s="80">
        <v>20</v>
      </c>
      <c r="M2667" s="8">
        <f t="shared" si="82"/>
        <v>4</v>
      </c>
      <c r="N2667" s="80">
        <v>50</v>
      </c>
      <c r="O2667" s="11">
        <f t="shared" si="83"/>
        <v>74</v>
      </c>
    </row>
    <row r="2668" spans="1:15" x14ac:dyDescent="0.35">
      <c r="A2668" s="2" t="s">
        <v>390</v>
      </c>
      <c r="B2668" s="2" t="s">
        <v>520</v>
      </c>
      <c r="C2668" s="1">
        <v>5837</v>
      </c>
      <c r="D2668" s="1" t="s">
        <v>582</v>
      </c>
      <c r="E2668" s="4">
        <v>205837000735</v>
      </c>
      <c r="F2668" s="2" t="s">
        <v>2065</v>
      </c>
      <c r="G2668" s="4">
        <v>205665000258</v>
      </c>
      <c r="H2668" s="2" t="s">
        <v>2066</v>
      </c>
      <c r="I2668" s="2" t="s">
        <v>2067</v>
      </c>
      <c r="J2668" s="5" t="s">
        <v>535</v>
      </c>
      <c r="K2668" s="5">
        <v>1</v>
      </c>
      <c r="L2668" s="80">
        <v>20</v>
      </c>
      <c r="M2668" s="8">
        <f t="shared" si="82"/>
        <v>4</v>
      </c>
      <c r="N2668" s="80">
        <v>50</v>
      </c>
      <c r="O2668" s="11">
        <f t="shared" si="83"/>
        <v>74</v>
      </c>
    </row>
    <row r="2669" spans="1:15" x14ac:dyDescent="0.35">
      <c r="A2669" s="2" t="s">
        <v>390</v>
      </c>
      <c r="B2669" s="2" t="s">
        <v>520</v>
      </c>
      <c r="C2669" s="1">
        <v>5736</v>
      </c>
      <c r="D2669" s="1" t="s">
        <v>2068</v>
      </c>
      <c r="E2669" s="4">
        <v>205736000238</v>
      </c>
      <c r="F2669" s="2" t="s">
        <v>2069</v>
      </c>
      <c r="G2669" s="4">
        <v>205736000203</v>
      </c>
      <c r="H2669" s="2" t="s">
        <v>2070</v>
      </c>
      <c r="I2669" s="2" t="s">
        <v>2071</v>
      </c>
      <c r="J2669" s="5" t="s">
        <v>535</v>
      </c>
      <c r="K2669" s="5">
        <v>1</v>
      </c>
      <c r="L2669" s="80">
        <v>20</v>
      </c>
      <c r="M2669" s="8">
        <f t="shared" si="82"/>
        <v>4</v>
      </c>
      <c r="N2669" s="80">
        <v>50</v>
      </c>
      <c r="O2669" s="11">
        <f t="shared" si="83"/>
        <v>74</v>
      </c>
    </row>
    <row r="2670" spans="1:15" x14ac:dyDescent="0.35">
      <c r="A2670" s="2" t="s">
        <v>390</v>
      </c>
      <c r="B2670" s="2" t="s">
        <v>520</v>
      </c>
      <c r="C2670" s="1">
        <v>5736</v>
      </c>
      <c r="D2670" s="1" t="s">
        <v>2068</v>
      </c>
      <c r="E2670" s="4">
        <v>105736000055</v>
      </c>
      <c r="F2670" s="2" t="s">
        <v>2072</v>
      </c>
      <c r="G2670" s="4">
        <v>205736000351</v>
      </c>
      <c r="H2670" s="2" t="s">
        <v>2073</v>
      </c>
      <c r="I2670" s="2" t="s">
        <v>2074</v>
      </c>
      <c r="J2670" s="5" t="s">
        <v>535</v>
      </c>
      <c r="K2670" s="5">
        <v>1</v>
      </c>
      <c r="L2670" s="80">
        <v>20</v>
      </c>
      <c r="M2670" s="8">
        <f t="shared" si="82"/>
        <v>4</v>
      </c>
      <c r="N2670" s="80">
        <v>50</v>
      </c>
      <c r="O2670" s="11">
        <f t="shared" si="83"/>
        <v>74</v>
      </c>
    </row>
    <row r="2671" spans="1:15" x14ac:dyDescent="0.35">
      <c r="A2671" s="2" t="s">
        <v>390</v>
      </c>
      <c r="B2671" s="2" t="s">
        <v>520</v>
      </c>
      <c r="C2671" s="1">
        <v>5604</v>
      </c>
      <c r="D2671" s="1" t="s">
        <v>1971</v>
      </c>
      <c r="E2671" s="4">
        <v>105604000013</v>
      </c>
      <c r="F2671" s="2" t="s">
        <v>1975</v>
      </c>
      <c r="G2671" s="4">
        <v>205736000394</v>
      </c>
      <c r="H2671" s="2" t="s">
        <v>2075</v>
      </c>
      <c r="I2671" s="2" t="s">
        <v>2076</v>
      </c>
      <c r="J2671" s="5" t="s">
        <v>535</v>
      </c>
      <c r="K2671" s="5">
        <v>1</v>
      </c>
      <c r="L2671" s="80">
        <v>20</v>
      </c>
      <c r="M2671" s="8">
        <f t="shared" si="82"/>
        <v>4</v>
      </c>
      <c r="N2671" s="80">
        <v>50</v>
      </c>
      <c r="O2671" s="11">
        <f t="shared" si="83"/>
        <v>74</v>
      </c>
    </row>
    <row r="2672" spans="1:15" x14ac:dyDescent="0.35">
      <c r="A2672" s="2" t="s">
        <v>390</v>
      </c>
      <c r="B2672" s="2" t="s">
        <v>520</v>
      </c>
      <c r="C2672" s="1">
        <v>5604</v>
      </c>
      <c r="D2672" s="1" t="s">
        <v>1971</v>
      </c>
      <c r="E2672" s="4">
        <v>405604000025</v>
      </c>
      <c r="F2672" s="2" t="s">
        <v>1991</v>
      </c>
      <c r="G2672" s="4">
        <v>205736000441</v>
      </c>
      <c r="H2672" s="2" t="s">
        <v>2077</v>
      </c>
      <c r="I2672" s="2" t="s">
        <v>2078</v>
      </c>
      <c r="J2672" s="5" t="s">
        <v>535</v>
      </c>
      <c r="K2672" s="5">
        <v>1</v>
      </c>
      <c r="L2672" s="80">
        <v>20</v>
      </c>
      <c r="M2672" s="8">
        <f t="shared" si="82"/>
        <v>4</v>
      </c>
      <c r="N2672" s="80">
        <v>50</v>
      </c>
      <c r="O2672" s="11">
        <f t="shared" si="83"/>
        <v>74</v>
      </c>
    </row>
    <row r="2673" spans="1:15" x14ac:dyDescent="0.35">
      <c r="A2673" s="2" t="s">
        <v>390</v>
      </c>
      <c r="B2673" s="2" t="s">
        <v>520</v>
      </c>
      <c r="C2673" s="1">
        <v>5736</v>
      </c>
      <c r="D2673" s="1" t="s">
        <v>2068</v>
      </c>
      <c r="E2673" s="4">
        <v>205736000467</v>
      </c>
      <c r="F2673" s="2" t="s">
        <v>2079</v>
      </c>
      <c r="G2673" s="4">
        <v>205736000467</v>
      </c>
      <c r="H2673" s="2" t="s">
        <v>2080</v>
      </c>
      <c r="I2673" s="2" t="s">
        <v>2081</v>
      </c>
      <c r="J2673" s="5" t="s">
        <v>535</v>
      </c>
      <c r="K2673" s="5">
        <v>1</v>
      </c>
      <c r="L2673" s="80">
        <v>20</v>
      </c>
      <c r="M2673" s="8">
        <f t="shared" si="82"/>
        <v>4</v>
      </c>
      <c r="N2673" s="80">
        <v>50</v>
      </c>
      <c r="O2673" s="11">
        <f t="shared" si="83"/>
        <v>74</v>
      </c>
    </row>
    <row r="2674" spans="1:15" x14ac:dyDescent="0.35">
      <c r="A2674" s="2" t="s">
        <v>390</v>
      </c>
      <c r="B2674" s="2" t="s">
        <v>520</v>
      </c>
      <c r="C2674" s="1">
        <v>5736</v>
      </c>
      <c r="D2674" s="1" t="s">
        <v>2068</v>
      </c>
      <c r="E2674" s="4">
        <v>105736000039</v>
      </c>
      <c r="F2674" s="2" t="s">
        <v>2082</v>
      </c>
      <c r="G2674" s="4">
        <v>205736000505</v>
      </c>
      <c r="H2674" s="2" t="s">
        <v>2083</v>
      </c>
      <c r="I2674" s="2" t="s">
        <v>1565</v>
      </c>
      <c r="J2674" s="5" t="s">
        <v>535</v>
      </c>
      <c r="K2674" s="5">
        <v>1</v>
      </c>
      <c r="L2674" s="80">
        <v>20</v>
      </c>
      <c r="M2674" s="8">
        <f t="shared" si="82"/>
        <v>4</v>
      </c>
      <c r="N2674" s="80">
        <v>50</v>
      </c>
      <c r="O2674" s="11">
        <f t="shared" si="83"/>
        <v>74</v>
      </c>
    </row>
    <row r="2675" spans="1:15" x14ac:dyDescent="0.35">
      <c r="A2675" s="2" t="s">
        <v>390</v>
      </c>
      <c r="B2675" s="2" t="s">
        <v>520</v>
      </c>
      <c r="C2675" s="1">
        <v>5736</v>
      </c>
      <c r="D2675" s="1" t="s">
        <v>2068</v>
      </c>
      <c r="E2675" s="4">
        <v>205736000238</v>
      </c>
      <c r="F2675" s="2" t="s">
        <v>2069</v>
      </c>
      <c r="G2675" s="4">
        <v>205736000513</v>
      </c>
      <c r="H2675" s="2" t="s">
        <v>2084</v>
      </c>
      <c r="I2675" s="2" t="s">
        <v>2085</v>
      </c>
      <c r="J2675" s="5" t="s">
        <v>535</v>
      </c>
      <c r="K2675" s="5">
        <v>1</v>
      </c>
      <c r="L2675" s="80">
        <v>20</v>
      </c>
      <c r="M2675" s="8">
        <f t="shared" si="82"/>
        <v>4</v>
      </c>
      <c r="N2675" s="80">
        <v>50</v>
      </c>
      <c r="O2675" s="11">
        <f t="shared" si="83"/>
        <v>74</v>
      </c>
    </row>
    <row r="2676" spans="1:15" x14ac:dyDescent="0.35">
      <c r="A2676" s="2" t="s">
        <v>390</v>
      </c>
      <c r="B2676" s="2" t="s">
        <v>520</v>
      </c>
      <c r="C2676" s="1">
        <v>5736</v>
      </c>
      <c r="D2676" s="1" t="s">
        <v>2068</v>
      </c>
      <c r="E2676" s="4">
        <v>205736000238</v>
      </c>
      <c r="F2676" s="2" t="s">
        <v>2069</v>
      </c>
      <c r="G2676" s="4">
        <v>205736000572</v>
      </c>
      <c r="H2676" s="2" t="s">
        <v>2086</v>
      </c>
      <c r="I2676" s="2" t="s">
        <v>2087</v>
      </c>
      <c r="J2676" s="5" t="s">
        <v>535</v>
      </c>
      <c r="K2676" s="5">
        <v>1</v>
      </c>
      <c r="L2676" s="80">
        <v>20</v>
      </c>
      <c r="M2676" s="8">
        <f t="shared" si="82"/>
        <v>4</v>
      </c>
      <c r="N2676" s="80">
        <v>50</v>
      </c>
      <c r="O2676" s="11">
        <f t="shared" si="83"/>
        <v>74</v>
      </c>
    </row>
    <row r="2677" spans="1:15" x14ac:dyDescent="0.35">
      <c r="A2677" s="2" t="s">
        <v>390</v>
      </c>
      <c r="B2677" s="2" t="s">
        <v>520</v>
      </c>
      <c r="C2677" s="1">
        <v>5736</v>
      </c>
      <c r="D2677" s="1" t="s">
        <v>2068</v>
      </c>
      <c r="E2677" s="4">
        <v>205736000238</v>
      </c>
      <c r="F2677" s="2" t="s">
        <v>2069</v>
      </c>
      <c r="G2677" s="4">
        <v>205736000581</v>
      </c>
      <c r="H2677" s="2" t="s">
        <v>2088</v>
      </c>
      <c r="I2677" s="2" t="s">
        <v>2089</v>
      </c>
      <c r="J2677" s="5" t="s">
        <v>535</v>
      </c>
      <c r="K2677" s="5">
        <v>1</v>
      </c>
      <c r="L2677" s="80">
        <v>20</v>
      </c>
      <c r="M2677" s="8">
        <f t="shared" si="82"/>
        <v>4</v>
      </c>
      <c r="N2677" s="80">
        <v>50</v>
      </c>
      <c r="O2677" s="11">
        <f t="shared" si="83"/>
        <v>74</v>
      </c>
    </row>
    <row r="2678" spans="1:15" x14ac:dyDescent="0.35">
      <c r="A2678" s="2" t="s">
        <v>390</v>
      </c>
      <c r="B2678" s="2" t="s">
        <v>520</v>
      </c>
      <c r="C2678" s="1">
        <v>5736</v>
      </c>
      <c r="D2678" s="1" t="s">
        <v>2068</v>
      </c>
      <c r="E2678" s="4">
        <v>105736000039</v>
      </c>
      <c r="F2678" s="2" t="s">
        <v>2082</v>
      </c>
      <c r="G2678" s="4">
        <v>205736000629</v>
      </c>
      <c r="H2678" s="2" t="s">
        <v>2090</v>
      </c>
      <c r="I2678" s="2" t="s">
        <v>2091</v>
      </c>
      <c r="J2678" s="5" t="s">
        <v>535</v>
      </c>
      <c r="K2678" s="5">
        <v>1</v>
      </c>
      <c r="L2678" s="80">
        <v>20</v>
      </c>
      <c r="M2678" s="8">
        <f t="shared" si="82"/>
        <v>4</v>
      </c>
      <c r="N2678" s="80">
        <v>50</v>
      </c>
      <c r="O2678" s="11">
        <f t="shared" si="83"/>
        <v>74</v>
      </c>
    </row>
    <row r="2679" spans="1:15" x14ac:dyDescent="0.35">
      <c r="A2679" s="2" t="s">
        <v>390</v>
      </c>
      <c r="B2679" s="2" t="s">
        <v>520</v>
      </c>
      <c r="C2679" s="1">
        <v>5736</v>
      </c>
      <c r="D2679" s="1" t="s">
        <v>2068</v>
      </c>
      <c r="E2679" s="4">
        <v>105736000055</v>
      </c>
      <c r="F2679" s="2" t="s">
        <v>2072</v>
      </c>
      <c r="G2679" s="4">
        <v>205736000653</v>
      </c>
      <c r="H2679" s="2" t="s">
        <v>2092</v>
      </c>
      <c r="I2679" s="2" t="s">
        <v>2093</v>
      </c>
      <c r="J2679" s="5" t="s">
        <v>535</v>
      </c>
      <c r="K2679" s="5">
        <v>1</v>
      </c>
      <c r="L2679" s="80">
        <v>20</v>
      </c>
      <c r="M2679" s="8">
        <f t="shared" si="82"/>
        <v>4</v>
      </c>
      <c r="N2679" s="80">
        <v>50</v>
      </c>
      <c r="O2679" s="11">
        <f t="shared" si="83"/>
        <v>74</v>
      </c>
    </row>
    <row r="2680" spans="1:15" x14ac:dyDescent="0.35">
      <c r="A2680" s="2" t="s">
        <v>390</v>
      </c>
      <c r="B2680" s="2" t="s">
        <v>520</v>
      </c>
      <c r="C2680" s="1">
        <v>5736</v>
      </c>
      <c r="D2680" s="1" t="s">
        <v>2068</v>
      </c>
      <c r="E2680" s="4">
        <v>105736000039</v>
      </c>
      <c r="F2680" s="2" t="s">
        <v>2082</v>
      </c>
      <c r="G2680" s="4">
        <v>205736001641</v>
      </c>
      <c r="H2680" s="2" t="s">
        <v>2094</v>
      </c>
      <c r="I2680" s="2" t="s">
        <v>2095</v>
      </c>
      <c r="J2680" s="5" t="s">
        <v>535</v>
      </c>
      <c r="K2680" s="5">
        <v>1</v>
      </c>
      <c r="L2680" s="80">
        <v>20</v>
      </c>
      <c r="M2680" s="8">
        <f t="shared" si="82"/>
        <v>4</v>
      </c>
      <c r="N2680" s="80">
        <v>50</v>
      </c>
      <c r="O2680" s="11">
        <f t="shared" si="83"/>
        <v>74</v>
      </c>
    </row>
    <row r="2681" spans="1:15" x14ac:dyDescent="0.35">
      <c r="A2681" s="2" t="s">
        <v>390</v>
      </c>
      <c r="B2681" s="2" t="s">
        <v>520</v>
      </c>
      <c r="C2681" s="1">
        <v>5736</v>
      </c>
      <c r="D2681" s="1" t="s">
        <v>2068</v>
      </c>
      <c r="E2681" s="4">
        <v>205736000238</v>
      </c>
      <c r="F2681" s="2" t="s">
        <v>2069</v>
      </c>
      <c r="G2681" s="4">
        <v>205736001676</v>
      </c>
      <c r="H2681" s="2" t="s">
        <v>2096</v>
      </c>
      <c r="I2681" s="2" t="s">
        <v>2071</v>
      </c>
      <c r="J2681" s="5" t="s">
        <v>535</v>
      </c>
      <c r="K2681" s="5">
        <v>1</v>
      </c>
      <c r="L2681" s="80">
        <v>20</v>
      </c>
      <c r="M2681" s="8">
        <f t="shared" si="82"/>
        <v>4</v>
      </c>
      <c r="N2681" s="80">
        <v>50</v>
      </c>
      <c r="O2681" s="11">
        <f t="shared" si="83"/>
        <v>74</v>
      </c>
    </row>
    <row r="2682" spans="1:15" x14ac:dyDescent="0.35">
      <c r="A2682" s="2" t="s">
        <v>390</v>
      </c>
      <c r="B2682" s="2" t="s">
        <v>520</v>
      </c>
      <c r="C2682" s="1">
        <v>5736</v>
      </c>
      <c r="D2682" s="1" t="s">
        <v>2068</v>
      </c>
      <c r="E2682" s="4">
        <v>105736000039</v>
      </c>
      <c r="F2682" s="2" t="s">
        <v>2082</v>
      </c>
      <c r="G2682" s="4">
        <v>205736800005</v>
      </c>
      <c r="H2682" s="2" t="s">
        <v>2097</v>
      </c>
      <c r="I2682" s="2" t="s">
        <v>2098</v>
      </c>
      <c r="J2682" s="5" t="s">
        <v>535</v>
      </c>
      <c r="K2682" s="5">
        <v>1</v>
      </c>
      <c r="L2682" s="80">
        <v>20</v>
      </c>
      <c r="M2682" s="8">
        <f t="shared" si="82"/>
        <v>4</v>
      </c>
      <c r="N2682" s="80">
        <v>50</v>
      </c>
      <c r="O2682" s="11">
        <f t="shared" si="83"/>
        <v>74</v>
      </c>
    </row>
    <row r="2683" spans="1:15" x14ac:dyDescent="0.35">
      <c r="A2683" s="2" t="s">
        <v>390</v>
      </c>
      <c r="B2683" s="2" t="s">
        <v>520</v>
      </c>
      <c r="C2683" s="1">
        <v>5736</v>
      </c>
      <c r="D2683" s="1" t="s">
        <v>2068</v>
      </c>
      <c r="E2683" s="4">
        <v>105736000039</v>
      </c>
      <c r="F2683" s="2" t="s">
        <v>2082</v>
      </c>
      <c r="G2683" s="4">
        <v>205736800013</v>
      </c>
      <c r="H2683" s="2" t="s">
        <v>2099</v>
      </c>
      <c r="I2683" s="2" t="s">
        <v>2100</v>
      </c>
      <c r="J2683" s="5" t="s">
        <v>535</v>
      </c>
      <c r="K2683" s="5">
        <v>1</v>
      </c>
      <c r="L2683" s="80">
        <v>20</v>
      </c>
      <c r="M2683" s="8">
        <f t="shared" si="82"/>
        <v>4</v>
      </c>
      <c r="N2683" s="80">
        <v>50</v>
      </c>
      <c r="O2683" s="11">
        <f t="shared" si="83"/>
        <v>74</v>
      </c>
    </row>
    <row r="2684" spans="1:15" x14ac:dyDescent="0.35">
      <c r="A2684" s="2" t="s">
        <v>390</v>
      </c>
      <c r="B2684" s="2" t="s">
        <v>520</v>
      </c>
      <c r="C2684" s="1">
        <v>5736</v>
      </c>
      <c r="D2684" s="1" t="s">
        <v>2068</v>
      </c>
      <c r="E2684" s="4">
        <v>105736000039</v>
      </c>
      <c r="F2684" s="2" t="s">
        <v>2082</v>
      </c>
      <c r="G2684" s="4">
        <v>205736800021</v>
      </c>
      <c r="H2684" s="2" t="s">
        <v>2101</v>
      </c>
      <c r="I2684" s="2" t="s">
        <v>2102</v>
      </c>
      <c r="J2684" s="5" t="s">
        <v>535</v>
      </c>
      <c r="K2684" s="5">
        <v>1</v>
      </c>
      <c r="L2684" s="80">
        <v>20</v>
      </c>
      <c r="M2684" s="8">
        <f t="shared" si="82"/>
        <v>4</v>
      </c>
      <c r="N2684" s="80">
        <v>50</v>
      </c>
      <c r="O2684" s="11">
        <f t="shared" si="83"/>
        <v>74</v>
      </c>
    </row>
    <row r="2685" spans="1:15" x14ac:dyDescent="0.35">
      <c r="A2685" s="2" t="s">
        <v>390</v>
      </c>
      <c r="B2685" s="2" t="s">
        <v>520</v>
      </c>
      <c r="C2685" s="1">
        <v>5736</v>
      </c>
      <c r="D2685" s="1" t="s">
        <v>2068</v>
      </c>
      <c r="E2685" s="4">
        <v>105736000039</v>
      </c>
      <c r="F2685" s="2" t="s">
        <v>2082</v>
      </c>
      <c r="G2685" s="4">
        <v>205736800030</v>
      </c>
      <c r="H2685" s="2" t="s">
        <v>2103</v>
      </c>
      <c r="I2685" s="2" t="s">
        <v>2104</v>
      </c>
      <c r="J2685" s="5" t="s">
        <v>535</v>
      </c>
      <c r="K2685" s="5">
        <v>1</v>
      </c>
      <c r="L2685" s="80">
        <v>20</v>
      </c>
      <c r="M2685" s="8">
        <f t="shared" si="82"/>
        <v>4</v>
      </c>
      <c r="N2685" s="80">
        <v>50</v>
      </c>
      <c r="O2685" s="11">
        <f t="shared" si="83"/>
        <v>74</v>
      </c>
    </row>
    <row r="2686" spans="1:15" x14ac:dyDescent="0.35">
      <c r="A2686" s="2" t="s">
        <v>390</v>
      </c>
      <c r="B2686" s="2" t="s">
        <v>520</v>
      </c>
      <c r="C2686" s="1">
        <v>5736</v>
      </c>
      <c r="D2686" s="1" t="s">
        <v>2068</v>
      </c>
      <c r="E2686" s="4">
        <v>105736000039</v>
      </c>
      <c r="F2686" s="2" t="s">
        <v>2082</v>
      </c>
      <c r="G2686" s="4">
        <v>205736800048</v>
      </c>
      <c r="H2686" s="2" t="s">
        <v>2105</v>
      </c>
      <c r="I2686" s="2" t="s">
        <v>2106</v>
      </c>
      <c r="J2686" s="5" t="s">
        <v>535</v>
      </c>
      <c r="K2686" s="5">
        <v>1</v>
      </c>
      <c r="L2686" s="80">
        <v>20</v>
      </c>
      <c r="M2686" s="8">
        <f t="shared" si="82"/>
        <v>4</v>
      </c>
      <c r="N2686" s="80">
        <v>50</v>
      </c>
      <c r="O2686" s="11">
        <f t="shared" si="83"/>
        <v>74</v>
      </c>
    </row>
    <row r="2687" spans="1:15" x14ac:dyDescent="0.35">
      <c r="A2687" s="2" t="s">
        <v>390</v>
      </c>
      <c r="B2687" s="2" t="s">
        <v>520</v>
      </c>
      <c r="C2687" s="1">
        <v>5736</v>
      </c>
      <c r="D2687" s="1" t="s">
        <v>2068</v>
      </c>
      <c r="E2687" s="4">
        <v>105736000055</v>
      </c>
      <c r="F2687" s="2" t="s">
        <v>2072</v>
      </c>
      <c r="G2687" s="4">
        <v>205736800056</v>
      </c>
      <c r="H2687" s="2" t="s">
        <v>2107</v>
      </c>
      <c r="I2687" s="2" t="s">
        <v>2108</v>
      </c>
      <c r="J2687" s="5" t="s">
        <v>535</v>
      </c>
      <c r="K2687" s="5">
        <v>1</v>
      </c>
      <c r="L2687" s="80">
        <v>20</v>
      </c>
      <c r="M2687" s="8">
        <f t="shared" si="82"/>
        <v>4</v>
      </c>
      <c r="N2687" s="80">
        <v>50</v>
      </c>
      <c r="O2687" s="11">
        <f t="shared" si="83"/>
        <v>74</v>
      </c>
    </row>
    <row r="2688" spans="1:15" x14ac:dyDescent="0.35">
      <c r="A2688" s="2" t="s">
        <v>390</v>
      </c>
      <c r="B2688" s="2" t="s">
        <v>520</v>
      </c>
      <c r="C2688" s="1">
        <v>5736</v>
      </c>
      <c r="D2688" s="1" t="s">
        <v>2068</v>
      </c>
      <c r="E2688" s="4">
        <v>105736000055</v>
      </c>
      <c r="F2688" s="2" t="s">
        <v>2072</v>
      </c>
      <c r="G2688" s="4">
        <v>205736800064</v>
      </c>
      <c r="H2688" s="2" t="s">
        <v>2109</v>
      </c>
      <c r="I2688" s="2" t="s">
        <v>2081</v>
      </c>
      <c r="J2688" s="5" t="s">
        <v>535</v>
      </c>
      <c r="K2688" s="5">
        <v>1</v>
      </c>
      <c r="L2688" s="80">
        <v>20</v>
      </c>
      <c r="M2688" s="8">
        <f t="shared" si="82"/>
        <v>4</v>
      </c>
      <c r="N2688" s="80">
        <v>50</v>
      </c>
      <c r="O2688" s="11">
        <f t="shared" si="83"/>
        <v>74</v>
      </c>
    </row>
    <row r="2689" spans="1:15" x14ac:dyDescent="0.35">
      <c r="A2689" s="2" t="s">
        <v>390</v>
      </c>
      <c r="B2689" s="2" t="s">
        <v>520</v>
      </c>
      <c r="C2689" s="1">
        <v>5736</v>
      </c>
      <c r="D2689" s="1" t="s">
        <v>2068</v>
      </c>
      <c r="E2689" s="4">
        <v>105736000055</v>
      </c>
      <c r="F2689" s="2" t="s">
        <v>2072</v>
      </c>
      <c r="G2689" s="4">
        <v>205736800072</v>
      </c>
      <c r="H2689" s="2" t="s">
        <v>2110</v>
      </c>
      <c r="I2689" s="2" t="s">
        <v>2111</v>
      </c>
      <c r="J2689" s="5" t="s">
        <v>535</v>
      </c>
      <c r="K2689" s="5">
        <v>1</v>
      </c>
      <c r="L2689" s="80">
        <v>20</v>
      </c>
      <c r="M2689" s="8">
        <f t="shared" si="82"/>
        <v>4</v>
      </c>
      <c r="N2689" s="80">
        <v>50</v>
      </c>
      <c r="O2689" s="11">
        <f t="shared" si="83"/>
        <v>74</v>
      </c>
    </row>
    <row r="2690" spans="1:15" x14ac:dyDescent="0.35">
      <c r="A2690" s="2" t="s">
        <v>390</v>
      </c>
      <c r="B2690" s="2" t="s">
        <v>520</v>
      </c>
      <c r="C2690" s="1">
        <v>5736</v>
      </c>
      <c r="D2690" s="1" t="s">
        <v>2068</v>
      </c>
      <c r="E2690" s="4">
        <v>105736000055</v>
      </c>
      <c r="F2690" s="2" t="s">
        <v>2072</v>
      </c>
      <c r="G2690" s="4">
        <v>205736800081</v>
      </c>
      <c r="H2690" s="2" t="s">
        <v>2112</v>
      </c>
      <c r="I2690" s="2" t="s">
        <v>2113</v>
      </c>
      <c r="J2690" s="5" t="s">
        <v>535</v>
      </c>
      <c r="K2690" s="5">
        <v>1</v>
      </c>
      <c r="L2690" s="80">
        <v>20</v>
      </c>
      <c r="M2690" s="8">
        <f t="shared" si="82"/>
        <v>4</v>
      </c>
      <c r="N2690" s="80">
        <v>50</v>
      </c>
      <c r="O2690" s="11">
        <f t="shared" si="83"/>
        <v>74</v>
      </c>
    </row>
    <row r="2691" spans="1:15" x14ac:dyDescent="0.35">
      <c r="A2691" s="2" t="s">
        <v>390</v>
      </c>
      <c r="B2691" s="2" t="s">
        <v>520</v>
      </c>
      <c r="C2691" s="1">
        <v>5736</v>
      </c>
      <c r="D2691" s="1" t="s">
        <v>2068</v>
      </c>
      <c r="E2691" s="4">
        <v>105736000055</v>
      </c>
      <c r="F2691" s="2" t="s">
        <v>2072</v>
      </c>
      <c r="G2691" s="4">
        <v>205736800099</v>
      </c>
      <c r="H2691" s="2" t="s">
        <v>2114</v>
      </c>
      <c r="I2691" s="2" t="s">
        <v>2115</v>
      </c>
      <c r="J2691" s="5" t="s">
        <v>535</v>
      </c>
      <c r="K2691" s="5">
        <v>1</v>
      </c>
      <c r="L2691" s="80">
        <v>20</v>
      </c>
      <c r="M2691" s="8">
        <f t="shared" si="82"/>
        <v>4</v>
      </c>
      <c r="N2691" s="80">
        <v>50</v>
      </c>
      <c r="O2691" s="11">
        <f t="shared" si="83"/>
        <v>74</v>
      </c>
    </row>
    <row r="2692" spans="1:15" x14ac:dyDescent="0.35">
      <c r="A2692" s="2" t="s">
        <v>390</v>
      </c>
      <c r="B2692" s="2" t="s">
        <v>520</v>
      </c>
      <c r="C2692" s="1">
        <v>5736</v>
      </c>
      <c r="D2692" s="1" t="s">
        <v>2068</v>
      </c>
      <c r="E2692" s="4">
        <v>105736000055</v>
      </c>
      <c r="F2692" s="2" t="s">
        <v>2072</v>
      </c>
      <c r="G2692" s="4">
        <v>205736800102</v>
      </c>
      <c r="H2692" s="2" t="s">
        <v>2116</v>
      </c>
      <c r="I2692" s="2" t="s">
        <v>2117</v>
      </c>
      <c r="J2692" s="5" t="s">
        <v>535</v>
      </c>
      <c r="K2692" s="5">
        <v>1</v>
      </c>
      <c r="L2692" s="80">
        <v>20</v>
      </c>
      <c r="M2692" s="8">
        <f t="shared" si="82"/>
        <v>4</v>
      </c>
      <c r="N2692" s="80">
        <v>50</v>
      </c>
      <c r="O2692" s="11">
        <f t="shared" si="83"/>
        <v>74</v>
      </c>
    </row>
    <row r="2693" spans="1:15" x14ac:dyDescent="0.35">
      <c r="A2693" s="2" t="s">
        <v>390</v>
      </c>
      <c r="B2693" s="2" t="s">
        <v>520</v>
      </c>
      <c r="C2693" s="1">
        <v>5790</v>
      </c>
      <c r="D2693" s="1" t="s">
        <v>2118</v>
      </c>
      <c r="E2693" s="4">
        <v>205790000260</v>
      </c>
      <c r="F2693" s="2" t="s">
        <v>2119</v>
      </c>
      <c r="G2693" s="4">
        <v>205790000260</v>
      </c>
      <c r="H2693" s="2" t="s">
        <v>2119</v>
      </c>
      <c r="I2693" s="2" t="s">
        <v>2120</v>
      </c>
      <c r="J2693" s="5" t="s">
        <v>535</v>
      </c>
      <c r="K2693" s="5">
        <v>1</v>
      </c>
      <c r="L2693" s="80">
        <v>20</v>
      </c>
      <c r="M2693" s="8">
        <f t="shared" si="82"/>
        <v>4</v>
      </c>
      <c r="N2693" s="80">
        <v>50</v>
      </c>
      <c r="O2693" s="11">
        <f t="shared" si="83"/>
        <v>74</v>
      </c>
    </row>
    <row r="2694" spans="1:15" x14ac:dyDescent="0.35">
      <c r="A2694" s="2" t="s">
        <v>390</v>
      </c>
      <c r="B2694" s="2" t="s">
        <v>520</v>
      </c>
      <c r="C2694" s="1">
        <v>5790</v>
      </c>
      <c r="D2694" s="1" t="s">
        <v>2118</v>
      </c>
      <c r="E2694" s="4">
        <v>205790000260</v>
      </c>
      <c r="F2694" s="2" t="s">
        <v>2119</v>
      </c>
      <c r="G2694" s="4">
        <v>205790000588</v>
      </c>
      <c r="H2694" s="2" t="s">
        <v>2121</v>
      </c>
      <c r="I2694" s="2" t="s">
        <v>1227</v>
      </c>
      <c r="J2694" s="5" t="s">
        <v>535</v>
      </c>
      <c r="K2694" s="5">
        <v>1</v>
      </c>
      <c r="L2694" s="80">
        <v>20</v>
      </c>
      <c r="M2694" s="8">
        <f t="shared" si="82"/>
        <v>4</v>
      </c>
      <c r="N2694" s="80">
        <v>50</v>
      </c>
      <c r="O2694" s="11">
        <f t="shared" si="83"/>
        <v>74</v>
      </c>
    </row>
    <row r="2695" spans="1:15" x14ac:dyDescent="0.35">
      <c r="A2695" s="2" t="s">
        <v>390</v>
      </c>
      <c r="B2695" s="2" t="s">
        <v>520</v>
      </c>
      <c r="C2695" s="1">
        <v>5790</v>
      </c>
      <c r="D2695" s="1" t="s">
        <v>2118</v>
      </c>
      <c r="E2695" s="4">
        <v>205790000260</v>
      </c>
      <c r="F2695" s="2" t="s">
        <v>2119</v>
      </c>
      <c r="G2695" s="4">
        <v>205790000600</v>
      </c>
      <c r="H2695" s="2" t="s">
        <v>2122</v>
      </c>
      <c r="I2695" s="2" t="s">
        <v>2123</v>
      </c>
      <c r="J2695" s="5" t="s">
        <v>535</v>
      </c>
      <c r="K2695" s="5">
        <v>1</v>
      </c>
      <c r="L2695" s="80">
        <v>20</v>
      </c>
      <c r="M2695" s="8">
        <f t="shared" si="82"/>
        <v>4</v>
      </c>
      <c r="N2695" s="80">
        <v>50</v>
      </c>
      <c r="O2695" s="11">
        <f t="shared" si="83"/>
        <v>74</v>
      </c>
    </row>
    <row r="2696" spans="1:15" x14ac:dyDescent="0.35">
      <c r="A2696" s="2" t="s">
        <v>390</v>
      </c>
      <c r="B2696" s="2" t="s">
        <v>520</v>
      </c>
      <c r="C2696" s="1">
        <v>5790</v>
      </c>
      <c r="D2696" s="1" t="s">
        <v>2118</v>
      </c>
      <c r="E2696" s="4">
        <v>205790001088</v>
      </c>
      <c r="F2696" s="2" t="s">
        <v>2124</v>
      </c>
      <c r="G2696" s="4">
        <v>205790000642</v>
      </c>
      <c r="H2696" s="2" t="s">
        <v>2125</v>
      </c>
      <c r="I2696" s="2" t="s">
        <v>1243</v>
      </c>
      <c r="J2696" s="5" t="s">
        <v>535</v>
      </c>
      <c r="K2696" s="5">
        <v>1</v>
      </c>
      <c r="L2696" s="80">
        <v>20</v>
      </c>
      <c r="M2696" s="8">
        <f t="shared" ref="M2696:M2759" si="84">ROUND(L2696*0.19,0)</f>
        <v>4</v>
      </c>
      <c r="N2696" s="80">
        <v>50</v>
      </c>
      <c r="O2696" s="11">
        <f t="shared" ref="O2696:O2759" si="85">L2696+M2696+N2696</f>
        <v>74</v>
      </c>
    </row>
    <row r="2697" spans="1:15" x14ac:dyDescent="0.35">
      <c r="A2697" s="2" t="s">
        <v>390</v>
      </c>
      <c r="B2697" s="2" t="s">
        <v>520</v>
      </c>
      <c r="C2697" s="1">
        <v>5790</v>
      </c>
      <c r="D2697" s="1" t="s">
        <v>2118</v>
      </c>
      <c r="E2697" s="4">
        <v>205790001142</v>
      </c>
      <c r="F2697" s="2" t="s">
        <v>2126</v>
      </c>
      <c r="G2697" s="4">
        <v>205790000685</v>
      </c>
      <c r="H2697" s="2" t="s">
        <v>2127</v>
      </c>
      <c r="I2697" s="2" t="s">
        <v>2128</v>
      </c>
      <c r="J2697" s="5" t="s">
        <v>535</v>
      </c>
      <c r="K2697" s="5">
        <v>1</v>
      </c>
      <c r="L2697" s="80">
        <v>20</v>
      </c>
      <c r="M2697" s="8">
        <f t="shared" si="84"/>
        <v>4</v>
      </c>
      <c r="N2697" s="80">
        <v>50</v>
      </c>
      <c r="O2697" s="11">
        <f t="shared" si="85"/>
        <v>74</v>
      </c>
    </row>
    <row r="2698" spans="1:15" x14ac:dyDescent="0.35">
      <c r="A2698" s="2" t="s">
        <v>390</v>
      </c>
      <c r="B2698" s="2" t="s">
        <v>520</v>
      </c>
      <c r="C2698" s="1">
        <v>5790</v>
      </c>
      <c r="D2698" s="1" t="s">
        <v>2118</v>
      </c>
      <c r="E2698" s="4">
        <v>205790000251</v>
      </c>
      <c r="F2698" s="2" t="s">
        <v>2129</v>
      </c>
      <c r="G2698" s="4">
        <v>205790000693</v>
      </c>
      <c r="H2698" s="2" t="s">
        <v>2130</v>
      </c>
      <c r="I2698" s="2" t="s">
        <v>2131</v>
      </c>
      <c r="J2698" s="5" t="s">
        <v>535</v>
      </c>
      <c r="K2698" s="5">
        <v>1</v>
      </c>
      <c r="L2698" s="80">
        <v>20</v>
      </c>
      <c r="M2698" s="8">
        <f t="shared" si="84"/>
        <v>4</v>
      </c>
      <c r="N2698" s="80">
        <v>50</v>
      </c>
      <c r="O2698" s="11">
        <f t="shared" si="85"/>
        <v>74</v>
      </c>
    </row>
    <row r="2699" spans="1:15" x14ac:dyDescent="0.35">
      <c r="A2699" s="2" t="s">
        <v>390</v>
      </c>
      <c r="B2699" s="2" t="s">
        <v>520</v>
      </c>
      <c r="C2699" s="1">
        <v>5790</v>
      </c>
      <c r="D2699" s="1" t="s">
        <v>2118</v>
      </c>
      <c r="E2699" s="4">
        <v>205790000260</v>
      </c>
      <c r="F2699" s="2" t="s">
        <v>2119</v>
      </c>
      <c r="G2699" s="4">
        <v>205790000707</v>
      </c>
      <c r="H2699" s="2" t="s">
        <v>2132</v>
      </c>
      <c r="I2699" s="2" t="s">
        <v>2133</v>
      </c>
      <c r="J2699" s="5" t="s">
        <v>535</v>
      </c>
      <c r="K2699" s="5">
        <v>1</v>
      </c>
      <c r="L2699" s="80">
        <v>20</v>
      </c>
      <c r="M2699" s="8">
        <f t="shared" si="84"/>
        <v>4</v>
      </c>
      <c r="N2699" s="80">
        <v>50</v>
      </c>
      <c r="O2699" s="11">
        <f t="shared" si="85"/>
        <v>74</v>
      </c>
    </row>
    <row r="2700" spans="1:15" x14ac:dyDescent="0.35">
      <c r="A2700" s="2" t="s">
        <v>390</v>
      </c>
      <c r="B2700" s="2" t="s">
        <v>520</v>
      </c>
      <c r="C2700" s="1">
        <v>5790</v>
      </c>
      <c r="D2700" s="1" t="s">
        <v>2118</v>
      </c>
      <c r="E2700" s="4">
        <v>205790001088</v>
      </c>
      <c r="F2700" s="2" t="s">
        <v>2124</v>
      </c>
      <c r="G2700" s="4">
        <v>205790000774</v>
      </c>
      <c r="H2700" s="2" t="s">
        <v>2134</v>
      </c>
      <c r="I2700" s="2" t="s">
        <v>2135</v>
      </c>
      <c r="J2700" s="5" t="s">
        <v>535</v>
      </c>
      <c r="K2700" s="5">
        <v>1</v>
      </c>
      <c r="L2700" s="80">
        <v>20</v>
      </c>
      <c r="M2700" s="8">
        <f t="shared" si="84"/>
        <v>4</v>
      </c>
      <c r="N2700" s="80">
        <v>50</v>
      </c>
      <c r="O2700" s="11">
        <f t="shared" si="85"/>
        <v>74</v>
      </c>
    </row>
    <row r="2701" spans="1:15" x14ac:dyDescent="0.35">
      <c r="A2701" s="2" t="s">
        <v>390</v>
      </c>
      <c r="B2701" s="2" t="s">
        <v>520</v>
      </c>
      <c r="C2701" s="1">
        <v>5790</v>
      </c>
      <c r="D2701" s="1" t="s">
        <v>2118</v>
      </c>
      <c r="E2701" s="4">
        <v>205790000251</v>
      </c>
      <c r="F2701" s="2" t="s">
        <v>2129</v>
      </c>
      <c r="G2701" s="4">
        <v>205790000791</v>
      </c>
      <c r="H2701" s="2" t="s">
        <v>2136</v>
      </c>
      <c r="I2701" s="2" t="s">
        <v>2137</v>
      </c>
      <c r="J2701" s="5" t="s">
        <v>535</v>
      </c>
      <c r="K2701" s="5">
        <v>1</v>
      </c>
      <c r="L2701" s="80">
        <v>20</v>
      </c>
      <c r="M2701" s="8">
        <f t="shared" si="84"/>
        <v>4</v>
      </c>
      <c r="N2701" s="80">
        <v>50</v>
      </c>
      <c r="O2701" s="11">
        <f t="shared" si="85"/>
        <v>74</v>
      </c>
    </row>
    <row r="2702" spans="1:15" x14ac:dyDescent="0.35">
      <c r="A2702" s="2" t="s">
        <v>390</v>
      </c>
      <c r="B2702" s="2" t="s">
        <v>520</v>
      </c>
      <c r="C2702" s="1">
        <v>5790</v>
      </c>
      <c r="D2702" s="1" t="s">
        <v>2118</v>
      </c>
      <c r="E2702" s="4">
        <v>205790000260</v>
      </c>
      <c r="F2702" s="2" t="s">
        <v>2119</v>
      </c>
      <c r="G2702" s="4">
        <v>205790000839</v>
      </c>
      <c r="H2702" s="2" t="s">
        <v>2138</v>
      </c>
      <c r="I2702" s="2" t="s">
        <v>2139</v>
      </c>
      <c r="J2702" s="5" t="s">
        <v>535</v>
      </c>
      <c r="K2702" s="5">
        <v>1</v>
      </c>
      <c r="L2702" s="80">
        <v>20</v>
      </c>
      <c r="M2702" s="8">
        <f t="shared" si="84"/>
        <v>4</v>
      </c>
      <c r="N2702" s="80">
        <v>50</v>
      </c>
      <c r="O2702" s="11">
        <f t="shared" si="85"/>
        <v>74</v>
      </c>
    </row>
    <row r="2703" spans="1:15" x14ac:dyDescent="0.35">
      <c r="A2703" s="2" t="s">
        <v>390</v>
      </c>
      <c r="B2703" s="2" t="s">
        <v>520</v>
      </c>
      <c r="C2703" s="1">
        <v>5790</v>
      </c>
      <c r="D2703" s="1" t="s">
        <v>2118</v>
      </c>
      <c r="E2703" s="4">
        <v>205790000260</v>
      </c>
      <c r="F2703" s="2" t="s">
        <v>2119</v>
      </c>
      <c r="G2703" s="4">
        <v>205790000855</v>
      </c>
      <c r="H2703" s="2" t="s">
        <v>2140</v>
      </c>
      <c r="I2703" s="2" t="s">
        <v>2141</v>
      </c>
      <c r="J2703" s="5" t="s">
        <v>535</v>
      </c>
      <c r="K2703" s="5">
        <v>1</v>
      </c>
      <c r="L2703" s="80">
        <v>20</v>
      </c>
      <c r="M2703" s="8">
        <f t="shared" si="84"/>
        <v>4</v>
      </c>
      <c r="N2703" s="80">
        <v>50</v>
      </c>
      <c r="O2703" s="11">
        <f t="shared" si="85"/>
        <v>74</v>
      </c>
    </row>
    <row r="2704" spans="1:15" x14ac:dyDescent="0.35">
      <c r="A2704" s="2" t="s">
        <v>390</v>
      </c>
      <c r="B2704" s="2" t="s">
        <v>520</v>
      </c>
      <c r="C2704" s="1">
        <v>5790</v>
      </c>
      <c r="D2704" s="1" t="s">
        <v>2118</v>
      </c>
      <c r="E2704" s="4">
        <v>205790001142</v>
      </c>
      <c r="F2704" s="2" t="s">
        <v>2126</v>
      </c>
      <c r="G2704" s="4">
        <v>205790000928</v>
      </c>
      <c r="H2704" s="2" t="s">
        <v>2142</v>
      </c>
      <c r="I2704" s="2" t="s">
        <v>2143</v>
      </c>
      <c r="J2704" s="5" t="s">
        <v>535</v>
      </c>
      <c r="K2704" s="5">
        <v>1</v>
      </c>
      <c r="L2704" s="80">
        <v>20</v>
      </c>
      <c r="M2704" s="8">
        <f t="shared" si="84"/>
        <v>4</v>
      </c>
      <c r="N2704" s="80">
        <v>50</v>
      </c>
      <c r="O2704" s="11">
        <f t="shared" si="85"/>
        <v>74</v>
      </c>
    </row>
    <row r="2705" spans="1:15" x14ac:dyDescent="0.35">
      <c r="A2705" s="2" t="s">
        <v>390</v>
      </c>
      <c r="B2705" s="2" t="s">
        <v>520</v>
      </c>
      <c r="C2705" s="1">
        <v>5790</v>
      </c>
      <c r="D2705" s="1" t="s">
        <v>2118</v>
      </c>
      <c r="E2705" s="4">
        <v>205790000260</v>
      </c>
      <c r="F2705" s="2" t="s">
        <v>2119</v>
      </c>
      <c r="G2705" s="4">
        <v>205790000979</v>
      </c>
      <c r="H2705" s="2" t="s">
        <v>2144</v>
      </c>
      <c r="I2705" s="2" t="s">
        <v>2145</v>
      </c>
      <c r="J2705" s="5" t="s">
        <v>535</v>
      </c>
      <c r="K2705" s="5">
        <v>1</v>
      </c>
      <c r="L2705" s="80">
        <v>20</v>
      </c>
      <c r="M2705" s="8">
        <f t="shared" si="84"/>
        <v>4</v>
      </c>
      <c r="N2705" s="80">
        <v>50</v>
      </c>
      <c r="O2705" s="11">
        <f t="shared" si="85"/>
        <v>74</v>
      </c>
    </row>
    <row r="2706" spans="1:15" x14ac:dyDescent="0.35">
      <c r="A2706" s="2" t="s">
        <v>390</v>
      </c>
      <c r="B2706" s="2" t="s">
        <v>520</v>
      </c>
      <c r="C2706" s="1">
        <v>5790</v>
      </c>
      <c r="D2706" s="1" t="s">
        <v>2118</v>
      </c>
      <c r="E2706" s="4">
        <v>205790001142</v>
      </c>
      <c r="F2706" s="2" t="s">
        <v>2126</v>
      </c>
      <c r="G2706" s="4">
        <v>205790001037</v>
      </c>
      <c r="H2706" s="2" t="s">
        <v>2146</v>
      </c>
      <c r="I2706" s="2" t="s">
        <v>2147</v>
      </c>
      <c r="J2706" s="5" t="s">
        <v>535</v>
      </c>
      <c r="K2706" s="5">
        <v>1</v>
      </c>
      <c r="L2706" s="80">
        <v>20</v>
      </c>
      <c r="M2706" s="8">
        <f t="shared" si="84"/>
        <v>4</v>
      </c>
      <c r="N2706" s="80">
        <v>50</v>
      </c>
      <c r="O2706" s="11">
        <f t="shared" si="85"/>
        <v>74</v>
      </c>
    </row>
    <row r="2707" spans="1:15" x14ac:dyDescent="0.35">
      <c r="A2707" s="2" t="s">
        <v>390</v>
      </c>
      <c r="B2707" s="2" t="s">
        <v>520</v>
      </c>
      <c r="C2707" s="1">
        <v>5790</v>
      </c>
      <c r="D2707" s="1" t="s">
        <v>2118</v>
      </c>
      <c r="E2707" s="4">
        <v>205790000251</v>
      </c>
      <c r="F2707" s="2" t="s">
        <v>2129</v>
      </c>
      <c r="G2707" s="4">
        <v>205790001096</v>
      </c>
      <c r="H2707" s="2" t="s">
        <v>2148</v>
      </c>
      <c r="I2707" s="2" t="s">
        <v>2149</v>
      </c>
      <c r="J2707" s="5" t="s">
        <v>535</v>
      </c>
      <c r="K2707" s="5">
        <v>1</v>
      </c>
      <c r="L2707" s="80">
        <v>20</v>
      </c>
      <c r="M2707" s="8">
        <f t="shared" si="84"/>
        <v>4</v>
      </c>
      <c r="N2707" s="80">
        <v>50</v>
      </c>
      <c r="O2707" s="11">
        <f t="shared" si="85"/>
        <v>74</v>
      </c>
    </row>
    <row r="2708" spans="1:15" x14ac:dyDescent="0.35">
      <c r="A2708" s="2" t="s">
        <v>390</v>
      </c>
      <c r="B2708" s="2" t="s">
        <v>520</v>
      </c>
      <c r="C2708" s="1">
        <v>5790</v>
      </c>
      <c r="D2708" s="1" t="s">
        <v>2118</v>
      </c>
      <c r="E2708" s="4">
        <v>205790001142</v>
      </c>
      <c r="F2708" s="2" t="s">
        <v>2126</v>
      </c>
      <c r="G2708" s="4">
        <v>205790001142</v>
      </c>
      <c r="H2708" s="2" t="s">
        <v>2126</v>
      </c>
      <c r="I2708" s="2" t="s">
        <v>1142</v>
      </c>
      <c r="J2708" s="5" t="s">
        <v>535</v>
      </c>
      <c r="K2708" s="5">
        <v>1</v>
      </c>
      <c r="L2708" s="80">
        <v>20</v>
      </c>
      <c r="M2708" s="8">
        <f t="shared" si="84"/>
        <v>4</v>
      </c>
      <c r="N2708" s="80">
        <v>50</v>
      </c>
      <c r="O2708" s="11">
        <f t="shared" si="85"/>
        <v>74</v>
      </c>
    </row>
    <row r="2709" spans="1:15" x14ac:dyDescent="0.35">
      <c r="A2709" s="2" t="s">
        <v>390</v>
      </c>
      <c r="B2709" s="2" t="s">
        <v>520</v>
      </c>
      <c r="C2709" s="1">
        <v>5790</v>
      </c>
      <c r="D2709" s="1" t="s">
        <v>2118</v>
      </c>
      <c r="E2709" s="4">
        <v>205790000251</v>
      </c>
      <c r="F2709" s="2" t="s">
        <v>2129</v>
      </c>
      <c r="G2709" s="4">
        <v>205790001151</v>
      </c>
      <c r="H2709" s="2" t="s">
        <v>2150</v>
      </c>
      <c r="I2709" s="2" t="s">
        <v>2151</v>
      </c>
      <c r="J2709" s="5" t="s">
        <v>535</v>
      </c>
      <c r="K2709" s="5">
        <v>1</v>
      </c>
      <c r="L2709" s="80">
        <v>20</v>
      </c>
      <c r="M2709" s="8">
        <f t="shared" si="84"/>
        <v>4</v>
      </c>
      <c r="N2709" s="80">
        <v>50</v>
      </c>
      <c r="O2709" s="11">
        <f t="shared" si="85"/>
        <v>74</v>
      </c>
    </row>
    <row r="2710" spans="1:15" x14ac:dyDescent="0.35">
      <c r="A2710" s="2" t="s">
        <v>390</v>
      </c>
      <c r="B2710" s="2" t="s">
        <v>520</v>
      </c>
      <c r="C2710" s="1">
        <v>5837</v>
      </c>
      <c r="D2710" s="1" t="s">
        <v>582</v>
      </c>
      <c r="E2710" s="4">
        <v>205837000000</v>
      </c>
      <c r="F2710" s="2" t="s">
        <v>2152</v>
      </c>
      <c r="G2710" s="4">
        <v>205837000000</v>
      </c>
      <c r="H2710" s="2" t="s">
        <v>2152</v>
      </c>
      <c r="I2710" s="2" t="s">
        <v>2153</v>
      </c>
      <c r="J2710" s="5" t="s">
        <v>535</v>
      </c>
      <c r="K2710" s="5">
        <v>1</v>
      </c>
      <c r="L2710" s="80">
        <v>20</v>
      </c>
      <c r="M2710" s="8">
        <f t="shared" si="84"/>
        <v>4</v>
      </c>
      <c r="N2710" s="80">
        <v>50</v>
      </c>
      <c r="O2710" s="11">
        <f t="shared" si="85"/>
        <v>74</v>
      </c>
    </row>
    <row r="2711" spans="1:15" x14ac:dyDescent="0.35">
      <c r="A2711" s="2" t="s">
        <v>390</v>
      </c>
      <c r="B2711" s="2" t="s">
        <v>520</v>
      </c>
      <c r="C2711" s="1">
        <v>5837</v>
      </c>
      <c r="D2711" s="1" t="s">
        <v>582</v>
      </c>
      <c r="E2711" s="4">
        <v>205837003416</v>
      </c>
      <c r="F2711" s="2" t="s">
        <v>2154</v>
      </c>
      <c r="G2711" s="4">
        <v>205837000034</v>
      </c>
      <c r="H2711" s="2" t="s">
        <v>2155</v>
      </c>
      <c r="I2711" s="2" t="s">
        <v>2156</v>
      </c>
      <c r="J2711" s="5" t="s">
        <v>535</v>
      </c>
      <c r="K2711" s="5">
        <v>1</v>
      </c>
      <c r="L2711" s="80">
        <v>20</v>
      </c>
      <c r="M2711" s="8">
        <f t="shared" si="84"/>
        <v>4</v>
      </c>
      <c r="N2711" s="80">
        <v>50</v>
      </c>
      <c r="O2711" s="11">
        <f t="shared" si="85"/>
        <v>74</v>
      </c>
    </row>
    <row r="2712" spans="1:15" x14ac:dyDescent="0.35">
      <c r="A2712" s="2" t="s">
        <v>390</v>
      </c>
      <c r="B2712" s="2" t="s">
        <v>520</v>
      </c>
      <c r="C2712" s="1">
        <v>5837</v>
      </c>
      <c r="D2712" s="1" t="s">
        <v>582</v>
      </c>
      <c r="E2712" s="4">
        <v>205837000042</v>
      </c>
      <c r="F2712" s="2" t="s">
        <v>2157</v>
      </c>
      <c r="G2712" s="4">
        <v>205837000042</v>
      </c>
      <c r="H2712" s="2" t="s">
        <v>2157</v>
      </c>
      <c r="I2712" s="2" t="s">
        <v>2158</v>
      </c>
      <c r="J2712" s="5" t="s">
        <v>535</v>
      </c>
      <c r="K2712" s="5">
        <v>1</v>
      </c>
      <c r="L2712" s="80">
        <v>20</v>
      </c>
      <c r="M2712" s="8">
        <f t="shared" si="84"/>
        <v>4</v>
      </c>
      <c r="N2712" s="80">
        <v>50</v>
      </c>
      <c r="O2712" s="11">
        <f t="shared" si="85"/>
        <v>74</v>
      </c>
    </row>
    <row r="2713" spans="1:15" x14ac:dyDescent="0.35">
      <c r="A2713" s="2" t="s">
        <v>390</v>
      </c>
      <c r="B2713" s="2" t="s">
        <v>520</v>
      </c>
      <c r="C2713" s="1">
        <v>5837</v>
      </c>
      <c r="D2713" s="1" t="s">
        <v>582</v>
      </c>
      <c r="E2713" s="4">
        <v>205837001880</v>
      </c>
      <c r="F2713" s="2" t="s">
        <v>2159</v>
      </c>
      <c r="G2713" s="4">
        <v>205837000051</v>
      </c>
      <c r="H2713" s="2" t="s">
        <v>2160</v>
      </c>
      <c r="I2713" s="2" t="s">
        <v>2161</v>
      </c>
      <c r="J2713" s="5" t="s">
        <v>535</v>
      </c>
      <c r="K2713" s="5">
        <v>1</v>
      </c>
      <c r="L2713" s="80">
        <v>20</v>
      </c>
      <c r="M2713" s="8">
        <f t="shared" si="84"/>
        <v>4</v>
      </c>
      <c r="N2713" s="80">
        <v>50</v>
      </c>
      <c r="O2713" s="11">
        <f t="shared" si="85"/>
        <v>74</v>
      </c>
    </row>
    <row r="2714" spans="1:15" x14ac:dyDescent="0.35">
      <c r="A2714" s="2" t="s">
        <v>390</v>
      </c>
      <c r="B2714" s="2" t="s">
        <v>520</v>
      </c>
      <c r="C2714" s="1">
        <v>5837</v>
      </c>
      <c r="D2714" s="1" t="s">
        <v>582</v>
      </c>
      <c r="E2714" s="4">
        <v>205837005133</v>
      </c>
      <c r="F2714" s="2" t="s">
        <v>2162</v>
      </c>
      <c r="G2714" s="4">
        <v>205837000107</v>
      </c>
      <c r="H2714" s="2" t="s">
        <v>2163</v>
      </c>
      <c r="I2714" s="2" t="s">
        <v>2164</v>
      </c>
      <c r="J2714" s="5" t="s">
        <v>535</v>
      </c>
      <c r="K2714" s="5">
        <v>1</v>
      </c>
      <c r="L2714" s="80">
        <v>20</v>
      </c>
      <c r="M2714" s="8">
        <f t="shared" si="84"/>
        <v>4</v>
      </c>
      <c r="N2714" s="80">
        <v>50</v>
      </c>
      <c r="O2714" s="11">
        <f t="shared" si="85"/>
        <v>74</v>
      </c>
    </row>
    <row r="2715" spans="1:15" x14ac:dyDescent="0.35">
      <c r="A2715" s="2" t="s">
        <v>390</v>
      </c>
      <c r="B2715" s="2" t="s">
        <v>520</v>
      </c>
      <c r="C2715" s="1">
        <v>5837</v>
      </c>
      <c r="D2715" s="1" t="s">
        <v>582</v>
      </c>
      <c r="E2715" s="4">
        <v>205837001880</v>
      </c>
      <c r="F2715" s="2" t="s">
        <v>2159</v>
      </c>
      <c r="G2715" s="4">
        <v>205837000131</v>
      </c>
      <c r="H2715" s="2" t="s">
        <v>2165</v>
      </c>
      <c r="I2715" s="2" t="s">
        <v>2166</v>
      </c>
      <c r="J2715" s="5" t="s">
        <v>535</v>
      </c>
      <c r="K2715" s="5">
        <v>1</v>
      </c>
      <c r="L2715" s="80">
        <v>20</v>
      </c>
      <c r="M2715" s="8">
        <f t="shared" si="84"/>
        <v>4</v>
      </c>
      <c r="N2715" s="80">
        <v>50</v>
      </c>
      <c r="O2715" s="11">
        <f t="shared" si="85"/>
        <v>74</v>
      </c>
    </row>
    <row r="2716" spans="1:15" x14ac:dyDescent="0.35">
      <c r="A2716" s="2" t="s">
        <v>390</v>
      </c>
      <c r="B2716" s="2" t="s">
        <v>520</v>
      </c>
      <c r="C2716" s="1">
        <v>5837</v>
      </c>
      <c r="D2716" s="1" t="s">
        <v>582</v>
      </c>
      <c r="E2716" s="4">
        <v>205837000492</v>
      </c>
      <c r="F2716" s="2" t="s">
        <v>2167</v>
      </c>
      <c r="G2716" s="4">
        <v>205837000182</v>
      </c>
      <c r="H2716" s="2" t="s">
        <v>2168</v>
      </c>
      <c r="I2716" s="2" t="s">
        <v>2169</v>
      </c>
      <c r="J2716" s="5" t="s">
        <v>535</v>
      </c>
      <c r="K2716" s="5">
        <v>1</v>
      </c>
      <c r="L2716" s="80">
        <v>20</v>
      </c>
      <c r="M2716" s="8">
        <f t="shared" si="84"/>
        <v>4</v>
      </c>
      <c r="N2716" s="80">
        <v>50</v>
      </c>
      <c r="O2716" s="11">
        <f t="shared" si="85"/>
        <v>74</v>
      </c>
    </row>
    <row r="2717" spans="1:15" x14ac:dyDescent="0.35">
      <c r="A2717" s="2" t="s">
        <v>390</v>
      </c>
      <c r="B2717" s="2" t="s">
        <v>520</v>
      </c>
      <c r="C2717" s="1">
        <v>5837</v>
      </c>
      <c r="D2717" s="1" t="s">
        <v>582</v>
      </c>
      <c r="E2717" s="4">
        <v>205837000492</v>
      </c>
      <c r="F2717" s="2" t="s">
        <v>2167</v>
      </c>
      <c r="G2717" s="4">
        <v>205837000191</v>
      </c>
      <c r="H2717" s="2" t="s">
        <v>2170</v>
      </c>
      <c r="I2717" s="2" t="s">
        <v>2171</v>
      </c>
      <c r="J2717" s="5" t="s">
        <v>535</v>
      </c>
      <c r="K2717" s="5">
        <v>1</v>
      </c>
      <c r="L2717" s="80">
        <v>20</v>
      </c>
      <c r="M2717" s="8">
        <f t="shared" si="84"/>
        <v>4</v>
      </c>
      <c r="N2717" s="80">
        <v>50</v>
      </c>
      <c r="O2717" s="11">
        <f t="shared" si="85"/>
        <v>74</v>
      </c>
    </row>
    <row r="2718" spans="1:15" x14ac:dyDescent="0.35">
      <c r="A2718" s="2" t="s">
        <v>390</v>
      </c>
      <c r="B2718" s="2" t="s">
        <v>520</v>
      </c>
      <c r="C2718" s="1">
        <v>5837</v>
      </c>
      <c r="D2718" s="1" t="s">
        <v>582</v>
      </c>
      <c r="E2718" s="4">
        <v>205837000000</v>
      </c>
      <c r="F2718" s="2" t="s">
        <v>2152</v>
      </c>
      <c r="G2718" s="4">
        <v>205837000263</v>
      </c>
      <c r="H2718" s="2" t="s">
        <v>2172</v>
      </c>
      <c r="I2718" s="2" t="s">
        <v>2173</v>
      </c>
      <c r="J2718" s="5" t="s">
        <v>535</v>
      </c>
      <c r="K2718" s="5">
        <v>1</v>
      </c>
      <c r="L2718" s="80">
        <v>20</v>
      </c>
      <c r="M2718" s="8">
        <f t="shared" si="84"/>
        <v>4</v>
      </c>
      <c r="N2718" s="80">
        <v>50</v>
      </c>
      <c r="O2718" s="11">
        <f t="shared" si="85"/>
        <v>74</v>
      </c>
    </row>
    <row r="2719" spans="1:15" x14ac:dyDescent="0.35">
      <c r="A2719" s="2" t="s">
        <v>390</v>
      </c>
      <c r="B2719" s="2" t="s">
        <v>520</v>
      </c>
      <c r="C2719" s="1">
        <v>5837</v>
      </c>
      <c r="D2719" s="1" t="s">
        <v>582</v>
      </c>
      <c r="E2719" s="4">
        <v>205837003891</v>
      </c>
      <c r="F2719" s="2" t="s">
        <v>2174</v>
      </c>
      <c r="G2719" s="4">
        <v>205837000271</v>
      </c>
      <c r="H2719" s="2" t="s">
        <v>2175</v>
      </c>
      <c r="I2719" s="2" t="s">
        <v>2176</v>
      </c>
      <c r="J2719" s="5" t="s">
        <v>535</v>
      </c>
      <c r="K2719" s="5">
        <v>1</v>
      </c>
      <c r="L2719" s="80">
        <v>20</v>
      </c>
      <c r="M2719" s="8">
        <f t="shared" si="84"/>
        <v>4</v>
      </c>
      <c r="N2719" s="80">
        <v>50</v>
      </c>
      <c r="O2719" s="11">
        <f t="shared" si="85"/>
        <v>74</v>
      </c>
    </row>
    <row r="2720" spans="1:15" x14ac:dyDescent="0.35">
      <c r="A2720" s="2" t="s">
        <v>390</v>
      </c>
      <c r="B2720" s="2" t="s">
        <v>520</v>
      </c>
      <c r="C2720" s="1">
        <v>5837</v>
      </c>
      <c r="D2720" s="1" t="s">
        <v>582</v>
      </c>
      <c r="E2720" s="4">
        <v>205837000280</v>
      </c>
      <c r="F2720" s="2" t="s">
        <v>2177</v>
      </c>
      <c r="G2720" s="4">
        <v>205837000280</v>
      </c>
      <c r="H2720" s="2" t="s">
        <v>2178</v>
      </c>
      <c r="I2720" s="2" t="s">
        <v>2179</v>
      </c>
      <c r="J2720" s="5" t="s">
        <v>535</v>
      </c>
      <c r="K2720" s="5">
        <v>1</v>
      </c>
      <c r="L2720" s="80">
        <v>20</v>
      </c>
      <c r="M2720" s="8">
        <f t="shared" si="84"/>
        <v>4</v>
      </c>
      <c r="N2720" s="80">
        <v>50</v>
      </c>
      <c r="O2720" s="11">
        <f t="shared" si="85"/>
        <v>74</v>
      </c>
    </row>
    <row r="2721" spans="1:15" x14ac:dyDescent="0.35">
      <c r="A2721" s="2" t="s">
        <v>390</v>
      </c>
      <c r="B2721" s="2" t="s">
        <v>520</v>
      </c>
      <c r="C2721" s="1">
        <v>5837</v>
      </c>
      <c r="D2721" s="1" t="s">
        <v>582</v>
      </c>
      <c r="E2721" s="4">
        <v>205837003891</v>
      </c>
      <c r="F2721" s="2" t="s">
        <v>2174</v>
      </c>
      <c r="G2721" s="4">
        <v>205837000298</v>
      </c>
      <c r="H2721" s="2" t="s">
        <v>2180</v>
      </c>
      <c r="I2721" s="2" t="s">
        <v>2181</v>
      </c>
      <c r="J2721" s="5" t="s">
        <v>535</v>
      </c>
      <c r="K2721" s="5">
        <v>1</v>
      </c>
      <c r="L2721" s="80">
        <v>20</v>
      </c>
      <c r="M2721" s="8">
        <f t="shared" si="84"/>
        <v>4</v>
      </c>
      <c r="N2721" s="80">
        <v>50</v>
      </c>
      <c r="O2721" s="11">
        <f t="shared" si="85"/>
        <v>74</v>
      </c>
    </row>
    <row r="2722" spans="1:15" x14ac:dyDescent="0.35">
      <c r="A2722" s="2" t="s">
        <v>390</v>
      </c>
      <c r="B2722" s="2" t="s">
        <v>520</v>
      </c>
      <c r="C2722" s="1">
        <v>5837</v>
      </c>
      <c r="D2722" s="1" t="s">
        <v>582</v>
      </c>
      <c r="E2722" s="4">
        <v>205837000310</v>
      </c>
      <c r="F2722" s="2" t="s">
        <v>2182</v>
      </c>
      <c r="G2722" s="4">
        <v>205837000310</v>
      </c>
      <c r="H2722" s="2" t="s">
        <v>2182</v>
      </c>
      <c r="I2722" s="2" t="s">
        <v>2183</v>
      </c>
      <c r="J2722" s="5" t="s">
        <v>535</v>
      </c>
      <c r="K2722" s="5">
        <v>1</v>
      </c>
      <c r="L2722" s="80">
        <v>20</v>
      </c>
      <c r="M2722" s="8">
        <f t="shared" si="84"/>
        <v>4</v>
      </c>
      <c r="N2722" s="80">
        <v>50</v>
      </c>
      <c r="O2722" s="11">
        <f t="shared" si="85"/>
        <v>74</v>
      </c>
    </row>
    <row r="2723" spans="1:15" x14ac:dyDescent="0.35">
      <c r="A2723" s="2" t="s">
        <v>390</v>
      </c>
      <c r="B2723" s="2" t="s">
        <v>520</v>
      </c>
      <c r="C2723" s="1">
        <v>5837</v>
      </c>
      <c r="D2723" s="1" t="s">
        <v>582</v>
      </c>
      <c r="E2723" s="4">
        <v>205837000379</v>
      </c>
      <c r="F2723" s="2" t="s">
        <v>2184</v>
      </c>
      <c r="G2723" s="4">
        <v>205837000379</v>
      </c>
      <c r="H2723" s="2" t="s">
        <v>2184</v>
      </c>
      <c r="I2723" s="2" t="s">
        <v>2185</v>
      </c>
      <c r="J2723" s="5" t="s">
        <v>535</v>
      </c>
      <c r="K2723" s="5">
        <v>1</v>
      </c>
      <c r="L2723" s="80">
        <v>20</v>
      </c>
      <c r="M2723" s="8">
        <f t="shared" si="84"/>
        <v>4</v>
      </c>
      <c r="N2723" s="80">
        <v>50</v>
      </c>
      <c r="O2723" s="11">
        <f t="shared" si="85"/>
        <v>74</v>
      </c>
    </row>
    <row r="2724" spans="1:15" x14ac:dyDescent="0.35">
      <c r="A2724" s="2" t="s">
        <v>390</v>
      </c>
      <c r="B2724" s="2" t="s">
        <v>520</v>
      </c>
      <c r="C2724" s="1">
        <v>5837</v>
      </c>
      <c r="D2724" s="1" t="s">
        <v>582</v>
      </c>
      <c r="E2724" s="4">
        <v>205837005133</v>
      </c>
      <c r="F2724" s="2" t="s">
        <v>2162</v>
      </c>
      <c r="G2724" s="4">
        <v>205837000425</v>
      </c>
      <c r="H2724" s="2" t="s">
        <v>2186</v>
      </c>
      <c r="I2724" s="2" t="s">
        <v>2187</v>
      </c>
      <c r="J2724" s="5" t="s">
        <v>535</v>
      </c>
      <c r="K2724" s="5">
        <v>1</v>
      </c>
      <c r="L2724" s="80">
        <v>20</v>
      </c>
      <c r="M2724" s="8">
        <f t="shared" si="84"/>
        <v>4</v>
      </c>
      <c r="N2724" s="80">
        <v>50</v>
      </c>
      <c r="O2724" s="11">
        <f t="shared" si="85"/>
        <v>74</v>
      </c>
    </row>
    <row r="2725" spans="1:15" x14ac:dyDescent="0.35">
      <c r="A2725" s="2" t="s">
        <v>390</v>
      </c>
      <c r="B2725" s="2" t="s">
        <v>520</v>
      </c>
      <c r="C2725" s="1">
        <v>5837</v>
      </c>
      <c r="D2725" s="1" t="s">
        <v>582</v>
      </c>
      <c r="E2725" s="4">
        <v>205837005524</v>
      </c>
      <c r="F2725" s="2" t="s">
        <v>2188</v>
      </c>
      <c r="G2725" s="4">
        <v>205837000441</v>
      </c>
      <c r="H2725" s="2" t="s">
        <v>2189</v>
      </c>
      <c r="I2725" s="2" t="s">
        <v>2190</v>
      </c>
      <c r="J2725" s="5" t="s">
        <v>535</v>
      </c>
      <c r="K2725" s="5">
        <v>1</v>
      </c>
      <c r="L2725" s="80">
        <v>20</v>
      </c>
      <c r="M2725" s="8">
        <f t="shared" si="84"/>
        <v>4</v>
      </c>
      <c r="N2725" s="80">
        <v>50</v>
      </c>
      <c r="O2725" s="11">
        <f t="shared" si="85"/>
        <v>74</v>
      </c>
    </row>
    <row r="2726" spans="1:15" x14ac:dyDescent="0.35">
      <c r="A2726" s="2" t="s">
        <v>390</v>
      </c>
      <c r="B2726" s="2" t="s">
        <v>520</v>
      </c>
      <c r="C2726" s="1">
        <v>5837</v>
      </c>
      <c r="D2726" s="1" t="s">
        <v>582</v>
      </c>
      <c r="E2726" s="4">
        <v>205837000450</v>
      </c>
      <c r="F2726" s="2" t="s">
        <v>2191</v>
      </c>
      <c r="G2726" s="4">
        <v>205837000450</v>
      </c>
      <c r="H2726" s="2" t="s">
        <v>2191</v>
      </c>
      <c r="I2726" s="2" t="s">
        <v>2192</v>
      </c>
      <c r="J2726" s="5" t="s">
        <v>535</v>
      </c>
      <c r="K2726" s="5">
        <v>1</v>
      </c>
      <c r="L2726" s="80">
        <v>20</v>
      </c>
      <c r="M2726" s="8">
        <f t="shared" si="84"/>
        <v>4</v>
      </c>
      <c r="N2726" s="80">
        <v>50</v>
      </c>
      <c r="O2726" s="11">
        <f t="shared" si="85"/>
        <v>74</v>
      </c>
    </row>
    <row r="2727" spans="1:15" x14ac:dyDescent="0.35">
      <c r="A2727" s="2" t="s">
        <v>390</v>
      </c>
      <c r="B2727" s="2" t="s">
        <v>520</v>
      </c>
      <c r="C2727" s="1">
        <v>5837</v>
      </c>
      <c r="D2727" s="1" t="s">
        <v>582</v>
      </c>
      <c r="E2727" s="4">
        <v>205837000042</v>
      </c>
      <c r="F2727" s="2" t="s">
        <v>2157</v>
      </c>
      <c r="G2727" s="4">
        <v>205837000476</v>
      </c>
      <c r="H2727" s="2" t="s">
        <v>2193</v>
      </c>
      <c r="I2727" s="2" t="s">
        <v>2194</v>
      </c>
      <c r="J2727" s="5" t="s">
        <v>535</v>
      </c>
      <c r="K2727" s="5">
        <v>1</v>
      </c>
      <c r="L2727" s="80">
        <v>20</v>
      </c>
      <c r="M2727" s="8">
        <f t="shared" si="84"/>
        <v>4</v>
      </c>
      <c r="N2727" s="80">
        <v>50</v>
      </c>
      <c r="O2727" s="11">
        <f t="shared" si="85"/>
        <v>74</v>
      </c>
    </row>
    <row r="2728" spans="1:15" x14ac:dyDescent="0.35">
      <c r="A2728" s="2" t="s">
        <v>390</v>
      </c>
      <c r="B2728" s="2" t="s">
        <v>520</v>
      </c>
      <c r="C2728" s="1">
        <v>5837</v>
      </c>
      <c r="D2728" s="1" t="s">
        <v>582</v>
      </c>
      <c r="E2728" s="4">
        <v>205837003416</v>
      </c>
      <c r="F2728" s="2" t="s">
        <v>2154</v>
      </c>
      <c r="G2728" s="4">
        <v>205837000484</v>
      </c>
      <c r="H2728" s="2" t="s">
        <v>2195</v>
      </c>
      <c r="I2728" s="2" t="s">
        <v>2196</v>
      </c>
      <c r="J2728" s="5" t="s">
        <v>535</v>
      </c>
      <c r="K2728" s="5">
        <v>1</v>
      </c>
      <c r="L2728" s="80">
        <v>20</v>
      </c>
      <c r="M2728" s="8">
        <f t="shared" si="84"/>
        <v>4</v>
      </c>
      <c r="N2728" s="80">
        <v>50</v>
      </c>
      <c r="O2728" s="11">
        <f t="shared" si="85"/>
        <v>74</v>
      </c>
    </row>
    <row r="2729" spans="1:15" x14ac:dyDescent="0.35">
      <c r="A2729" s="2" t="s">
        <v>390</v>
      </c>
      <c r="B2729" s="2" t="s">
        <v>520</v>
      </c>
      <c r="C2729" s="1">
        <v>5837</v>
      </c>
      <c r="D2729" s="1" t="s">
        <v>582</v>
      </c>
      <c r="E2729" s="4">
        <v>205837000492</v>
      </c>
      <c r="F2729" s="2" t="s">
        <v>2167</v>
      </c>
      <c r="G2729" s="4">
        <v>205837000492</v>
      </c>
      <c r="H2729" s="2" t="s">
        <v>2167</v>
      </c>
      <c r="I2729" s="2" t="s">
        <v>2197</v>
      </c>
      <c r="J2729" s="5" t="s">
        <v>535</v>
      </c>
      <c r="K2729" s="5">
        <v>1</v>
      </c>
      <c r="L2729" s="80">
        <v>20</v>
      </c>
      <c r="M2729" s="8">
        <f t="shared" si="84"/>
        <v>4</v>
      </c>
      <c r="N2729" s="80">
        <v>50</v>
      </c>
      <c r="O2729" s="11">
        <f t="shared" si="85"/>
        <v>74</v>
      </c>
    </row>
    <row r="2730" spans="1:15" x14ac:dyDescent="0.35">
      <c r="A2730" s="2" t="s">
        <v>390</v>
      </c>
      <c r="B2730" s="2" t="s">
        <v>520</v>
      </c>
      <c r="C2730" s="1">
        <v>5837</v>
      </c>
      <c r="D2730" s="1" t="s">
        <v>582</v>
      </c>
      <c r="E2730" s="4">
        <v>205837000531</v>
      </c>
      <c r="F2730" s="2" t="s">
        <v>2198</v>
      </c>
      <c r="G2730" s="4">
        <v>205837000531</v>
      </c>
      <c r="H2730" s="2" t="s">
        <v>2198</v>
      </c>
      <c r="I2730" s="2" t="s">
        <v>2199</v>
      </c>
      <c r="J2730" s="5" t="s">
        <v>535</v>
      </c>
      <c r="K2730" s="5">
        <v>1</v>
      </c>
      <c r="L2730" s="80">
        <v>20</v>
      </c>
      <c r="M2730" s="8">
        <f t="shared" si="84"/>
        <v>4</v>
      </c>
      <c r="N2730" s="80">
        <v>50</v>
      </c>
      <c r="O2730" s="11">
        <f t="shared" si="85"/>
        <v>74</v>
      </c>
    </row>
    <row r="2731" spans="1:15" x14ac:dyDescent="0.35">
      <c r="A2731" s="2" t="s">
        <v>390</v>
      </c>
      <c r="B2731" s="2" t="s">
        <v>520</v>
      </c>
      <c r="C2731" s="1">
        <v>5837</v>
      </c>
      <c r="D2731" s="1" t="s">
        <v>582</v>
      </c>
      <c r="E2731" s="4">
        <v>205837004161</v>
      </c>
      <c r="F2731" s="2" t="s">
        <v>2200</v>
      </c>
      <c r="G2731" s="4">
        <v>205837000581</v>
      </c>
      <c r="H2731" s="2" t="s">
        <v>2201</v>
      </c>
      <c r="I2731" s="2" t="s">
        <v>2202</v>
      </c>
      <c r="J2731" s="5" t="s">
        <v>535</v>
      </c>
      <c r="K2731" s="5">
        <v>1</v>
      </c>
      <c r="L2731" s="80">
        <v>20</v>
      </c>
      <c r="M2731" s="8">
        <f t="shared" si="84"/>
        <v>4</v>
      </c>
      <c r="N2731" s="80">
        <v>50</v>
      </c>
      <c r="O2731" s="11">
        <f t="shared" si="85"/>
        <v>74</v>
      </c>
    </row>
    <row r="2732" spans="1:15" x14ac:dyDescent="0.35">
      <c r="A2732" s="2" t="s">
        <v>390</v>
      </c>
      <c r="B2732" s="2" t="s">
        <v>520</v>
      </c>
      <c r="C2732" s="1">
        <v>5837</v>
      </c>
      <c r="D2732" s="1" t="s">
        <v>582</v>
      </c>
      <c r="E2732" s="4">
        <v>205837001880</v>
      </c>
      <c r="F2732" s="2" t="s">
        <v>2159</v>
      </c>
      <c r="G2732" s="4">
        <v>205837000620</v>
      </c>
      <c r="H2732" s="2" t="s">
        <v>2203</v>
      </c>
      <c r="I2732" s="2" t="s">
        <v>2204</v>
      </c>
      <c r="J2732" s="5" t="s">
        <v>535</v>
      </c>
      <c r="K2732" s="5">
        <v>1</v>
      </c>
      <c r="L2732" s="80">
        <v>20</v>
      </c>
      <c r="M2732" s="8">
        <f t="shared" si="84"/>
        <v>4</v>
      </c>
      <c r="N2732" s="80">
        <v>50</v>
      </c>
      <c r="O2732" s="11">
        <f t="shared" si="85"/>
        <v>74</v>
      </c>
    </row>
    <row r="2733" spans="1:15" x14ac:dyDescent="0.35">
      <c r="A2733" s="2" t="s">
        <v>390</v>
      </c>
      <c r="B2733" s="2" t="s">
        <v>520</v>
      </c>
      <c r="C2733" s="1">
        <v>5837</v>
      </c>
      <c r="D2733" s="1" t="s">
        <v>582</v>
      </c>
      <c r="E2733" s="4">
        <v>205837001821</v>
      </c>
      <c r="F2733" s="2" t="s">
        <v>2205</v>
      </c>
      <c r="G2733" s="4">
        <v>205837000638</v>
      </c>
      <c r="H2733" s="2" t="s">
        <v>2206</v>
      </c>
      <c r="I2733" s="2" t="s">
        <v>2207</v>
      </c>
      <c r="J2733" s="5" t="s">
        <v>535</v>
      </c>
      <c r="K2733" s="5">
        <v>1</v>
      </c>
      <c r="L2733" s="80">
        <v>20</v>
      </c>
      <c r="M2733" s="8">
        <f t="shared" si="84"/>
        <v>4</v>
      </c>
      <c r="N2733" s="80">
        <v>50</v>
      </c>
      <c r="O2733" s="11">
        <f t="shared" si="85"/>
        <v>74</v>
      </c>
    </row>
    <row r="2734" spans="1:15" x14ac:dyDescent="0.35">
      <c r="A2734" s="2" t="s">
        <v>390</v>
      </c>
      <c r="B2734" s="2" t="s">
        <v>520</v>
      </c>
      <c r="C2734" s="1">
        <v>5837</v>
      </c>
      <c r="D2734" s="1" t="s">
        <v>582</v>
      </c>
      <c r="E2734" s="4">
        <v>205837000492</v>
      </c>
      <c r="F2734" s="2" t="s">
        <v>2167</v>
      </c>
      <c r="G2734" s="4">
        <v>205837000719</v>
      </c>
      <c r="H2734" s="2" t="s">
        <v>2208</v>
      </c>
      <c r="I2734" s="2" t="s">
        <v>2209</v>
      </c>
      <c r="J2734" s="5" t="s">
        <v>535</v>
      </c>
      <c r="K2734" s="5">
        <v>1</v>
      </c>
      <c r="L2734" s="80">
        <v>20</v>
      </c>
      <c r="M2734" s="8">
        <f t="shared" si="84"/>
        <v>4</v>
      </c>
      <c r="N2734" s="80">
        <v>50</v>
      </c>
      <c r="O2734" s="11">
        <f t="shared" si="85"/>
        <v>74</v>
      </c>
    </row>
    <row r="2735" spans="1:15" x14ac:dyDescent="0.35">
      <c r="A2735" s="2" t="s">
        <v>390</v>
      </c>
      <c r="B2735" s="2" t="s">
        <v>520</v>
      </c>
      <c r="C2735" s="1">
        <v>5837</v>
      </c>
      <c r="D2735" s="1" t="s">
        <v>582</v>
      </c>
      <c r="E2735" s="4">
        <v>205837000735</v>
      </c>
      <c r="F2735" s="2" t="s">
        <v>2065</v>
      </c>
      <c r="G2735" s="4">
        <v>205837000735</v>
      </c>
      <c r="H2735" s="2" t="s">
        <v>2210</v>
      </c>
      <c r="I2735" s="2" t="s">
        <v>2211</v>
      </c>
      <c r="J2735" s="5" t="s">
        <v>535</v>
      </c>
      <c r="K2735" s="5">
        <v>1</v>
      </c>
      <c r="L2735" s="80">
        <v>20</v>
      </c>
      <c r="M2735" s="8">
        <f t="shared" si="84"/>
        <v>4</v>
      </c>
      <c r="N2735" s="80">
        <v>50</v>
      </c>
      <c r="O2735" s="11">
        <f t="shared" si="85"/>
        <v>74</v>
      </c>
    </row>
    <row r="2736" spans="1:15" x14ac:dyDescent="0.35">
      <c r="A2736" s="2" t="s">
        <v>390</v>
      </c>
      <c r="B2736" s="2" t="s">
        <v>520</v>
      </c>
      <c r="C2736" s="1">
        <v>5837</v>
      </c>
      <c r="D2736" s="1" t="s">
        <v>582</v>
      </c>
      <c r="E2736" s="4">
        <v>205837002151</v>
      </c>
      <c r="F2736" s="2" t="s">
        <v>2212</v>
      </c>
      <c r="G2736" s="4">
        <v>205837000786</v>
      </c>
      <c r="H2736" s="2" t="s">
        <v>2213</v>
      </c>
      <c r="I2736" s="2" t="s">
        <v>2214</v>
      </c>
      <c r="J2736" s="5" t="s">
        <v>535</v>
      </c>
      <c r="K2736" s="5">
        <v>1</v>
      </c>
      <c r="L2736" s="80">
        <v>20</v>
      </c>
      <c r="M2736" s="8">
        <f t="shared" si="84"/>
        <v>4</v>
      </c>
      <c r="N2736" s="80">
        <v>50</v>
      </c>
      <c r="O2736" s="11">
        <f t="shared" si="85"/>
        <v>74</v>
      </c>
    </row>
    <row r="2737" spans="1:15" x14ac:dyDescent="0.35">
      <c r="A2737" s="2" t="s">
        <v>390</v>
      </c>
      <c r="B2737" s="2" t="s">
        <v>520</v>
      </c>
      <c r="C2737" s="1">
        <v>5837</v>
      </c>
      <c r="D2737" s="1" t="s">
        <v>582</v>
      </c>
      <c r="E2737" s="4">
        <v>205837004161</v>
      </c>
      <c r="F2737" s="2" t="s">
        <v>2200</v>
      </c>
      <c r="G2737" s="4">
        <v>205837000816</v>
      </c>
      <c r="H2737" s="2" t="s">
        <v>2215</v>
      </c>
      <c r="I2737" s="2" t="s">
        <v>2216</v>
      </c>
      <c r="J2737" s="5" t="s">
        <v>535</v>
      </c>
      <c r="K2737" s="5">
        <v>1</v>
      </c>
      <c r="L2737" s="80">
        <v>20</v>
      </c>
      <c r="M2737" s="8">
        <f t="shared" si="84"/>
        <v>4</v>
      </c>
      <c r="N2737" s="80">
        <v>50</v>
      </c>
      <c r="O2737" s="11">
        <f t="shared" si="85"/>
        <v>74</v>
      </c>
    </row>
    <row r="2738" spans="1:15" x14ac:dyDescent="0.35">
      <c r="A2738" s="2" t="s">
        <v>390</v>
      </c>
      <c r="B2738" s="2" t="s">
        <v>520</v>
      </c>
      <c r="C2738" s="1">
        <v>5837</v>
      </c>
      <c r="D2738" s="1" t="s">
        <v>582</v>
      </c>
      <c r="E2738" s="4">
        <v>205837000883</v>
      </c>
      <c r="F2738" s="2" t="s">
        <v>2217</v>
      </c>
      <c r="G2738" s="4">
        <v>205837000883</v>
      </c>
      <c r="H2738" s="2" t="s">
        <v>2218</v>
      </c>
      <c r="I2738" s="2" t="s">
        <v>2219</v>
      </c>
      <c r="J2738" s="5" t="s">
        <v>535</v>
      </c>
      <c r="K2738" s="5">
        <v>1</v>
      </c>
      <c r="L2738" s="80">
        <v>20</v>
      </c>
      <c r="M2738" s="8">
        <f t="shared" si="84"/>
        <v>4</v>
      </c>
      <c r="N2738" s="80">
        <v>50</v>
      </c>
      <c r="O2738" s="11">
        <f t="shared" si="85"/>
        <v>74</v>
      </c>
    </row>
    <row r="2739" spans="1:15" x14ac:dyDescent="0.35">
      <c r="A2739" s="2" t="s">
        <v>390</v>
      </c>
      <c r="B2739" s="2" t="s">
        <v>520</v>
      </c>
      <c r="C2739" s="1">
        <v>5837</v>
      </c>
      <c r="D2739" s="1" t="s">
        <v>582</v>
      </c>
      <c r="E2739" s="4">
        <v>205837002151</v>
      </c>
      <c r="F2739" s="2" t="s">
        <v>2212</v>
      </c>
      <c r="G2739" s="4">
        <v>205837001120</v>
      </c>
      <c r="H2739" s="2" t="s">
        <v>2220</v>
      </c>
      <c r="I2739" s="2" t="s">
        <v>2221</v>
      </c>
      <c r="J2739" s="5" t="s">
        <v>535</v>
      </c>
      <c r="K2739" s="5">
        <v>1</v>
      </c>
      <c r="L2739" s="80">
        <v>20</v>
      </c>
      <c r="M2739" s="8">
        <f t="shared" si="84"/>
        <v>4</v>
      </c>
      <c r="N2739" s="80">
        <v>50</v>
      </c>
      <c r="O2739" s="11">
        <f t="shared" si="85"/>
        <v>74</v>
      </c>
    </row>
    <row r="2740" spans="1:15" x14ac:dyDescent="0.35">
      <c r="A2740" s="2" t="s">
        <v>390</v>
      </c>
      <c r="B2740" s="2" t="s">
        <v>520</v>
      </c>
      <c r="C2740" s="1">
        <v>5837</v>
      </c>
      <c r="D2740" s="1" t="s">
        <v>582</v>
      </c>
      <c r="E2740" s="4">
        <v>205837002916</v>
      </c>
      <c r="F2740" s="2" t="s">
        <v>586</v>
      </c>
      <c r="G2740" s="4">
        <v>205837001201</v>
      </c>
      <c r="H2740" s="2" t="s">
        <v>2222</v>
      </c>
      <c r="I2740" s="2" t="s">
        <v>2223</v>
      </c>
      <c r="J2740" s="5" t="s">
        <v>535</v>
      </c>
      <c r="K2740" s="5">
        <v>1</v>
      </c>
      <c r="L2740" s="80">
        <v>20</v>
      </c>
      <c r="M2740" s="8">
        <f t="shared" si="84"/>
        <v>4</v>
      </c>
      <c r="N2740" s="80">
        <v>50</v>
      </c>
      <c r="O2740" s="11">
        <f t="shared" si="85"/>
        <v>74</v>
      </c>
    </row>
    <row r="2741" spans="1:15" x14ac:dyDescent="0.35">
      <c r="A2741" s="2" t="s">
        <v>390</v>
      </c>
      <c r="B2741" s="2" t="s">
        <v>520</v>
      </c>
      <c r="C2741" s="1">
        <v>5837</v>
      </c>
      <c r="D2741" s="1" t="s">
        <v>582</v>
      </c>
      <c r="E2741" s="4">
        <v>205837001821</v>
      </c>
      <c r="F2741" s="2" t="s">
        <v>2205</v>
      </c>
      <c r="G2741" s="4">
        <v>205837001821</v>
      </c>
      <c r="H2741" s="2" t="s">
        <v>2224</v>
      </c>
      <c r="I2741" s="2" t="s">
        <v>2225</v>
      </c>
      <c r="J2741" s="5" t="s">
        <v>535</v>
      </c>
      <c r="K2741" s="5">
        <v>1</v>
      </c>
      <c r="L2741" s="80">
        <v>20</v>
      </c>
      <c r="M2741" s="8">
        <f t="shared" si="84"/>
        <v>4</v>
      </c>
      <c r="N2741" s="80">
        <v>50</v>
      </c>
      <c r="O2741" s="11">
        <f t="shared" si="85"/>
        <v>74</v>
      </c>
    </row>
    <row r="2742" spans="1:15" x14ac:dyDescent="0.35">
      <c r="A2742" s="2" t="s">
        <v>390</v>
      </c>
      <c r="B2742" s="2" t="s">
        <v>520</v>
      </c>
      <c r="C2742" s="1">
        <v>5837</v>
      </c>
      <c r="D2742" s="1" t="s">
        <v>582</v>
      </c>
      <c r="E2742" s="4">
        <v>205837001821</v>
      </c>
      <c r="F2742" s="2" t="s">
        <v>2205</v>
      </c>
      <c r="G2742" s="4">
        <v>205837001855</v>
      </c>
      <c r="H2742" s="2" t="s">
        <v>2226</v>
      </c>
      <c r="I2742" s="2" t="s">
        <v>2227</v>
      </c>
      <c r="J2742" s="5" t="s">
        <v>535</v>
      </c>
      <c r="K2742" s="5">
        <v>1</v>
      </c>
      <c r="L2742" s="80">
        <v>20</v>
      </c>
      <c r="M2742" s="8">
        <f t="shared" si="84"/>
        <v>4</v>
      </c>
      <c r="N2742" s="80">
        <v>50</v>
      </c>
      <c r="O2742" s="11">
        <f t="shared" si="85"/>
        <v>74</v>
      </c>
    </row>
    <row r="2743" spans="1:15" x14ac:dyDescent="0.35">
      <c r="A2743" s="2" t="s">
        <v>390</v>
      </c>
      <c r="B2743" s="2" t="s">
        <v>520</v>
      </c>
      <c r="C2743" s="1">
        <v>5837</v>
      </c>
      <c r="D2743" s="1" t="s">
        <v>582</v>
      </c>
      <c r="E2743" s="4">
        <v>205837001880</v>
      </c>
      <c r="F2743" s="2" t="s">
        <v>2159</v>
      </c>
      <c r="G2743" s="4">
        <v>205837001880</v>
      </c>
      <c r="H2743" s="2" t="s">
        <v>2159</v>
      </c>
      <c r="I2743" s="2" t="s">
        <v>2228</v>
      </c>
      <c r="J2743" s="5" t="s">
        <v>535</v>
      </c>
      <c r="K2743" s="5">
        <v>1</v>
      </c>
      <c r="L2743" s="80">
        <v>20</v>
      </c>
      <c r="M2743" s="8">
        <f t="shared" si="84"/>
        <v>4</v>
      </c>
      <c r="N2743" s="80">
        <v>50</v>
      </c>
      <c r="O2743" s="11">
        <f t="shared" si="85"/>
        <v>74</v>
      </c>
    </row>
    <row r="2744" spans="1:15" x14ac:dyDescent="0.35">
      <c r="A2744" s="2" t="s">
        <v>390</v>
      </c>
      <c r="B2744" s="2" t="s">
        <v>520</v>
      </c>
      <c r="C2744" s="1">
        <v>5837</v>
      </c>
      <c r="D2744" s="1" t="s">
        <v>582</v>
      </c>
      <c r="E2744" s="4">
        <v>205837004129</v>
      </c>
      <c r="F2744" s="2" t="s">
        <v>2229</v>
      </c>
      <c r="G2744" s="4">
        <v>205837001928</v>
      </c>
      <c r="H2744" s="2" t="s">
        <v>2230</v>
      </c>
      <c r="I2744" s="2" t="s">
        <v>2231</v>
      </c>
      <c r="J2744" s="5" t="s">
        <v>535</v>
      </c>
      <c r="K2744" s="5">
        <v>1</v>
      </c>
      <c r="L2744" s="80">
        <v>20</v>
      </c>
      <c r="M2744" s="8">
        <f t="shared" si="84"/>
        <v>4</v>
      </c>
      <c r="N2744" s="80">
        <v>50</v>
      </c>
      <c r="O2744" s="11">
        <f t="shared" si="85"/>
        <v>74</v>
      </c>
    </row>
    <row r="2745" spans="1:15" x14ac:dyDescent="0.35">
      <c r="A2745" s="2" t="s">
        <v>390</v>
      </c>
      <c r="B2745" s="2" t="s">
        <v>520</v>
      </c>
      <c r="C2745" s="1">
        <v>5837</v>
      </c>
      <c r="D2745" s="1" t="s">
        <v>582</v>
      </c>
      <c r="E2745" s="4">
        <v>205837000000</v>
      </c>
      <c r="F2745" s="2" t="s">
        <v>2152</v>
      </c>
      <c r="G2745" s="4">
        <v>205837002002</v>
      </c>
      <c r="H2745" s="2" t="s">
        <v>2232</v>
      </c>
      <c r="I2745" s="2" t="s">
        <v>2233</v>
      </c>
      <c r="J2745" s="5" t="s">
        <v>535</v>
      </c>
      <c r="K2745" s="5">
        <v>1</v>
      </c>
      <c r="L2745" s="80">
        <v>20</v>
      </c>
      <c r="M2745" s="8">
        <f t="shared" si="84"/>
        <v>4</v>
      </c>
      <c r="N2745" s="80">
        <v>50</v>
      </c>
      <c r="O2745" s="11">
        <f t="shared" si="85"/>
        <v>74</v>
      </c>
    </row>
    <row r="2746" spans="1:15" x14ac:dyDescent="0.35">
      <c r="A2746" s="2" t="s">
        <v>390</v>
      </c>
      <c r="B2746" s="2" t="s">
        <v>520</v>
      </c>
      <c r="C2746" s="1">
        <v>5837</v>
      </c>
      <c r="D2746" s="1" t="s">
        <v>582</v>
      </c>
      <c r="E2746" s="4">
        <v>205837003891</v>
      </c>
      <c r="F2746" s="2" t="s">
        <v>2174</v>
      </c>
      <c r="G2746" s="4">
        <v>205837002045</v>
      </c>
      <c r="H2746" s="2" t="s">
        <v>2234</v>
      </c>
      <c r="I2746" s="2" t="s">
        <v>2235</v>
      </c>
      <c r="J2746" s="5" t="s">
        <v>535</v>
      </c>
      <c r="K2746" s="5">
        <v>1</v>
      </c>
      <c r="L2746" s="80">
        <v>20</v>
      </c>
      <c r="M2746" s="8">
        <f t="shared" si="84"/>
        <v>4</v>
      </c>
      <c r="N2746" s="80">
        <v>50</v>
      </c>
      <c r="O2746" s="11">
        <f t="shared" si="85"/>
        <v>74</v>
      </c>
    </row>
    <row r="2747" spans="1:15" x14ac:dyDescent="0.35">
      <c r="A2747" s="2" t="s">
        <v>390</v>
      </c>
      <c r="B2747" s="2" t="s">
        <v>520</v>
      </c>
      <c r="C2747" s="1">
        <v>5837</v>
      </c>
      <c r="D2747" s="1" t="s">
        <v>582</v>
      </c>
      <c r="E2747" s="4">
        <v>205837002151</v>
      </c>
      <c r="F2747" s="2" t="s">
        <v>2212</v>
      </c>
      <c r="G2747" s="4">
        <v>205837002151</v>
      </c>
      <c r="H2747" s="2" t="s">
        <v>2236</v>
      </c>
      <c r="I2747" s="2" t="s">
        <v>2237</v>
      </c>
      <c r="J2747" s="5" t="s">
        <v>535</v>
      </c>
      <c r="K2747" s="5">
        <v>1</v>
      </c>
      <c r="L2747" s="80">
        <v>20</v>
      </c>
      <c r="M2747" s="8">
        <f t="shared" si="84"/>
        <v>4</v>
      </c>
      <c r="N2747" s="80">
        <v>50</v>
      </c>
      <c r="O2747" s="11">
        <f t="shared" si="85"/>
        <v>74</v>
      </c>
    </row>
    <row r="2748" spans="1:15" x14ac:dyDescent="0.35">
      <c r="A2748" s="2" t="s">
        <v>390</v>
      </c>
      <c r="B2748" s="2" t="s">
        <v>520</v>
      </c>
      <c r="C2748" s="1">
        <v>5837</v>
      </c>
      <c r="D2748" s="1" t="s">
        <v>582</v>
      </c>
      <c r="E2748" s="4">
        <v>205837006288</v>
      </c>
      <c r="F2748" s="2" t="s">
        <v>2238</v>
      </c>
      <c r="G2748" s="4">
        <v>205837002193</v>
      </c>
      <c r="H2748" s="2" t="s">
        <v>2239</v>
      </c>
      <c r="I2748" s="2" t="s">
        <v>2240</v>
      </c>
      <c r="J2748" s="5" t="s">
        <v>535</v>
      </c>
      <c r="K2748" s="5">
        <v>1</v>
      </c>
      <c r="L2748" s="80">
        <v>20</v>
      </c>
      <c r="M2748" s="8">
        <f t="shared" si="84"/>
        <v>4</v>
      </c>
      <c r="N2748" s="80">
        <v>50</v>
      </c>
      <c r="O2748" s="11">
        <f t="shared" si="85"/>
        <v>74</v>
      </c>
    </row>
    <row r="2749" spans="1:15" x14ac:dyDescent="0.35">
      <c r="A2749" s="2" t="s">
        <v>390</v>
      </c>
      <c r="B2749" s="2" t="s">
        <v>520</v>
      </c>
      <c r="C2749" s="1">
        <v>5837</v>
      </c>
      <c r="D2749" s="1" t="s">
        <v>582</v>
      </c>
      <c r="E2749" s="4">
        <v>205837005524</v>
      </c>
      <c r="F2749" s="2" t="s">
        <v>2188</v>
      </c>
      <c r="G2749" s="4">
        <v>205837002231</v>
      </c>
      <c r="H2749" s="2" t="s">
        <v>2241</v>
      </c>
      <c r="I2749" s="2" t="s">
        <v>2242</v>
      </c>
      <c r="J2749" s="5" t="s">
        <v>535</v>
      </c>
      <c r="K2749" s="5">
        <v>1</v>
      </c>
      <c r="L2749" s="80">
        <v>20</v>
      </c>
      <c r="M2749" s="8">
        <f t="shared" si="84"/>
        <v>4</v>
      </c>
      <c r="N2749" s="80">
        <v>50</v>
      </c>
      <c r="O2749" s="11">
        <f t="shared" si="85"/>
        <v>74</v>
      </c>
    </row>
    <row r="2750" spans="1:15" x14ac:dyDescent="0.35">
      <c r="A2750" s="2" t="s">
        <v>390</v>
      </c>
      <c r="B2750" s="2" t="s">
        <v>520</v>
      </c>
      <c r="C2750" s="1">
        <v>5837</v>
      </c>
      <c r="D2750" s="1" t="s">
        <v>582</v>
      </c>
      <c r="E2750" s="4">
        <v>205837003891</v>
      </c>
      <c r="F2750" s="2" t="s">
        <v>2174</v>
      </c>
      <c r="G2750" s="4">
        <v>205837002401</v>
      </c>
      <c r="H2750" s="2" t="s">
        <v>2243</v>
      </c>
      <c r="I2750" s="2" t="s">
        <v>1258</v>
      </c>
      <c r="J2750" s="5" t="s">
        <v>535</v>
      </c>
      <c r="K2750" s="5">
        <v>1</v>
      </c>
      <c r="L2750" s="80">
        <v>20</v>
      </c>
      <c r="M2750" s="8">
        <f t="shared" si="84"/>
        <v>4</v>
      </c>
      <c r="N2750" s="80">
        <v>50</v>
      </c>
      <c r="O2750" s="11">
        <f t="shared" si="85"/>
        <v>74</v>
      </c>
    </row>
    <row r="2751" spans="1:15" x14ac:dyDescent="0.35">
      <c r="A2751" s="2" t="s">
        <v>390</v>
      </c>
      <c r="B2751" s="2" t="s">
        <v>520</v>
      </c>
      <c r="C2751" s="1">
        <v>5837</v>
      </c>
      <c r="D2751" s="1" t="s">
        <v>582</v>
      </c>
      <c r="E2751" s="4">
        <v>205837000492</v>
      </c>
      <c r="F2751" s="2" t="s">
        <v>2167</v>
      </c>
      <c r="G2751" s="4">
        <v>205837002479</v>
      </c>
      <c r="H2751" s="2" t="s">
        <v>2244</v>
      </c>
      <c r="I2751" s="2" t="s">
        <v>2245</v>
      </c>
      <c r="J2751" s="5" t="s">
        <v>535</v>
      </c>
      <c r="K2751" s="5">
        <v>1</v>
      </c>
      <c r="L2751" s="80">
        <v>20</v>
      </c>
      <c r="M2751" s="8">
        <f t="shared" si="84"/>
        <v>4</v>
      </c>
      <c r="N2751" s="80">
        <v>50</v>
      </c>
      <c r="O2751" s="11">
        <f t="shared" si="85"/>
        <v>74</v>
      </c>
    </row>
    <row r="2752" spans="1:15" x14ac:dyDescent="0.35">
      <c r="A2752" s="2" t="s">
        <v>390</v>
      </c>
      <c r="B2752" s="2" t="s">
        <v>520</v>
      </c>
      <c r="C2752" s="1">
        <v>5837</v>
      </c>
      <c r="D2752" s="1" t="s">
        <v>582</v>
      </c>
      <c r="E2752" s="4">
        <v>205837000883</v>
      </c>
      <c r="F2752" s="2" t="s">
        <v>2217</v>
      </c>
      <c r="G2752" s="4">
        <v>205837002517</v>
      </c>
      <c r="H2752" s="2" t="s">
        <v>2246</v>
      </c>
      <c r="I2752" s="2" t="s">
        <v>2247</v>
      </c>
      <c r="J2752" s="5" t="s">
        <v>535</v>
      </c>
      <c r="K2752" s="5">
        <v>1</v>
      </c>
      <c r="L2752" s="80">
        <v>20</v>
      </c>
      <c r="M2752" s="8">
        <f t="shared" si="84"/>
        <v>4</v>
      </c>
      <c r="N2752" s="80">
        <v>50</v>
      </c>
      <c r="O2752" s="11">
        <f t="shared" si="85"/>
        <v>74</v>
      </c>
    </row>
    <row r="2753" spans="1:15" x14ac:dyDescent="0.35">
      <c r="A2753" s="2" t="s">
        <v>390</v>
      </c>
      <c r="B2753" s="2" t="s">
        <v>520</v>
      </c>
      <c r="C2753" s="1">
        <v>5837</v>
      </c>
      <c r="D2753" s="1" t="s">
        <v>582</v>
      </c>
      <c r="E2753" s="4">
        <v>205837000450</v>
      </c>
      <c r="F2753" s="2" t="s">
        <v>2191</v>
      </c>
      <c r="G2753" s="4">
        <v>205837002541</v>
      </c>
      <c r="H2753" s="2" t="s">
        <v>2248</v>
      </c>
      <c r="I2753" s="2" t="s">
        <v>2249</v>
      </c>
      <c r="J2753" s="5" t="s">
        <v>535</v>
      </c>
      <c r="K2753" s="5">
        <v>1</v>
      </c>
      <c r="L2753" s="80">
        <v>20</v>
      </c>
      <c r="M2753" s="8">
        <f t="shared" si="84"/>
        <v>4</v>
      </c>
      <c r="N2753" s="80">
        <v>50</v>
      </c>
      <c r="O2753" s="11">
        <f t="shared" si="85"/>
        <v>74</v>
      </c>
    </row>
    <row r="2754" spans="1:15" x14ac:dyDescent="0.35">
      <c r="A2754" s="2" t="s">
        <v>390</v>
      </c>
      <c r="B2754" s="2" t="s">
        <v>520</v>
      </c>
      <c r="C2754" s="1">
        <v>5837</v>
      </c>
      <c r="D2754" s="1" t="s">
        <v>582</v>
      </c>
      <c r="E2754" s="4">
        <v>205837000735</v>
      </c>
      <c r="F2754" s="2" t="s">
        <v>2065</v>
      </c>
      <c r="G2754" s="4">
        <v>205837002649</v>
      </c>
      <c r="H2754" s="2" t="s">
        <v>2250</v>
      </c>
      <c r="I2754" s="2" t="s">
        <v>2251</v>
      </c>
      <c r="J2754" s="5" t="s">
        <v>535</v>
      </c>
      <c r="K2754" s="5">
        <v>1</v>
      </c>
      <c r="L2754" s="80">
        <v>20</v>
      </c>
      <c r="M2754" s="8">
        <f t="shared" si="84"/>
        <v>4</v>
      </c>
      <c r="N2754" s="80">
        <v>50</v>
      </c>
      <c r="O2754" s="11">
        <f t="shared" si="85"/>
        <v>74</v>
      </c>
    </row>
    <row r="2755" spans="1:15" x14ac:dyDescent="0.35">
      <c r="A2755" s="2" t="s">
        <v>390</v>
      </c>
      <c r="B2755" s="2" t="s">
        <v>520</v>
      </c>
      <c r="C2755" s="1">
        <v>5837</v>
      </c>
      <c r="D2755" s="1" t="s">
        <v>582</v>
      </c>
      <c r="E2755" s="4">
        <v>205837007063</v>
      </c>
      <c r="F2755" s="2" t="s">
        <v>2252</v>
      </c>
      <c r="G2755" s="4">
        <v>205837002657</v>
      </c>
      <c r="H2755" s="2" t="s">
        <v>2253</v>
      </c>
      <c r="I2755" s="2" t="s">
        <v>2254</v>
      </c>
      <c r="J2755" s="5" t="s">
        <v>535</v>
      </c>
      <c r="K2755" s="5">
        <v>1</v>
      </c>
      <c r="L2755" s="80">
        <v>20</v>
      </c>
      <c r="M2755" s="8">
        <f t="shared" si="84"/>
        <v>4</v>
      </c>
      <c r="N2755" s="80">
        <v>50</v>
      </c>
      <c r="O2755" s="11">
        <f t="shared" si="85"/>
        <v>74</v>
      </c>
    </row>
    <row r="2756" spans="1:15" x14ac:dyDescent="0.35">
      <c r="A2756" s="2" t="s">
        <v>390</v>
      </c>
      <c r="B2756" s="2" t="s">
        <v>520</v>
      </c>
      <c r="C2756" s="1">
        <v>5837</v>
      </c>
      <c r="D2756" s="1" t="s">
        <v>582</v>
      </c>
      <c r="E2756" s="4">
        <v>205837002151</v>
      </c>
      <c r="F2756" s="2" t="s">
        <v>2212</v>
      </c>
      <c r="G2756" s="4">
        <v>205837002665</v>
      </c>
      <c r="H2756" s="2" t="s">
        <v>2255</v>
      </c>
      <c r="I2756" s="2" t="s">
        <v>2256</v>
      </c>
      <c r="J2756" s="5" t="s">
        <v>535</v>
      </c>
      <c r="K2756" s="5">
        <v>1</v>
      </c>
      <c r="L2756" s="80">
        <v>20</v>
      </c>
      <c r="M2756" s="8">
        <f t="shared" si="84"/>
        <v>4</v>
      </c>
      <c r="N2756" s="80">
        <v>50</v>
      </c>
      <c r="O2756" s="11">
        <f t="shared" si="85"/>
        <v>74</v>
      </c>
    </row>
    <row r="2757" spans="1:15" x14ac:dyDescent="0.35">
      <c r="A2757" s="2" t="s">
        <v>390</v>
      </c>
      <c r="B2757" s="2" t="s">
        <v>520</v>
      </c>
      <c r="C2757" s="1">
        <v>5837</v>
      </c>
      <c r="D2757" s="1" t="s">
        <v>582</v>
      </c>
      <c r="E2757" s="4">
        <v>205837000492</v>
      </c>
      <c r="F2757" s="2" t="s">
        <v>2167</v>
      </c>
      <c r="G2757" s="4">
        <v>205837002720</v>
      </c>
      <c r="H2757" s="2" t="s">
        <v>2257</v>
      </c>
      <c r="I2757" s="2" t="s">
        <v>2258</v>
      </c>
      <c r="J2757" s="5" t="s">
        <v>535</v>
      </c>
      <c r="K2757" s="5">
        <v>1</v>
      </c>
      <c r="L2757" s="80">
        <v>20</v>
      </c>
      <c r="M2757" s="8">
        <f t="shared" si="84"/>
        <v>4</v>
      </c>
      <c r="N2757" s="80">
        <v>50</v>
      </c>
      <c r="O2757" s="11">
        <f t="shared" si="85"/>
        <v>74</v>
      </c>
    </row>
    <row r="2758" spans="1:15" x14ac:dyDescent="0.35">
      <c r="A2758" s="2" t="s">
        <v>390</v>
      </c>
      <c r="B2758" s="2" t="s">
        <v>520</v>
      </c>
      <c r="C2758" s="1">
        <v>5837</v>
      </c>
      <c r="D2758" s="1" t="s">
        <v>582</v>
      </c>
      <c r="E2758" s="4">
        <v>205837000000</v>
      </c>
      <c r="F2758" s="2" t="s">
        <v>2152</v>
      </c>
      <c r="G2758" s="4">
        <v>205837002738</v>
      </c>
      <c r="H2758" s="2" t="s">
        <v>2259</v>
      </c>
      <c r="I2758" s="2" t="s">
        <v>2260</v>
      </c>
      <c r="J2758" s="5" t="s">
        <v>535</v>
      </c>
      <c r="K2758" s="5">
        <v>1</v>
      </c>
      <c r="L2758" s="80">
        <v>20</v>
      </c>
      <c r="M2758" s="8">
        <f t="shared" si="84"/>
        <v>4</v>
      </c>
      <c r="N2758" s="80">
        <v>50</v>
      </c>
      <c r="O2758" s="11">
        <f t="shared" si="85"/>
        <v>74</v>
      </c>
    </row>
    <row r="2759" spans="1:15" x14ac:dyDescent="0.35">
      <c r="A2759" s="2" t="s">
        <v>390</v>
      </c>
      <c r="B2759" s="2" t="s">
        <v>520</v>
      </c>
      <c r="C2759" s="1">
        <v>5837</v>
      </c>
      <c r="D2759" s="1" t="s">
        <v>582</v>
      </c>
      <c r="E2759" s="4">
        <v>205837000042</v>
      </c>
      <c r="F2759" s="2" t="s">
        <v>2157</v>
      </c>
      <c r="G2759" s="4">
        <v>205837002746</v>
      </c>
      <c r="H2759" s="2" t="s">
        <v>2261</v>
      </c>
      <c r="I2759" s="2" t="s">
        <v>2262</v>
      </c>
      <c r="J2759" s="5" t="s">
        <v>535</v>
      </c>
      <c r="K2759" s="5">
        <v>1</v>
      </c>
      <c r="L2759" s="80">
        <v>20</v>
      </c>
      <c r="M2759" s="8">
        <f t="shared" si="84"/>
        <v>4</v>
      </c>
      <c r="N2759" s="80">
        <v>50</v>
      </c>
      <c r="O2759" s="11">
        <f t="shared" si="85"/>
        <v>74</v>
      </c>
    </row>
    <row r="2760" spans="1:15" x14ac:dyDescent="0.35">
      <c r="A2760" s="2" t="s">
        <v>390</v>
      </c>
      <c r="B2760" s="2" t="s">
        <v>520</v>
      </c>
      <c r="C2760" s="1">
        <v>5837</v>
      </c>
      <c r="D2760" s="1" t="s">
        <v>582</v>
      </c>
      <c r="E2760" s="4">
        <v>205837002771</v>
      </c>
      <c r="F2760" s="2" t="s">
        <v>2263</v>
      </c>
      <c r="G2760" s="4">
        <v>205837002762</v>
      </c>
      <c r="H2760" s="2" t="s">
        <v>2264</v>
      </c>
      <c r="I2760" s="2" t="s">
        <v>2265</v>
      </c>
      <c r="J2760" s="5" t="s">
        <v>535</v>
      </c>
      <c r="K2760" s="5">
        <v>1</v>
      </c>
      <c r="L2760" s="80">
        <v>20</v>
      </c>
      <c r="M2760" s="8">
        <f t="shared" ref="M2760:M2823" si="86">ROUND(L2760*0.19,0)</f>
        <v>4</v>
      </c>
      <c r="N2760" s="80">
        <v>50</v>
      </c>
      <c r="O2760" s="11">
        <f t="shared" ref="O2760:O2823" si="87">L2760+M2760+N2760</f>
        <v>74</v>
      </c>
    </row>
    <row r="2761" spans="1:15" x14ac:dyDescent="0.35">
      <c r="A2761" s="2" t="s">
        <v>390</v>
      </c>
      <c r="B2761" s="2" t="s">
        <v>520</v>
      </c>
      <c r="C2761" s="1">
        <v>5837</v>
      </c>
      <c r="D2761" s="1" t="s">
        <v>582</v>
      </c>
      <c r="E2761" s="4">
        <v>205837002771</v>
      </c>
      <c r="F2761" s="2" t="s">
        <v>2263</v>
      </c>
      <c r="G2761" s="4">
        <v>205837002771</v>
      </c>
      <c r="H2761" s="2" t="s">
        <v>2263</v>
      </c>
      <c r="I2761" s="2" t="s">
        <v>2266</v>
      </c>
      <c r="J2761" s="5" t="s">
        <v>535</v>
      </c>
      <c r="K2761" s="5">
        <v>1</v>
      </c>
      <c r="L2761" s="80">
        <v>20</v>
      </c>
      <c r="M2761" s="8">
        <f t="shared" si="86"/>
        <v>4</v>
      </c>
      <c r="N2761" s="80">
        <v>50</v>
      </c>
      <c r="O2761" s="11">
        <f t="shared" si="87"/>
        <v>74</v>
      </c>
    </row>
    <row r="2762" spans="1:15" x14ac:dyDescent="0.35">
      <c r="A2762" s="2" t="s">
        <v>390</v>
      </c>
      <c r="B2762" s="2" t="s">
        <v>520</v>
      </c>
      <c r="C2762" s="1">
        <v>5837</v>
      </c>
      <c r="D2762" s="1" t="s">
        <v>582</v>
      </c>
      <c r="E2762" s="4">
        <v>205837000735</v>
      </c>
      <c r="F2762" s="2" t="s">
        <v>2065</v>
      </c>
      <c r="G2762" s="4">
        <v>205837002789</v>
      </c>
      <c r="H2762" s="2" t="s">
        <v>2267</v>
      </c>
      <c r="I2762" s="2" t="s">
        <v>2268</v>
      </c>
      <c r="J2762" s="5" t="s">
        <v>535</v>
      </c>
      <c r="K2762" s="5">
        <v>1</v>
      </c>
      <c r="L2762" s="80">
        <v>20</v>
      </c>
      <c r="M2762" s="8">
        <f t="shared" si="86"/>
        <v>4</v>
      </c>
      <c r="N2762" s="80">
        <v>50</v>
      </c>
      <c r="O2762" s="11">
        <f t="shared" si="87"/>
        <v>74</v>
      </c>
    </row>
    <row r="2763" spans="1:15" x14ac:dyDescent="0.35">
      <c r="A2763" s="2" t="s">
        <v>390</v>
      </c>
      <c r="B2763" s="2" t="s">
        <v>520</v>
      </c>
      <c r="C2763" s="1">
        <v>5837</v>
      </c>
      <c r="D2763" s="1" t="s">
        <v>582</v>
      </c>
      <c r="E2763" s="4">
        <v>205837005524</v>
      </c>
      <c r="F2763" s="2" t="s">
        <v>2188</v>
      </c>
      <c r="G2763" s="4">
        <v>205837002827</v>
      </c>
      <c r="H2763" s="2" t="s">
        <v>2269</v>
      </c>
      <c r="I2763" s="2" t="s">
        <v>2270</v>
      </c>
      <c r="J2763" s="5" t="s">
        <v>535</v>
      </c>
      <c r="K2763" s="5">
        <v>1</v>
      </c>
      <c r="L2763" s="80">
        <v>20</v>
      </c>
      <c r="M2763" s="8">
        <f t="shared" si="86"/>
        <v>4</v>
      </c>
      <c r="N2763" s="80">
        <v>50</v>
      </c>
      <c r="O2763" s="11">
        <f t="shared" si="87"/>
        <v>74</v>
      </c>
    </row>
    <row r="2764" spans="1:15" x14ac:dyDescent="0.35">
      <c r="A2764" s="2" t="s">
        <v>390</v>
      </c>
      <c r="B2764" s="2" t="s">
        <v>520</v>
      </c>
      <c r="C2764" s="1">
        <v>5837</v>
      </c>
      <c r="D2764" s="1" t="s">
        <v>582</v>
      </c>
      <c r="E2764" s="4">
        <v>205837002916</v>
      </c>
      <c r="F2764" s="2" t="s">
        <v>586</v>
      </c>
      <c r="G2764" s="4">
        <v>205837002916</v>
      </c>
      <c r="H2764" s="2" t="s">
        <v>2271</v>
      </c>
      <c r="I2764" s="2" t="s">
        <v>2272</v>
      </c>
      <c r="J2764" s="5" t="s">
        <v>535</v>
      </c>
      <c r="K2764" s="5">
        <v>1</v>
      </c>
      <c r="L2764" s="80">
        <v>20</v>
      </c>
      <c r="M2764" s="8">
        <f t="shared" si="86"/>
        <v>4</v>
      </c>
      <c r="N2764" s="80">
        <v>50</v>
      </c>
      <c r="O2764" s="11">
        <f t="shared" si="87"/>
        <v>74</v>
      </c>
    </row>
    <row r="2765" spans="1:15" x14ac:dyDescent="0.35">
      <c r="A2765" s="2" t="s">
        <v>390</v>
      </c>
      <c r="B2765" s="2" t="s">
        <v>520</v>
      </c>
      <c r="C2765" s="1">
        <v>5837</v>
      </c>
      <c r="D2765" s="1" t="s">
        <v>582</v>
      </c>
      <c r="E2765" s="4">
        <v>205837003891</v>
      </c>
      <c r="F2765" s="2" t="s">
        <v>2174</v>
      </c>
      <c r="G2765" s="4">
        <v>205837002983</v>
      </c>
      <c r="H2765" s="2" t="s">
        <v>2273</v>
      </c>
      <c r="I2765" s="2" t="s">
        <v>2274</v>
      </c>
      <c r="J2765" s="5" t="s">
        <v>535</v>
      </c>
      <c r="K2765" s="5">
        <v>1</v>
      </c>
      <c r="L2765" s="80">
        <v>20</v>
      </c>
      <c r="M2765" s="8">
        <f t="shared" si="86"/>
        <v>4</v>
      </c>
      <c r="N2765" s="80">
        <v>50</v>
      </c>
      <c r="O2765" s="11">
        <f t="shared" si="87"/>
        <v>74</v>
      </c>
    </row>
    <row r="2766" spans="1:15" x14ac:dyDescent="0.35">
      <c r="A2766" s="2" t="s">
        <v>390</v>
      </c>
      <c r="B2766" s="2" t="s">
        <v>520</v>
      </c>
      <c r="C2766" s="1">
        <v>5837</v>
      </c>
      <c r="D2766" s="1" t="s">
        <v>582</v>
      </c>
      <c r="E2766" s="4">
        <v>205837004889</v>
      </c>
      <c r="F2766" s="2" t="s">
        <v>2275</v>
      </c>
      <c r="G2766" s="4">
        <v>205837003351</v>
      </c>
      <c r="H2766" s="2" t="s">
        <v>2276</v>
      </c>
      <c r="I2766" s="2" t="s">
        <v>2277</v>
      </c>
      <c r="J2766" s="5" t="s">
        <v>535</v>
      </c>
      <c r="K2766" s="5">
        <v>1</v>
      </c>
      <c r="L2766" s="80">
        <v>20</v>
      </c>
      <c r="M2766" s="8">
        <f t="shared" si="86"/>
        <v>4</v>
      </c>
      <c r="N2766" s="80">
        <v>50</v>
      </c>
      <c r="O2766" s="11">
        <f t="shared" si="87"/>
        <v>74</v>
      </c>
    </row>
    <row r="2767" spans="1:15" x14ac:dyDescent="0.35">
      <c r="A2767" s="2" t="s">
        <v>390</v>
      </c>
      <c r="B2767" s="2" t="s">
        <v>520</v>
      </c>
      <c r="C2767" s="1">
        <v>5837</v>
      </c>
      <c r="D2767" s="1" t="s">
        <v>582</v>
      </c>
      <c r="E2767" s="4">
        <v>205837000042</v>
      </c>
      <c r="F2767" s="2" t="s">
        <v>2157</v>
      </c>
      <c r="G2767" s="4">
        <v>205837003360</v>
      </c>
      <c r="H2767" s="2" t="s">
        <v>2278</v>
      </c>
      <c r="I2767" s="2" t="s">
        <v>2279</v>
      </c>
      <c r="J2767" s="5" t="s">
        <v>535</v>
      </c>
      <c r="K2767" s="5">
        <v>1</v>
      </c>
      <c r="L2767" s="80">
        <v>20</v>
      </c>
      <c r="M2767" s="8">
        <f t="shared" si="86"/>
        <v>4</v>
      </c>
      <c r="N2767" s="80">
        <v>50</v>
      </c>
      <c r="O2767" s="11">
        <f t="shared" si="87"/>
        <v>74</v>
      </c>
    </row>
    <row r="2768" spans="1:15" x14ac:dyDescent="0.35">
      <c r="A2768" s="2" t="s">
        <v>390</v>
      </c>
      <c r="B2768" s="2" t="s">
        <v>520</v>
      </c>
      <c r="C2768" s="1">
        <v>5837</v>
      </c>
      <c r="D2768" s="1" t="s">
        <v>582</v>
      </c>
      <c r="E2768" s="4">
        <v>205837003416</v>
      </c>
      <c r="F2768" s="2" t="s">
        <v>2154</v>
      </c>
      <c r="G2768" s="4">
        <v>205837003408</v>
      </c>
      <c r="H2768" s="2" t="s">
        <v>2280</v>
      </c>
      <c r="I2768" s="2" t="s">
        <v>2281</v>
      </c>
      <c r="J2768" s="5" t="s">
        <v>535</v>
      </c>
      <c r="K2768" s="5">
        <v>1</v>
      </c>
      <c r="L2768" s="80">
        <v>20</v>
      </c>
      <c r="M2768" s="8">
        <f t="shared" si="86"/>
        <v>4</v>
      </c>
      <c r="N2768" s="80">
        <v>50</v>
      </c>
      <c r="O2768" s="11">
        <f t="shared" si="87"/>
        <v>74</v>
      </c>
    </row>
    <row r="2769" spans="1:15" x14ac:dyDescent="0.35">
      <c r="A2769" s="2" t="s">
        <v>390</v>
      </c>
      <c r="B2769" s="2" t="s">
        <v>520</v>
      </c>
      <c r="C2769" s="1">
        <v>5837</v>
      </c>
      <c r="D2769" s="1" t="s">
        <v>582</v>
      </c>
      <c r="E2769" s="4">
        <v>205837003416</v>
      </c>
      <c r="F2769" s="2" t="s">
        <v>2154</v>
      </c>
      <c r="G2769" s="4">
        <v>205837003416</v>
      </c>
      <c r="H2769" s="2" t="s">
        <v>2282</v>
      </c>
      <c r="I2769" s="2" t="s">
        <v>2283</v>
      </c>
      <c r="J2769" s="5" t="s">
        <v>535</v>
      </c>
      <c r="K2769" s="5">
        <v>1</v>
      </c>
      <c r="L2769" s="80">
        <v>20</v>
      </c>
      <c r="M2769" s="8">
        <f t="shared" si="86"/>
        <v>4</v>
      </c>
      <c r="N2769" s="80">
        <v>50</v>
      </c>
      <c r="O2769" s="11">
        <f t="shared" si="87"/>
        <v>74</v>
      </c>
    </row>
    <row r="2770" spans="1:15" x14ac:dyDescent="0.35">
      <c r="A2770" s="2" t="s">
        <v>390</v>
      </c>
      <c r="B2770" s="2" t="s">
        <v>520</v>
      </c>
      <c r="C2770" s="1">
        <v>5837</v>
      </c>
      <c r="D2770" s="1" t="s">
        <v>582</v>
      </c>
      <c r="E2770" s="4">
        <v>205837004889</v>
      </c>
      <c r="F2770" s="2" t="s">
        <v>2275</v>
      </c>
      <c r="G2770" s="4">
        <v>205837003475</v>
      </c>
      <c r="H2770" s="2" t="s">
        <v>2284</v>
      </c>
      <c r="I2770" s="2" t="s">
        <v>2285</v>
      </c>
      <c r="J2770" s="5" t="s">
        <v>535</v>
      </c>
      <c r="K2770" s="5">
        <v>1</v>
      </c>
      <c r="L2770" s="80">
        <v>20</v>
      </c>
      <c r="M2770" s="8">
        <f t="shared" si="86"/>
        <v>4</v>
      </c>
      <c r="N2770" s="80">
        <v>50</v>
      </c>
      <c r="O2770" s="11">
        <f t="shared" si="87"/>
        <v>74</v>
      </c>
    </row>
    <row r="2771" spans="1:15" x14ac:dyDescent="0.35">
      <c r="A2771" s="2" t="s">
        <v>390</v>
      </c>
      <c r="B2771" s="2" t="s">
        <v>520</v>
      </c>
      <c r="C2771" s="1">
        <v>5837</v>
      </c>
      <c r="D2771" s="1" t="s">
        <v>582</v>
      </c>
      <c r="E2771" s="4">
        <v>205837003483</v>
      </c>
      <c r="F2771" s="2" t="s">
        <v>2286</v>
      </c>
      <c r="G2771" s="4">
        <v>205837003483</v>
      </c>
      <c r="H2771" s="2" t="s">
        <v>2286</v>
      </c>
      <c r="I2771" s="2" t="s">
        <v>2287</v>
      </c>
      <c r="J2771" s="5" t="s">
        <v>535</v>
      </c>
      <c r="K2771" s="5">
        <v>1</v>
      </c>
      <c r="L2771" s="80">
        <v>20</v>
      </c>
      <c r="M2771" s="8">
        <f t="shared" si="86"/>
        <v>4</v>
      </c>
      <c r="N2771" s="80">
        <v>50</v>
      </c>
      <c r="O2771" s="11">
        <f t="shared" si="87"/>
        <v>74</v>
      </c>
    </row>
    <row r="2772" spans="1:15" x14ac:dyDescent="0.35">
      <c r="A2772" s="2" t="s">
        <v>390</v>
      </c>
      <c r="B2772" s="2" t="s">
        <v>520</v>
      </c>
      <c r="C2772" s="1">
        <v>5837</v>
      </c>
      <c r="D2772" s="1" t="s">
        <v>582</v>
      </c>
      <c r="E2772" s="4">
        <v>205837003670</v>
      </c>
      <c r="F2772" s="2" t="s">
        <v>583</v>
      </c>
      <c r="G2772" s="4">
        <v>205837003505</v>
      </c>
      <c r="H2772" s="2" t="s">
        <v>2288</v>
      </c>
      <c r="I2772" s="2" t="s">
        <v>2289</v>
      </c>
      <c r="J2772" s="5" t="s">
        <v>535</v>
      </c>
      <c r="K2772" s="5">
        <v>1</v>
      </c>
      <c r="L2772" s="80">
        <v>20</v>
      </c>
      <c r="M2772" s="8">
        <f t="shared" si="86"/>
        <v>4</v>
      </c>
      <c r="N2772" s="80">
        <v>50</v>
      </c>
      <c r="O2772" s="11">
        <f t="shared" si="87"/>
        <v>74</v>
      </c>
    </row>
    <row r="2773" spans="1:15" x14ac:dyDescent="0.35">
      <c r="A2773" s="2" t="s">
        <v>390</v>
      </c>
      <c r="B2773" s="2" t="s">
        <v>520</v>
      </c>
      <c r="C2773" s="1">
        <v>5837</v>
      </c>
      <c r="D2773" s="1" t="s">
        <v>582</v>
      </c>
      <c r="E2773" s="4">
        <v>205837000735</v>
      </c>
      <c r="F2773" s="2" t="s">
        <v>2065</v>
      </c>
      <c r="G2773" s="4">
        <v>205837003602</v>
      </c>
      <c r="H2773" s="2" t="s">
        <v>2290</v>
      </c>
      <c r="I2773" s="2" t="s">
        <v>2291</v>
      </c>
      <c r="J2773" s="5" t="s">
        <v>535</v>
      </c>
      <c r="K2773" s="5">
        <v>1</v>
      </c>
      <c r="L2773" s="80">
        <v>20</v>
      </c>
      <c r="M2773" s="8">
        <f t="shared" si="86"/>
        <v>4</v>
      </c>
      <c r="N2773" s="80">
        <v>50</v>
      </c>
      <c r="O2773" s="11">
        <f t="shared" si="87"/>
        <v>74</v>
      </c>
    </row>
    <row r="2774" spans="1:15" x14ac:dyDescent="0.35">
      <c r="A2774" s="2" t="s">
        <v>390</v>
      </c>
      <c r="B2774" s="2" t="s">
        <v>520</v>
      </c>
      <c r="C2774" s="1">
        <v>5837</v>
      </c>
      <c r="D2774" s="1" t="s">
        <v>582</v>
      </c>
      <c r="E2774" s="4">
        <v>205837005524</v>
      </c>
      <c r="F2774" s="2" t="s">
        <v>2188</v>
      </c>
      <c r="G2774" s="4">
        <v>205837003653</v>
      </c>
      <c r="H2774" s="2" t="s">
        <v>2292</v>
      </c>
      <c r="I2774" s="2" t="s">
        <v>2293</v>
      </c>
      <c r="J2774" s="5" t="s">
        <v>535</v>
      </c>
      <c r="K2774" s="5">
        <v>1</v>
      </c>
      <c r="L2774" s="80">
        <v>20</v>
      </c>
      <c r="M2774" s="8">
        <f t="shared" si="86"/>
        <v>4</v>
      </c>
      <c r="N2774" s="80">
        <v>50</v>
      </c>
      <c r="O2774" s="11">
        <f t="shared" si="87"/>
        <v>74</v>
      </c>
    </row>
    <row r="2775" spans="1:15" x14ac:dyDescent="0.35">
      <c r="A2775" s="2" t="s">
        <v>390</v>
      </c>
      <c r="B2775" s="2" t="s">
        <v>520</v>
      </c>
      <c r="C2775" s="1">
        <v>5837</v>
      </c>
      <c r="D2775" s="1" t="s">
        <v>582</v>
      </c>
      <c r="E2775" s="4">
        <v>205837004889</v>
      </c>
      <c r="F2775" s="2" t="s">
        <v>2275</v>
      </c>
      <c r="G2775" s="4">
        <v>205837003688</v>
      </c>
      <c r="H2775" s="2" t="s">
        <v>2296</v>
      </c>
      <c r="I2775" s="2" t="s">
        <v>2297</v>
      </c>
      <c r="J2775" s="5" t="s">
        <v>535</v>
      </c>
      <c r="K2775" s="5">
        <v>1</v>
      </c>
      <c r="L2775" s="80">
        <v>20</v>
      </c>
      <c r="M2775" s="8">
        <f t="shared" si="86"/>
        <v>4</v>
      </c>
      <c r="N2775" s="80">
        <v>50</v>
      </c>
      <c r="O2775" s="11">
        <f t="shared" si="87"/>
        <v>74</v>
      </c>
    </row>
    <row r="2776" spans="1:15" x14ac:dyDescent="0.35">
      <c r="A2776" s="2" t="s">
        <v>390</v>
      </c>
      <c r="B2776" s="2" t="s">
        <v>520</v>
      </c>
      <c r="C2776" s="1">
        <v>5837</v>
      </c>
      <c r="D2776" s="1" t="s">
        <v>582</v>
      </c>
      <c r="E2776" s="4">
        <v>205837002916</v>
      </c>
      <c r="F2776" s="2" t="s">
        <v>586</v>
      </c>
      <c r="G2776" s="4">
        <v>205837003696</v>
      </c>
      <c r="H2776" s="2" t="s">
        <v>2298</v>
      </c>
      <c r="I2776" s="2" t="s">
        <v>1302</v>
      </c>
      <c r="J2776" s="5" t="s">
        <v>535</v>
      </c>
      <c r="K2776" s="5">
        <v>1</v>
      </c>
      <c r="L2776" s="80">
        <v>20</v>
      </c>
      <c r="M2776" s="8">
        <f t="shared" si="86"/>
        <v>4</v>
      </c>
      <c r="N2776" s="80">
        <v>50</v>
      </c>
      <c r="O2776" s="11">
        <f t="shared" si="87"/>
        <v>74</v>
      </c>
    </row>
    <row r="2777" spans="1:15" x14ac:dyDescent="0.35">
      <c r="A2777" s="2" t="s">
        <v>390</v>
      </c>
      <c r="B2777" s="2" t="s">
        <v>520</v>
      </c>
      <c r="C2777" s="1">
        <v>5837</v>
      </c>
      <c r="D2777" s="1" t="s">
        <v>582</v>
      </c>
      <c r="E2777" s="4">
        <v>205837005524</v>
      </c>
      <c r="F2777" s="2" t="s">
        <v>2188</v>
      </c>
      <c r="G2777" s="4">
        <v>205837003718</v>
      </c>
      <c r="H2777" s="2" t="s">
        <v>2299</v>
      </c>
      <c r="I2777" s="2" t="s">
        <v>2300</v>
      </c>
      <c r="J2777" s="5" t="s">
        <v>535</v>
      </c>
      <c r="K2777" s="5">
        <v>1</v>
      </c>
      <c r="L2777" s="80">
        <v>20</v>
      </c>
      <c r="M2777" s="8">
        <f t="shared" si="86"/>
        <v>4</v>
      </c>
      <c r="N2777" s="80">
        <v>50</v>
      </c>
      <c r="O2777" s="11">
        <f t="shared" si="87"/>
        <v>74</v>
      </c>
    </row>
    <row r="2778" spans="1:15" x14ac:dyDescent="0.35">
      <c r="A2778" s="2" t="s">
        <v>390</v>
      </c>
      <c r="B2778" s="2" t="s">
        <v>520</v>
      </c>
      <c r="C2778" s="1">
        <v>5837</v>
      </c>
      <c r="D2778" s="1" t="s">
        <v>582</v>
      </c>
      <c r="E2778" s="4">
        <v>205837003742</v>
      </c>
      <c r="F2778" s="2" t="s">
        <v>2301</v>
      </c>
      <c r="G2778" s="4">
        <v>205837003742</v>
      </c>
      <c r="H2778" s="2" t="s">
        <v>2302</v>
      </c>
      <c r="I2778" s="2" t="s">
        <v>2303</v>
      </c>
      <c r="J2778" s="5" t="s">
        <v>535</v>
      </c>
      <c r="K2778" s="5">
        <v>1</v>
      </c>
      <c r="L2778" s="80">
        <v>20</v>
      </c>
      <c r="M2778" s="8">
        <f t="shared" si="86"/>
        <v>4</v>
      </c>
      <c r="N2778" s="80">
        <v>50</v>
      </c>
      <c r="O2778" s="11">
        <f t="shared" si="87"/>
        <v>74</v>
      </c>
    </row>
    <row r="2779" spans="1:15" x14ac:dyDescent="0.35">
      <c r="A2779" s="2" t="s">
        <v>390</v>
      </c>
      <c r="B2779" s="2" t="s">
        <v>520</v>
      </c>
      <c r="C2779" s="1">
        <v>5837</v>
      </c>
      <c r="D2779" s="1" t="s">
        <v>582</v>
      </c>
      <c r="E2779" s="4">
        <v>205837004889</v>
      </c>
      <c r="F2779" s="2" t="s">
        <v>2275</v>
      </c>
      <c r="G2779" s="4">
        <v>205837003777</v>
      </c>
      <c r="H2779" s="2" t="s">
        <v>2304</v>
      </c>
      <c r="I2779" s="2" t="s">
        <v>2305</v>
      </c>
      <c r="J2779" s="5" t="s">
        <v>535</v>
      </c>
      <c r="K2779" s="5">
        <v>1</v>
      </c>
      <c r="L2779" s="80">
        <v>20</v>
      </c>
      <c r="M2779" s="8">
        <f t="shared" si="86"/>
        <v>4</v>
      </c>
      <c r="N2779" s="80">
        <v>50</v>
      </c>
      <c r="O2779" s="11">
        <f t="shared" si="87"/>
        <v>74</v>
      </c>
    </row>
    <row r="2780" spans="1:15" x14ac:dyDescent="0.35">
      <c r="A2780" s="2" t="s">
        <v>390</v>
      </c>
      <c r="B2780" s="2" t="s">
        <v>520</v>
      </c>
      <c r="C2780" s="1">
        <v>5837</v>
      </c>
      <c r="D2780" s="1" t="s">
        <v>582</v>
      </c>
      <c r="E2780" s="4">
        <v>205837001880</v>
      </c>
      <c r="F2780" s="2" t="s">
        <v>2159</v>
      </c>
      <c r="G2780" s="4">
        <v>205837003785</v>
      </c>
      <c r="H2780" s="2" t="s">
        <v>2306</v>
      </c>
      <c r="I2780" s="2" t="s">
        <v>2307</v>
      </c>
      <c r="J2780" s="5" t="s">
        <v>535</v>
      </c>
      <c r="K2780" s="5">
        <v>1</v>
      </c>
      <c r="L2780" s="80">
        <v>20</v>
      </c>
      <c r="M2780" s="8">
        <f t="shared" si="86"/>
        <v>4</v>
      </c>
      <c r="N2780" s="80">
        <v>50</v>
      </c>
      <c r="O2780" s="11">
        <f t="shared" si="87"/>
        <v>74</v>
      </c>
    </row>
    <row r="2781" spans="1:15" x14ac:dyDescent="0.35">
      <c r="A2781" s="2" t="s">
        <v>390</v>
      </c>
      <c r="B2781" s="2" t="s">
        <v>520</v>
      </c>
      <c r="C2781" s="1">
        <v>5837</v>
      </c>
      <c r="D2781" s="1" t="s">
        <v>582</v>
      </c>
      <c r="E2781" s="4">
        <v>405837002257</v>
      </c>
      <c r="F2781" s="2" t="s">
        <v>2308</v>
      </c>
      <c r="G2781" s="4">
        <v>205837003858</v>
      </c>
      <c r="H2781" s="2" t="s">
        <v>2309</v>
      </c>
      <c r="I2781" s="2" t="s">
        <v>2310</v>
      </c>
      <c r="J2781" s="5" t="s">
        <v>535</v>
      </c>
      <c r="K2781" s="5">
        <v>1</v>
      </c>
      <c r="L2781" s="80">
        <v>20</v>
      </c>
      <c r="M2781" s="8">
        <f t="shared" si="86"/>
        <v>4</v>
      </c>
      <c r="N2781" s="80">
        <v>50</v>
      </c>
      <c r="O2781" s="11">
        <f t="shared" si="87"/>
        <v>74</v>
      </c>
    </row>
    <row r="2782" spans="1:15" x14ac:dyDescent="0.35">
      <c r="A2782" s="2" t="s">
        <v>390</v>
      </c>
      <c r="B2782" s="2" t="s">
        <v>520</v>
      </c>
      <c r="C2782" s="1">
        <v>5837</v>
      </c>
      <c r="D2782" s="1" t="s">
        <v>582</v>
      </c>
      <c r="E2782" s="4">
        <v>205837003891</v>
      </c>
      <c r="F2782" s="2" t="s">
        <v>2174</v>
      </c>
      <c r="G2782" s="4">
        <v>205837003891</v>
      </c>
      <c r="H2782" s="2" t="s">
        <v>2174</v>
      </c>
      <c r="I2782" s="2" t="s">
        <v>2311</v>
      </c>
      <c r="J2782" s="5" t="s">
        <v>535</v>
      </c>
      <c r="K2782" s="5">
        <v>1</v>
      </c>
      <c r="L2782" s="80">
        <v>20</v>
      </c>
      <c r="M2782" s="8">
        <f t="shared" si="86"/>
        <v>4</v>
      </c>
      <c r="N2782" s="80">
        <v>50</v>
      </c>
      <c r="O2782" s="11">
        <f t="shared" si="87"/>
        <v>74</v>
      </c>
    </row>
    <row r="2783" spans="1:15" x14ac:dyDescent="0.35">
      <c r="A2783" s="2" t="s">
        <v>390</v>
      </c>
      <c r="B2783" s="2" t="s">
        <v>520</v>
      </c>
      <c r="C2783" s="1">
        <v>5837</v>
      </c>
      <c r="D2783" s="1" t="s">
        <v>582</v>
      </c>
      <c r="E2783" s="4">
        <v>205837000000</v>
      </c>
      <c r="F2783" s="2" t="s">
        <v>2152</v>
      </c>
      <c r="G2783" s="4">
        <v>205837003912</v>
      </c>
      <c r="H2783" s="2" t="s">
        <v>2312</v>
      </c>
      <c r="I2783" s="2" t="s">
        <v>2313</v>
      </c>
      <c r="J2783" s="5" t="s">
        <v>535</v>
      </c>
      <c r="K2783" s="5">
        <v>1</v>
      </c>
      <c r="L2783" s="80">
        <v>20</v>
      </c>
      <c r="M2783" s="8">
        <f t="shared" si="86"/>
        <v>4</v>
      </c>
      <c r="N2783" s="80">
        <v>50</v>
      </c>
      <c r="O2783" s="11">
        <f t="shared" si="87"/>
        <v>74</v>
      </c>
    </row>
    <row r="2784" spans="1:15" x14ac:dyDescent="0.35">
      <c r="A2784" s="2" t="s">
        <v>390</v>
      </c>
      <c r="B2784" s="2" t="s">
        <v>520</v>
      </c>
      <c r="C2784" s="1">
        <v>5837</v>
      </c>
      <c r="D2784" s="1" t="s">
        <v>582</v>
      </c>
      <c r="E2784" s="4">
        <v>205837006288</v>
      </c>
      <c r="F2784" s="2" t="s">
        <v>2238</v>
      </c>
      <c r="G2784" s="4">
        <v>205837003955</v>
      </c>
      <c r="H2784" s="2" t="s">
        <v>2314</v>
      </c>
      <c r="I2784" s="2" t="s">
        <v>2315</v>
      </c>
      <c r="J2784" s="5" t="s">
        <v>535</v>
      </c>
      <c r="K2784" s="5">
        <v>1</v>
      </c>
      <c r="L2784" s="80">
        <v>20</v>
      </c>
      <c r="M2784" s="8">
        <f t="shared" si="86"/>
        <v>4</v>
      </c>
      <c r="N2784" s="80">
        <v>50</v>
      </c>
      <c r="O2784" s="11">
        <f t="shared" si="87"/>
        <v>74</v>
      </c>
    </row>
    <row r="2785" spans="1:15" x14ac:dyDescent="0.35">
      <c r="A2785" s="2" t="s">
        <v>390</v>
      </c>
      <c r="B2785" s="2" t="s">
        <v>520</v>
      </c>
      <c r="C2785" s="1">
        <v>5837</v>
      </c>
      <c r="D2785" s="1" t="s">
        <v>582</v>
      </c>
      <c r="E2785" s="4">
        <v>205837006288</v>
      </c>
      <c r="F2785" s="2" t="s">
        <v>2238</v>
      </c>
      <c r="G2785" s="4">
        <v>205837003963</v>
      </c>
      <c r="H2785" s="2" t="s">
        <v>2316</v>
      </c>
      <c r="I2785" s="2" t="s">
        <v>2317</v>
      </c>
      <c r="J2785" s="5" t="s">
        <v>535</v>
      </c>
      <c r="K2785" s="5">
        <v>1</v>
      </c>
      <c r="L2785" s="80">
        <v>20</v>
      </c>
      <c r="M2785" s="8">
        <f t="shared" si="86"/>
        <v>4</v>
      </c>
      <c r="N2785" s="80">
        <v>50</v>
      </c>
      <c r="O2785" s="11">
        <f t="shared" si="87"/>
        <v>74</v>
      </c>
    </row>
    <row r="2786" spans="1:15" x14ac:dyDescent="0.35">
      <c r="A2786" s="2" t="s">
        <v>390</v>
      </c>
      <c r="B2786" s="2" t="s">
        <v>520</v>
      </c>
      <c r="C2786" s="1">
        <v>5837</v>
      </c>
      <c r="D2786" s="1" t="s">
        <v>582</v>
      </c>
      <c r="E2786" s="4">
        <v>205837001821</v>
      </c>
      <c r="F2786" s="2" t="s">
        <v>2205</v>
      </c>
      <c r="G2786" s="4">
        <v>205837003971</v>
      </c>
      <c r="H2786" s="2" t="s">
        <v>2318</v>
      </c>
      <c r="I2786" s="2" t="s">
        <v>2319</v>
      </c>
      <c r="J2786" s="5" t="s">
        <v>535</v>
      </c>
      <c r="K2786" s="5">
        <v>1</v>
      </c>
      <c r="L2786" s="80">
        <v>20</v>
      </c>
      <c r="M2786" s="8">
        <f t="shared" si="86"/>
        <v>4</v>
      </c>
      <c r="N2786" s="80">
        <v>50</v>
      </c>
      <c r="O2786" s="11">
        <f t="shared" si="87"/>
        <v>74</v>
      </c>
    </row>
    <row r="2787" spans="1:15" x14ac:dyDescent="0.35">
      <c r="A2787" s="2" t="s">
        <v>390</v>
      </c>
      <c r="B2787" s="2" t="s">
        <v>520</v>
      </c>
      <c r="C2787" s="1">
        <v>5837</v>
      </c>
      <c r="D2787" s="1" t="s">
        <v>582</v>
      </c>
      <c r="E2787" s="4">
        <v>405837002257</v>
      </c>
      <c r="F2787" s="2" t="s">
        <v>2308</v>
      </c>
      <c r="G2787" s="4">
        <v>205837004005</v>
      </c>
      <c r="H2787" s="2" t="s">
        <v>2320</v>
      </c>
      <c r="I2787" s="2" t="s">
        <v>2321</v>
      </c>
      <c r="J2787" s="5" t="s">
        <v>535</v>
      </c>
      <c r="K2787" s="5">
        <v>1</v>
      </c>
      <c r="L2787" s="80">
        <v>20</v>
      </c>
      <c r="M2787" s="8">
        <f t="shared" si="86"/>
        <v>4</v>
      </c>
      <c r="N2787" s="80">
        <v>50</v>
      </c>
      <c r="O2787" s="11">
        <f t="shared" si="87"/>
        <v>74</v>
      </c>
    </row>
    <row r="2788" spans="1:15" x14ac:dyDescent="0.35">
      <c r="A2788" s="2" t="s">
        <v>390</v>
      </c>
      <c r="B2788" s="2" t="s">
        <v>520</v>
      </c>
      <c r="C2788" s="1">
        <v>5837</v>
      </c>
      <c r="D2788" s="1" t="s">
        <v>582</v>
      </c>
      <c r="E2788" s="4">
        <v>205837004366</v>
      </c>
      <c r="F2788" s="2" t="s">
        <v>2322</v>
      </c>
      <c r="G2788" s="4">
        <v>205837004013</v>
      </c>
      <c r="H2788" s="2" t="s">
        <v>2323</v>
      </c>
      <c r="I2788" s="2" t="s">
        <v>2324</v>
      </c>
      <c r="J2788" s="5" t="s">
        <v>535</v>
      </c>
      <c r="K2788" s="5">
        <v>1</v>
      </c>
      <c r="L2788" s="80">
        <v>20</v>
      </c>
      <c r="M2788" s="8">
        <f t="shared" si="86"/>
        <v>4</v>
      </c>
      <c r="N2788" s="80">
        <v>50</v>
      </c>
      <c r="O2788" s="11">
        <f t="shared" si="87"/>
        <v>74</v>
      </c>
    </row>
    <row r="2789" spans="1:15" x14ac:dyDescent="0.35">
      <c r="A2789" s="2" t="s">
        <v>390</v>
      </c>
      <c r="B2789" s="2" t="s">
        <v>520</v>
      </c>
      <c r="C2789" s="1">
        <v>5837</v>
      </c>
      <c r="D2789" s="1" t="s">
        <v>582</v>
      </c>
      <c r="E2789" s="4">
        <v>205837005524</v>
      </c>
      <c r="F2789" s="2" t="s">
        <v>2188</v>
      </c>
      <c r="G2789" s="4">
        <v>205837004064</v>
      </c>
      <c r="H2789" s="2" t="s">
        <v>2325</v>
      </c>
      <c r="I2789" s="2" t="s">
        <v>2326</v>
      </c>
      <c r="J2789" s="5" t="s">
        <v>535</v>
      </c>
      <c r="K2789" s="5">
        <v>1</v>
      </c>
      <c r="L2789" s="80">
        <v>20</v>
      </c>
      <c r="M2789" s="8">
        <f t="shared" si="86"/>
        <v>4</v>
      </c>
      <c r="N2789" s="80">
        <v>50</v>
      </c>
      <c r="O2789" s="11">
        <f t="shared" si="87"/>
        <v>74</v>
      </c>
    </row>
    <row r="2790" spans="1:15" x14ac:dyDescent="0.35">
      <c r="A2790" s="2" t="s">
        <v>390</v>
      </c>
      <c r="B2790" s="2" t="s">
        <v>520</v>
      </c>
      <c r="C2790" s="1">
        <v>5837</v>
      </c>
      <c r="D2790" s="1" t="s">
        <v>582</v>
      </c>
      <c r="E2790" s="4">
        <v>205837004129</v>
      </c>
      <c r="F2790" s="2" t="s">
        <v>2229</v>
      </c>
      <c r="G2790" s="4">
        <v>205837004129</v>
      </c>
      <c r="H2790" s="2" t="s">
        <v>2327</v>
      </c>
      <c r="I2790" s="2" t="s">
        <v>2328</v>
      </c>
      <c r="J2790" s="5" t="s">
        <v>535</v>
      </c>
      <c r="K2790" s="5">
        <v>1</v>
      </c>
      <c r="L2790" s="80">
        <v>20</v>
      </c>
      <c r="M2790" s="8">
        <f t="shared" si="86"/>
        <v>4</v>
      </c>
      <c r="N2790" s="80">
        <v>50</v>
      </c>
      <c r="O2790" s="11">
        <f t="shared" si="87"/>
        <v>74</v>
      </c>
    </row>
    <row r="2791" spans="1:15" x14ac:dyDescent="0.35">
      <c r="A2791" s="2" t="s">
        <v>390</v>
      </c>
      <c r="B2791" s="2" t="s">
        <v>520</v>
      </c>
      <c r="C2791" s="1">
        <v>5837</v>
      </c>
      <c r="D2791" s="1" t="s">
        <v>582</v>
      </c>
      <c r="E2791" s="4">
        <v>205837000883</v>
      </c>
      <c r="F2791" s="2" t="s">
        <v>2217</v>
      </c>
      <c r="G2791" s="4">
        <v>205837004137</v>
      </c>
      <c r="H2791" s="2" t="s">
        <v>2329</v>
      </c>
      <c r="I2791" s="2" t="s">
        <v>2330</v>
      </c>
      <c r="J2791" s="5" t="s">
        <v>535</v>
      </c>
      <c r="K2791" s="5">
        <v>1</v>
      </c>
      <c r="L2791" s="80">
        <v>20</v>
      </c>
      <c r="M2791" s="8">
        <f t="shared" si="86"/>
        <v>4</v>
      </c>
      <c r="N2791" s="80">
        <v>50</v>
      </c>
      <c r="O2791" s="11">
        <f t="shared" si="87"/>
        <v>74</v>
      </c>
    </row>
    <row r="2792" spans="1:15" x14ac:dyDescent="0.35">
      <c r="A2792" s="2" t="s">
        <v>390</v>
      </c>
      <c r="B2792" s="2" t="s">
        <v>520</v>
      </c>
      <c r="C2792" s="1">
        <v>5837</v>
      </c>
      <c r="D2792" s="1" t="s">
        <v>582</v>
      </c>
      <c r="E2792" s="4">
        <v>205837004161</v>
      </c>
      <c r="F2792" s="2" t="s">
        <v>2200</v>
      </c>
      <c r="G2792" s="4">
        <v>205837004161</v>
      </c>
      <c r="H2792" s="2" t="s">
        <v>2331</v>
      </c>
      <c r="I2792" s="2" t="s">
        <v>2332</v>
      </c>
      <c r="J2792" s="5" t="s">
        <v>535</v>
      </c>
      <c r="K2792" s="5">
        <v>1</v>
      </c>
      <c r="L2792" s="80">
        <v>20</v>
      </c>
      <c r="M2792" s="8">
        <f t="shared" si="86"/>
        <v>4</v>
      </c>
      <c r="N2792" s="80">
        <v>50</v>
      </c>
      <c r="O2792" s="11">
        <f t="shared" si="87"/>
        <v>74</v>
      </c>
    </row>
    <row r="2793" spans="1:15" x14ac:dyDescent="0.35">
      <c r="A2793" s="2" t="s">
        <v>390</v>
      </c>
      <c r="B2793" s="2" t="s">
        <v>520</v>
      </c>
      <c r="C2793" s="1">
        <v>5837</v>
      </c>
      <c r="D2793" s="1" t="s">
        <v>582</v>
      </c>
      <c r="E2793" s="4">
        <v>205837004889</v>
      </c>
      <c r="F2793" s="2" t="s">
        <v>2275</v>
      </c>
      <c r="G2793" s="4">
        <v>205837004170</v>
      </c>
      <c r="H2793" s="2" t="s">
        <v>2333</v>
      </c>
      <c r="I2793" s="2" t="s">
        <v>1227</v>
      </c>
      <c r="J2793" s="5" t="s">
        <v>535</v>
      </c>
      <c r="K2793" s="5">
        <v>1</v>
      </c>
      <c r="L2793" s="80">
        <v>20</v>
      </c>
      <c r="M2793" s="8">
        <f t="shared" si="86"/>
        <v>4</v>
      </c>
      <c r="N2793" s="80">
        <v>50</v>
      </c>
      <c r="O2793" s="11">
        <f t="shared" si="87"/>
        <v>74</v>
      </c>
    </row>
    <row r="2794" spans="1:15" x14ac:dyDescent="0.35">
      <c r="A2794" s="2" t="s">
        <v>390</v>
      </c>
      <c r="B2794" s="2" t="s">
        <v>520</v>
      </c>
      <c r="C2794" s="1">
        <v>5837</v>
      </c>
      <c r="D2794" s="1" t="s">
        <v>582</v>
      </c>
      <c r="E2794" s="4">
        <v>205837000531</v>
      </c>
      <c r="F2794" s="2" t="s">
        <v>2198</v>
      </c>
      <c r="G2794" s="4">
        <v>205837004188</v>
      </c>
      <c r="H2794" s="2" t="s">
        <v>2334</v>
      </c>
      <c r="I2794" s="2" t="s">
        <v>2335</v>
      </c>
      <c r="J2794" s="5" t="s">
        <v>535</v>
      </c>
      <c r="K2794" s="5">
        <v>1</v>
      </c>
      <c r="L2794" s="80">
        <v>20</v>
      </c>
      <c r="M2794" s="8">
        <f t="shared" si="86"/>
        <v>4</v>
      </c>
      <c r="N2794" s="80">
        <v>50</v>
      </c>
      <c r="O2794" s="11">
        <f t="shared" si="87"/>
        <v>74</v>
      </c>
    </row>
    <row r="2795" spans="1:15" x14ac:dyDescent="0.35">
      <c r="A2795" s="2" t="s">
        <v>390</v>
      </c>
      <c r="B2795" s="2" t="s">
        <v>520</v>
      </c>
      <c r="C2795" s="1">
        <v>5837</v>
      </c>
      <c r="D2795" s="1" t="s">
        <v>582</v>
      </c>
      <c r="E2795" s="4">
        <v>205837000379</v>
      </c>
      <c r="F2795" s="2" t="s">
        <v>2184</v>
      </c>
      <c r="G2795" s="4">
        <v>205837004285</v>
      </c>
      <c r="H2795" s="2" t="s">
        <v>2336</v>
      </c>
      <c r="I2795" s="2" t="s">
        <v>2337</v>
      </c>
      <c r="J2795" s="5" t="s">
        <v>535</v>
      </c>
      <c r="K2795" s="5">
        <v>1</v>
      </c>
      <c r="L2795" s="80">
        <v>20</v>
      </c>
      <c r="M2795" s="8">
        <f t="shared" si="86"/>
        <v>4</v>
      </c>
      <c r="N2795" s="80">
        <v>50</v>
      </c>
      <c r="O2795" s="11">
        <f t="shared" si="87"/>
        <v>74</v>
      </c>
    </row>
    <row r="2796" spans="1:15" x14ac:dyDescent="0.35">
      <c r="A2796" s="2" t="s">
        <v>390</v>
      </c>
      <c r="B2796" s="2" t="s">
        <v>520</v>
      </c>
      <c r="C2796" s="1">
        <v>5837</v>
      </c>
      <c r="D2796" s="1" t="s">
        <v>582</v>
      </c>
      <c r="E2796" s="4">
        <v>205837005290</v>
      </c>
      <c r="F2796" s="2" t="s">
        <v>2338</v>
      </c>
      <c r="G2796" s="4">
        <v>205837004293</v>
      </c>
      <c r="H2796" s="2" t="s">
        <v>2339</v>
      </c>
      <c r="I2796" s="2" t="s">
        <v>2340</v>
      </c>
      <c r="J2796" s="5" t="s">
        <v>535</v>
      </c>
      <c r="K2796" s="5">
        <v>1</v>
      </c>
      <c r="L2796" s="80">
        <v>20</v>
      </c>
      <c r="M2796" s="8">
        <f t="shared" si="86"/>
        <v>4</v>
      </c>
      <c r="N2796" s="80">
        <v>50</v>
      </c>
      <c r="O2796" s="11">
        <f t="shared" si="87"/>
        <v>74</v>
      </c>
    </row>
    <row r="2797" spans="1:15" x14ac:dyDescent="0.35">
      <c r="A2797" s="2" t="s">
        <v>390</v>
      </c>
      <c r="B2797" s="2" t="s">
        <v>520</v>
      </c>
      <c r="C2797" s="1">
        <v>5837</v>
      </c>
      <c r="D2797" s="1" t="s">
        <v>582</v>
      </c>
      <c r="E2797" s="4">
        <v>205837004366</v>
      </c>
      <c r="F2797" s="2" t="s">
        <v>2322</v>
      </c>
      <c r="G2797" s="4">
        <v>205837004366</v>
      </c>
      <c r="H2797" s="2" t="s">
        <v>2322</v>
      </c>
      <c r="I2797" s="2" t="s">
        <v>2341</v>
      </c>
      <c r="J2797" s="5" t="s">
        <v>535</v>
      </c>
      <c r="K2797" s="5">
        <v>1</v>
      </c>
      <c r="L2797" s="80">
        <v>20</v>
      </c>
      <c r="M2797" s="8">
        <f t="shared" si="86"/>
        <v>4</v>
      </c>
      <c r="N2797" s="80">
        <v>50</v>
      </c>
      <c r="O2797" s="11">
        <f t="shared" si="87"/>
        <v>74</v>
      </c>
    </row>
    <row r="2798" spans="1:15" x14ac:dyDescent="0.35">
      <c r="A2798" s="2" t="s">
        <v>390</v>
      </c>
      <c r="B2798" s="2" t="s">
        <v>520</v>
      </c>
      <c r="C2798" s="1">
        <v>5837</v>
      </c>
      <c r="D2798" s="1" t="s">
        <v>582</v>
      </c>
      <c r="E2798" s="4">
        <v>205837005290</v>
      </c>
      <c r="F2798" s="2" t="s">
        <v>2338</v>
      </c>
      <c r="G2798" s="4">
        <v>205837004391</v>
      </c>
      <c r="H2798" s="2" t="s">
        <v>2342</v>
      </c>
      <c r="I2798" s="2" t="s">
        <v>2343</v>
      </c>
      <c r="J2798" s="5" t="s">
        <v>535</v>
      </c>
      <c r="K2798" s="5">
        <v>1</v>
      </c>
      <c r="L2798" s="80">
        <v>20</v>
      </c>
      <c r="M2798" s="8">
        <f t="shared" si="86"/>
        <v>4</v>
      </c>
      <c r="N2798" s="80">
        <v>50</v>
      </c>
      <c r="O2798" s="11">
        <f t="shared" si="87"/>
        <v>74</v>
      </c>
    </row>
    <row r="2799" spans="1:15" x14ac:dyDescent="0.35">
      <c r="A2799" s="2" t="s">
        <v>390</v>
      </c>
      <c r="B2799" s="2" t="s">
        <v>520</v>
      </c>
      <c r="C2799" s="1">
        <v>5837</v>
      </c>
      <c r="D2799" s="1" t="s">
        <v>582</v>
      </c>
      <c r="E2799" s="4">
        <v>205837001880</v>
      </c>
      <c r="F2799" s="2" t="s">
        <v>2159</v>
      </c>
      <c r="G2799" s="4">
        <v>205837004421</v>
      </c>
      <c r="H2799" s="2" t="s">
        <v>2344</v>
      </c>
      <c r="I2799" s="2" t="s">
        <v>2345</v>
      </c>
      <c r="J2799" s="5" t="s">
        <v>535</v>
      </c>
      <c r="K2799" s="5">
        <v>1</v>
      </c>
      <c r="L2799" s="80">
        <v>20</v>
      </c>
      <c r="M2799" s="8">
        <f t="shared" si="86"/>
        <v>4</v>
      </c>
      <c r="N2799" s="80">
        <v>50</v>
      </c>
      <c r="O2799" s="11">
        <f t="shared" si="87"/>
        <v>74</v>
      </c>
    </row>
    <row r="2800" spans="1:15" x14ac:dyDescent="0.35">
      <c r="A2800" s="2" t="s">
        <v>390</v>
      </c>
      <c r="B2800" s="2" t="s">
        <v>520</v>
      </c>
      <c r="C2800" s="1">
        <v>5837</v>
      </c>
      <c r="D2800" s="1" t="s">
        <v>582</v>
      </c>
      <c r="E2800" s="4">
        <v>205837000883</v>
      </c>
      <c r="F2800" s="2" t="s">
        <v>2217</v>
      </c>
      <c r="G2800" s="4">
        <v>205837004480</v>
      </c>
      <c r="H2800" s="2" t="s">
        <v>2346</v>
      </c>
      <c r="I2800" s="2" t="s">
        <v>2347</v>
      </c>
      <c r="J2800" s="5" t="s">
        <v>535</v>
      </c>
      <c r="K2800" s="5">
        <v>1</v>
      </c>
      <c r="L2800" s="80">
        <v>20</v>
      </c>
      <c r="M2800" s="8">
        <f t="shared" si="86"/>
        <v>4</v>
      </c>
      <c r="N2800" s="80">
        <v>50</v>
      </c>
      <c r="O2800" s="11">
        <f t="shared" si="87"/>
        <v>74</v>
      </c>
    </row>
    <row r="2801" spans="1:15" x14ac:dyDescent="0.35">
      <c r="A2801" s="2" t="s">
        <v>390</v>
      </c>
      <c r="B2801" s="2" t="s">
        <v>520</v>
      </c>
      <c r="C2801" s="1">
        <v>5837</v>
      </c>
      <c r="D2801" s="1" t="s">
        <v>582</v>
      </c>
      <c r="E2801" s="4">
        <v>405837002257</v>
      </c>
      <c r="F2801" s="2" t="s">
        <v>2308</v>
      </c>
      <c r="G2801" s="4">
        <v>205837004871</v>
      </c>
      <c r="H2801" s="2" t="s">
        <v>2348</v>
      </c>
      <c r="I2801" s="2" t="s">
        <v>2349</v>
      </c>
      <c r="J2801" s="5" t="s">
        <v>535</v>
      </c>
      <c r="K2801" s="5">
        <v>1</v>
      </c>
      <c r="L2801" s="80">
        <v>20</v>
      </c>
      <c r="M2801" s="8">
        <f t="shared" si="86"/>
        <v>4</v>
      </c>
      <c r="N2801" s="80">
        <v>50</v>
      </c>
      <c r="O2801" s="11">
        <f t="shared" si="87"/>
        <v>74</v>
      </c>
    </row>
    <row r="2802" spans="1:15" x14ac:dyDescent="0.35">
      <c r="A2802" s="2" t="s">
        <v>390</v>
      </c>
      <c r="B2802" s="2" t="s">
        <v>520</v>
      </c>
      <c r="C2802" s="1">
        <v>5837</v>
      </c>
      <c r="D2802" s="1" t="s">
        <v>582</v>
      </c>
      <c r="E2802" s="4">
        <v>205837004889</v>
      </c>
      <c r="F2802" s="2" t="s">
        <v>2275</v>
      </c>
      <c r="G2802" s="4">
        <v>205837004889</v>
      </c>
      <c r="H2802" s="2" t="s">
        <v>2275</v>
      </c>
      <c r="I2802" s="2" t="s">
        <v>2350</v>
      </c>
      <c r="J2802" s="5" t="s">
        <v>535</v>
      </c>
      <c r="K2802" s="5">
        <v>1</v>
      </c>
      <c r="L2802" s="80">
        <v>20</v>
      </c>
      <c r="M2802" s="8">
        <f t="shared" si="86"/>
        <v>4</v>
      </c>
      <c r="N2802" s="80">
        <v>50</v>
      </c>
      <c r="O2802" s="11">
        <f t="shared" si="87"/>
        <v>74</v>
      </c>
    </row>
    <row r="2803" spans="1:15" x14ac:dyDescent="0.35">
      <c r="A2803" s="2" t="s">
        <v>390</v>
      </c>
      <c r="B2803" s="2" t="s">
        <v>520</v>
      </c>
      <c r="C2803" s="1">
        <v>5837</v>
      </c>
      <c r="D2803" s="1" t="s">
        <v>582</v>
      </c>
      <c r="E2803" s="4">
        <v>205837000883</v>
      </c>
      <c r="F2803" s="2" t="s">
        <v>2217</v>
      </c>
      <c r="G2803" s="4">
        <v>205837004943</v>
      </c>
      <c r="H2803" s="2" t="s">
        <v>2351</v>
      </c>
      <c r="I2803" s="2" t="s">
        <v>2352</v>
      </c>
      <c r="J2803" s="5" t="s">
        <v>535</v>
      </c>
      <c r="K2803" s="5">
        <v>1</v>
      </c>
      <c r="L2803" s="80">
        <v>20</v>
      </c>
      <c r="M2803" s="8">
        <f t="shared" si="86"/>
        <v>4</v>
      </c>
      <c r="N2803" s="80">
        <v>50</v>
      </c>
      <c r="O2803" s="11">
        <f t="shared" si="87"/>
        <v>74</v>
      </c>
    </row>
    <row r="2804" spans="1:15" x14ac:dyDescent="0.35">
      <c r="A2804" s="2" t="s">
        <v>390</v>
      </c>
      <c r="B2804" s="2" t="s">
        <v>520</v>
      </c>
      <c r="C2804" s="1">
        <v>5837</v>
      </c>
      <c r="D2804" s="1" t="s">
        <v>582</v>
      </c>
      <c r="E2804" s="4">
        <v>205837001880</v>
      </c>
      <c r="F2804" s="2" t="s">
        <v>2159</v>
      </c>
      <c r="G2804" s="4">
        <v>205837004960</v>
      </c>
      <c r="H2804" s="2" t="s">
        <v>2353</v>
      </c>
      <c r="I2804" s="2" t="s">
        <v>2354</v>
      </c>
      <c r="J2804" s="5" t="s">
        <v>535</v>
      </c>
      <c r="K2804" s="5">
        <v>1</v>
      </c>
      <c r="L2804" s="80">
        <v>20</v>
      </c>
      <c r="M2804" s="8">
        <f t="shared" si="86"/>
        <v>4</v>
      </c>
      <c r="N2804" s="80">
        <v>50</v>
      </c>
      <c r="O2804" s="11">
        <f t="shared" si="87"/>
        <v>74</v>
      </c>
    </row>
    <row r="2805" spans="1:15" x14ac:dyDescent="0.35">
      <c r="A2805" s="2" t="s">
        <v>390</v>
      </c>
      <c r="B2805" s="2" t="s">
        <v>520</v>
      </c>
      <c r="C2805" s="1">
        <v>5837</v>
      </c>
      <c r="D2805" s="1" t="s">
        <v>582</v>
      </c>
      <c r="E2805" s="4">
        <v>205837003670</v>
      </c>
      <c r="F2805" s="2" t="s">
        <v>583</v>
      </c>
      <c r="G2805" s="4">
        <v>205837005028</v>
      </c>
      <c r="H2805" s="2" t="s">
        <v>2355</v>
      </c>
      <c r="I2805" s="2" t="s">
        <v>2173</v>
      </c>
      <c r="J2805" s="5" t="s">
        <v>535</v>
      </c>
      <c r="K2805" s="5">
        <v>1</v>
      </c>
      <c r="L2805" s="80">
        <v>20</v>
      </c>
      <c r="M2805" s="8">
        <f t="shared" si="86"/>
        <v>4</v>
      </c>
      <c r="N2805" s="80">
        <v>50</v>
      </c>
      <c r="O2805" s="11">
        <f t="shared" si="87"/>
        <v>74</v>
      </c>
    </row>
    <row r="2806" spans="1:15" x14ac:dyDescent="0.35">
      <c r="A2806" s="2" t="s">
        <v>390</v>
      </c>
      <c r="B2806" s="2" t="s">
        <v>520</v>
      </c>
      <c r="C2806" s="1">
        <v>5837</v>
      </c>
      <c r="D2806" s="1" t="s">
        <v>582</v>
      </c>
      <c r="E2806" s="4">
        <v>205837005290</v>
      </c>
      <c r="F2806" s="2" t="s">
        <v>2338</v>
      </c>
      <c r="G2806" s="4">
        <v>205837005061</v>
      </c>
      <c r="H2806" s="2" t="s">
        <v>2356</v>
      </c>
      <c r="I2806" s="2" t="s">
        <v>2357</v>
      </c>
      <c r="J2806" s="5" t="s">
        <v>535</v>
      </c>
      <c r="K2806" s="5">
        <v>1</v>
      </c>
      <c r="L2806" s="80">
        <v>20</v>
      </c>
      <c r="M2806" s="8">
        <f t="shared" si="86"/>
        <v>4</v>
      </c>
      <c r="N2806" s="80">
        <v>50</v>
      </c>
      <c r="O2806" s="11">
        <f t="shared" si="87"/>
        <v>74</v>
      </c>
    </row>
    <row r="2807" spans="1:15" x14ac:dyDescent="0.35">
      <c r="A2807" s="2" t="s">
        <v>390</v>
      </c>
      <c r="B2807" s="2" t="s">
        <v>520</v>
      </c>
      <c r="C2807" s="1">
        <v>5837</v>
      </c>
      <c r="D2807" s="1" t="s">
        <v>582</v>
      </c>
      <c r="E2807" s="4">
        <v>205837005133</v>
      </c>
      <c r="F2807" s="2" t="s">
        <v>2162</v>
      </c>
      <c r="G2807" s="4">
        <v>205837005133</v>
      </c>
      <c r="H2807" s="2" t="s">
        <v>2358</v>
      </c>
      <c r="I2807" s="2" t="s">
        <v>2359</v>
      </c>
      <c r="J2807" s="5" t="s">
        <v>535</v>
      </c>
      <c r="K2807" s="5">
        <v>1</v>
      </c>
      <c r="L2807" s="80">
        <v>20</v>
      </c>
      <c r="M2807" s="8">
        <f t="shared" si="86"/>
        <v>4</v>
      </c>
      <c r="N2807" s="80">
        <v>50</v>
      </c>
      <c r="O2807" s="11">
        <f t="shared" si="87"/>
        <v>74</v>
      </c>
    </row>
    <row r="2808" spans="1:15" x14ac:dyDescent="0.35">
      <c r="A2808" s="2" t="s">
        <v>390</v>
      </c>
      <c r="B2808" s="2" t="s">
        <v>520</v>
      </c>
      <c r="C2808" s="1">
        <v>5837</v>
      </c>
      <c r="D2808" s="1" t="s">
        <v>582</v>
      </c>
      <c r="E2808" s="4">
        <v>205837002151</v>
      </c>
      <c r="F2808" s="2" t="s">
        <v>2212</v>
      </c>
      <c r="G2808" s="4">
        <v>205837005249</v>
      </c>
      <c r="H2808" s="2" t="s">
        <v>2360</v>
      </c>
      <c r="I2808" s="2" t="s">
        <v>1314</v>
      </c>
      <c r="J2808" s="5" t="s">
        <v>535</v>
      </c>
      <c r="K2808" s="5">
        <v>1</v>
      </c>
      <c r="L2808" s="80">
        <v>20</v>
      </c>
      <c r="M2808" s="8">
        <f t="shared" si="86"/>
        <v>4</v>
      </c>
      <c r="N2808" s="80">
        <v>50</v>
      </c>
      <c r="O2808" s="11">
        <f t="shared" si="87"/>
        <v>74</v>
      </c>
    </row>
    <row r="2809" spans="1:15" x14ac:dyDescent="0.35">
      <c r="A2809" s="2" t="s">
        <v>390</v>
      </c>
      <c r="B2809" s="2" t="s">
        <v>520</v>
      </c>
      <c r="C2809" s="1">
        <v>5837</v>
      </c>
      <c r="D2809" s="1" t="s">
        <v>582</v>
      </c>
      <c r="E2809" s="4">
        <v>205837005524</v>
      </c>
      <c r="F2809" s="2" t="s">
        <v>2188</v>
      </c>
      <c r="G2809" s="4">
        <v>205837005265</v>
      </c>
      <c r="H2809" s="2" t="s">
        <v>843</v>
      </c>
      <c r="I2809" s="2" t="s">
        <v>2361</v>
      </c>
      <c r="J2809" s="5" t="s">
        <v>535</v>
      </c>
      <c r="K2809" s="5">
        <v>1</v>
      </c>
      <c r="L2809" s="80">
        <v>20</v>
      </c>
      <c r="M2809" s="8">
        <f t="shared" si="86"/>
        <v>4</v>
      </c>
      <c r="N2809" s="80">
        <v>50</v>
      </c>
      <c r="O2809" s="11">
        <f t="shared" si="87"/>
        <v>74</v>
      </c>
    </row>
    <row r="2810" spans="1:15" x14ac:dyDescent="0.35">
      <c r="A2810" s="2" t="s">
        <v>390</v>
      </c>
      <c r="B2810" s="2" t="s">
        <v>520</v>
      </c>
      <c r="C2810" s="1">
        <v>5837</v>
      </c>
      <c r="D2810" s="1" t="s">
        <v>582</v>
      </c>
      <c r="E2810" s="4">
        <v>205837005290</v>
      </c>
      <c r="F2810" s="2" t="s">
        <v>2338</v>
      </c>
      <c r="G2810" s="4">
        <v>205837005290</v>
      </c>
      <c r="H2810" s="2" t="s">
        <v>2338</v>
      </c>
      <c r="I2810" s="2" t="s">
        <v>2362</v>
      </c>
      <c r="J2810" s="5" t="s">
        <v>535</v>
      </c>
      <c r="K2810" s="5">
        <v>1</v>
      </c>
      <c r="L2810" s="80">
        <v>20</v>
      </c>
      <c r="M2810" s="8">
        <f t="shared" si="86"/>
        <v>4</v>
      </c>
      <c r="N2810" s="80">
        <v>50</v>
      </c>
      <c r="O2810" s="11">
        <f t="shared" si="87"/>
        <v>74</v>
      </c>
    </row>
    <row r="2811" spans="1:15" x14ac:dyDescent="0.35">
      <c r="A2811" s="2" t="s">
        <v>390</v>
      </c>
      <c r="B2811" s="2" t="s">
        <v>520</v>
      </c>
      <c r="C2811" s="1">
        <v>5837</v>
      </c>
      <c r="D2811" s="1" t="s">
        <v>582</v>
      </c>
      <c r="E2811" s="4">
        <v>205837005290</v>
      </c>
      <c r="F2811" s="2" t="s">
        <v>2338</v>
      </c>
      <c r="G2811" s="4">
        <v>205837005311</v>
      </c>
      <c r="H2811" s="2" t="s">
        <v>2363</v>
      </c>
      <c r="I2811" s="2" t="s">
        <v>2364</v>
      </c>
      <c r="J2811" s="5" t="s">
        <v>535</v>
      </c>
      <c r="K2811" s="5">
        <v>1</v>
      </c>
      <c r="L2811" s="80">
        <v>20</v>
      </c>
      <c r="M2811" s="8">
        <f t="shared" si="86"/>
        <v>4</v>
      </c>
      <c r="N2811" s="80">
        <v>50</v>
      </c>
      <c r="O2811" s="11">
        <f t="shared" si="87"/>
        <v>74</v>
      </c>
    </row>
    <row r="2812" spans="1:15" x14ac:dyDescent="0.35">
      <c r="A2812" s="2" t="s">
        <v>390</v>
      </c>
      <c r="B2812" s="2" t="s">
        <v>520</v>
      </c>
      <c r="C2812" s="1">
        <v>5837</v>
      </c>
      <c r="D2812" s="1" t="s">
        <v>582</v>
      </c>
      <c r="E2812" s="4">
        <v>405837000998</v>
      </c>
      <c r="F2812" s="2" t="s">
        <v>2365</v>
      </c>
      <c r="G2812" s="4">
        <v>205837005427</v>
      </c>
      <c r="H2812" s="2" t="s">
        <v>2366</v>
      </c>
      <c r="I2812" s="2" t="s">
        <v>2367</v>
      </c>
      <c r="J2812" s="5" t="s">
        <v>535</v>
      </c>
      <c r="K2812" s="5">
        <v>1</v>
      </c>
      <c r="L2812" s="80">
        <v>20</v>
      </c>
      <c r="M2812" s="8">
        <f t="shared" si="86"/>
        <v>4</v>
      </c>
      <c r="N2812" s="80">
        <v>50</v>
      </c>
      <c r="O2812" s="11">
        <f t="shared" si="87"/>
        <v>74</v>
      </c>
    </row>
    <row r="2813" spans="1:15" x14ac:dyDescent="0.35">
      <c r="A2813" s="2" t="s">
        <v>390</v>
      </c>
      <c r="B2813" s="2" t="s">
        <v>520</v>
      </c>
      <c r="C2813" s="1">
        <v>5837</v>
      </c>
      <c r="D2813" s="1" t="s">
        <v>582</v>
      </c>
      <c r="E2813" s="4">
        <v>205837005133</v>
      </c>
      <c r="F2813" s="2" t="s">
        <v>2162</v>
      </c>
      <c r="G2813" s="4">
        <v>205837005443</v>
      </c>
      <c r="H2813" s="2" t="s">
        <v>2368</v>
      </c>
      <c r="I2813" s="2" t="s">
        <v>2369</v>
      </c>
      <c r="J2813" s="5" t="s">
        <v>535</v>
      </c>
      <c r="K2813" s="5">
        <v>1</v>
      </c>
      <c r="L2813" s="80">
        <v>20</v>
      </c>
      <c r="M2813" s="8">
        <f t="shared" si="86"/>
        <v>4</v>
      </c>
      <c r="N2813" s="80">
        <v>50</v>
      </c>
      <c r="O2813" s="11">
        <f t="shared" si="87"/>
        <v>74</v>
      </c>
    </row>
    <row r="2814" spans="1:15" x14ac:dyDescent="0.35">
      <c r="A2814" s="2" t="s">
        <v>390</v>
      </c>
      <c r="B2814" s="2" t="s">
        <v>520</v>
      </c>
      <c r="C2814" s="1">
        <v>5837</v>
      </c>
      <c r="D2814" s="1" t="s">
        <v>582</v>
      </c>
      <c r="E2814" s="4">
        <v>205837005524</v>
      </c>
      <c r="F2814" s="2" t="s">
        <v>2188</v>
      </c>
      <c r="G2814" s="4">
        <v>205837005524</v>
      </c>
      <c r="H2814" s="2" t="s">
        <v>2188</v>
      </c>
      <c r="I2814" s="2" t="s">
        <v>2370</v>
      </c>
      <c r="J2814" s="5" t="s">
        <v>535</v>
      </c>
      <c r="K2814" s="5">
        <v>1</v>
      </c>
      <c r="L2814" s="80">
        <v>20</v>
      </c>
      <c r="M2814" s="8">
        <f t="shared" si="86"/>
        <v>4</v>
      </c>
      <c r="N2814" s="80">
        <v>50</v>
      </c>
      <c r="O2814" s="11">
        <f t="shared" si="87"/>
        <v>74</v>
      </c>
    </row>
    <row r="2815" spans="1:15" x14ac:dyDescent="0.35">
      <c r="A2815" s="2" t="s">
        <v>390</v>
      </c>
      <c r="B2815" s="2" t="s">
        <v>520</v>
      </c>
      <c r="C2815" s="1">
        <v>5837</v>
      </c>
      <c r="D2815" s="1" t="s">
        <v>582</v>
      </c>
      <c r="E2815" s="4">
        <v>205837000450</v>
      </c>
      <c r="F2815" s="2" t="s">
        <v>2191</v>
      </c>
      <c r="G2815" s="4">
        <v>205837005648</v>
      </c>
      <c r="H2815" s="2" t="s">
        <v>2371</v>
      </c>
      <c r="I2815" s="2" t="s">
        <v>2372</v>
      </c>
      <c r="J2815" s="5" t="s">
        <v>535</v>
      </c>
      <c r="K2815" s="5">
        <v>1</v>
      </c>
      <c r="L2815" s="80">
        <v>20</v>
      </c>
      <c r="M2815" s="8">
        <f t="shared" si="86"/>
        <v>4</v>
      </c>
      <c r="N2815" s="80">
        <v>50</v>
      </c>
      <c r="O2815" s="11">
        <f t="shared" si="87"/>
        <v>74</v>
      </c>
    </row>
    <row r="2816" spans="1:15" x14ac:dyDescent="0.35">
      <c r="A2816" s="2" t="s">
        <v>390</v>
      </c>
      <c r="B2816" s="2" t="s">
        <v>520</v>
      </c>
      <c r="C2816" s="1">
        <v>5837</v>
      </c>
      <c r="D2816" s="1" t="s">
        <v>582</v>
      </c>
      <c r="E2816" s="4">
        <v>205837005290</v>
      </c>
      <c r="F2816" s="2" t="s">
        <v>2338</v>
      </c>
      <c r="G2816" s="4">
        <v>205837005702</v>
      </c>
      <c r="H2816" s="2" t="s">
        <v>2373</v>
      </c>
      <c r="I2816" s="2" t="s">
        <v>2374</v>
      </c>
      <c r="J2816" s="5" t="s">
        <v>535</v>
      </c>
      <c r="K2816" s="5">
        <v>1</v>
      </c>
      <c r="L2816" s="80">
        <v>20</v>
      </c>
      <c r="M2816" s="8">
        <f t="shared" si="86"/>
        <v>4</v>
      </c>
      <c r="N2816" s="80">
        <v>50</v>
      </c>
      <c r="O2816" s="11">
        <f t="shared" si="87"/>
        <v>74</v>
      </c>
    </row>
    <row r="2817" spans="1:15" x14ac:dyDescent="0.35">
      <c r="A2817" s="2" t="s">
        <v>390</v>
      </c>
      <c r="B2817" s="2" t="s">
        <v>520</v>
      </c>
      <c r="C2817" s="1">
        <v>5837</v>
      </c>
      <c r="D2817" s="1" t="s">
        <v>582</v>
      </c>
      <c r="E2817" s="4">
        <v>205837003670</v>
      </c>
      <c r="F2817" s="2" t="s">
        <v>583</v>
      </c>
      <c r="G2817" s="4">
        <v>205837005753</v>
      </c>
      <c r="H2817" s="2" t="s">
        <v>2375</v>
      </c>
      <c r="I2817" s="2" t="s">
        <v>1326</v>
      </c>
      <c r="J2817" s="5" t="s">
        <v>535</v>
      </c>
      <c r="K2817" s="5">
        <v>1</v>
      </c>
      <c r="L2817" s="80">
        <v>20</v>
      </c>
      <c r="M2817" s="8">
        <f t="shared" si="86"/>
        <v>4</v>
      </c>
      <c r="N2817" s="80">
        <v>50</v>
      </c>
      <c r="O2817" s="11">
        <f t="shared" si="87"/>
        <v>74</v>
      </c>
    </row>
    <row r="2818" spans="1:15" x14ac:dyDescent="0.35">
      <c r="A2818" s="2" t="s">
        <v>390</v>
      </c>
      <c r="B2818" s="2" t="s">
        <v>520</v>
      </c>
      <c r="C2818" s="1">
        <v>5837</v>
      </c>
      <c r="D2818" s="1" t="s">
        <v>582</v>
      </c>
      <c r="E2818" s="4">
        <v>205837005133</v>
      </c>
      <c r="F2818" s="2" t="s">
        <v>2162</v>
      </c>
      <c r="G2818" s="4">
        <v>205837005885</v>
      </c>
      <c r="H2818" s="2" t="s">
        <v>2376</v>
      </c>
      <c r="I2818" s="2" t="s">
        <v>2377</v>
      </c>
      <c r="J2818" s="5" t="s">
        <v>535</v>
      </c>
      <c r="K2818" s="5">
        <v>1</v>
      </c>
      <c r="L2818" s="80">
        <v>20</v>
      </c>
      <c r="M2818" s="8">
        <f t="shared" si="86"/>
        <v>4</v>
      </c>
      <c r="N2818" s="80">
        <v>50</v>
      </c>
      <c r="O2818" s="11">
        <f t="shared" si="87"/>
        <v>74</v>
      </c>
    </row>
    <row r="2819" spans="1:15" x14ac:dyDescent="0.35">
      <c r="A2819" s="2" t="s">
        <v>390</v>
      </c>
      <c r="B2819" s="2" t="s">
        <v>520</v>
      </c>
      <c r="C2819" s="1">
        <v>5837</v>
      </c>
      <c r="D2819" s="1" t="s">
        <v>582</v>
      </c>
      <c r="E2819" s="4">
        <v>205837005524</v>
      </c>
      <c r="F2819" s="2" t="s">
        <v>2188</v>
      </c>
      <c r="G2819" s="4">
        <v>205837005907</v>
      </c>
      <c r="H2819" s="2" t="s">
        <v>2378</v>
      </c>
      <c r="I2819" s="2" t="s">
        <v>2379</v>
      </c>
      <c r="J2819" s="5" t="s">
        <v>535</v>
      </c>
      <c r="K2819" s="5">
        <v>1</v>
      </c>
      <c r="L2819" s="80">
        <v>20</v>
      </c>
      <c r="M2819" s="8">
        <f t="shared" si="86"/>
        <v>4</v>
      </c>
      <c r="N2819" s="80">
        <v>50</v>
      </c>
      <c r="O2819" s="11">
        <f t="shared" si="87"/>
        <v>74</v>
      </c>
    </row>
    <row r="2820" spans="1:15" x14ac:dyDescent="0.35">
      <c r="A2820" s="2" t="s">
        <v>390</v>
      </c>
      <c r="B2820" s="2" t="s">
        <v>520</v>
      </c>
      <c r="C2820" s="1">
        <v>5837</v>
      </c>
      <c r="D2820" s="1" t="s">
        <v>582</v>
      </c>
      <c r="E2820" s="4">
        <v>205837000310</v>
      </c>
      <c r="F2820" s="2" t="s">
        <v>2182</v>
      </c>
      <c r="G2820" s="4">
        <v>205837005931</v>
      </c>
      <c r="H2820" s="2" t="s">
        <v>2380</v>
      </c>
      <c r="I2820" s="2" t="s">
        <v>2381</v>
      </c>
      <c r="J2820" s="5" t="s">
        <v>535</v>
      </c>
      <c r="K2820" s="5">
        <v>1</v>
      </c>
      <c r="L2820" s="80">
        <v>20</v>
      </c>
      <c r="M2820" s="8">
        <f t="shared" si="86"/>
        <v>4</v>
      </c>
      <c r="N2820" s="80">
        <v>50</v>
      </c>
      <c r="O2820" s="11">
        <f t="shared" si="87"/>
        <v>74</v>
      </c>
    </row>
    <row r="2821" spans="1:15" x14ac:dyDescent="0.35">
      <c r="A2821" s="2" t="s">
        <v>390</v>
      </c>
      <c r="B2821" s="2" t="s">
        <v>520</v>
      </c>
      <c r="C2821" s="1">
        <v>5837</v>
      </c>
      <c r="D2821" s="1" t="s">
        <v>582</v>
      </c>
      <c r="E2821" s="4">
        <v>405837000998</v>
      </c>
      <c r="F2821" s="2" t="s">
        <v>2365</v>
      </c>
      <c r="G2821" s="4">
        <v>205837005958</v>
      </c>
      <c r="H2821" s="2" t="s">
        <v>2382</v>
      </c>
      <c r="I2821" s="2" t="s">
        <v>2383</v>
      </c>
      <c r="J2821" s="5" t="s">
        <v>535</v>
      </c>
      <c r="K2821" s="5">
        <v>1</v>
      </c>
      <c r="L2821" s="80">
        <v>20</v>
      </c>
      <c r="M2821" s="8">
        <f t="shared" si="86"/>
        <v>4</v>
      </c>
      <c r="N2821" s="80">
        <v>50</v>
      </c>
      <c r="O2821" s="11">
        <f t="shared" si="87"/>
        <v>74</v>
      </c>
    </row>
    <row r="2822" spans="1:15" x14ac:dyDescent="0.35">
      <c r="A2822" s="2" t="s">
        <v>390</v>
      </c>
      <c r="B2822" s="2" t="s">
        <v>520</v>
      </c>
      <c r="C2822" s="1">
        <v>5837</v>
      </c>
      <c r="D2822" s="1" t="s">
        <v>582</v>
      </c>
      <c r="E2822" s="4">
        <v>405837000998</v>
      </c>
      <c r="F2822" s="2" t="s">
        <v>2365</v>
      </c>
      <c r="G2822" s="4">
        <v>205837006121</v>
      </c>
      <c r="H2822" s="2" t="s">
        <v>2384</v>
      </c>
      <c r="I2822" s="2" t="s">
        <v>2385</v>
      </c>
      <c r="J2822" s="5" t="s">
        <v>535</v>
      </c>
      <c r="K2822" s="5">
        <v>1</v>
      </c>
      <c r="L2822" s="80">
        <v>20</v>
      </c>
      <c r="M2822" s="8">
        <f t="shared" si="86"/>
        <v>4</v>
      </c>
      <c r="N2822" s="80">
        <v>50</v>
      </c>
      <c r="O2822" s="11">
        <f t="shared" si="87"/>
        <v>74</v>
      </c>
    </row>
    <row r="2823" spans="1:15" x14ac:dyDescent="0.35">
      <c r="A2823" s="2" t="s">
        <v>390</v>
      </c>
      <c r="B2823" s="2" t="s">
        <v>520</v>
      </c>
      <c r="C2823" s="1">
        <v>5837</v>
      </c>
      <c r="D2823" s="1" t="s">
        <v>582</v>
      </c>
      <c r="E2823" s="4">
        <v>205837000042</v>
      </c>
      <c r="F2823" s="2" t="s">
        <v>2157</v>
      </c>
      <c r="G2823" s="4">
        <v>205837006148</v>
      </c>
      <c r="H2823" s="2" t="s">
        <v>2386</v>
      </c>
      <c r="I2823" s="2" t="s">
        <v>2387</v>
      </c>
      <c r="J2823" s="5" t="s">
        <v>535</v>
      </c>
      <c r="K2823" s="5">
        <v>1</v>
      </c>
      <c r="L2823" s="80">
        <v>20</v>
      </c>
      <c r="M2823" s="8">
        <f t="shared" si="86"/>
        <v>4</v>
      </c>
      <c r="N2823" s="80">
        <v>50</v>
      </c>
      <c r="O2823" s="11">
        <f t="shared" si="87"/>
        <v>74</v>
      </c>
    </row>
    <row r="2824" spans="1:15" x14ac:dyDescent="0.35">
      <c r="A2824" s="2" t="s">
        <v>390</v>
      </c>
      <c r="B2824" s="2" t="s">
        <v>520</v>
      </c>
      <c r="C2824" s="1">
        <v>5837</v>
      </c>
      <c r="D2824" s="1" t="s">
        <v>582</v>
      </c>
      <c r="E2824" s="4">
        <v>205837000450</v>
      </c>
      <c r="F2824" s="2" t="s">
        <v>2191</v>
      </c>
      <c r="G2824" s="4">
        <v>205837006199</v>
      </c>
      <c r="H2824" s="2" t="s">
        <v>2388</v>
      </c>
      <c r="I2824" s="2" t="s">
        <v>2389</v>
      </c>
      <c r="J2824" s="5" t="s">
        <v>535</v>
      </c>
      <c r="K2824" s="5">
        <v>1</v>
      </c>
      <c r="L2824" s="80">
        <v>20</v>
      </c>
      <c r="M2824" s="8">
        <f t="shared" ref="M2824:M2887" si="88">ROUND(L2824*0.19,0)</f>
        <v>4</v>
      </c>
      <c r="N2824" s="80">
        <v>50</v>
      </c>
      <c r="O2824" s="11">
        <f t="shared" ref="O2824:O2887" si="89">L2824+M2824+N2824</f>
        <v>74</v>
      </c>
    </row>
    <row r="2825" spans="1:15" x14ac:dyDescent="0.35">
      <c r="A2825" s="2" t="s">
        <v>390</v>
      </c>
      <c r="B2825" s="2" t="s">
        <v>520</v>
      </c>
      <c r="C2825" s="1">
        <v>5837</v>
      </c>
      <c r="D2825" s="1" t="s">
        <v>582</v>
      </c>
      <c r="E2825" s="4">
        <v>205837002916</v>
      </c>
      <c r="F2825" s="2" t="s">
        <v>586</v>
      </c>
      <c r="G2825" s="4">
        <v>205837006202</v>
      </c>
      <c r="H2825" s="2" t="s">
        <v>2390</v>
      </c>
      <c r="I2825" s="2" t="s">
        <v>2391</v>
      </c>
      <c r="J2825" s="5" t="s">
        <v>535</v>
      </c>
      <c r="K2825" s="5">
        <v>1</v>
      </c>
      <c r="L2825" s="80">
        <v>20</v>
      </c>
      <c r="M2825" s="8">
        <f t="shared" si="88"/>
        <v>4</v>
      </c>
      <c r="N2825" s="80">
        <v>50</v>
      </c>
      <c r="O2825" s="11">
        <f t="shared" si="89"/>
        <v>74</v>
      </c>
    </row>
    <row r="2826" spans="1:15" x14ac:dyDescent="0.35">
      <c r="A2826" s="2" t="s">
        <v>390</v>
      </c>
      <c r="B2826" s="2" t="s">
        <v>520</v>
      </c>
      <c r="C2826" s="1">
        <v>5837</v>
      </c>
      <c r="D2826" s="1" t="s">
        <v>582</v>
      </c>
      <c r="E2826" s="4">
        <v>205837000042</v>
      </c>
      <c r="F2826" s="2" t="s">
        <v>2157</v>
      </c>
      <c r="G2826" s="4">
        <v>205837006229</v>
      </c>
      <c r="H2826" s="2" t="s">
        <v>2392</v>
      </c>
      <c r="I2826" s="2" t="s">
        <v>2393</v>
      </c>
      <c r="J2826" s="5" t="s">
        <v>535</v>
      </c>
      <c r="K2826" s="5">
        <v>1</v>
      </c>
      <c r="L2826" s="80">
        <v>20</v>
      </c>
      <c r="M2826" s="8">
        <f t="shared" si="88"/>
        <v>4</v>
      </c>
      <c r="N2826" s="80">
        <v>50</v>
      </c>
      <c r="O2826" s="11">
        <f t="shared" si="89"/>
        <v>74</v>
      </c>
    </row>
    <row r="2827" spans="1:15" x14ac:dyDescent="0.35">
      <c r="A2827" s="2" t="s">
        <v>390</v>
      </c>
      <c r="B2827" s="2" t="s">
        <v>520</v>
      </c>
      <c r="C2827" s="1">
        <v>5837</v>
      </c>
      <c r="D2827" s="1" t="s">
        <v>582</v>
      </c>
      <c r="E2827" s="4">
        <v>205837000042</v>
      </c>
      <c r="F2827" s="2" t="s">
        <v>2157</v>
      </c>
      <c r="G2827" s="4">
        <v>205837006237</v>
      </c>
      <c r="H2827" s="2" t="s">
        <v>2394</v>
      </c>
      <c r="I2827" s="2" t="s">
        <v>2395</v>
      </c>
      <c r="J2827" s="5" t="s">
        <v>535</v>
      </c>
      <c r="K2827" s="5">
        <v>1</v>
      </c>
      <c r="L2827" s="80">
        <v>20</v>
      </c>
      <c r="M2827" s="8">
        <f t="shared" si="88"/>
        <v>4</v>
      </c>
      <c r="N2827" s="80">
        <v>50</v>
      </c>
      <c r="O2827" s="11">
        <f t="shared" si="89"/>
        <v>74</v>
      </c>
    </row>
    <row r="2828" spans="1:15" x14ac:dyDescent="0.35">
      <c r="A2828" s="2" t="s">
        <v>390</v>
      </c>
      <c r="B2828" s="2" t="s">
        <v>520</v>
      </c>
      <c r="C2828" s="1">
        <v>5837</v>
      </c>
      <c r="D2828" s="1" t="s">
        <v>582</v>
      </c>
      <c r="E2828" s="4">
        <v>205837000735</v>
      </c>
      <c r="F2828" s="2" t="s">
        <v>2065</v>
      </c>
      <c r="G2828" s="4">
        <v>205837006245</v>
      </c>
      <c r="H2828" s="2" t="s">
        <v>2396</v>
      </c>
      <c r="I2828" s="2" t="s">
        <v>2397</v>
      </c>
      <c r="J2828" s="5" t="s">
        <v>535</v>
      </c>
      <c r="K2828" s="5">
        <v>1</v>
      </c>
      <c r="L2828" s="80">
        <v>20</v>
      </c>
      <c r="M2828" s="8">
        <f t="shared" si="88"/>
        <v>4</v>
      </c>
      <c r="N2828" s="80">
        <v>50</v>
      </c>
      <c r="O2828" s="11">
        <f t="shared" si="89"/>
        <v>74</v>
      </c>
    </row>
    <row r="2829" spans="1:15" x14ac:dyDescent="0.35">
      <c r="A2829" s="2" t="s">
        <v>390</v>
      </c>
      <c r="B2829" s="2" t="s">
        <v>520</v>
      </c>
      <c r="C2829" s="1">
        <v>5837</v>
      </c>
      <c r="D2829" s="1" t="s">
        <v>582</v>
      </c>
      <c r="E2829" s="4">
        <v>205837003891</v>
      </c>
      <c r="F2829" s="2" t="s">
        <v>2174</v>
      </c>
      <c r="G2829" s="4">
        <v>205837006253</v>
      </c>
      <c r="H2829" s="2" t="s">
        <v>2398</v>
      </c>
      <c r="I2829" s="2" t="s">
        <v>2399</v>
      </c>
      <c r="J2829" s="5" t="s">
        <v>535</v>
      </c>
      <c r="K2829" s="5">
        <v>1</v>
      </c>
      <c r="L2829" s="80">
        <v>20</v>
      </c>
      <c r="M2829" s="8">
        <f t="shared" si="88"/>
        <v>4</v>
      </c>
      <c r="N2829" s="80">
        <v>50</v>
      </c>
      <c r="O2829" s="11">
        <f t="shared" si="89"/>
        <v>74</v>
      </c>
    </row>
    <row r="2830" spans="1:15" x14ac:dyDescent="0.35">
      <c r="A2830" s="2" t="s">
        <v>390</v>
      </c>
      <c r="B2830" s="2" t="s">
        <v>520</v>
      </c>
      <c r="C2830" s="1">
        <v>5837</v>
      </c>
      <c r="D2830" s="1" t="s">
        <v>582</v>
      </c>
      <c r="E2830" s="4">
        <v>205837004889</v>
      </c>
      <c r="F2830" s="2" t="s">
        <v>2275</v>
      </c>
      <c r="G2830" s="4">
        <v>205837006261</v>
      </c>
      <c r="H2830" s="2" t="s">
        <v>2400</v>
      </c>
      <c r="I2830" s="2" t="s">
        <v>2401</v>
      </c>
      <c r="J2830" s="5" t="s">
        <v>535</v>
      </c>
      <c r="K2830" s="5">
        <v>1</v>
      </c>
      <c r="L2830" s="80">
        <v>20</v>
      </c>
      <c r="M2830" s="8">
        <f t="shared" si="88"/>
        <v>4</v>
      </c>
      <c r="N2830" s="80">
        <v>50</v>
      </c>
      <c r="O2830" s="11">
        <f t="shared" si="89"/>
        <v>74</v>
      </c>
    </row>
    <row r="2831" spans="1:15" x14ac:dyDescent="0.35">
      <c r="A2831" s="2" t="s">
        <v>390</v>
      </c>
      <c r="B2831" s="2" t="s">
        <v>520</v>
      </c>
      <c r="C2831" s="1">
        <v>5837</v>
      </c>
      <c r="D2831" s="1" t="s">
        <v>582</v>
      </c>
      <c r="E2831" s="4">
        <v>205837001880</v>
      </c>
      <c r="F2831" s="2" t="s">
        <v>2159</v>
      </c>
      <c r="G2831" s="4">
        <v>205837006407</v>
      </c>
      <c r="H2831" s="2" t="s">
        <v>2402</v>
      </c>
      <c r="I2831" s="2" t="s">
        <v>2403</v>
      </c>
      <c r="J2831" s="5" t="s">
        <v>535</v>
      </c>
      <c r="K2831" s="5">
        <v>1</v>
      </c>
      <c r="L2831" s="80">
        <v>20</v>
      </c>
      <c r="M2831" s="8">
        <f t="shared" si="88"/>
        <v>4</v>
      </c>
      <c r="N2831" s="80">
        <v>50</v>
      </c>
      <c r="O2831" s="11">
        <f t="shared" si="89"/>
        <v>74</v>
      </c>
    </row>
    <row r="2832" spans="1:15" x14ac:dyDescent="0.35">
      <c r="A2832" s="2" t="s">
        <v>390</v>
      </c>
      <c r="B2832" s="2" t="s">
        <v>520</v>
      </c>
      <c r="C2832" s="1">
        <v>5837</v>
      </c>
      <c r="D2832" s="1" t="s">
        <v>582</v>
      </c>
      <c r="E2832" s="4">
        <v>205837000000</v>
      </c>
      <c r="F2832" s="2" t="s">
        <v>2152</v>
      </c>
      <c r="G2832" s="4">
        <v>205837006423</v>
      </c>
      <c r="H2832" s="2" t="s">
        <v>2404</v>
      </c>
      <c r="I2832" s="2" t="s">
        <v>2405</v>
      </c>
      <c r="J2832" s="5" t="s">
        <v>535</v>
      </c>
      <c r="K2832" s="5">
        <v>1</v>
      </c>
      <c r="L2832" s="80">
        <v>20</v>
      </c>
      <c r="M2832" s="8">
        <f t="shared" si="88"/>
        <v>4</v>
      </c>
      <c r="N2832" s="80">
        <v>50</v>
      </c>
      <c r="O2832" s="11">
        <f t="shared" si="89"/>
        <v>74</v>
      </c>
    </row>
    <row r="2833" spans="1:15" x14ac:dyDescent="0.35">
      <c r="A2833" s="2" t="s">
        <v>390</v>
      </c>
      <c r="B2833" s="2" t="s">
        <v>520</v>
      </c>
      <c r="C2833" s="1">
        <v>5837</v>
      </c>
      <c r="D2833" s="1" t="s">
        <v>582</v>
      </c>
      <c r="E2833" s="4">
        <v>205837000379</v>
      </c>
      <c r="F2833" s="2" t="s">
        <v>2184</v>
      </c>
      <c r="G2833" s="4">
        <v>205837006440</v>
      </c>
      <c r="H2833" s="2" t="s">
        <v>2406</v>
      </c>
      <c r="I2833" s="2" t="s">
        <v>2407</v>
      </c>
      <c r="J2833" s="5" t="s">
        <v>535</v>
      </c>
      <c r="K2833" s="5">
        <v>1</v>
      </c>
      <c r="L2833" s="80">
        <v>20</v>
      </c>
      <c r="M2833" s="8">
        <f t="shared" si="88"/>
        <v>4</v>
      </c>
      <c r="N2833" s="80">
        <v>50</v>
      </c>
      <c r="O2833" s="11">
        <f t="shared" si="89"/>
        <v>74</v>
      </c>
    </row>
    <row r="2834" spans="1:15" x14ac:dyDescent="0.35">
      <c r="A2834" s="2" t="s">
        <v>390</v>
      </c>
      <c r="B2834" s="2" t="s">
        <v>520</v>
      </c>
      <c r="C2834" s="1">
        <v>5837</v>
      </c>
      <c r="D2834" s="1" t="s">
        <v>582</v>
      </c>
      <c r="E2834" s="4">
        <v>205837000492</v>
      </c>
      <c r="F2834" s="2" t="s">
        <v>2167</v>
      </c>
      <c r="G2834" s="4">
        <v>205837006466</v>
      </c>
      <c r="H2834" s="2" t="s">
        <v>2408</v>
      </c>
      <c r="I2834" s="2" t="s">
        <v>2409</v>
      </c>
      <c r="J2834" s="5" t="s">
        <v>535</v>
      </c>
      <c r="K2834" s="5">
        <v>1</v>
      </c>
      <c r="L2834" s="80">
        <v>20</v>
      </c>
      <c r="M2834" s="8">
        <f t="shared" si="88"/>
        <v>4</v>
      </c>
      <c r="N2834" s="80">
        <v>50</v>
      </c>
      <c r="O2834" s="11">
        <f t="shared" si="89"/>
        <v>74</v>
      </c>
    </row>
    <row r="2835" spans="1:15" x14ac:dyDescent="0.35">
      <c r="A2835" s="2" t="s">
        <v>390</v>
      </c>
      <c r="B2835" s="2" t="s">
        <v>520</v>
      </c>
      <c r="C2835" s="1">
        <v>5837</v>
      </c>
      <c r="D2835" s="1" t="s">
        <v>582</v>
      </c>
      <c r="E2835" s="4">
        <v>205837001880</v>
      </c>
      <c r="F2835" s="2" t="s">
        <v>2159</v>
      </c>
      <c r="G2835" s="4">
        <v>205837006834</v>
      </c>
      <c r="H2835" s="2" t="s">
        <v>2410</v>
      </c>
      <c r="I2835" s="2" t="s">
        <v>2411</v>
      </c>
      <c r="J2835" s="5" t="s">
        <v>535</v>
      </c>
      <c r="K2835" s="5">
        <v>1</v>
      </c>
      <c r="L2835" s="80">
        <v>20</v>
      </c>
      <c r="M2835" s="8">
        <f t="shared" si="88"/>
        <v>4</v>
      </c>
      <c r="N2835" s="80">
        <v>50</v>
      </c>
      <c r="O2835" s="11">
        <f t="shared" si="89"/>
        <v>74</v>
      </c>
    </row>
    <row r="2836" spans="1:15" x14ac:dyDescent="0.35">
      <c r="A2836" s="2" t="s">
        <v>390</v>
      </c>
      <c r="B2836" s="2" t="s">
        <v>520</v>
      </c>
      <c r="C2836" s="1">
        <v>5837</v>
      </c>
      <c r="D2836" s="1" t="s">
        <v>582</v>
      </c>
      <c r="E2836" s="4">
        <v>205837001821</v>
      </c>
      <c r="F2836" s="2" t="s">
        <v>2205</v>
      </c>
      <c r="G2836" s="4">
        <v>205837006873</v>
      </c>
      <c r="H2836" s="2" t="s">
        <v>2412</v>
      </c>
      <c r="I2836" s="2" t="s">
        <v>2413</v>
      </c>
      <c r="J2836" s="5" t="s">
        <v>535</v>
      </c>
      <c r="K2836" s="5">
        <v>1</v>
      </c>
      <c r="L2836" s="80">
        <v>20</v>
      </c>
      <c r="M2836" s="8">
        <f t="shared" si="88"/>
        <v>4</v>
      </c>
      <c r="N2836" s="80">
        <v>50</v>
      </c>
      <c r="O2836" s="11">
        <f t="shared" si="89"/>
        <v>74</v>
      </c>
    </row>
    <row r="2837" spans="1:15" x14ac:dyDescent="0.35">
      <c r="A2837" s="2" t="s">
        <v>390</v>
      </c>
      <c r="B2837" s="2" t="s">
        <v>520</v>
      </c>
      <c r="C2837" s="1">
        <v>5837</v>
      </c>
      <c r="D2837" s="1" t="s">
        <v>582</v>
      </c>
      <c r="E2837" s="4">
        <v>205837001821</v>
      </c>
      <c r="F2837" s="2" t="s">
        <v>2205</v>
      </c>
      <c r="G2837" s="4">
        <v>205837006880</v>
      </c>
      <c r="H2837" s="2" t="s">
        <v>2414</v>
      </c>
      <c r="I2837" s="2" t="s">
        <v>2415</v>
      </c>
      <c r="J2837" s="5" t="s">
        <v>535</v>
      </c>
      <c r="K2837" s="5">
        <v>1</v>
      </c>
      <c r="L2837" s="80">
        <v>20</v>
      </c>
      <c r="M2837" s="8">
        <f t="shared" si="88"/>
        <v>4</v>
      </c>
      <c r="N2837" s="80">
        <v>50</v>
      </c>
      <c r="O2837" s="11">
        <f t="shared" si="89"/>
        <v>74</v>
      </c>
    </row>
    <row r="2838" spans="1:15" x14ac:dyDescent="0.35">
      <c r="A2838" s="2" t="s">
        <v>390</v>
      </c>
      <c r="B2838" s="2" t="s">
        <v>520</v>
      </c>
      <c r="C2838" s="1">
        <v>5837</v>
      </c>
      <c r="D2838" s="1" t="s">
        <v>582</v>
      </c>
      <c r="E2838" s="4">
        <v>205837002916</v>
      </c>
      <c r="F2838" s="2" t="s">
        <v>586</v>
      </c>
      <c r="G2838" s="4">
        <v>205837006898</v>
      </c>
      <c r="H2838" s="2" t="s">
        <v>2416</v>
      </c>
      <c r="I2838" s="2" t="s">
        <v>2417</v>
      </c>
      <c r="J2838" s="5" t="s">
        <v>535</v>
      </c>
      <c r="K2838" s="5">
        <v>1</v>
      </c>
      <c r="L2838" s="80">
        <v>20</v>
      </c>
      <c r="M2838" s="8">
        <f t="shared" si="88"/>
        <v>4</v>
      </c>
      <c r="N2838" s="80">
        <v>50</v>
      </c>
      <c r="O2838" s="11">
        <f t="shared" si="89"/>
        <v>74</v>
      </c>
    </row>
    <row r="2839" spans="1:15" x14ac:dyDescent="0.35">
      <c r="A2839" s="2" t="s">
        <v>390</v>
      </c>
      <c r="B2839" s="2" t="s">
        <v>520</v>
      </c>
      <c r="C2839" s="1">
        <v>5837</v>
      </c>
      <c r="D2839" s="1" t="s">
        <v>582</v>
      </c>
      <c r="E2839" s="4">
        <v>205837000492</v>
      </c>
      <c r="F2839" s="2" t="s">
        <v>2167</v>
      </c>
      <c r="G2839" s="4">
        <v>205837006906</v>
      </c>
      <c r="H2839" s="2" t="s">
        <v>2418</v>
      </c>
      <c r="I2839" s="2" t="s">
        <v>2419</v>
      </c>
      <c r="J2839" s="5" t="s">
        <v>535</v>
      </c>
      <c r="K2839" s="5">
        <v>1</v>
      </c>
      <c r="L2839" s="80">
        <v>20</v>
      </c>
      <c r="M2839" s="8">
        <f t="shared" si="88"/>
        <v>4</v>
      </c>
      <c r="N2839" s="80">
        <v>50</v>
      </c>
      <c r="O2839" s="11">
        <f t="shared" si="89"/>
        <v>74</v>
      </c>
    </row>
    <row r="2840" spans="1:15" x14ac:dyDescent="0.35">
      <c r="A2840" s="2" t="s">
        <v>390</v>
      </c>
      <c r="B2840" s="2" t="s">
        <v>520</v>
      </c>
      <c r="C2840" s="1">
        <v>5837</v>
      </c>
      <c r="D2840" s="1" t="s">
        <v>582</v>
      </c>
      <c r="E2840" s="4">
        <v>205837000492</v>
      </c>
      <c r="F2840" s="2" t="s">
        <v>2167</v>
      </c>
      <c r="G2840" s="4">
        <v>205837006913</v>
      </c>
      <c r="H2840" s="2" t="s">
        <v>2420</v>
      </c>
      <c r="I2840" s="2" t="s">
        <v>2421</v>
      </c>
      <c r="J2840" s="5" t="s">
        <v>535</v>
      </c>
      <c r="K2840" s="5">
        <v>1</v>
      </c>
      <c r="L2840" s="80">
        <v>20</v>
      </c>
      <c r="M2840" s="8">
        <f t="shared" si="88"/>
        <v>4</v>
      </c>
      <c r="N2840" s="80">
        <v>50</v>
      </c>
      <c r="O2840" s="11">
        <f t="shared" si="89"/>
        <v>74</v>
      </c>
    </row>
    <row r="2841" spans="1:15" x14ac:dyDescent="0.35">
      <c r="A2841" s="2" t="s">
        <v>390</v>
      </c>
      <c r="B2841" s="2" t="s">
        <v>520</v>
      </c>
      <c r="C2841" s="1">
        <v>5837</v>
      </c>
      <c r="D2841" s="1" t="s">
        <v>582</v>
      </c>
      <c r="E2841" s="4">
        <v>205837001821</v>
      </c>
      <c r="F2841" s="2" t="s">
        <v>2205</v>
      </c>
      <c r="G2841" s="4">
        <v>205837006997</v>
      </c>
      <c r="H2841" s="2" t="s">
        <v>2422</v>
      </c>
      <c r="I2841" s="2" t="s">
        <v>2423</v>
      </c>
      <c r="J2841" s="5" t="s">
        <v>535</v>
      </c>
      <c r="K2841" s="5">
        <v>1</v>
      </c>
      <c r="L2841" s="80">
        <v>20</v>
      </c>
      <c r="M2841" s="8">
        <f t="shared" si="88"/>
        <v>4</v>
      </c>
      <c r="N2841" s="80">
        <v>50</v>
      </c>
      <c r="O2841" s="11">
        <f t="shared" si="89"/>
        <v>74</v>
      </c>
    </row>
    <row r="2842" spans="1:15" x14ac:dyDescent="0.35">
      <c r="A2842" s="2" t="s">
        <v>390</v>
      </c>
      <c r="B2842" s="2" t="s">
        <v>520</v>
      </c>
      <c r="C2842" s="1">
        <v>5837</v>
      </c>
      <c r="D2842" s="1" t="s">
        <v>582</v>
      </c>
      <c r="E2842" s="4">
        <v>205837007063</v>
      </c>
      <c r="F2842" s="2" t="s">
        <v>2252</v>
      </c>
      <c r="G2842" s="4">
        <v>205837007063</v>
      </c>
      <c r="H2842" s="2" t="s">
        <v>2424</v>
      </c>
      <c r="I2842" s="2" t="s">
        <v>2425</v>
      </c>
      <c r="J2842" s="5" t="s">
        <v>535</v>
      </c>
      <c r="K2842" s="5">
        <v>1</v>
      </c>
      <c r="L2842" s="80">
        <v>20</v>
      </c>
      <c r="M2842" s="8">
        <f t="shared" si="88"/>
        <v>4</v>
      </c>
      <c r="N2842" s="80">
        <v>50</v>
      </c>
      <c r="O2842" s="11">
        <f t="shared" si="89"/>
        <v>74</v>
      </c>
    </row>
    <row r="2843" spans="1:15" x14ac:dyDescent="0.35">
      <c r="A2843" s="2" t="s">
        <v>390</v>
      </c>
      <c r="B2843" s="2" t="s">
        <v>520</v>
      </c>
      <c r="C2843" s="1">
        <v>5837</v>
      </c>
      <c r="D2843" s="1" t="s">
        <v>582</v>
      </c>
      <c r="E2843" s="4">
        <v>205837000492</v>
      </c>
      <c r="F2843" s="2" t="s">
        <v>2167</v>
      </c>
      <c r="G2843" s="4">
        <v>205837007071</v>
      </c>
      <c r="H2843" s="2" t="s">
        <v>2426</v>
      </c>
      <c r="I2843" s="2" t="s">
        <v>2427</v>
      </c>
      <c r="J2843" s="5" t="s">
        <v>535</v>
      </c>
      <c r="K2843" s="5">
        <v>1</v>
      </c>
      <c r="L2843" s="80">
        <v>20</v>
      </c>
      <c r="M2843" s="8">
        <f t="shared" si="88"/>
        <v>4</v>
      </c>
      <c r="N2843" s="80">
        <v>50</v>
      </c>
      <c r="O2843" s="11">
        <f t="shared" si="89"/>
        <v>74</v>
      </c>
    </row>
    <row r="2844" spans="1:15" x14ac:dyDescent="0.35">
      <c r="A2844" s="2" t="s">
        <v>390</v>
      </c>
      <c r="B2844" s="2" t="s">
        <v>520</v>
      </c>
      <c r="C2844" s="1">
        <v>5837</v>
      </c>
      <c r="D2844" s="1" t="s">
        <v>582</v>
      </c>
      <c r="E2844" s="4">
        <v>205837004129</v>
      </c>
      <c r="F2844" s="2" t="s">
        <v>2229</v>
      </c>
      <c r="G2844" s="4">
        <v>205837007128</v>
      </c>
      <c r="H2844" s="2" t="s">
        <v>2428</v>
      </c>
      <c r="I2844" s="2" t="s">
        <v>2429</v>
      </c>
      <c r="J2844" s="5" t="s">
        <v>535</v>
      </c>
      <c r="K2844" s="5">
        <v>1</v>
      </c>
      <c r="L2844" s="80">
        <v>20</v>
      </c>
      <c r="M2844" s="8">
        <f t="shared" si="88"/>
        <v>4</v>
      </c>
      <c r="N2844" s="80">
        <v>50</v>
      </c>
      <c r="O2844" s="11">
        <f t="shared" si="89"/>
        <v>74</v>
      </c>
    </row>
    <row r="2845" spans="1:15" x14ac:dyDescent="0.35">
      <c r="A2845" s="2" t="s">
        <v>390</v>
      </c>
      <c r="B2845" s="2" t="s">
        <v>520</v>
      </c>
      <c r="C2845" s="1">
        <v>5837</v>
      </c>
      <c r="D2845" s="1" t="s">
        <v>582</v>
      </c>
      <c r="E2845" s="4">
        <v>205837002771</v>
      </c>
      <c r="F2845" s="2" t="s">
        <v>2263</v>
      </c>
      <c r="G2845" s="4">
        <v>205837007136</v>
      </c>
      <c r="H2845" s="2" t="s">
        <v>2430</v>
      </c>
      <c r="I2845" s="2" t="s">
        <v>2265</v>
      </c>
      <c r="J2845" s="5" t="s">
        <v>535</v>
      </c>
      <c r="K2845" s="5">
        <v>1</v>
      </c>
      <c r="L2845" s="80">
        <v>20</v>
      </c>
      <c r="M2845" s="8">
        <f t="shared" si="88"/>
        <v>4</v>
      </c>
      <c r="N2845" s="80">
        <v>50</v>
      </c>
      <c r="O2845" s="11">
        <f t="shared" si="89"/>
        <v>74</v>
      </c>
    </row>
    <row r="2846" spans="1:15" x14ac:dyDescent="0.35">
      <c r="A2846" s="2" t="s">
        <v>390</v>
      </c>
      <c r="B2846" s="2" t="s">
        <v>520</v>
      </c>
      <c r="C2846" s="1">
        <v>5837</v>
      </c>
      <c r="D2846" s="1" t="s">
        <v>582</v>
      </c>
      <c r="E2846" s="4">
        <v>205837004161</v>
      </c>
      <c r="F2846" s="2" t="s">
        <v>2200</v>
      </c>
      <c r="G2846" s="4">
        <v>205837007144</v>
      </c>
      <c r="H2846" s="2" t="s">
        <v>2431</v>
      </c>
      <c r="I2846" s="2" t="s">
        <v>2432</v>
      </c>
      <c r="J2846" s="5" t="s">
        <v>535</v>
      </c>
      <c r="K2846" s="5">
        <v>1</v>
      </c>
      <c r="L2846" s="80">
        <v>20</v>
      </c>
      <c r="M2846" s="8">
        <f t="shared" si="88"/>
        <v>4</v>
      </c>
      <c r="N2846" s="80">
        <v>50</v>
      </c>
      <c r="O2846" s="11">
        <f t="shared" si="89"/>
        <v>74</v>
      </c>
    </row>
    <row r="2847" spans="1:15" x14ac:dyDescent="0.35">
      <c r="A2847" s="2" t="s">
        <v>390</v>
      </c>
      <c r="B2847" s="2" t="s">
        <v>520</v>
      </c>
      <c r="C2847" s="1">
        <v>5837</v>
      </c>
      <c r="D2847" s="1" t="s">
        <v>582</v>
      </c>
      <c r="E2847" s="4">
        <v>205837000280</v>
      </c>
      <c r="F2847" s="2" t="s">
        <v>2177</v>
      </c>
      <c r="G2847" s="4">
        <v>205837007152</v>
      </c>
      <c r="H2847" s="2" t="s">
        <v>2433</v>
      </c>
      <c r="I2847" s="2" t="s">
        <v>2434</v>
      </c>
      <c r="J2847" s="5" t="s">
        <v>535</v>
      </c>
      <c r="K2847" s="5">
        <v>1</v>
      </c>
      <c r="L2847" s="80">
        <v>20</v>
      </c>
      <c r="M2847" s="8">
        <f t="shared" si="88"/>
        <v>4</v>
      </c>
      <c r="N2847" s="80">
        <v>50</v>
      </c>
      <c r="O2847" s="11">
        <f t="shared" si="89"/>
        <v>74</v>
      </c>
    </row>
    <row r="2848" spans="1:15" x14ac:dyDescent="0.35">
      <c r="A2848" s="2" t="s">
        <v>390</v>
      </c>
      <c r="B2848" s="2" t="s">
        <v>520</v>
      </c>
      <c r="C2848" s="1">
        <v>5837</v>
      </c>
      <c r="D2848" s="1" t="s">
        <v>582</v>
      </c>
      <c r="E2848" s="4">
        <v>205837000280</v>
      </c>
      <c r="F2848" s="2" t="s">
        <v>2177</v>
      </c>
      <c r="G2848" s="4">
        <v>205837007161</v>
      </c>
      <c r="H2848" s="2" t="s">
        <v>2435</v>
      </c>
      <c r="I2848" s="2" t="s">
        <v>2436</v>
      </c>
      <c r="J2848" s="5" t="s">
        <v>535</v>
      </c>
      <c r="K2848" s="5">
        <v>1</v>
      </c>
      <c r="L2848" s="80">
        <v>20</v>
      </c>
      <c r="M2848" s="8">
        <f t="shared" si="88"/>
        <v>4</v>
      </c>
      <c r="N2848" s="80">
        <v>50</v>
      </c>
      <c r="O2848" s="11">
        <f t="shared" si="89"/>
        <v>74</v>
      </c>
    </row>
    <row r="2849" spans="1:15" x14ac:dyDescent="0.35">
      <c r="A2849" s="2" t="s">
        <v>390</v>
      </c>
      <c r="B2849" s="2" t="s">
        <v>520</v>
      </c>
      <c r="C2849" s="1">
        <v>5837</v>
      </c>
      <c r="D2849" s="1" t="s">
        <v>582</v>
      </c>
      <c r="E2849" s="4">
        <v>205837000280</v>
      </c>
      <c r="F2849" s="2" t="s">
        <v>2177</v>
      </c>
      <c r="G2849" s="4">
        <v>205837007179</v>
      </c>
      <c r="H2849" s="2" t="s">
        <v>2437</v>
      </c>
      <c r="I2849" s="2" t="s">
        <v>2436</v>
      </c>
      <c r="J2849" s="5" t="s">
        <v>535</v>
      </c>
      <c r="K2849" s="5">
        <v>1</v>
      </c>
      <c r="L2849" s="80">
        <v>20</v>
      </c>
      <c r="M2849" s="8">
        <f t="shared" si="88"/>
        <v>4</v>
      </c>
      <c r="N2849" s="80">
        <v>50</v>
      </c>
      <c r="O2849" s="11">
        <f t="shared" si="89"/>
        <v>74</v>
      </c>
    </row>
    <row r="2850" spans="1:15" x14ac:dyDescent="0.35">
      <c r="A2850" s="2" t="s">
        <v>390</v>
      </c>
      <c r="B2850" s="2" t="s">
        <v>520</v>
      </c>
      <c r="C2850" s="1">
        <v>5837</v>
      </c>
      <c r="D2850" s="1" t="s">
        <v>582</v>
      </c>
      <c r="E2850" s="4">
        <v>205837007063</v>
      </c>
      <c r="F2850" s="2" t="s">
        <v>2252</v>
      </c>
      <c r="G2850" s="4">
        <v>205837007187</v>
      </c>
      <c r="H2850" s="2" t="s">
        <v>2438</v>
      </c>
      <c r="I2850" s="2" t="s">
        <v>2439</v>
      </c>
      <c r="J2850" s="5" t="s">
        <v>535</v>
      </c>
      <c r="K2850" s="5">
        <v>1</v>
      </c>
      <c r="L2850" s="80">
        <v>20</v>
      </c>
      <c r="M2850" s="8">
        <f t="shared" si="88"/>
        <v>4</v>
      </c>
      <c r="N2850" s="80">
        <v>50</v>
      </c>
      <c r="O2850" s="11">
        <f t="shared" si="89"/>
        <v>74</v>
      </c>
    </row>
    <row r="2851" spans="1:15" x14ac:dyDescent="0.35">
      <c r="A2851" s="2" t="s">
        <v>390</v>
      </c>
      <c r="B2851" s="2" t="s">
        <v>520</v>
      </c>
      <c r="C2851" s="1">
        <v>5837</v>
      </c>
      <c r="D2851" s="1" t="s">
        <v>582</v>
      </c>
      <c r="E2851" s="4">
        <v>205837007063</v>
      </c>
      <c r="F2851" s="2" t="s">
        <v>2252</v>
      </c>
      <c r="G2851" s="4">
        <v>205837007195</v>
      </c>
      <c r="H2851" s="2" t="s">
        <v>2440</v>
      </c>
      <c r="I2851" s="2" t="s">
        <v>2441</v>
      </c>
      <c r="J2851" s="5" t="s">
        <v>535</v>
      </c>
      <c r="K2851" s="5">
        <v>1</v>
      </c>
      <c r="L2851" s="80">
        <v>20</v>
      </c>
      <c r="M2851" s="8">
        <f t="shared" si="88"/>
        <v>4</v>
      </c>
      <c r="N2851" s="80">
        <v>50</v>
      </c>
      <c r="O2851" s="11">
        <f t="shared" si="89"/>
        <v>74</v>
      </c>
    </row>
    <row r="2852" spans="1:15" x14ac:dyDescent="0.35">
      <c r="A2852" s="2" t="s">
        <v>390</v>
      </c>
      <c r="B2852" s="2" t="s">
        <v>520</v>
      </c>
      <c r="C2852" s="1">
        <v>5837</v>
      </c>
      <c r="D2852" s="1" t="s">
        <v>582</v>
      </c>
      <c r="E2852" s="4">
        <v>205837007063</v>
      </c>
      <c r="F2852" s="2" t="s">
        <v>2252</v>
      </c>
      <c r="G2852" s="4">
        <v>205837007209</v>
      </c>
      <c r="H2852" s="2" t="s">
        <v>2442</v>
      </c>
      <c r="I2852" s="2" t="s">
        <v>2443</v>
      </c>
      <c r="J2852" s="5" t="s">
        <v>535</v>
      </c>
      <c r="K2852" s="5">
        <v>1</v>
      </c>
      <c r="L2852" s="80">
        <v>20</v>
      </c>
      <c r="M2852" s="8">
        <f t="shared" si="88"/>
        <v>4</v>
      </c>
      <c r="N2852" s="80">
        <v>50</v>
      </c>
      <c r="O2852" s="11">
        <f t="shared" si="89"/>
        <v>74</v>
      </c>
    </row>
    <row r="2853" spans="1:15" x14ac:dyDescent="0.35">
      <c r="A2853" s="2" t="s">
        <v>390</v>
      </c>
      <c r="B2853" s="2" t="s">
        <v>520</v>
      </c>
      <c r="C2853" s="1">
        <v>5837</v>
      </c>
      <c r="D2853" s="1" t="s">
        <v>582</v>
      </c>
      <c r="E2853" s="4">
        <v>205837007063</v>
      </c>
      <c r="F2853" s="2" t="s">
        <v>2252</v>
      </c>
      <c r="G2853" s="4">
        <v>205837007217</v>
      </c>
      <c r="H2853" s="2" t="s">
        <v>2444</v>
      </c>
      <c r="I2853" s="2" t="s">
        <v>2445</v>
      </c>
      <c r="J2853" s="5" t="s">
        <v>535</v>
      </c>
      <c r="K2853" s="5">
        <v>1</v>
      </c>
      <c r="L2853" s="80">
        <v>20</v>
      </c>
      <c r="M2853" s="8">
        <f t="shared" si="88"/>
        <v>4</v>
      </c>
      <c r="N2853" s="80">
        <v>50</v>
      </c>
      <c r="O2853" s="11">
        <f t="shared" si="89"/>
        <v>74</v>
      </c>
    </row>
    <row r="2854" spans="1:15" x14ac:dyDescent="0.35">
      <c r="A2854" s="2" t="s">
        <v>390</v>
      </c>
      <c r="B2854" s="2" t="s">
        <v>520</v>
      </c>
      <c r="C2854" s="1">
        <v>5837</v>
      </c>
      <c r="D2854" s="1" t="s">
        <v>582</v>
      </c>
      <c r="E2854" s="4">
        <v>205837007063</v>
      </c>
      <c r="F2854" s="2" t="s">
        <v>2252</v>
      </c>
      <c r="G2854" s="4">
        <v>205837007225</v>
      </c>
      <c r="H2854" s="2" t="s">
        <v>2446</v>
      </c>
      <c r="I2854" s="2" t="s">
        <v>2447</v>
      </c>
      <c r="J2854" s="5" t="s">
        <v>535</v>
      </c>
      <c r="K2854" s="5">
        <v>1</v>
      </c>
      <c r="L2854" s="80">
        <v>20</v>
      </c>
      <c r="M2854" s="8">
        <f t="shared" si="88"/>
        <v>4</v>
      </c>
      <c r="N2854" s="80">
        <v>50</v>
      </c>
      <c r="O2854" s="11">
        <f t="shared" si="89"/>
        <v>74</v>
      </c>
    </row>
    <row r="2855" spans="1:15" x14ac:dyDescent="0.35">
      <c r="A2855" s="2" t="s">
        <v>390</v>
      </c>
      <c r="B2855" s="2" t="s">
        <v>520</v>
      </c>
      <c r="C2855" s="1">
        <v>5837</v>
      </c>
      <c r="D2855" s="1" t="s">
        <v>582</v>
      </c>
      <c r="E2855" s="4">
        <v>205837000883</v>
      </c>
      <c r="F2855" s="2" t="s">
        <v>2217</v>
      </c>
      <c r="G2855" s="4">
        <v>205837007250</v>
      </c>
      <c r="H2855" s="2" t="s">
        <v>2448</v>
      </c>
      <c r="I2855" s="2" t="s">
        <v>2449</v>
      </c>
      <c r="J2855" s="5" t="s">
        <v>535</v>
      </c>
      <c r="K2855" s="5">
        <v>1</v>
      </c>
      <c r="L2855" s="80">
        <v>20</v>
      </c>
      <c r="M2855" s="8">
        <f t="shared" si="88"/>
        <v>4</v>
      </c>
      <c r="N2855" s="80">
        <v>50</v>
      </c>
      <c r="O2855" s="11">
        <f t="shared" si="89"/>
        <v>74</v>
      </c>
    </row>
    <row r="2856" spans="1:15" x14ac:dyDescent="0.35">
      <c r="A2856" s="2" t="s">
        <v>390</v>
      </c>
      <c r="B2856" s="2" t="s">
        <v>520</v>
      </c>
      <c r="C2856" s="1">
        <v>5837</v>
      </c>
      <c r="D2856" s="1" t="s">
        <v>582</v>
      </c>
      <c r="E2856" s="4">
        <v>205837004129</v>
      </c>
      <c r="F2856" s="2" t="s">
        <v>2229</v>
      </c>
      <c r="G2856" s="4">
        <v>205837007276</v>
      </c>
      <c r="H2856" s="2" t="s">
        <v>2450</v>
      </c>
      <c r="I2856" s="2" t="s">
        <v>2451</v>
      </c>
      <c r="J2856" s="5" t="s">
        <v>535</v>
      </c>
      <c r="K2856" s="5">
        <v>1</v>
      </c>
      <c r="L2856" s="80">
        <v>20</v>
      </c>
      <c r="M2856" s="8">
        <f t="shared" si="88"/>
        <v>4</v>
      </c>
      <c r="N2856" s="80">
        <v>50</v>
      </c>
      <c r="O2856" s="11">
        <f t="shared" si="89"/>
        <v>74</v>
      </c>
    </row>
    <row r="2857" spans="1:15" x14ac:dyDescent="0.35">
      <c r="A2857" s="2" t="s">
        <v>390</v>
      </c>
      <c r="B2857" s="2" t="s">
        <v>520</v>
      </c>
      <c r="C2857" s="1">
        <v>5837</v>
      </c>
      <c r="D2857" s="1" t="s">
        <v>582</v>
      </c>
      <c r="E2857" s="4">
        <v>205837000000</v>
      </c>
      <c r="F2857" s="2" t="s">
        <v>2152</v>
      </c>
      <c r="G2857" s="4">
        <v>205837007306</v>
      </c>
      <c r="H2857" s="2" t="s">
        <v>2452</v>
      </c>
      <c r="I2857" s="2" t="s">
        <v>2453</v>
      </c>
      <c r="J2857" s="5" t="s">
        <v>535</v>
      </c>
      <c r="K2857" s="5">
        <v>1</v>
      </c>
      <c r="L2857" s="80">
        <v>20</v>
      </c>
      <c r="M2857" s="8">
        <f t="shared" si="88"/>
        <v>4</v>
      </c>
      <c r="N2857" s="80">
        <v>50</v>
      </c>
      <c r="O2857" s="11">
        <f t="shared" si="89"/>
        <v>74</v>
      </c>
    </row>
    <row r="2858" spans="1:15" x14ac:dyDescent="0.35">
      <c r="A2858" s="2" t="s">
        <v>390</v>
      </c>
      <c r="B2858" s="2" t="s">
        <v>520</v>
      </c>
      <c r="C2858" s="1">
        <v>5837</v>
      </c>
      <c r="D2858" s="1" t="s">
        <v>582</v>
      </c>
      <c r="E2858" s="4">
        <v>205837000450</v>
      </c>
      <c r="F2858" s="2" t="s">
        <v>2191</v>
      </c>
      <c r="G2858" s="4">
        <v>205837007314</v>
      </c>
      <c r="H2858" s="2" t="s">
        <v>2454</v>
      </c>
      <c r="I2858" s="2" t="s">
        <v>2455</v>
      </c>
      <c r="J2858" s="5" t="s">
        <v>535</v>
      </c>
      <c r="K2858" s="5">
        <v>1</v>
      </c>
      <c r="L2858" s="80">
        <v>20</v>
      </c>
      <c r="M2858" s="8">
        <f t="shared" si="88"/>
        <v>4</v>
      </c>
      <c r="N2858" s="80">
        <v>50</v>
      </c>
      <c r="O2858" s="11">
        <f t="shared" si="89"/>
        <v>74</v>
      </c>
    </row>
    <row r="2859" spans="1:15" x14ac:dyDescent="0.35">
      <c r="A2859" s="2" t="s">
        <v>390</v>
      </c>
      <c r="B2859" s="2" t="s">
        <v>520</v>
      </c>
      <c r="C2859" s="1">
        <v>5837</v>
      </c>
      <c r="D2859" s="1" t="s">
        <v>582</v>
      </c>
      <c r="E2859" s="4">
        <v>205837003416</v>
      </c>
      <c r="F2859" s="2" t="s">
        <v>2154</v>
      </c>
      <c r="G2859" s="4">
        <v>205837007322</v>
      </c>
      <c r="H2859" s="2" t="s">
        <v>2456</v>
      </c>
      <c r="I2859" s="2" t="s">
        <v>2457</v>
      </c>
      <c r="J2859" s="5" t="s">
        <v>535</v>
      </c>
      <c r="K2859" s="5">
        <v>1</v>
      </c>
      <c r="L2859" s="80">
        <v>20</v>
      </c>
      <c r="M2859" s="8">
        <f t="shared" si="88"/>
        <v>4</v>
      </c>
      <c r="N2859" s="80">
        <v>50</v>
      </c>
      <c r="O2859" s="11">
        <f t="shared" si="89"/>
        <v>74</v>
      </c>
    </row>
    <row r="2860" spans="1:15" x14ac:dyDescent="0.35">
      <c r="A2860" s="2" t="s">
        <v>390</v>
      </c>
      <c r="B2860" s="2" t="s">
        <v>520</v>
      </c>
      <c r="C2860" s="1">
        <v>5837</v>
      </c>
      <c r="D2860" s="1" t="s">
        <v>582</v>
      </c>
      <c r="E2860" s="4">
        <v>205837001880</v>
      </c>
      <c r="F2860" s="2" t="s">
        <v>2159</v>
      </c>
      <c r="G2860" s="4">
        <v>205837007331</v>
      </c>
      <c r="H2860" s="2" t="s">
        <v>2458</v>
      </c>
      <c r="I2860" s="2" t="s">
        <v>2459</v>
      </c>
      <c r="J2860" s="5" t="s">
        <v>535</v>
      </c>
      <c r="K2860" s="5">
        <v>1</v>
      </c>
      <c r="L2860" s="80">
        <v>20</v>
      </c>
      <c r="M2860" s="8">
        <f t="shared" si="88"/>
        <v>4</v>
      </c>
      <c r="N2860" s="80">
        <v>50</v>
      </c>
      <c r="O2860" s="11">
        <f t="shared" si="89"/>
        <v>74</v>
      </c>
    </row>
    <row r="2861" spans="1:15" x14ac:dyDescent="0.35">
      <c r="A2861" s="2" t="s">
        <v>390</v>
      </c>
      <c r="B2861" s="2" t="s">
        <v>520</v>
      </c>
      <c r="C2861" s="1">
        <v>5837</v>
      </c>
      <c r="D2861" s="1" t="s">
        <v>582</v>
      </c>
      <c r="E2861" s="4">
        <v>205837000492</v>
      </c>
      <c r="F2861" s="2" t="s">
        <v>2167</v>
      </c>
      <c r="G2861" s="4">
        <v>205837007357</v>
      </c>
      <c r="H2861" s="2" t="s">
        <v>2460</v>
      </c>
      <c r="I2861" s="2" t="s">
        <v>2461</v>
      </c>
      <c r="J2861" s="5" t="s">
        <v>535</v>
      </c>
      <c r="K2861" s="5">
        <v>1</v>
      </c>
      <c r="L2861" s="80">
        <v>20</v>
      </c>
      <c r="M2861" s="8">
        <f t="shared" si="88"/>
        <v>4</v>
      </c>
      <c r="N2861" s="80">
        <v>50</v>
      </c>
      <c r="O2861" s="11">
        <f t="shared" si="89"/>
        <v>74</v>
      </c>
    </row>
    <row r="2862" spans="1:15" x14ac:dyDescent="0.35">
      <c r="A2862" s="2" t="s">
        <v>390</v>
      </c>
      <c r="B2862" s="2" t="s">
        <v>520</v>
      </c>
      <c r="C2862" s="1">
        <v>5837</v>
      </c>
      <c r="D2862" s="1" t="s">
        <v>582</v>
      </c>
      <c r="E2862" s="4">
        <v>205837000531</v>
      </c>
      <c r="F2862" s="2" t="s">
        <v>2198</v>
      </c>
      <c r="G2862" s="4">
        <v>205837007365</v>
      </c>
      <c r="H2862" s="2" t="s">
        <v>2462</v>
      </c>
      <c r="I2862" s="2" t="s">
        <v>2463</v>
      </c>
      <c r="J2862" s="5" t="s">
        <v>535</v>
      </c>
      <c r="K2862" s="5">
        <v>1</v>
      </c>
      <c r="L2862" s="80">
        <v>20</v>
      </c>
      <c r="M2862" s="8">
        <f t="shared" si="88"/>
        <v>4</v>
      </c>
      <c r="N2862" s="80">
        <v>50</v>
      </c>
      <c r="O2862" s="11">
        <f t="shared" si="89"/>
        <v>74</v>
      </c>
    </row>
    <row r="2863" spans="1:15" x14ac:dyDescent="0.35">
      <c r="A2863" s="2" t="s">
        <v>390</v>
      </c>
      <c r="B2863" s="2" t="s">
        <v>520</v>
      </c>
      <c r="C2863" s="1">
        <v>5837</v>
      </c>
      <c r="D2863" s="1" t="s">
        <v>582</v>
      </c>
      <c r="E2863" s="4">
        <v>205837007063</v>
      </c>
      <c r="F2863" s="2" t="s">
        <v>2252</v>
      </c>
      <c r="G2863" s="4">
        <v>205837007381</v>
      </c>
      <c r="H2863" s="2" t="s">
        <v>2464</v>
      </c>
      <c r="I2863" s="2" t="s">
        <v>2465</v>
      </c>
      <c r="J2863" s="5" t="s">
        <v>535</v>
      </c>
      <c r="K2863" s="5">
        <v>1</v>
      </c>
      <c r="L2863" s="80">
        <v>20</v>
      </c>
      <c r="M2863" s="8">
        <f t="shared" si="88"/>
        <v>4</v>
      </c>
      <c r="N2863" s="80">
        <v>50</v>
      </c>
      <c r="O2863" s="11">
        <f t="shared" si="89"/>
        <v>74</v>
      </c>
    </row>
    <row r="2864" spans="1:15" x14ac:dyDescent="0.35">
      <c r="A2864" s="2" t="s">
        <v>390</v>
      </c>
      <c r="B2864" s="2" t="s">
        <v>520</v>
      </c>
      <c r="C2864" s="1">
        <v>5837</v>
      </c>
      <c r="D2864" s="1" t="s">
        <v>582</v>
      </c>
      <c r="E2864" s="4">
        <v>205837006288</v>
      </c>
      <c r="F2864" s="2" t="s">
        <v>2238</v>
      </c>
      <c r="G2864" s="4">
        <v>205837007403</v>
      </c>
      <c r="H2864" s="2" t="s">
        <v>2466</v>
      </c>
      <c r="I2864" s="2" t="s">
        <v>2467</v>
      </c>
      <c r="J2864" s="5" t="s">
        <v>535</v>
      </c>
      <c r="K2864" s="5">
        <v>1</v>
      </c>
      <c r="L2864" s="80">
        <v>20</v>
      </c>
      <c r="M2864" s="8">
        <f t="shared" si="88"/>
        <v>4</v>
      </c>
      <c r="N2864" s="80">
        <v>50</v>
      </c>
      <c r="O2864" s="11">
        <f t="shared" si="89"/>
        <v>74</v>
      </c>
    </row>
    <row r="2865" spans="1:15" x14ac:dyDescent="0.35">
      <c r="A2865" s="2" t="s">
        <v>390</v>
      </c>
      <c r="B2865" s="2" t="s">
        <v>520</v>
      </c>
      <c r="C2865" s="1">
        <v>5837</v>
      </c>
      <c r="D2865" s="1" t="s">
        <v>582</v>
      </c>
      <c r="E2865" s="4">
        <v>205837000531</v>
      </c>
      <c r="F2865" s="2" t="s">
        <v>2198</v>
      </c>
      <c r="G2865" s="4">
        <v>205837007411</v>
      </c>
      <c r="H2865" s="2" t="s">
        <v>2468</v>
      </c>
      <c r="I2865" s="2" t="s">
        <v>2469</v>
      </c>
      <c r="J2865" s="5" t="s">
        <v>535</v>
      </c>
      <c r="K2865" s="5">
        <v>1</v>
      </c>
      <c r="L2865" s="80">
        <v>20</v>
      </c>
      <c r="M2865" s="8">
        <f t="shared" si="88"/>
        <v>4</v>
      </c>
      <c r="N2865" s="80">
        <v>50</v>
      </c>
      <c r="O2865" s="11">
        <f t="shared" si="89"/>
        <v>74</v>
      </c>
    </row>
    <row r="2866" spans="1:15" x14ac:dyDescent="0.35">
      <c r="A2866" s="2" t="s">
        <v>390</v>
      </c>
      <c r="B2866" s="2" t="s">
        <v>520</v>
      </c>
      <c r="C2866" s="1">
        <v>5837</v>
      </c>
      <c r="D2866" s="1" t="s">
        <v>582</v>
      </c>
      <c r="E2866" s="4">
        <v>205837007063</v>
      </c>
      <c r="F2866" s="2" t="s">
        <v>2252</v>
      </c>
      <c r="G2866" s="4">
        <v>205837007438</v>
      </c>
      <c r="H2866" s="2" t="s">
        <v>2470</v>
      </c>
      <c r="I2866" s="2" t="s">
        <v>2471</v>
      </c>
      <c r="J2866" s="5" t="s">
        <v>535</v>
      </c>
      <c r="K2866" s="5">
        <v>1</v>
      </c>
      <c r="L2866" s="80">
        <v>20</v>
      </c>
      <c r="M2866" s="8">
        <f t="shared" si="88"/>
        <v>4</v>
      </c>
      <c r="N2866" s="80">
        <v>50</v>
      </c>
      <c r="O2866" s="11">
        <f t="shared" si="89"/>
        <v>74</v>
      </c>
    </row>
    <row r="2867" spans="1:15" x14ac:dyDescent="0.35">
      <c r="A2867" s="2" t="s">
        <v>390</v>
      </c>
      <c r="B2867" s="2" t="s">
        <v>520</v>
      </c>
      <c r="C2867" s="1">
        <v>5837</v>
      </c>
      <c r="D2867" s="1" t="s">
        <v>582</v>
      </c>
      <c r="E2867" s="4">
        <v>205837006288</v>
      </c>
      <c r="F2867" s="2" t="s">
        <v>2238</v>
      </c>
      <c r="G2867" s="4">
        <v>205837007446</v>
      </c>
      <c r="H2867" s="2" t="s">
        <v>2472</v>
      </c>
      <c r="I2867" s="2" t="s">
        <v>2473</v>
      </c>
      <c r="J2867" s="5" t="s">
        <v>535</v>
      </c>
      <c r="K2867" s="5">
        <v>1</v>
      </c>
      <c r="L2867" s="80">
        <v>20</v>
      </c>
      <c r="M2867" s="8">
        <f t="shared" si="88"/>
        <v>4</v>
      </c>
      <c r="N2867" s="80">
        <v>50</v>
      </c>
      <c r="O2867" s="11">
        <f t="shared" si="89"/>
        <v>74</v>
      </c>
    </row>
    <row r="2868" spans="1:15" x14ac:dyDescent="0.35">
      <c r="A2868" s="2" t="s">
        <v>390</v>
      </c>
      <c r="B2868" s="2" t="s">
        <v>520</v>
      </c>
      <c r="C2868" s="1">
        <v>5837</v>
      </c>
      <c r="D2868" s="1" t="s">
        <v>582</v>
      </c>
      <c r="E2868" s="4">
        <v>205837005524</v>
      </c>
      <c r="F2868" s="2" t="s">
        <v>2188</v>
      </c>
      <c r="G2868" s="4">
        <v>205837800006</v>
      </c>
      <c r="H2868" s="2" t="s">
        <v>2474</v>
      </c>
      <c r="I2868" s="2" t="s">
        <v>1243</v>
      </c>
      <c r="J2868" s="5" t="s">
        <v>535</v>
      </c>
      <c r="K2868" s="5">
        <v>1</v>
      </c>
      <c r="L2868" s="80">
        <v>20</v>
      </c>
      <c r="M2868" s="8">
        <f t="shared" si="88"/>
        <v>4</v>
      </c>
      <c r="N2868" s="80">
        <v>50</v>
      </c>
      <c r="O2868" s="11">
        <f t="shared" si="89"/>
        <v>74</v>
      </c>
    </row>
    <row r="2869" spans="1:15" x14ac:dyDescent="0.35">
      <c r="A2869" s="2" t="s">
        <v>390</v>
      </c>
      <c r="B2869" s="2" t="s">
        <v>520</v>
      </c>
      <c r="C2869" s="1">
        <v>5837</v>
      </c>
      <c r="D2869" s="1" t="s">
        <v>582</v>
      </c>
      <c r="E2869" s="4">
        <v>205837007063</v>
      </c>
      <c r="F2869" s="2" t="s">
        <v>2252</v>
      </c>
      <c r="G2869" s="4">
        <v>205837800031</v>
      </c>
      <c r="H2869" s="2" t="s">
        <v>2475</v>
      </c>
      <c r="I2869" s="2" t="s">
        <v>2476</v>
      </c>
      <c r="J2869" s="5" t="s">
        <v>535</v>
      </c>
      <c r="K2869" s="5">
        <v>1</v>
      </c>
      <c r="L2869" s="80">
        <v>20</v>
      </c>
      <c r="M2869" s="8">
        <f t="shared" si="88"/>
        <v>4</v>
      </c>
      <c r="N2869" s="80">
        <v>50</v>
      </c>
      <c r="O2869" s="11">
        <f t="shared" si="89"/>
        <v>74</v>
      </c>
    </row>
    <row r="2870" spans="1:15" x14ac:dyDescent="0.35">
      <c r="A2870" s="2" t="s">
        <v>390</v>
      </c>
      <c r="B2870" s="2" t="s">
        <v>520</v>
      </c>
      <c r="C2870" s="1">
        <v>5837</v>
      </c>
      <c r="D2870" s="1" t="s">
        <v>582</v>
      </c>
      <c r="E2870" s="4">
        <v>205837007063</v>
      </c>
      <c r="F2870" s="2" t="s">
        <v>2252</v>
      </c>
      <c r="G2870" s="4">
        <v>205837800049</v>
      </c>
      <c r="H2870" s="2" t="s">
        <v>2477</v>
      </c>
      <c r="I2870" s="2" t="s">
        <v>2478</v>
      </c>
      <c r="J2870" s="5" t="s">
        <v>535</v>
      </c>
      <c r="K2870" s="5">
        <v>1</v>
      </c>
      <c r="L2870" s="80">
        <v>20</v>
      </c>
      <c r="M2870" s="8">
        <f t="shared" si="88"/>
        <v>4</v>
      </c>
      <c r="N2870" s="80">
        <v>50</v>
      </c>
      <c r="O2870" s="11">
        <f t="shared" si="89"/>
        <v>74</v>
      </c>
    </row>
    <row r="2871" spans="1:15" x14ac:dyDescent="0.35">
      <c r="A2871" s="2" t="s">
        <v>390</v>
      </c>
      <c r="B2871" s="2" t="s">
        <v>520</v>
      </c>
      <c r="C2871" s="1">
        <v>5837</v>
      </c>
      <c r="D2871" s="1" t="s">
        <v>582</v>
      </c>
      <c r="E2871" s="4">
        <v>205837005524</v>
      </c>
      <c r="F2871" s="2" t="s">
        <v>2188</v>
      </c>
      <c r="G2871" s="4">
        <v>205837800065</v>
      </c>
      <c r="H2871" s="2" t="s">
        <v>2479</v>
      </c>
      <c r="I2871" s="2" t="s">
        <v>2480</v>
      </c>
      <c r="J2871" s="5" t="s">
        <v>535</v>
      </c>
      <c r="K2871" s="5">
        <v>1</v>
      </c>
      <c r="L2871" s="80">
        <v>20</v>
      </c>
      <c r="M2871" s="8">
        <f t="shared" si="88"/>
        <v>4</v>
      </c>
      <c r="N2871" s="80">
        <v>50</v>
      </c>
      <c r="O2871" s="11">
        <f t="shared" si="89"/>
        <v>74</v>
      </c>
    </row>
    <row r="2872" spans="1:15" x14ac:dyDescent="0.35">
      <c r="A2872" s="2" t="s">
        <v>390</v>
      </c>
      <c r="B2872" s="2" t="s">
        <v>520</v>
      </c>
      <c r="C2872" s="1">
        <v>5837</v>
      </c>
      <c r="D2872" s="1" t="s">
        <v>582</v>
      </c>
      <c r="E2872" s="4">
        <v>205837001821</v>
      </c>
      <c r="F2872" s="2" t="s">
        <v>2205</v>
      </c>
      <c r="G2872" s="4">
        <v>205837800081</v>
      </c>
      <c r="H2872" s="2" t="s">
        <v>2481</v>
      </c>
      <c r="I2872" s="2" t="s">
        <v>2482</v>
      </c>
      <c r="J2872" s="5" t="s">
        <v>535</v>
      </c>
      <c r="K2872" s="5">
        <v>1</v>
      </c>
      <c r="L2872" s="80">
        <v>20</v>
      </c>
      <c r="M2872" s="8">
        <f t="shared" si="88"/>
        <v>4</v>
      </c>
      <c r="N2872" s="80">
        <v>50</v>
      </c>
      <c r="O2872" s="11">
        <f t="shared" si="89"/>
        <v>74</v>
      </c>
    </row>
    <row r="2873" spans="1:15" x14ac:dyDescent="0.35">
      <c r="A2873" s="2" t="s">
        <v>390</v>
      </c>
      <c r="B2873" s="2" t="s">
        <v>520</v>
      </c>
      <c r="C2873" s="1">
        <v>5837</v>
      </c>
      <c r="D2873" s="1" t="s">
        <v>582</v>
      </c>
      <c r="E2873" s="4">
        <v>205837002151</v>
      </c>
      <c r="F2873" s="2" t="s">
        <v>2212</v>
      </c>
      <c r="G2873" s="4">
        <v>205837800090</v>
      </c>
      <c r="H2873" s="2" t="s">
        <v>2483</v>
      </c>
      <c r="I2873" s="2" t="s">
        <v>2484</v>
      </c>
      <c r="J2873" s="5" t="s">
        <v>535</v>
      </c>
      <c r="K2873" s="5">
        <v>1</v>
      </c>
      <c r="L2873" s="80">
        <v>20</v>
      </c>
      <c r="M2873" s="8">
        <f t="shared" si="88"/>
        <v>4</v>
      </c>
      <c r="N2873" s="80">
        <v>50</v>
      </c>
      <c r="O2873" s="11">
        <f t="shared" si="89"/>
        <v>74</v>
      </c>
    </row>
    <row r="2874" spans="1:15" x14ac:dyDescent="0.35">
      <c r="A2874" s="2" t="s">
        <v>390</v>
      </c>
      <c r="B2874" s="2" t="s">
        <v>520</v>
      </c>
      <c r="C2874" s="1">
        <v>5854</v>
      </c>
      <c r="D2874" s="1" t="s">
        <v>2485</v>
      </c>
      <c r="E2874" s="4">
        <v>205854000501</v>
      </c>
      <c r="F2874" s="2" t="s">
        <v>2486</v>
      </c>
      <c r="G2874" s="4">
        <v>205854000005</v>
      </c>
      <c r="H2874" s="2" t="s">
        <v>2487</v>
      </c>
      <c r="I2874" s="2" t="s">
        <v>2488</v>
      </c>
      <c r="J2874" s="5" t="s">
        <v>535</v>
      </c>
      <c r="K2874" s="5">
        <v>1</v>
      </c>
      <c r="L2874" s="80">
        <v>20</v>
      </c>
      <c r="M2874" s="8">
        <f t="shared" si="88"/>
        <v>4</v>
      </c>
      <c r="N2874" s="80">
        <v>50</v>
      </c>
      <c r="O2874" s="11">
        <f t="shared" si="89"/>
        <v>74</v>
      </c>
    </row>
    <row r="2875" spans="1:15" x14ac:dyDescent="0.35">
      <c r="A2875" s="2" t="s">
        <v>390</v>
      </c>
      <c r="B2875" s="2" t="s">
        <v>520</v>
      </c>
      <c r="C2875" s="1">
        <v>5854</v>
      </c>
      <c r="D2875" s="1" t="s">
        <v>2485</v>
      </c>
      <c r="E2875" s="4">
        <v>105854000302</v>
      </c>
      <c r="F2875" s="2" t="s">
        <v>2489</v>
      </c>
      <c r="G2875" s="4">
        <v>205854000013</v>
      </c>
      <c r="H2875" s="2" t="s">
        <v>2490</v>
      </c>
      <c r="I2875" s="2" t="s">
        <v>2491</v>
      </c>
      <c r="J2875" s="5" t="s">
        <v>535</v>
      </c>
      <c r="K2875" s="5">
        <v>1</v>
      </c>
      <c r="L2875" s="80">
        <v>20</v>
      </c>
      <c r="M2875" s="8">
        <f t="shared" si="88"/>
        <v>4</v>
      </c>
      <c r="N2875" s="80">
        <v>50</v>
      </c>
      <c r="O2875" s="11">
        <f t="shared" si="89"/>
        <v>74</v>
      </c>
    </row>
    <row r="2876" spans="1:15" x14ac:dyDescent="0.35">
      <c r="A2876" s="2" t="s">
        <v>390</v>
      </c>
      <c r="B2876" s="2" t="s">
        <v>520</v>
      </c>
      <c r="C2876" s="1">
        <v>5854</v>
      </c>
      <c r="D2876" s="1" t="s">
        <v>2485</v>
      </c>
      <c r="E2876" s="4">
        <v>205854000501</v>
      </c>
      <c r="F2876" s="2" t="s">
        <v>2486</v>
      </c>
      <c r="G2876" s="4">
        <v>205854000048</v>
      </c>
      <c r="H2876" s="2" t="s">
        <v>2492</v>
      </c>
      <c r="I2876" s="2" t="s">
        <v>2493</v>
      </c>
      <c r="J2876" s="5" t="s">
        <v>535</v>
      </c>
      <c r="K2876" s="5">
        <v>1</v>
      </c>
      <c r="L2876" s="80">
        <v>20</v>
      </c>
      <c r="M2876" s="8">
        <f t="shared" si="88"/>
        <v>4</v>
      </c>
      <c r="N2876" s="80">
        <v>50</v>
      </c>
      <c r="O2876" s="11">
        <f t="shared" si="89"/>
        <v>74</v>
      </c>
    </row>
    <row r="2877" spans="1:15" x14ac:dyDescent="0.35">
      <c r="A2877" s="2" t="s">
        <v>390</v>
      </c>
      <c r="B2877" s="2" t="s">
        <v>520</v>
      </c>
      <c r="C2877" s="1">
        <v>5854</v>
      </c>
      <c r="D2877" s="1" t="s">
        <v>2485</v>
      </c>
      <c r="E2877" s="4">
        <v>205854000129</v>
      </c>
      <c r="F2877" s="2" t="s">
        <v>2494</v>
      </c>
      <c r="G2877" s="4">
        <v>205854000072</v>
      </c>
      <c r="H2877" s="2" t="s">
        <v>2495</v>
      </c>
      <c r="I2877" s="2" t="s">
        <v>2496</v>
      </c>
      <c r="J2877" s="5" t="s">
        <v>535</v>
      </c>
      <c r="K2877" s="5">
        <v>1</v>
      </c>
      <c r="L2877" s="80">
        <v>20</v>
      </c>
      <c r="M2877" s="8">
        <f t="shared" si="88"/>
        <v>4</v>
      </c>
      <c r="N2877" s="80">
        <v>50</v>
      </c>
      <c r="O2877" s="11">
        <f t="shared" si="89"/>
        <v>74</v>
      </c>
    </row>
    <row r="2878" spans="1:15" x14ac:dyDescent="0.35">
      <c r="A2878" s="2" t="s">
        <v>390</v>
      </c>
      <c r="B2878" s="2" t="s">
        <v>520</v>
      </c>
      <c r="C2878" s="1">
        <v>5854</v>
      </c>
      <c r="D2878" s="1" t="s">
        <v>2485</v>
      </c>
      <c r="E2878" s="4">
        <v>105854000302</v>
      </c>
      <c r="F2878" s="2" t="s">
        <v>2489</v>
      </c>
      <c r="G2878" s="4">
        <v>205854000081</v>
      </c>
      <c r="H2878" s="2" t="s">
        <v>2497</v>
      </c>
      <c r="I2878" s="2" t="s">
        <v>2498</v>
      </c>
      <c r="J2878" s="5" t="s">
        <v>535</v>
      </c>
      <c r="K2878" s="5">
        <v>1</v>
      </c>
      <c r="L2878" s="80">
        <v>20</v>
      </c>
      <c r="M2878" s="8">
        <f t="shared" si="88"/>
        <v>4</v>
      </c>
      <c r="N2878" s="80">
        <v>50</v>
      </c>
      <c r="O2878" s="11">
        <f t="shared" si="89"/>
        <v>74</v>
      </c>
    </row>
    <row r="2879" spans="1:15" x14ac:dyDescent="0.35">
      <c r="A2879" s="2" t="s">
        <v>390</v>
      </c>
      <c r="B2879" s="2" t="s">
        <v>520</v>
      </c>
      <c r="C2879" s="1">
        <v>5854</v>
      </c>
      <c r="D2879" s="1" t="s">
        <v>2485</v>
      </c>
      <c r="E2879" s="4">
        <v>205854000501</v>
      </c>
      <c r="F2879" s="2" t="s">
        <v>2486</v>
      </c>
      <c r="G2879" s="4">
        <v>205854000102</v>
      </c>
      <c r="H2879" s="2" t="s">
        <v>2499</v>
      </c>
      <c r="I2879" s="2" t="s">
        <v>2500</v>
      </c>
      <c r="J2879" s="5" t="s">
        <v>535</v>
      </c>
      <c r="K2879" s="5">
        <v>1</v>
      </c>
      <c r="L2879" s="80">
        <v>20</v>
      </c>
      <c r="M2879" s="8">
        <f t="shared" si="88"/>
        <v>4</v>
      </c>
      <c r="N2879" s="80">
        <v>50</v>
      </c>
      <c r="O2879" s="11">
        <f t="shared" si="89"/>
        <v>74</v>
      </c>
    </row>
    <row r="2880" spans="1:15" x14ac:dyDescent="0.35">
      <c r="A2880" s="2" t="s">
        <v>390</v>
      </c>
      <c r="B2880" s="2" t="s">
        <v>520</v>
      </c>
      <c r="C2880" s="1">
        <v>5854</v>
      </c>
      <c r="D2880" s="1" t="s">
        <v>2485</v>
      </c>
      <c r="E2880" s="4">
        <v>205854000501</v>
      </c>
      <c r="F2880" s="2" t="s">
        <v>2486</v>
      </c>
      <c r="G2880" s="4">
        <v>205854000111</v>
      </c>
      <c r="H2880" s="2" t="s">
        <v>2501</v>
      </c>
      <c r="I2880" s="2" t="s">
        <v>2502</v>
      </c>
      <c r="J2880" s="5" t="s">
        <v>535</v>
      </c>
      <c r="K2880" s="5">
        <v>1</v>
      </c>
      <c r="L2880" s="80">
        <v>20</v>
      </c>
      <c r="M2880" s="8">
        <f t="shared" si="88"/>
        <v>4</v>
      </c>
      <c r="N2880" s="80">
        <v>50</v>
      </c>
      <c r="O2880" s="11">
        <f t="shared" si="89"/>
        <v>74</v>
      </c>
    </row>
    <row r="2881" spans="1:15" x14ac:dyDescent="0.35">
      <c r="A2881" s="2" t="s">
        <v>390</v>
      </c>
      <c r="B2881" s="2" t="s">
        <v>520</v>
      </c>
      <c r="C2881" s="1">
        <v>5854</v>
      </c>
      <c r="D2881" s="1" t="s">
        <v>2485</v>
      </c>
      <c r="E2881" s="4">
        <v>205854000129</v>
      </c>
      <c r="F2881" s="2" t="s">
        <v>2494</v>
      </c>
      <c r="G2881" s="4">
        <v>205854000145</v>
      </c>
      <c r="H2881" s="2" t="s">
        <v>2503</v>
      </c>
      <c r="I2881" s="2" t="s">
        <v>2504</v>
      </c>
      <c r="J2881" s="5" t="s">
        <v>535</v>
      </c>
      <c r="K2881" s="5">
        <v>1</v>
      </c>
      <c r="L2881" s="80">
        <v>20</v>
      </c>
      <c r="M2881" s="8">
        <f t="shared" si="88"/>
        <v>4</v>
      </c>
      <c r="N2881" s="80">
        <v>50</v>
      </c>
      <c r="O2881" s="11">
        <f t="shared" si="89"/>
        <v>74</v>
      </c>
    </row>
    <row r="2882" spans="1:15" x14ac:dyDescent="0.35">
      <c r="A2882" s="2" t="s">
        <v>390</v>
      </c>
      <c r="B2882" s="2" t="s">
        <v>520</v>
      </c>
      <c r="C2882" s="1">
        <v>5854</v>
      </c>
      <c r="D2882" s="1" t="s">
        <v>2485</v>
      </c>
      <c r="E2882" s="4">
        <v>105854000302</v>
      </c>
      <c r="F2882" s="2" t="s">
        <v>2489</v>
      </c>
      <c r="G2882" s="4">
        <v>205854000188</v>
      </c>
      <c r="H2882" s="2" t="s">
        <v>2505</v>
      </c>
      <c r="I2882" s="2" t="s">
        <v>2506</v>
      </c>
      <c r="J2882" s="5" t="s">
        <v>535</v>
      </c>
      <c r="K2882" s="5">
        <v>1</v>
      </c>
      <c r="L2882" s="80">
        <v>20</v>
      </c>
      <c r="M2882" s="8">
        <f t="shared" si="88"/>
        <v>4</v>
      </c>
      <c r="N2882" s="80">
        <v>50</v>
      </c>
      <c r="O2882" s="11">
        <f t="shared" si="89"/>
        <v>74</v>
      </c>
    </row>
    <row r="2883" spans="1:15" x14ac:dyDescent="0.35">
      <c r="A2883" s="2" t="s">
        <v>390</v>
      </c>
      <c r="B2883" s="2" t="s">
        <v>520</v>
      </c>
      <c r="C2883" s="1">
        <v>5854</v>
      </c>
      <c r="D2883" s="1" t="s">
        <v>2485</v>
      </c>
      <c r="E2883" s="4">
        <v>105854000302</v>
      </c>
      <c r="F2883" s="2" t="s">
        <v>2489</v>
      </c>
      <c r="G2883" s="4">
        <v>205854000242</v>
      </c>
      <c r="H2883" s="2" t="s">
        <v>2507</v>
      </c>
      <c r="I2883" s="2" t="s">
        <v>2508</v>
      </c>
      <c r="J2883" s="5" t="s">
        <v>535</v>
      </c>
      <c r="K2883" s="5">
        <v>1</v>
      </c>
      <c r="L2883" s="80">
        <v>20</v>
      </c>
      <c r="M2883" s="8">
        <f t="shared" si="88"/>
        <v>4</v>
      </c>
      <c r="N2883" s="80">
        <v>50</v>
      </c>
      <c r="O2883" s="11">
        <f t="shared" si="89"/>
        <v>74</v>
      </c>
    </row>
    <row r="2884" spans="1:15" x14ac:dyDescent="0.35">
      <c r="A2884" s="2" t="s">
        <v>390</v>
      </c>
      <c r="B2884" s="2" t="s">
        <v>520</v>
      </c>
      <c r="C2884" s="1">
        <v>5854</v>
      </c>
      <c r="D2884" s="1" t="s">
        <v>2485</v>
      </c>
      <c r="E2884" s="4">
        <v>205854000129</v>
      </c>
      <c r="F2884" s="2" t="s">
        <v>2494</v>
      </c>
      <c r="G2884" s="4">
        <v>205854000269</v>
      </c>
      <c r="H2884" s="2" t="s">
        <v>2509</v>
      </c>
      <c r="I2884" s="2" t="s">
        <v>2510</v>
      </c>
      <c r="J2884" s="5" t="s">
        <v>535</v>
      </c>
      <c r="K2884" s="5">
        <v>1</v>
      </c>
      <c r="L2884" s="80">
        <v>20</v>
      </c>
      <c r="M2884" s="8">
        <f t="shared" si="88"/>
        <v>4</v>
      </c>
      <c r="N2884" s="80">
        <v>50</v>
      </c>
      <c r="O2884" s="11">
        <f t="shared" si="89"/>
        <v>74</v>
      </c>
    </row>
    <row r="2885" spans="1:15" x14ac:dyDescent="0.35">
      <c r="A2885" s="2" t="s">
        <v>390</v>
      </c>
      <c r="B2885" s="2" t="s">
        <v>520</v>
      </c>
      <c r="C2885" s="1">
        <v>5854</v>
      </c>
      <c r="D2885" s="1" t="s">
        <v>2485</v>
      </c>
      <c r="E2885" s="4">
        <v>105854000302</v>
      </c>
      <c r="F2885" s="2" t="s">
        <v>2489</v>
      </c>
      <c r="G2885" s="4">
        <v>205854000277</v>
      </c>
      <c r="H2885" s="2" t="s">
        <v>1238</v>
      </c>
      <c r="I2885" s="2" t="s">
        <v>1239</v>
      </c>
      <c r="J2885" s="5" t="s">
        <v>535</v>
      </c>
      <c r="K2885" s="5">
        <v>1</v>
      </c>
      <c r="L2885" s="80">
        <v>20</v>
      </c>
      <c r="M2885" s="8">
        <f t="shared" si="88"/>
        <v>4</v>
      </c>
      <c r="N2885" s="80">
        <v>50</v>
      </c>
      <c r="O2885" s="11">
        <f t="shared" si="89"/>
        <v>74</v>
      </c>
    </row>
    <row r="2886" spans="1:15" x14ac:dyDescent="0.35">
      <c r="A2886" s="2" t="s">
        <v>390</v>
      </c>
      <c r="B2886" s="2" t="s">
        <v>520</v>
      </c>
      <c r="C2886" s="1">
        <v>5854</v>
      </c>
      <c r="D2886" s="1" t="s">
        <v>2485</v>
      </c>
      <c r="E2886" s="4">
        <v>205854000129</v>
      </c>
      <c r="F2886" s="2" t="s">
        <v>2494</v>
      </c>
      <c r="G2886" s="4">
        <v>205854000579</v>
      </c>
      <c r="H2886" s="2" t="s">
        <v>2511</v>
      </c>
      <c r="I2886" s="2" t="s">
        <v>2512</v>
      </c>
      <c r="J2886" s="5" t="s">
        <v>535</v>
      </c>
      <c r="K2886" s="5">
        <v>1</v>
      </c>
      <c r="L2886" s="80">
        <v>20</v>
      </c>
      <c r="M2886" s="8">
        <f t="shared" si="88"/>
        <v>4</v>
      </c>
      <c r="N2886" s="80">
        <v>50</v>
      </c>
      <c r="O2886" s="11">
        <f t="shared" si="89"/>
        <v>74</v>
      </c>
    </row>
    <row r="2887" spans="1:15" x14ac:dyDescent="0.35">
      <c r="A2887" s="2" t="s">
        <v>390</v>
      </c>
      <c r="B2887" s="2" t="s">
        <v>520</v>
      </c>
      <c r="C2887" s="1">
        <v>5854</v>
      </c>
      <c r="D2887" s="1" t="s">
        <v>2485</v>
      </c>
      <c r="E2887" s="4">
        <v>205854000129</v>
      </c>
      <c r="F2887" s="2" t="s">
        <v>2494</v>
      </c>
      <c r="G2887" s="4">
        <v>205854000587</v>
      </c>
      <c r="H2887" s="2" t="s">
        <v>2513</v>
      </c>
      <c r="I2887" s="2" t="s">
        <v>1750</v>
      </c>
      <c r="J2887" s="5" t="s">
        <v>535</v>
      </c>
      <c r="K2887" s="5">
        <v>1</v>
      </c>
      <c r="L2887" s="80">
        <v>20</v>
      </c>
      <c r="M2887" s="8">
        <f t="shared" si="88"/>
        <v>4</v>
      </c>
      <c r="N2887" s="80">
        <v>50</v>
      </c>
      <c r="O2887" s="11">
        <f t="shared" si="89"/>
        <v>74</v>
      </c>
    </row>
    <row r="2888" spans="1:15" x14ac:dyDescent="0.35">
      <c r="A2888" s="2" t="s">
        <v>390</v>
      </c>
      <c r="B2888" s="2" t="s">
        <v>520</v>
      </c>
      <c r="C2888" s="1">
        <v>5854</v>
      </c>
      <c r="D2888" s="1" t="s">
        <v>2485</v>
      </c>
      <c r="E2888" s="4">
        <v>205854000129</v>
      </c>
      <c r="F2888" s="2" t="s">
        <v>2494</v>
      </c>
      <c r="G2888" s="4">
        <v>205854000609</v>
      </c>
      <c r="H2888" s="2" t="s">
        <v>2514</v>
      </c>
      <c r="I2888" s="2" t="s">
        <v>2515</v>
      </c>
      <c r="J2888" s="5" t="s">
        <v>535</v>
      </c>
      <c r="K2888" s="5">
        <v>1</v>
      </c>
      <c r="L2888" s="80">
        <v>20</v>
      </c>
      <c r="M2888" s="8">
        <f t="shared" ref="M2888:M2951" si="90">ROUND(L2888*0.19,0)</f>
        <v>4</v>
      </c>
      <c r="N2888" s="80">
        <v>50</v>
      </c>
      <c r="O2888" s="11">
        <f t="shared" ref="O2888:O2951" si="91">L2888+M2888+N2888</f>
        <v>74</v>
      </c>
    </row>
    <row r="2889" spans="1:15" x14ac:dyDescent="0.35">
      <c r="A2889" s="2" t="s">
        <v>390</v>
      </c>
      <c r="B2889" s="2" t="s">
        <v>520</v>
      </c>
      <c r="C2889" s="1">
        <v>5854</v>
      </c>
      <c r="D2889" s="1" t="s">
        <v>2485</v>
      </c>
      <c r="E2889" s="4">
        <v>205854000129</v>
      </c>
      <c r="F2889" s="2" t="s">
        <v>2494</v>
      </c>
      <c r="G2889" s="4">
        <v>205854000668</v>
      </c>
      <c r="H2889" s="2" t="s">
        <v>2516</v>
      </c>
      <c r="I2889" s="2" t="s">
        <v>1886</v>
      </c>
      <c r="J2889" s="5" t="s">
        <v>535</v>
      </c>
      <c r="K2889" s="5">
        <v>1</v>
      </c>
      <c r="L2889" s="80">
        <v>20</v>
      </c>
      <c r="M2889" s="8">
        <f t="shared" si="90"/>
        <v>4</v>
      </c>
      <c r="N2889" s="80">
        <v>50</v>
      </c>
      <c r="O2889" s="11">
        <f t="shared" si="91"/>
        <v>74</v>
      </c>
    </row>
    <row r="2890" spans="1:15" x14ac:dyDescent="0.35">
      <c r="A2890" s="2" t="s">
        <v>390</v>
      </c>
      <c r="B2890" s="2" t="s">
        <v>520</v>
      </c>
      <c r="C2890" s="1">
        <v>5854</v>
      </c>
      <c r="D2890" s="1" t="s">
        <v>2485</v>
      </c>
      <c r="E2890" s="4">
        <v>205854000129</v>
      </c>
      <c r="F2890" s="2" t="s">
        <v>2494</v>
      </c>
      <c r="G2890" s="4">
        <v>205854000684</v>
      </c>
      <c r="H2890" s="2" t="s">
        <v>2517</v>
      </c>
      <c r="I2890" s="2" t="s">
        <v>2461</v>
      </c>
      <c r="J2890" s="5" t="s">
        <v>535</v>
      </c>
      <c r="K2890" s="5">
        <v>1</v>
      </c>
      <c r="L2890" s="80">
        <v>20</v>
      </c>
      <c r="M2890" s="8">
        <f t="shared" si="90"/>
        <v>4</v>
      </c>
      <c r="N2890" s="80">
        <v>50</v>
      </c>
      <c r="O2890" s="11">
        <f t="shared" si="91"/>
        <v>74</v>
      </c>
    </row>
    <row r="2891" spans="1:15" x14ac:dyDescent="0.35">
      <c r="A2891" s="2" t="s">
        <v>390</v>
      </c>
      <c r="B2891" s="2" t="s">
        <v>520</v>
      </c>
      <c r="C2891" s="1">
        <v>5854</v>
      </c>
      <c r="D2891" s="1" t="s">
        <v>2485</v>
      </c>
      <c r="E2891" s="4">
        <v>205854000749</v>
      </c>
      <c r="F2891" s="2" t="s">
        <v>2518</v>
      </c>
      <c r="G2891" s="4">
        <v>205854000692</v>
      </c>
      <c r="H2891" s="2" t="s">
        <v>2519</v>
      </c>
      <c r="I2891" s="2" t="s">
        <v>2520</v>
      </c>
      <c r="J2891" s="5" t="s">
        <v>535</v>
      </c>
      <c r="K2891" s="5">
        <v>1</v>
      </c>
      <c r="L2891" s="80">
        <v>20</v>
      </c>
      <c r="M2891" s="8">
        <f t="shared" si="90"/>
        <v>4</v>
      </c>
      <c r="N2891" s="80">
        <v>50</v>
      </c>
      <c r="O2891" s="11">
        <f t="shared" si="91"/>
        <v>74</v>
      </c>
    </row>
    <row r="2892" spans="1:15" x14ac:dyDescent="0.35">
      <c r="A2892" s="2" t="s">
        <v>390</v>
      </c>
      <c r="B2892" s="2" t="s">
        <v>520</v>
      </c>
      <c r="C2892" s="1">
        <v>5854</v>
      </c>
      <c r="D2892" s="1" t="s">
        <v>2485</v>
      </c>
      <c r="E2892" s="4">
        <v>205854000129</v>
      </c>
      <c r="F2892" s="2" t="s">
        <v>2494</v>
      </c>
      <c r="G2892" s="4">
        <v>205854000706</v>
      </c>
      <c r="H2892" s="2" t="s">
        <v>2521</v>
      </c>
      <c r="I2892" s="2" t="s">
        <v>2522</v>
      </c>
      <c r="J2892" s="5" t="s">
        <v>535</v>
      </c>
      <c r="K2892" s="5">
        <v>1</v>
      </c>
      <c r="L2892" s="80">
        <v>20</v>
      </c>
      <c r="M2892" s="8">
        <f t="shared" si="90"/>
        <v>4</v>
      </c>
      <c r="N2892" s="80">
        <v>50</v>
      </c>
      <c r="O2892" s="11">
        <f t="shared" si="91"/>
        <v>74</v>
      </c>
    </row>
    <row r="2893" spans="1:15" x14ac:dyDescent="0.35">
      <c r="A2893" s="2" t="s">
        <v>390</v>
      </c>
      <c r="B2893" s="2" t="s">
        <v>520</v>
      </c>
      <c r="C2893" s="1">
        <v>5854</v>
      </c>
      <c r="D2893" s="1" t="s">
        <v>2485</v>
      </c>
      <c r="E2893" s="4">
        <v>205854000501</v>
      </c>
      <c r="F2893" s="2" t="s">
        <v>2486</v>
      </c>
      <c r="G2893" s="4">
        <v>205854000714</v>
      </c>
      <c r="H2893" s="2" t="s">
        <v>2523</v>
      </c>
      <c r="I2893" s="2" t="s">
        <v>2524</v>
      </c>
      <c r="J2893" s="5" t="s">
        <v>535</v>
      </c>
      <c r="K2893" s="5">
        <v>1</v>
      </c>
      <c r="L2893" s="80">
        <v>20</v>
      </c>
      <c r="M2893" s="8">
        <f t="shared" si="90"/>
        <v>4</v>
      </c>
      <c r="N2893" s="80">
        <v>50</v>
      </c>
      <c r="O2893" s="11">
        <f t="shared" si="91"/>
        <v>74</v>
      </c>
    </row>
    <row r="2894" spans="1:15" x14ac:dyDescent="0.35">
      <c r="A2894" s="2" t="s">
        <v>390</v>
      </c>
      <c r="B2894" s="2" t="s">
        <v>520</v>
      </c>
      <c r="C2894" s="1">
        <v>5854</v>
      </c>
      <c r="D2894" s="1" t="s">
        <v>2485</v>
      </c>
      <c r="E2894" s="4">
        <v>205854000501</v>
      </c>
      <c r="F2894" s="2" t="s">
        <v>2486</v>
      </c>
      <c r="G2894" s="4">
        <v>205854000722</v>
      </c>
      <c r="H2894" s="2" t="s">
        <v>1985</v>
      </c>
      <c r="I2894" s="2" t="s">
        <v>1986</v>
      </c>
      <c r="J2894" s="5" t="s">
        <v>535</v>
      </c>
      <c r="K2894" s="5">
        <v>1</v>
      </c>
      <c r="L2894" s="80">
        <v>20</v>
      </c>
      <c r="M2894" s="8">
        <f t="shared" si="90"/>
        <v>4</v>
      </c>
      <c r="N2894" s="80">
        <v>50</v>
      </c>
      <c r="O2894" s="11">
        <f t="shared" si="91"/>
        <v>74</v>
      </c>
    </row>
    <row r="2895" spans="1:15" x14ac:dyDescent="0.35">
      <c r="A2895" s="2" t="s">
        <v>390</v>
      </c>
      <c r="B2895" s="2" t="s">
        <v>520</v>
      </c>
      <c r="C2895" s="1">
        <v>5854</v>
      </c>
      <c r="D2895" s="1" t="s">
        <v>2485</v>
      </c>
      <c r="E2895" s="4">
        <v>205854000501</v>
      </c>
      <c r="F2895" s="2" t="s">
        <v>2486</v>
      </c>
      <c r="G2895" s="4">
        <v>205854000731</v>
      </c>
      <c r="H2895" s="2" t="s">
        <v>2525</v>
      </c>
      <c r="I2895" s="2" t="s">
        <v>2526</v>
      </c>
      <c r="J2895" s="5" t="s">
        <v>535</v>
      </c>
      <c r="K2895" s="5">
        <v>1</v>
      </c>
      <c r="L2895" s="80">
        <v>20</v>
      </c>
      <c r="M2895" s="8">
        <f t="shared" si="90"/>
        <v>4</v>
      </c>
      <c r="N2895" s="80">
        <v>50</v>
      </c>
      <c r="O2895" s="11">
        <f t="shared" si="91"/>
        <v>74</v>
      </c>
    </row>
    <row r="2896" spans="1:15" x14ac:dyDescent="0.35">
      <c r="A2896" s="2" t="s">
        <v>390</v>
      </c>
      <c r="B2896" s="2" t="s">
        <v>520</v>
      </c>
      <c r="C2896" s="1">
        <v>5854</v>
      </c>
      <c r="D2896" s="1" t="s">
        <v>2485</v>
      </c>
      <c r="E2896" s="4">
        <v>205854000749</v>
      </c>
      <c r="F2896" s="2" t="s">
        <v>2518</v>
      </c>
      <c r="G2896" s="4">
        <v>205854000749</v>
      </c>
      <c r="H2896" s="2" t="s">
        <v>2518</v>
      </c>
      <c r="I2896" s="2" t="s">
        <v>2527</v>
      </c>
      <c r="J2896" s="5" t="s">
        <v>535</v>
      </c>
      <c r="K2896" s="5">
        <v>1</v>
      </c>
      <c r="L2896" s="80">
        <v>20</v>
      </c>
      <c r="M2896" s="8">
        <f t="shared" si="90"/>
        <v>4</v>
      </c>
      <c r="N2896" s="80">
        <v>50</v>
      </c>
      <c r="O2896" s="11">
        <f t="shared" si="91"/>
        <v>74</v>
      </c>
    </row>
    <row r="2897" spans="1:15" x14ac:dyDescent="0.35">
      <c r="A2897" s="2" t="s">
        <v>390</v>
      </c>
      <c r="B2897" s="2" t="s">
        <v>520</v>
      </c>
      <c r="C2897" s="1">
        <v>5854</v>
      </c>
      <c r="D2897" s="1" t="s">
        <v>2485</v>
      </c>
      <c r="E2897" s="4">
        <v>205854000129</v>
      </c>
      <c r="F2897" s="2" t="s">
        <v>2494</v>
      </c>
      <c r="G2897" s="4">
        <v>205854000781</v>
      </c>
      <c r="H2897" s="2" t="s">
        <v>1199</v>
      </c>
      <c r="I2897" s="2" t="s">
        <v>1200</v>
      </c>
      <c r="J2897" s="5" t="s">
        <v>535</v>
      </c>
      <c r="K2897" s="5">
        <v>1</v>
      </c>
      <c r="L2897" s="80">
        <v>20</v>
      </c>
      <c r="M2897" s="8">
        <f t="shared" si="90"/>
        <v>4</v>
      </c>
      <c r="N2897" s="80">
        <v>50</v>
      </c>
      <c r="O2897" s="11">
        <f t="shared" si="91"/>
        <v>74</v>
      </c>
    </row>
    <row r="2898" spans="1:15" x14ac:dyDescent="0.35">
      <c r="A2898" s="2" t="s">
        <v>390</v>
      </c>
      <c r="B2898" s="2" t="s">
        <v>520</v>
      </c>
      <c r="C2898" s="1">
        <v>5854</v>
      </c>
      <c r="D2898" s="1" t="s">
        <v>2485</v>
      </c>
      <c r="E2898" s="4">
        <v>205854000129</v>
      </c>
      <c r="F2898" s="2" t="s">
        <v>2494</v>
      </c>
      <c r="G2898" s="4">
        <v>205854000943</v>
      </c>
      <c r="H2898" s="2" t="s">
        <v>2528</v>
      </c>
      <c r="I2898" s="2" t="s">
        <v>1367</v>
      </c>
      <c r="J2898" s="5" t="s">
        <v>535</v>
      </c>
      <c r="K2898" s="5">
        <v>1</v>
      </c>
      <c r="L2898" s="80">
        <v>20</v>
      </c>
      <c r="M2898" s="8">
        <f t="shared" si="90"/>
        <v>4</v>
      </c>
      <c r="N2898" s="80">
        <v>50</v>
      </c>
      <c r="O2898" s="11">
        <f t="shared" si="91"/>
        <v>74</v>
      </c>
    </row>
    <row r="2899" spans="1:15" x14ac:dyDescent="0.35">
      <c r="A2899" s="2" t="s">
        <v>390</v>
      </c>
      <c r="B2899" s="2" t="s">
        <v>520</v>
      </c>
      <c r="C2899" s="1">
        <v>5854</v>
      </c>
      <c r="D2899" s="1" t="s">
        <v>2485</v>
      </c>
      <c r="E2899" s="4">
        <v>205854000501</v>
      </c>
      <c r="F2899" s="2" t="s">
        <v>2486</v>
      </c>
      <c r="G2899" s="4">
        <v>205854000960</v>
      </c>
      <c r="H2899" s="2" t="s">
        <v>2529</v>
      </c>
      <c r="I2899" s="2" t="s">
        <v>2530</v>
      </c>
      <c r="J2899" s="5" t="s">
        <v>535</v>
      </c>
      <c r="K2899" s="5">
        <v>1</v>
      </c>
      <c r="L2899" s="80">
        <v>20</v>
      </c>
      <c r="M2899" s="8">
        <f t="shared" si="90"/>
        <v>4</v>
      </c>
      <c r="N2899" s="80">
        <v>50</v>
      </c>
      <c r="O2899" s="11">
        <f t="shared" si="91"/>
        <v>74</v>
      </c>
    </row>
    <row r="2900" spans="1:15" x14ac:dyDescent="0.35">
      <c r="A2900" s="2" t="s">
        <v>390</v>
      </c>
      <c r="B2900" s="2" t="s">
        <v>520</v>
      </c>
      <c r="C2900" s="1">
        <v>5854</v>
      </c>
      <c r="D2900" s="1" t="s">
        <v>2485</v>
      </c>
      <c r="E2900" s="4">
        <v>205854000501</v>
      </c>
      <c r="F2900" s="2" t="s">
        <v>2486</v>
      </c>
      <c r="G2900" s="4">
        <v>205854000978</v>
      </c>
      <c r="H2900" s="2" t="s">
        <v>2531</v>
      </c>
      <c r="I2900" s="2" t="s">
        <v>2532</v>
      </c>
      <c r="J2900" s="5" t="s">
        <v>535</v>
      </c>
      <c r="K2900" s="5">
        <v>1</v>
      </c>
      <c r="L2900" s="80">
        <v>20</v>
      </c>
      <c r="M2900" s="8">
        <f t="shared" si="90"/>
        <v>4</v>
      </c>
      <c r="N2900" s="80">
        <v>50</v>
      </c>
      <c r="O2900" s="11">
        <f t="shared" si="91"/>
        <v>74</v>
      </c>
    </row>
    <row r="2901" spans="1:15" x14ac:dyDescent="0.35">
      <c r="A2901" s="2" t="s">
        <v>390</v>
      </c>
      <c r="B2901" s="2" t="s">
        <v>520</v>
      </c>
      <c r="C2901" s="1">
        <v>5854</v>
      </c>
      <c r="D2901" s="1" t="s">
        <v>2485</v>
      </c>
      <c r="E2901" s="4">
        <v>205854000749</v>
      </c>
      <c r="F2901" s="2" t="s">
        <v>2518</v>
      </c>
      <c r="G2901" s="4">
        <v>205854800001</v>
      </c>
      <c r="H2901" s="2" t="s">
        <v>1919</v>
      </c>
      <c r="I2901" s="2" t="s">
        <v>2533</v>
      </c>
      <c r="J2901" s="5" t="s">
        <v>535</v>
      </c>
      <c r="K2901" s="5">
        <v>1</v>
      </c>
      <c r="L2901" s="80">
        <v>20</v>
      </c>
      <c r="M2901" s="8">
        <f t="shared" si="90"/>
        <v>4</v>
      </c>
      <c r="N2901" s="80">
        <v>50</v>
      </c>
      <c r="O2901" s="11">
        <f t="shared" si="91"/>
        <v>74</v>
      </c>
    </row>
    <row r="2902" spans="1:15" x14ac:dyDescent="0.35">
      <c r="A2902" s="2" t="s">
        <v>390</v>
      </c>
      <c r="B2902" s="2" t="s">
        <v>520</v>
      </c>
      <c r="C2902" s="1">
        <v>5854</v>
      </c>
      <c r="D2902" s="1" t="s">
        <v>2485</v>
      </c>
      <c r="E2902" s="4">
        <v>205854000749</v>
      </c>
      <c r="F2902" s="2" t="s">
        <v>2518</v>
      </c>
      <c r="G2902" s="4">
        <v>205854800010</v>
      </c>
      <c r="H2902" s="2" t="s">
        <v>2534</v>
      </c>
      <c r="I2902" s="2" t="s">
        <v>2535</v>
      </c>
      <c r="J2902" s="5" t="s">
        <v>535</v>
      </c>
      <c r="K2902" s="5">
        <v>1</v>
      </c>
      <c r="L2902" s="80">
        <v>20</v>
      </c>
      <c r="M2902" s="8">
        <f t="shared" si="90"/>
        <v>4</v>
      </c>
      <c r="N2902" s="80">
        <v>50</v>
      </c>
      <c r="O2902" s="11">
        <f t="shared" si="91"/>
        <v>74</v>
      </c>
    </row>
    <row r="2903" spans="1:15" x14ac:dyDescent="0.35">
      <c r="A2903" s="2" t="s">
        <v>390</v>
      </c>
      <c r="B2903" s="2" t="s">
        <v>520</v>
      </c>
      <c r="C2903" s="1">
        <v>5854</v>
      </c>
      <c r="D2903" s="1" t="s">
        <v>2485</v>
      </c>
      <c r="E2903" s="4">
        <v>205854000749</v>
      </c>
      <c r="F2903" s="2" t="s">
        <v>2518</v>
      </c>
      <c r="G2903" s="4">
        <v>205854800028</v>
      </c>
      <c r="H2903" s="2" t="s">
        <v>2536</v>
      </c>
      <c r="I2903" s="2" t="s">
        <v>2537</v>
      </c>
      <c r="J2903" s="5" t="s">
        <v>535</v>
      </c>
      <c r="K2903" s="5">
        <v>1</v>
      </c>
      <c r="L2903" s="80">
        <v>20</v>
      </c>
      <c r="M2903" s="8">
        <f t="shared" si="90"/>
        <v>4</v>
      </c>
      <c r="N2903" s="80">
        <v>50</v>
      </c>
      <c r="O2903" s="11">
        <f t="shared" si="91"/>
        <v>74</v>
      </c>
    </row>
    <row r="2904" spans="1:15" x14ac:dyDescent="0.35">
      <c r="A2904" s="2" t="s">
        <v>390</v>
      </c>
      <c r="B2904" s="2" t="s">
        <v>520</v>
      </c>
      <c r="C2904" s="1">
        <v>5854</v>
      </c>
      <c r="D2904" s="1" t="s">
        <v>2485</v>
      </c>
      <c r="E2904" s="4">
        <v>205854000749</v>
      </c>
      <c r="F2904" s="2" t="s">
        <v>2518</v>
      </c>
      <c r="G2904" s="4">
        <v>205854800036</v>
      </c>
      <c r="H2904" s="2" t="s">
        <v>2538</v>
      </c>
      <c r="I2904" s="2" t="s">
        <v>2539</v>
      </c>
      <c r="J2904" s="5" t="s">
        <v>535</v>
      </c>
      <c r="K2904" s="5">
        <v>1</v>
      </c>
      <c r="L2904" s="80">
        <v>20</v>
      </c>
      <c r="M2904" s="8">
        <f t="shared" si="90"/>
        <v>4</v>
      </c>
      <c r="N2904" s="80">
        <v>50</v>
      </c>
      <c r="O2904" s="11">
        <f t="shared" si="91"/>
        <v>74</v>
      </c>
    </row>
    <row r="2905" spans="1:15" x14ac:dyDescent="0.35">
      <c r="A2905" s="2" t="s">
        <v>390</v>
      </c>
      <c r="B2905" s="2" t="s">
        <v>520</v>
      </c>
      <c r="C2905" s="1">
        <v>5873</v>
      </c>
      <c r="D2905" s="1" t="s">
        <v>2540</v>
      </c>
      <c r="E2905" s="4">
        <v>105873000232</v>
      </c>
      <c r="F2905" s="2" t="s">
        <v>2541</v>
      </c>
      <c r="G2905" s="4">
        <v>205873000024</v>
      </c>
      <c r="H2905" s="2" t="s">
        <v>2542</v>
      </c>
      <c r="I2905" s="2" t="s">
        <v>2543</v>
      </c>
      <c r="J2905" s="5" t="s">
        <v>535</v>
      </c>
      <c r="K2905" s="5">
        <v>1</v>
      </c>
      <c r="L2905" s="80">
        <v>20</v>
      </c>
      <c r="M2905" s="8">
        <f t="shared" si="90"/>
        <v>4</v>
      </c>
      <c r="N2905" s="80">
        <v>50</v>
      </c>
      <c r="O2905" s="11">
        <f t="shared" si="91"/>
        <v>74</v>
      </c>
    </row>
    <row r="2906" spans="1:15" x14ac:dyDescent="0.35">
      <c r="A2906" s="2" t="s">
        <v>390</v>
      </c>
      <c r="B2906" s="2" t="s">
        <v>520</v>
      </c>
      <c r="C2906" s="1">
        <v>5873</v>
      </c>
      <c r="D2906" s="1" t="s">
        <v>2540</v>
      </c>
      <c r="E2906" s="4">
        <v>205873000067</v>
      </c>
      <c r="F2906" s="2" t="s">
        <v>2544</v>
      </c>
      <c r="G2906" s="4">
        <v>205873000059</v>
      </c>
      <c r="H2906" s="2" t="s">
        <v>2545</v>
      </c>
      <c r="I2906" s="2" t="s">
        <v>2546</v>
      </c>
      <c r="J2906" s="5" t="s">
        <v>535</v>
      </c>
      <c r="K2906" s="5">
        <v>1</v>
      </c>
      <c r="L2906" s="80">
        <v>20</v>
      </c>
      <c r="M2906" s="8">
        <f t="shared" si="90"/>
        <v>4</v>
      </c>
      <c r="N2906" s="80">
        <v>50</v>
      </c>
      <c r="O2906" s="11">
        <f t="shared" si="91"/>
        <v>74</v>
      </c>
    </row>
    <row r="2907" spans="1:15" x14ac:dyDescent="0.35">
      <c r="A2907" s="2" t="s">
        <v>390</v>
      </c>
      <c r="B2907" s="2" t="s">
        <v>520</v>
      </c>
      <c r="C2907" s="1">
        <v>5873</v>
      </c>
      <c r="D2907" s="1" t="s">
        <v>2540</v>
      </c>
      <c r="E2907" s="4">
        <v>205873000067</v>
      </c>
      <c r="F2907" s="2" t="s">
        <v>2544</v>
      </c>
      <c r="G2907" s="4">
        <v>205873000083</v>
      </c>
      <c r="H2907" s="2" t="s">
        <v>2547</v>
      </c>
      <c r="I2907" s="2" t="s">
        <v>2548</v>
      </c>
      <c r="J2907" s="5" t="s">
        <v>535</v>
      </c>
      <c r="K2907" s="5">
        <v>1</v>
      </c>
      <c r="L2907" s="80">
        <v>20</v>
      </c>
      <c r="M2907" s="8">
        <f t="shared" si="90"/>
        <v>4</v>
      </c>
      <c r="N2907" s="80">
        <v>50</v>
      </c>
      <c r="O2907" s="11">
        <f t="shared" si="91"/>
        <v>74</v>
      </c>
    </row>
    <row r="2908" spans="1:15" x14ac:dyDescent="0.35">
      <c r="A2908" s="2" t="s">
        <v>390</v>
      </c>
      <c r="B2908" s="2" t="s">
        <v>520</v>
      </c>
      <c r="C2908" s="1">
        <v>5873</v>
      </c>
      <c r="D2908" s="1" t="s">
        <v>2540</v>
      </c>
      <c r="E2908" s="4">
        <v>105873000232</v>
      </c>
      <c r="F2908" s="2" t="s">
        <v>2541</v>
      </c>
      <c r="G2908" s="4">
        <v>205873000105</v>
      </c>
      <c r="H2908" s="2" t="s">
        <v>2549</v>
      </c>
      <c r="I2908" s="2" t="s">
        <v>2550</v>
      </c>
      <c r="J2908" s="5" t="s">
        <v>535</v>
      </c>
      <c r="K2908" s="5">
        <v>1</v>
      </c>
      <c r="L2908" s="80">
        <v>20</v>
      </c>
      <c r="M2908" s="8">
        <f t="shared" si="90"/>
        <v>4</v>
      </c>
      <c r="N2908" s="80">
        <v>50</v>
      </c>
      <c r="O2908" s="11">
        <f t="shared" si="91"/>
        <v>74</v>
      </c>
    </row>
    <row r="2909" spans="1:15" x14ac:dyDescent="0.35">
      <c r="A2909" s="2" t="s">
        <v>390</v>
      </c>
      <c r="B2909" s="2" t="s">
        <v>520</v>
      </c>
      <c r="C2909" s="1">
        <v>5873</v>
      </c>
      <c r="D2909" s="1" t="s">
        <v>2540</v>
      </c>
      <c r="E2909" s="4">
        <v>105873000232</v>
      </c>
      <c r="F2909" s="2" t="s">
        <v>2541</v>
      </c>
      <c r="G2909" s="4">
        <v>205873000121</v>
      </c>
      <c r="H2909" s="2" t="s">
        <v>2551</v>
      </c>
      <c r="I2909" s="2" t="s">
        <v>2552</v>
      </c>
      <c r="J2909" s="5" t="s">
        <v>535</v>
      </c>
      <c r="K2909" s="5">
        <v>1</v>
      </c>
      <c r="L2909" s="80">
        <v>20</v>
      </c>
      <c r="M2909" s="8">
        <f t="shared" si="90"/>
        <v>4</v>
      </c>
      <c r="N2909" s="80">
        <v>50</v>
      </c>
      <c r="O2909" s="11">
        <f t="shared" si="91"/>
        <v>74</v>
      </c>
    </row>
    <row r="2910" spans="1:15" x14ac:dyDescent="0.35">
      <c r="A2910" s="2" t="s">
        <v>390</v>
      </c>
      <c r="B2910" s="2" t="s">
        <v>520</v>
      </c>
      <c r="C2910" s="1">
        <v>5873</v>
      </c>
      <c r="D2910" s="1" t="s">
        <v>2540</v>
      </c>
      <c r="E2910" s="4">
        <v>105873000232</v>
      </c>
      <c r="F2910" s="2" t="s">
        <v>2541</v>
      </c>
      <c r="G2910" s="4">
        <v>205873000199</v>
      </c>
      <c r="H2910" s="2" t="s">
        <v>2553</v>
      </c>
      <c r="I2910" s="2" t="s">
        <v>2554</v>
      </c>
      <c r="J2910" s="5" t="s">
        <v>535</v>
      </c>
      <c r="K2910" s="5">
        <v>1</v>
      </c>
      <c r="L2910" s="80">
        <v>20</v>
      </c>
      <c r="M2910" s="8">
        <f t="shared" si="90"/>
        <v>4</v>
      </c>
      <c r="N2910" s="80">
        <v>50</v>
      </c>
      <c r="O2910" s="11">
        <f t="shared" si="91"/>
        <v>74</v>
      </c>
    </row>
    <row r="2911" spans="1:15" x14ac:dyDescent="0.35">
      <c r="A2911" s="2" t="s">
        <v>390</v>
      </c>
      <c r="B2911" s="2" t="s">
        <v>520</v>
      </c>
      <c r="C2911" s="1">
        <v>5873</v>
      </c>
      <c r="D2911" s="1" t="s">
        <v>2540</v>
      </c>
      <c r="E2911" s="4">
        <v>205873000369</v>
      </c>
      <c r="F2911" s="2" t="s">
        <v>2555</v>
      </c>
      <c r="G2911" s="4">
        <v>205873000393</v>
      </c>
      <c r="H2911" s="2" t="s">
        <v>2556</v>
      </c>
      <c r="I2911" s="2" t="s">
        <v>2557</v>
      </c>
      <c r="J2911" s="5" t="s">
        <v>535</v>
      </c>
      <c r="K2911" s="5">
        <v>1</v>
      </c>
      <c r="L2911" s="80">
        <v>20</v>
      </c>
      <c r="M2911" s="8">
        <f t="shared" si="90"/>
        <v>4</v>
      </c>
      <c r="N2911" s="80">
        <v>50</v>
      </c>
      <c r="O2911" s="11">
        <f t="shared" si="91"/>
        <v>74</v>
      </c>
    </row>
    <row r="2912" spans="1:15" x14ac:dyDescent="0.35">
      <c r="A2912" s="2" t="s">
        <v>390</v>
      </c>
      <c r="B2912" s="2" t="s">
        <v>520</v>
      </c>
      <c r="C2912" s="1">
        <v>5873</v>
      </c>
      <c r="D2912" s="1" t="s">
        <v>2540</v>
      </c>
      <c r="E2912" s="4">
        <v>205873000369</v>
      </c>
      <c r="F2912" s="2" t="s">
        <v>2555</v>
      </c>
      <c r="G2912" s="4">
        <v>205873000440</v>
      </c>
      <c r="H2912" s="2" t="s">
        <v>2558</v>
      </c>
      <c r="I2912" s="2" t="s">
        <v>2559</v>
      </c>
      <c r="J2912" s="5" t="s">
        <v>535</v>
      </c>
      <c r="K2912" s="5">
        <v>1</v>
      </c>
      <c r="L2912" s="80">
        <v>20</v>
      </c>
      <c r="M2912" s="8">
        <f t="shared" si="90"/>
        <v>4</v>
      </c>
      <c r="N2912" s="80">
        <v>50</v>
      </c>
      <c r="O2912" s="11">
        <f t="shared" si="91"/>
        <v>74</v>
      </c>
    </row>
    <row r="2913" spans="1:15" x14ac:dyDescent="0.35">
      <c r="A2913" s="2" t="s">
        <v>390</v>
      </c>
      <c r="B2913" s="2" t="s">
        <v>520</v>
      </c>
      <c r="C2913" s="1">
        <v>5873</v>
      </c>
      <c r="D2913" s="1" t="s">
        <v>2540</v>
      </c>
      <c r="E2913" s="4">
        <v>405873000325</v>
      </c>
      <c r="F2913" s="2" t="s">
        <v>2560</v>
      </c>
      <c r="G2913" s="4">
        <v>205873000474</v>
      </c>
      <c r="H2913" s="2" t="s">
        <v>2561</v>
      </c>
      <c r="I2913" s="2" t="s">
        <v>2562</v>
      </c>
      <c r="J2913" s="5" t="s">
        <v>535</v>
      </c>
      <c r="K2913" s="5">
        <v>1</v>
      </c>
      <c r="L2913" s="80">
        <v>20</v>
      </c>
      <c r="M2913" s="8">
        <f t="shared" si="90"/>
        <v>4</v>
      </c>
      <c r="N2913" s="80">
        <v>50</v>
      </c>
      <c r="O2913" s="11">
        <f t="shared" si="91"/>
        <v>74</v>
      </c>
    </row>
    <row r="2914" spans="1:15" x14ac:dyDescent="0.35">
      <c r="A2914" s="2" t="s">
        <v>390</v>
      </c>
      <c r="B2914" s="2" t="s">
        <v>520</v>
      </c>
      <c r="C2914" s="1">
        <v>5873</v>
      </c>
      <c r="D2914" s="1" t="s">
        <v>2540</v>
      </c>
      <c r="E2914" s="4">
        <v>105873000232</v>
      </c>
      <c r="F2914" s="2" t="s">
        <v>2541</v>
      </c>
      <c r="G2914" s="4">
        <v>205873000547</v>
      </c>
      <c r="H2914" s="2" t="s">
        <v>2563</v>
      </c>
      <c r="I2914" s="2" t="s">
        <v>2564</v>
      </c>
      <c r="J2914" s="5" t="s">
        <v>535</v>
      </c>
      <c r="K2914" s="5">
        <v>1</v>
      </c>
      <c r="L2914" s="80">
        <v>20</v>
      </c>
      <c r="M2914" s="8">
        <f t="shared" si="90"/>
        <v>4</v>
      </c>
      <c r="N2914" s="80">
        <v>50</v>
      </c>
      <c r="O2914" s="11">
        <f t="shared" si="91"/>
        <v>74</v>
      </c>
    </row>
    <row r="2915" spans="1:15" x14ac:dyDescent="0.35">
      <c r="A2915" s="2" t="s">
        <v>390</v>
      </c>
      <c r="B2915" s="2" t="s">
        <v>520</v>
      </c>
      <c r="C2915" s="1">
        <v>5873</v>
      </c>
      <c r="D2915" s="1" t="s">
        <v>2540</v>
      </c>
      <c r="E2915" s="4">
        <v>205873000571</v>
      </c>
      <c r="F2915" s="2" t="s">
        <v>2565</v>
      </c>
      <c r="G2915" s="4">
        <v>205873000571</v>
      </c>
      <c r="H2915" s="2" t="s">
        <v>2565</v>
      </c>
      <c r="I2915" s="2" t="s">
        <v>2566</v>
      </c>
      <c r="J2915" s="5" t="s">
        <v>535</v>
      </c>
      <c r="K2915" s="5">
        <v>1</v>
      </c>
      <c r="L2915" s="80">
        <v>20</v>
      </c>
      <c r="M2915" s="8">
        <f t="shared" si="90"/>
        <v>4</v>
      </c>
      <c r="N2915" s="80">
        <v>50</v>
      </c>
      <c r="O2915" s="11">
        <f t="shared" si="91"/>
        <v>74</v>
      </c>
    </row>
    <row r="2916" spans="1:15" x14ac:dyDescent="0.35">
      <c r="A2916" s="2" t="s">
        <v>390</v>
      </c>
      <c r="B2916" s="2" t="s">
        <v>520</v>
      </c>
      <c r="C2916" s="1">
        <v>5895</v>
      </c>
      <c r="D2916" s="1" t="s">
        <v>2567</v>
      </c>
      <c r="E2916" s="4">
        <v>205895001733</v>
      </c>
      <c r="F2916" s="2" t="s">
        <v>2568</v>
      </c>
      <c r="G2916" s="4">
        <v>205895000311</v>
      </c>
      <c r="H2916" s="2" t="s">
        <v>2569</v>
      </c>
      <c r="I2916" s="2" t="s">
        <v>2570</v>
      </c>
      <c r="J2916" s="5" t="s">
        <v>535</v>
      </c>
      <c r="K2916" s="5">
        <v>1</v>
      </c>
      <c r="L2916" s="80">
        <v>20</v>
      </c>
      <c r="M2916" s="8">
        <f t="shared" si="90"/>
        <v>4</v>
      </c>
      <c r="N2916" s="80">
        <v>50</v>
      </c>
      <c r="O2916" s="11">
        <f t="shared" si="91"/>
        <v>74</v>
      </c>
    </row>
    <row r="2917" spans="1:15" x14ac:dyDescent="0.35">
      <c r="A2917" s="2" t="s">
        <v>390</v>
      </c>
      <c r="B2917" s="2" t="s">
        <v>520</v>
      </c>
      <c r="C2917" s="1">
        <v>5895</v>
      </c>
      <c r="D2917" s="1" t="s">
        <v>2567</v>
      </c>
      <c r="E2917" s="4">
        <v>205895000354</v>
      </c>
      <c r="F2917" s="2" t="s">
        <v>2571</v>
      </c>
      <c r="G2917" s="4">
        <v>205895000346</v>
      </c>
      <c r="H2917" s="2" t="s">
        <v>2572</v>
      </c>
      <c r="I2917" s="2" t="s">
        <v>2573</v>
      </c>
      <c r="J2917" s="5" t="s">
        <v>535</v>
      </c>
      <c r="K2917" s="5">
        <v>1</v>
      </c>
      <c r="L2917" s="80">
        <v>20</v>
      </c>
      <c r="M2917" s="8">
        <f t="shared" si="90"/>
        <v>4</v>
      </c>
      <c r="N2917" s="80">
        <v>50</v>
      </c>
      <c r="O2917" s="11">
        <f t="shared" si="91"/>
        <v>74</v>
      </c>
    </row>
    <row r="2918" spans="1:15" x14ac:dyDescent="0.35">
      <c r="A2918" s="2" t="s">
        <v>390</v>
      </c>
      <c r="B2918" s="2" t="s">
        <v>520</v>
      </c>
      <c r="C2918" s="1">
        <v>5895</v>
      </c>
      <c r="D2918" s="1" t="s">
        <v>2567</v>
      </c>
      <c r="E2918" s="4">
        <v>205895000354</v>
      </c>
      <c r="F2918" s="2" t="s">
        <v>2571</v>
      </c>
      <c r="G2918" s="4">
        <v>205895000354</v>
      </c>
      <c r="H2918" s="2" t="s">
        <v>2571</v>
      </c>
      <c r="I2918" s="2" t="s">
        <v>2574</v>
      </c>
      <c r="J2918" s="5" t="s">
        <v>535</v>
      </c>
      <c r="K2918" s="5">
        <v>1</v>
      </c>
      <c r="L2918" s="80">
        <v>20</v>
      </c>
      <c r="M2918" s="8">
        <f t="shared" si="90"/>
        <v>4</v>
      </c>
      <c r="N2918" s="80">
        <v>50</v>
      </c>
      <c r="O2918" s="11">
        <f t="shared" si="91"/>
        <v>74</v>
      </c>
    </row>
    <row r="2919" spans="1:15" x14ac:dyDescent="0.35">
      <c r="A2919" s="2" t="s">
        <v>390</v>
      </c>
      <c r="B2919" s="2" t="s">
        <v>520</v>
      </c>
      <c r="C2919" s="1">
        <v>5895</v>
      </c>
      <c r="D2919" s="1" t="s">
        <v>2567</v>
      </c>
      <c r="E2919" s="4">
        <v>205895000354</v>
      </c>
      <c r="F2919" s="2" t="s">
        <v>2571</v>
      </c>
      <c r="G2919" s="4">
        <v>205895000681</v>
      </c>
      <c r="H2919" s="2" t="s">
        <v>2575</v>
      </c>
      <c r="I2919" s="2" t="s">
        <v>2576</v>
      </c>
      <c r="J2919" s="5" t="s">
        <v>535</v>
      </c>
      <c r="K2919" s="5">
        <v>1</v>
      </c>
      <c r="L2919" s="80">
        <v>20</v>
      </c>
      <c r="M2919" s="8">
        <f t="shared" si="90"/>
        <v>4</v>
      </c>
      <c r="N2919" s="80">
        <v>50</v>
      </c>
      <c r="O2919" s="11">
        <f t="shared" si="91"/>
        <v>74</v>
      </c>
    </row>
    <row r="2920" spans="1:15" x14ac:dyDescent="0.35">
      <c r="A2920" s="2" t="s">
        <v>390</v>
      </c>
      <c r="B2920" s="2" t="s">
        <v>520</v>
      </c>
      <c r="C2920" s="1">
        <v>5895</v>
      </c>
      <c r="D2920" s="1" t="s">
        <v>2567</v>
      </c>
      <c r="E2920" s="4">
        <v>205895001474</v>
      </c>
      <c r="F2920" s="2" t="s">
        <v>2577</v>
      </c>
      <c r="G2920" s="4">
        <v>205895000702</v>
      </c>
      <c r="H2920" s="2" t="s">
        <v>2578</v>
      </c>
      <c r="I2920" s="2" t="s">
        <v>2579</v>
      </c>
      <c r="J2920" s="5" t="s">
        <v>535</v>
      </c>
      <c r="K2920" s="5">
        <v>1</v>
      </c>
      <c r="L2920" s="80">
        <v>20</v>
      </c>
      <c r="M2920" s="8">
        <f t="shared" si="90"/>
        <v>4</v>
      </c>
      <c r="N2920" s="80">
        <v>50</v>
      </c>
      <c r="O2920" s="11">
        <f t="shared" si="91"/>
        <v>74</v>
      </c>
    </row>
    <row r="2921" spans="1:15" x14ac:dyDescent="0.35">
      <c r="A2921" s="2" t="s">
        <v>390</v>
      </c>
      <c r="B2921" s="2" t="s">
        <v>520</v>
      </c>
      <c r="C2921" s="1">
        <v>5895</v>
      </c>
      <c r="D2921" s="1" t="s">
        <v>2567</v>
      </c>
      <c r="E2921" s="4">
        <v>205895001075</v>
      </c>
      <c r="F2921" s="2" t="s">
        <v>2580</v>
      </c>
      <c r="G2921" s="4">
        <v>205895000851</v>
      </c>
      <c r="H2921" s="2" t="s">
        <v>2581</v>
      </c>
      <c r="I2921" s="2" t="s">
        <v>2582</v>
      </c>
      <c r="J2921" s="5" t="s">
        <v>535</v>
      </c>
      <c r="K2921" s="5">
        <v>1</v>
      </c>
      <c r="L2921" s="80">
        <v>20</v>
      </c>
      <c r="M2921" s="8">
        <f t="shared" si="90"/>
        <v>4</v>
      </c>
      <c r="N2921" s="80">
        <v>50</v>
      </c>
      <c r="O2921" s="11">
        <f t="shared" si="91"/>
        <v>74</v>
      </c>
    </row>
    <row r="2922" spans="1:15" x14ac:dyDescent="0.35">
      <c r="A2922" s="2" t="s">
        <v>390</v>
      </c>
      <c r="B2922" s="2" t="s">
        <v>520</v>
      </c>
      <c r="C2922" s="1">
        <v>5895</v>
      </c>
      <c r="D2922" s="1" t="s">
        <v>2567</v>
      </c>
      <c r="E2922" s="4">
        <v>205895000206</v>
      </c>
      <c r="F2922" s="2" t="s">
        <v>2583</v>
      </c>
      <c r="G2922" s="4">
        <v>205895000966</v>
      </c>
      <c r="H2922" s="2" t="s">
        <v>2584</v>
      </c>
      <c r="I2922" s="2" t="s">
        <v>2585</v>
      </c>
      <c r="J2922" s="5" t="s">
        <v>535</v>
      </c>
      <c r="K2922" s="5">
        <v>1</v>
      </c>
      <c r="L2922" s="80">
        <v>20</v>
      </c>
      <c r="M2922" s="8">
        <f t="shared" si="90"/>
        <v>4</v>
      </c>
      <c r="N2922" s="80">
        <v>50</v>
      </c>
      <c r="O2922" s="11">
        <f t="shared" si="91"/>
        <v>74</v>
      </c>
    </row>
    <row r="2923" spans="1:15" x14ac:dyDescent="0.35">
      <c r="A2923" s="2" t="s">
        <v>390</v>
      </c>
      <c r="B2923" s="2" t="s">
        <v>520</v>
      </c>
      <c r="C2923" s="1">
        <v>5895</v>
      </c>
      <c r="D2923" s="1" t="s">
        <v>2567</v>
      </c>
      <c r="E2923" s="4">
        <v>205895001075</v>
      </c>
      <c r="F2923" s="2" t="s">
        <v>2580</v>
      </c>
      <c r="G2923" s="4">
        <v>205895000991</v>
      </c>
      <c r="H2923" s="2" t="s">
        <v>2586</v>
      </c>
      <c r="I2923" s="2" t="s">
        <v>2587</v>
      </c>
      <c r="J2923" s="5" t="s">
        <v>535</v>
      </c>
      <c r="K2923" s="5">
        <v>1</v>
      </c>
      <c r="L2923" s="80">
        <v>20</v>
      </c>
      <c r="M2923" s="8">
        <f t="shared" si="90"/>
        <v>4</v>
      </c>
      <c r="N2923" s="80">
        <v>50</v>
      </c>
      <c r="O2923" s="11">
        <f t="shared" si="91"/>
        <v>74</v>
      </c>
    </row>
    <row r="2924" spans="1:15" x14ac:dyDescent="0.35">
      <c r="A2924" s="2" t="s">
        <v>390</v>
      </c>
      <c r="B2924" s="2" t="s">
        <v>520</v>
      </c>
      <c r="C2924" s="1">
        <v>5895</v>
      </c>
      <c r="D2924" s="1" t="s">
        <v>2567</v>
      </c>
      <c r="E2924" s="4">
        <v>205895001075</v>
      </c>
      <c r="F2924" s="2" t="s">
        <v>2580</v>
      </c>
      <c r="G2924" s="4">
        <v>205895001091</v>
      </c>
      <c r="H2924" s="2" t="s">
        <v>2588</v>
      </c>
      <c r="I2924" s="2" t="s">
        <v>2589</v>
      </c>
      <c r="J2924" s="5" t="s">
        <v>535</v>
      </c>
      <c r="K2924" s="5">
        <v>1</v>
      </c>
      <c r="L2924" s="80">
        <v>20</v>
      </c>
      <c r="M2924" s="8">
        <f t="shared" si="90"/>
        <v>4</v>
      </c>
      <c r="N2924" s="80">
        <v>50</v>
      </c>
      <c r="O2924" s="11">
        <f t="shared" si="91"/>
        <v>74</v>
      </c>
    </row>
    <row r="2925" spans="1:15" x14ac:dyDescent="0.35">
      <c r="A2925" s="2" t="s">
        <v>390</v>
      </c>
      <c r="B2925" s="2" t="s">
        <v>520</v>
      </c>
      <c r="C2925" s="1">
        <v>5895</v>
      </c>
      <c r="D2925" s="1" t="s">
        <v>2567</v>
      </c>
      <c r="E2925" s="4">
        <v>205895001733</v>
      </c>
      <c r="F2925" s="2" t="s">
        <v>2568</v>
      </c>
      <c r="G2925" s="4">
        <v>205895001105</v>
      </c>
      <c r="H2925" s="2" t="s">
        <v>2590</v>
      </c>
      <c r="I2925" s="2" t="s">
        <v>2591</v>
      </c>
      <c r="J2925" s="5" t="s">
        <v>535</v>
      </c>
      <c r="K2925" s="5">
        <v>1</v>
      </c>
      <c r="L2925" s="80">
        <v>20</v>
      </c>
      <c r="M2925" s="8">
        <f t="shared" si="90"/>
        <v>4</v>
      </c>
      <c r="N2925" s="80">
        <v>50</v>
      </c>
      <c r="O2925" s="11">
        <f t="shared" si="91"/>
        <v>74</v>
      </c>
    </row>
    <row r="2926" spans="1:15" x14ac:dyDescent="0.35">
      <c r="A2926" s="2" t="s">
        <v>390</v>
      </c>
      <c r="B2926" s="2" t="s">
        <v>520</v>
      </c>
      <c r="C2926" s="1">
        <v>5895</v>
      </c>
      <c r="D2926" s="1" t="s">
        <v>2567</v>
      </c>
      <c r="E2926" s="4">
        <v>205895000320</v>
      </c>
      <c r="F2926" s="2" t="s">
        <v>2592</v>
      </c>
      <c r="G2926" s="4">
        <v>205895001148</v>
      </c>
      <c r="H2926" s="2" t="s">
        <v>2593</v>
      </c>
      <c r="I2926" s="2" t="s">
        <v>2594</v>
      </c>
      <c r="J2926" s="5" t="s">
        <v>535</v>
      </c>
      <c r="K2926" s="5">
        <v>1</v>
      </c>
      <c r="L2926" s="80">
        <v>20</v>
      </c>
      <c r="M2926" s="8">
        <f t="shared" si="90"/>
        <v>4</v>
      </c>
      <c r="N2926" s="80">
        <v>50</v>
      </c>
      <c r="O2926" s="11">
        <f t="shared" si="91"/>
        <v>74</v>
      </c>
    </row>
    <row r="2927" spans="1:15" x14ac:dyDescent="0.35">
      <c r="A2927" s="2" t="s">
        <v>390</v>
      </c>
      <c r="B2927" s="2" t="s">
        <v>520</v>
      </c>
      <c r="C2927" s="1">
        <v>5895</v>
      </c>
      <c r="D2927" s="1" t="s">
        <v>2567</v>
      </c>
      <c r="E2927" s="4">
        <v>205895001075</v>
      </c>
      <c r="F2927" s="2" t="s">
        <v>2580</v>
      </c>
      <c r="G2927" s="4">
        <v>205895001261</v>
      </c>
      <c r="H2927" s="2" t="s">
        <v>2595</v>
      </c>
      <c r="I2927" s="2" t="s">
        <v>2596</v>
      </c>
      <c r="J2927" s="5" t="s">
        <v>535</v>
      </c>
      <c r="K2927" s="5">
        <v>1</v>
      </c>
      <c r="L2927" s="80">
        <v>20</v>
      </c>
      <c r="M2927" s="8">
        <f t="shared" si="90"/>
        <v>4</v>
      </c>
      <c r="N2927" s="80">
        <v>50</v>
      </c>
      <c r="O2927" s="11">
        <f t="shared" si="91"/>
        <v>74</v>
      </c>
    </row>
    <row r="2928" spans="1:15" x14ac:dyDescent="0.35">
      <c r="A2928" s="2" t="s">
        <v>390</v>
      </c>
      <c r="B2928" s="2" t="s">
        <v>520</v>
      </c>
      <c r="C2928" s="1">
        <v>5895</v>
      </c>
      <c r="D2928" s="1" t="s">
        <v>2567</v>
      </c>
      <c r="E2928" s="4">
        <v>205895001474</v>
      </c>
      <c r="F2928" s="2" t="s">
        <v>2577</v>
      </c>
      <c r="G2928" s="4">
        <v>205895001407</v>
      </c>
      <c r="H2928" s="2" t="s">
        <v>2597</v>
      </c>
      <c r="I2928" s="2" t="s">
        <v>2598</v>
      </c>
      <c r="J2928" s="5" t="s">
        <v>535</v>
      </c>
      <c r="K2928" s="5">
        <v>1</v>
      </c>
      <c r="L2928" s="80">
        <v>20</v>
      </c>
      <c r="M2928" s="8">
        <f t="shared" si="90"/>
        <v>4</v>
      </c>
      <c r="N2928" s="80">
        <v>50</v>
      </c>
      <c r="O2928" s="11">
        <f t="shared" si="91"/>
        <v>74</v>
      </c>
    </row>
    <row r="2929" spans="1:15" x14ac:dyDescent="0.35">
      <c r="A2929" s="2" t="s">
        <v>390</v>
      </c>
      <c r="B2929" s="2" t="s">
        <v>520</v>
      </c>
      <c r="C2929" s="1">
        <v>5895</v>
      </c>
      <c r="D2929" s="1" t="s">
        <v>2567</v>
      </c>
      <c r="E2929" s="4">
        <v>205895001075</v>
      </c>
      <c r="F2929" s="2" t="s">
        <v>2580</v>
      </c>
      <c r="G2929" s="4">
        <v>205895001466</v>
      </c>
      <c r="H2929" s="2" t="s">
        <v>2599</v>
      </c>
      <c r="I2929" s="2" t="s">
        <v>2600</v>
      </c>
      <c r="J2929" s="5" t="s">
        <v>535</v>
      </c>
      <c r="K2929" s="5">
        <v>1</v>
      </c>
      <c r="L2929" s="80">
        <v>20</v>
      </c>
      <c r="M2929" s="8">
        <f t="shared" si="90"/>
        <v>4</v>
      </c>
      <c r="N2929" s="80">
        <v>50</v>
      </c>
      <c r="O2929" s="11">
        <f t="shared" si="91"/>
        <v>74</v>
      </c>
    </row>
    <row r="2930" spans="1:15" x14ac:dyDescent="0.35">
      <c r="A2930" s="2" t="s">
        <v>390</v>
      </c>
      <c r="B2930" s="2" t="s">
        <v>520</v>
      </c>
      <c r="C2930" s="1">
        <v>5895</v>
      </c>
      <c r="D2930" s="1" t="s">
        <v>2567</v>
      </c>
      <c r="E2930" s="4">
        <v>205895001474</v>
      </c>
      <c r="F2930" s="2" t="s">
        <v>2577</v>
      </c>
      <c r="G2930" s="4">
        <v>205895001474</v>
      </c>
      <c r="H2930" s="2" t="s">
        <v>2577</v>
      </c>
      <c r="I2930" s="2" t="s">
        <v>2601</v>
      </c>
      <c r="J2930" s="5" t="s">
        <v>535</v>
      </c>
      <c r="K2930" s="5">
        <v>1</v>
      </c>
      <c r="L2930" s="80">
        <v>20</v>
      </c>
      <c r="M2930" s="8">
        <f t="shared" si="90"/>
        <v>4</v>
      </c>
      <c r="N2930" s="80">
        <v>50</v>
      </c>
      <c r="O2930" s="11">
        <f t="shared" si="91"/>
        <v>74</v>
      </c>
    </row>
    <row r="2931" spans="1:15" x14ac:dyDescent="0.35">
      <c r="A2931" s="2" t="s">
        <v>390</v>
      </c>
      <c r="B2931" s="2" t="s">
        <v>520</v>
      </c>
      <c r="C2931" s="1">
        <v>5895</v>
      </c>
      <c r="D2931" s="1" t="s">
        <v>2567</v>
      </c>
      <c r="E2931" s="4">
        <v>205895001733</v>
      </c>
      <c r="F2931" s="2" t="s">
        <v>2568</v>
      </c>
      <c r="G2931" s="4">
        <v>205895001482</v>
      </c>
      <c r="H2931" s="2" t="s">
        <v>2602</v>
      </c>
      <c r="I2931" s="2" t="s">
        <v>2603</v>
      </c>
      <c r="J2931" s="5" t="s">
        <v>535</v>
      </c>
      <c r="K2931" s="5">
        <v>1</v>
      </c>
      <c r="L2931" s="80">
        <v>20</v>
      </c>
      <c r="M2931" s="8">
        <f t="shared" si="90"/>
        <v>4</v>
      </c>
      <c r="N2931" s="80">
        <v>50</v>
      </c>
      <c r="O2931" s="11">
        <f t="shared" si="91"/>
        <v>74</v>
      </c>
    </row>
    <row r="2932" spans="1:15" x14ac:dyDescent="0.35">
      <c r="A2932" s="2" t="s">
        <v>390</v>
      </c>
      <c r="B2932" s="2" t="s">
        <v>520</v>
      </c>
      <c r="C2932" s="1">
        <v>5895</v>
      </c>
      <c r="D2932" s="1" t="s">
        <v>2567</v>
      </c>
      <c r="E2932" s="4">
        <v>205895000354</v>
      </c>
      <c r="F2932" s="2" t="s">
        <v>2571</v>
      </c>
      <c r="G2932" s="4">
        <v>205895001598</v>
      </c>
      <c r="H2932" s="2" t="s">
        <v>2604</v>
      </c>
      <c r="I2932" s="2" t="s">
        <v>2605</v>
      </c>
      <c r="J2932" s="5" t="s">
        <v>535</v>
      </c>
      <c r="K2932" s="5">
        <v>1</v>
      </c>
      <c r="L2932" s="80">
        <v>20</v>
      </c>
      <c r="M2932" s="8">
        <f t="shared" si="90"/>
        <v>4</v>
      </c>
      <c r="N2932" s="80">
        <v>50</v>
      </c>
      <c r="O2932" s="11">
        <f t="shared" si="91"/>
        <v>74</v>
      </c>
    </row>
    <row r="2933" spans="1:15" x14ac:dyDescent="0.35">
      <c r="A2933" s="2" t="s">
        <v>390</v>
      </c>
      <c r="B2933" s="2" t="s">
        <v>520</v>
      </c>
      <c r="C2933" s="1">
        <v>5895</v>
      </c>
      <c r="D2933" s="1" t="s">
        <v>2567</v>
      </c>
      <c r="E2933" s="4">
        <v>205895000320</v>
      </c>
      <c r="F2933" s="2" t="s">
        <v>2592</v>
      </c>
      <c r="G2933" s="4">
        <v>205895001601</v>
      </c>
      <c r="H2933" s="2" t="s">
        <v>2606</v>
      </c>
      <c r="I2933" s="2" t="s">
        <v>2607</v>
      </c>
      <c r="J2933" s="5" t="s">
        <v>535</v>
      </c>
      <c r="K2933" s="5">
        <v>1</v>
      </c>
      <c r="L2933" s="80">
        <v>20</v>
      </c>
      <c r="M2933" s="8">
        <f t="shared" si="90"/>
        <v>4</v>
      </c>
      <c r="N2933" s="80">
        <v>50</v>
      </c>
      <c r="O2933" s="11">
        <f t="shared" si="91"/>
        <v>74</v>
      </c>
    </row>
    <row r="2934" spans="1:15" x14ac:dyDescent="0.35">
      <c r="A2934" s="2" t="s">
        <v>390</v>
      </c>
      <c r="B2934" s="2" t="s">
        <v>520</v>
      </c>
      <c r="C2934" s="1">
        <v>5895</v>
      </c>
      <c r="D2934" s="1" t="s">
        <v>2567</v>
      </c>
      <c r="E2934" s="4">
        <v>205895000206</v>
      </c>
      <c r="F2934" s="2" t="s">
        <v>2583</v>
      </c>
      <c r="G2934" s="4">
        <v>205895001644</v>
      </c>
      <c r="H2934" s="2" t="s">
        <v>2608</v>
      </c>
      <c r="I2934" s="2" t="s">
        <v>2609</v>
      </c>
      <c r="J2934" s="5" t="s">
        <v>535</v>
      </c>
      <c r="K2934" s="5">
        <v>1</v>
      </c>
      <c r="L2934" s="80">
        <v>20</v>
      </c>
      <c r="M2934" s="8">
        <f t="shared" si="90"/>
        <v>4</v>
      </c>
      <c r="N2934" s="80">
        <v>50</v>
      </c>
      <c r="O2934" s="11">
        <f t="shared" si="91"/>
        <v>74</v>
      </c>
    </row>
    <row r="2935" spans="1:15" x14ac:dyDescent="0.35">
      <c r="A2935" s="2" t="s">
        <v>390</v>
      </c>
      <c r="B2935" s="2" t="s">
        <v>520</v>
      </c>
      <c r="C2935" s="1">
        <v>5895</v>
      </c>
      <c r="D2935" s="1" t="s">
        <v>2567</v>
      </c>
      <c r="E2935" s="4">
        <v>205895001474</v>
      </c>
      <c r="F2935" s="2" t="s">
        <v>2577</v>
      </c>
      <c r="G2935" s="4">
        <v>205895001652</v>
      </c>
      <c r="H2935" s="2" t="s">
        <v>1579</v>
      </c>
      <c r="I2935" s="2" t="s">
        <v>2610</v>
      </c>
      <c r="J2935" s="5" t="s">
        <v>535</v>
      </c>
      <c r="K2935" s="5">
        <v>1</v>
      </c>
      <c r="L2935" s="80">
        <v>20</v>
      </c>
      <c r="M2935" s="8">
        <f t="shared" si="90"/>
        <v>4</v>
      </c>
      <c r="N2935" s="80">
        <v>50</v>
      </c>
      <c r="O2935" s="11">
        <f t="shared" si="91"/>
        <v>74</v>
      </c>
    </row>
    <row r="2936" spans="1:15" x14ac:dyDescent="0.35">
      <c r="A2936" s="2" t="s">
        <v>390</v>
      </c>
      <c r="B2936" s="2" t="s">
        <v>520</v>
      </c>
      <c r="C2936" s="1">
        <v>5895</v>
      </c>
      <c r="D2936" s="1" t="s">
        <v>2567</v>
      </c>
      <c r="E2936" s="4">
        <v>205895000206</v>
      </c>
      <c r="F2936" s="2" t="s">
        <v>2583</v>
      </c>
      <c r="G2936" s="4">
        <v>205895001725</v>
      </c>
      <c r="H2936" s="2" t="s">
        <v>2611</v>
      </c>
      <c r="I2936" s="2" t="s">
        <v>2612</v>
      </c>
      <c r="J2936" s="5" t="s">
        <v>535</v>
      </c>
      <c r="K2936" s="5">
        <v>1</v>
      </c>
      <c r="L2936" s="80">
        <v>20</v>
      </c>
      <c r="M2936" s="8">
        <f t="shared" si="90"/>
        <v>4</v>
      </c>
      <c r="N2936" s="80">
        <v>50</v>
      </c>
      <c r="O2936" s="11">
        <f t="shared" si="91"/>
        <v>74</v>
      </c>
    </row>
    <row r="2937" spans="1:15" x14ac:dyDescent="0.35">
      <c r="A2937" s="2" t="s">
        <v>390</v>
      </c>
      <c r="B2937" s="2" t="s">
        <v>520</v>
      </c>
      <c r="C2937" s="1">
        <v>5895</v>
      </c>
      <c r="D2937" s="1" t="s">
        <v>2567</v>
      </c>
      <c r="E2937" s="4">
        <v>205895001733</v>
      </c>
      <c r="F2937" s="2" t="s">
        <v>2568</v>
      </c>
      <c r="G2937" s="4">
        <v>205895001733</v>
      </c>
      <c r="H2937" s="2" t="s">
        <v>2568</v>
      </c>
      <c r="I2937" s="2" t="s">
        <v>2613</v>
      </c>
      <c r="J2937" s="5" t="s">
        <v>535</v>
      </c>
      <c r="K2937" s="5">
        <v>1</v>
      </c>
      <c r="L2937" s="80">
        <v>20</v>
      </c>
      <c r="M2937" s="8">
        <f t="shared" si="90"/>
        <v>4</v>
      </c>
      <c r="N2937" s="80">
        <v>50</v>
      </c>
      <c r="O2937" s="11">
        <f t="shared" si="91"/>
        <v>74</v>
      </c>
    </row>
    <row r="2938" spans="1:15" x14ac:dyDescent="0.35">
      <c r="A2938" s="2" t="s">
        <v>390</v>
      </c>
      <c r="B2938" s="2" t="s">
        <v>520</v>
      </c>
      <c r="C2938" s="1">
        <v>5895</v>
      </c>
      <c r="D2938" s="1" t="s">
        <v>2567</v>
      </c>
      <c r="E2938" s="4">
        <v>205895001733</v>
      </c>
      <c r="F2938" s="2" t="s">
        <v>2568</v>
      </c>
      <c r="G2938" s="4">
        <v>205895001750</v>
      </c>
      <c r="H2938" s="2" t="s">
        <v>2614</v>
      </c>
      <c r="I2938" s="2" t="s">
        <v>1857</v>
      </c>
      <c r="J2938" s="5" t="s">
        <v>535</v>
      </c>
      <c r="K2938" s="5">
        <v>1</v>
      </c>
      <c r="L2938" s="80">
        <v>20</v>
      </c>
      <c r="M2938" s="8">
        <f t="shared" si="90"/>
        <v>4</v>
      </c>
      <c r="N2938" s="80">
        <v>50</v>
      </c>
      <c r="O2938" s="11">
        <f t="shared" si="91"/>
        <v>74</v>
      </c>
    </row>
    <row r="2939" spans="1:15" x14ac:dyDescent="0.35">
      <c r="A2939" s="2" t="s">
        <v>390</v>
      </c>
      <c r="B2939" s="2" t="s">
        <v>520</v>
      </c>
      <c r="C2939" s="1">
        <v>5895</v>
      </c>
      <c r="D2939" s="1" t="s">
        <v>2567</v>
      </c>
      <c r="E2939" s="4">
        <v>205895001474</v>
      </c>
      <c r="F2939" s="2" t="s">
        <v>2577</v>
      </c>
      <c r="G2939" s="4">
        <v>205895001784</v>
      </c>
      <c r="H2939" s="2" t="s">
        <v>2615</v>
      </c>
      <c r="I2939" s="2" t="s">
        <v>1087</v>
      </c>
      <c r="J2939" s="5" t="s">
        <v>535</v>
      </c>
      <c r="K2939" s="5">
        <v>1</v>
      </c>
      <c r="L2939" s="80">
        <v>20</v>
      </c>
      <c r="M2939" s="8">
        <f t="shared" si="90"/>
        <v>4</v>
      </c>
      <c r="N2939" s="80">
        <v>50</v>
      </c>
      <c r="O2939" s="11">
        <f t="shared" si="91"/>
        <v>74</v>
      </c>
    </row>
    <row r="2940" spans="1:15" x14ac:dyDescent="0.35">
      <c r="A2940" s="2" t="s">
        <v>390</v>
      </c>
      <c r="B2940" s="2" t="s">
        <v>520</v>
      </c>
      <c r="C2940" s="1">
        <v>5895</v>
      </c>
      <c r="D2940" s="1" t="s">
        <v>2567</v>
      </c>
      <c r="E2940" s="4">
        <v>205895000320</v>
      </c>
      <c r="F2940" s="2" t="s">
        <v>2592</v>
      </c>
      <c r="G2940" s="4">
        <v>205895001849</v>
      </c>
      <c r="H2940" s="2" t="s">
        <v>2616</v>
      </c>
      <c r="I2940" s="2" t="s">
        <v>2617</v>
      </c>
      <c r="J2940" s="5" t="s">
        <v>535</v>
      </c>
      <c r="K2940" s="5">
        <v>1</v>
      </c>
      <c r="L2940" s="80">
        <v>20</v>
      </c>
      <c r="M2940" s="8">
        <f t="shared" si="90"/>
        <v>4</v>
      </c>
      <c r="N2940" s="80">
        <v>50</v>
      </c>
      <c r="O2940" s="11">
        <f t="shared" si="91"/>
        <v>74</v>
      </c>
    </row>
    <row r="2941" spans="1:15" x14ac:dyDescent="0.35">
      <c r="A2941" s="2" t="s">
        <v>390</v>
      </c>
      <c r="B2941" s="2" t="s">
        <v>520</v>
      </c>
      <c r="C2941" s="1">
        <v>5895</v>
      </c>
      <c r="D2941" s="1" t="s">
        <v>2567</v>
      </c>
      <c r="E2941" s="4">
        <v>205895000320</v>
      </c>
      <c r="F2941" s="2" t="s">
        <v>2592</v>
      </c>
      <c r="G2941" s="4">
        <v>205895001865</v>
      </c>
      <c r="H2941" s="2" t="s">
        <v>2618</v>
      </c>
      <c r="I2941" s="2" t="s">
        <v>2619</v>
      </c>
      <c r="J2941" s="5" t="s">
        <v>535</v>
      </c>
      <c r="K2941" s="5">
        <v>1</v>
      </c>
      <c r="L2941" s="80">
        <v>20</v>
      </c>
      <c r="M2941" s="8">
        <f t="shared" si="90"/>
        <v>4</v>
      </c>
      <c r="N2941" s="80">
        <v>50</v>
      </c>
      <c r="O2941" s="11">
        <f t="shared" si="91"/>
        <v>74</v>
      </c>
    </row>
    <row r="2942" spans="1:15" x14ac:dyDescent="0.35">
      <c r="A2942" s="2" t="s">
        <v>390</v>
      </c>
      <c r="B2942" s="2" t="s">
        <v>520</v>
      </c>
      <c r="C2942" s="1">
        <v>5895</v>
      </c>
      <c r="D2942" s="1" t="s">
        <v>2567</v>
      </c>
      <c r="E2942" s="4">
        <v>205895000354</v>
      </c>
      <c r="F2942" s="2" t="s">
        <v>2571</v>
      </c>
      <c r="G2942" s="4">
        <v>205895001873</v>
      </c>
      <c r="H2942" s="2" t="s">
        <v>2474</v>
      </c>
      <c r="I2942" s="2" t="s">
        <v>2620</v>
      </c>
      <c r="J2942" s="5" t="s">
        <v>535</v>
      </c>
      <c r="K2942" s="5">
        <v>1</v>
      </c>
      <c r="L2942" s="80">
        <v>20</v>
      </c>
      <c r="M2942" s="8">
        <f t="shared" si="90"/>
        <v>4</v>
      </c>
      <c r="N2942" s="80">
        <v>50</v>
      </c>
      <c r="O2942" s="11">
        <f t="shared" si="91"/>
        <v>74</v>
      </c>
    </row>
    <row r="2943" spans="1:15" x14ac:dyDescent="0.35">
      <c r="A2943" s="2" t="s">
        <v>390</v>
      </c>
      <c r="B2943" s="2" t="s">
        <v>520</v>
      </c>
      <c r="C2943" s="1">
        <v>5895</v>
      </c>
      <c r="D2943" s="1" t="s">
        <v>2567</v>
      </c>
      <c r="E2943" s="4">
        <v>205895001075</v>
      </c>
      <c r="F2943" s="2" t="s">
        <v>2580</v>
      </c>
      <c r="G2943" s="4">
        <v>205895001971</v>
      </c>
      <c r="H2943" s="2" t="s">
        <v>2621</v>
      </c>
      <c r="I2943" s="2" t="s">
        <v>2622</v>
      </c>
      <c r="J2943" s="5" t="s">
        <v>535</v>
      </c>
      <c r="K2943" s="5">
        <v>1</v>
      </c>
      <c r="L2943" s="80">
        <v>20</v>
      </c>
      <c r="M2943" s="8">
        <f t="shared" si="90"/>
        <v>4</v>
      </c>
      <c r="N2943" s="80">
        <v>50</v>
      </c>
      <c r="O2943" s="11">
        <f t="shared" si="91"/>
        <v>74</v>
      </c>
    </row>
    <row r="2944" spans="1:15" x14ac:dyDescent="0.35">
      <c r="A2944" s="2" t="s">
        <v>390</v>
      </c>
      <c r="B2944" s="2" t="s">
        <v>520</v>
      </c>
      <c r="C2944" s="1">
        <v>5895</v>
      </c>
      <c r="D2944" s="1" t="s">
        <v>2567</v>
      </c>
      <c r="E2944" s="4">
        <v>205895001075</v>
      </c>
      <c r="F2944" s="2" t="s">
        <v>2580</v>
      </c>
      <c r="G2944" s="4">
        <v>205895001997</v>
      </c>
      <c r="H2944" s="2" t="s">
        <v>2623</v>
      </c>
      <c r="I2944" s="2" t="s">
        <v>2624</v>
      </c>
      <c r="J2944" s="5" t="s">
        <v>535</v>
      </c>
      <c r="K2944" s="5">
        <v>1</v>
      </c>
      <c r="L2944" s="80">
        <v>20</v>
      </c>
      <c r="M2944" s="8">
        <f t="shared" si="90"/>
        <v>4</v>
      </c>
      <c r="N2944" s="80">
        <v>50</v>
      </c>
      <c r="O2944" s="11">
        <f t="shared" si="91"/>
        <v>74</v>
      </c>
    </row>
    <row r="2945" spans="1:15" x14ac:dyDescent="0.35">
      <c r="A2945" s="2" t="s">
        <v>390</v>
      </c>
      <c r="B2945" s="2" t="s">
        <v>520</v>
      </c>
      <c r="C2945" s="1">
        <v>5895</v>
      </c>
      <c r="D2945" s="1" t="s">
        <v>2567</v>
      </c>
      <c r="E2945" s="4">
        <v>205895000354</v>
      </c>
      <c r="F2945" s="2" t="s">
        <v>2571</v>
      </c>
      <c r="G2945" s="4">
        <v>205895002012</v>
      </c>
      <c r="H2945" s="2" t="s">
        <v>2625</v>
      </c>
      <c r="I2945" s="2" t="s">
        <v>2626</v>
      </c>
      <c r="J2945" s="5" t="s">
        <v>535</v>
      </c>
      <c r="K2945" s="5">
        <v>1</v>
      </c>
      <c r="L2945" s="80">
        <v>20</v>
      </c>
      <c r="M2945" s="8">
        <f t="shared" si="90"/>
        <v>4</v>
      </c>
      <c r="N2945" s="80">
        <v>50</v>
      </c>
      <c r="O2945" s="11">
        <f t="shared" si="91"/>
        <v>74</v>
      </c>
    </row>
    <row r="2946" spans="1:15" x14ac:dyDescent="0.35">
      <c r="A2946" s="2" t="s">
        <v>390</v>
      </c>
      <c r="B2946" s="2" t="s">
        <v>520</v>
      </c>
      <c r="C2946" s="1">
        <v>5895</v>
      </c>
      <c r="D2946" s="1" t="s">
        <v>2567</v>
      </c>
      <c r="E2946" s="4">
        <v>205895001474</v>
      </c>
      <c r="F2946" s="2" t="s">
        <v>2577</v>
      </c>
      <c r="G2946" s="4">
        <v>205895002039</v>
      </c>
      <c r="H2946" s="2" t="s">
        <v>2627</v>
      </c>
      <c r="I2946" s="2" t="s">
        <v>2628</v>
      </c>
      <c r="J2946" s="5" t="s">
        <v>535</v>
      </c>
      <c r="K2946" s="5">
        <v>1</v>
      </c>
      <c r="L2946" s="80">
        <v>20</v>
      </c>
      <c r="M2946" s="8">
        <f t="shared" si="90"/>
        <v>4</v>
      </c>
      <c r="N2946" s="80">
        <v>50</v>
      </c>
      <c r="O2946" s="11">
        <f t="shared" si="91"/>
        <v>74</v>
      </c>
    </row>
    <row r="2947" spans="1:15" x14ac:dyDescent="0.35">
      <c r="A2947" s="2" t="s">
        <v>390</v>
      </c>
      <c r="B2947" s="2" t="s">
        <v>520</v>
      </c>
      <c r="C2947" s="1">
        <v>5895</v>
      </c>
      <c r="D2947" s="1" t="s">
        <v>2567</v>
      </c>
      <c r="E2947" s="4">
        <v>205895002047</v>
      </c>
      <c r="F2947" s="2" t="s">
        <v>2629</v>
      </c>
      <c r="G2947" s="4">
        <v>205895002047</v>
      </c>
      <c r="H2947" s="2" t="s">
        <v>2629</v>
      </c>
      <c r="I2947" s="2" t="s">
        <v>2630</v>
      </c>
      <c r="J2947" s="5" t="s">
        <v>535</v>
      </c>
      <c r="K2947" s="5">
        <v>1</v>
      </c>
      <c r="L2947" s="80">
        <v>20</v>
      </c>
      <c r="M2947" s="8">
        <f t="shared" si="90"/>
        <v>4</v>
      </c>
      <c r="N2947" s="80">
        <v>50</v>
      </c>
      <c r="O2947" s="11">
        <f t="shared" si="91"/>
        <v>74</v>
      </c>
    </row>
    <row r="2948" spans="1:15" x14ac:dyDescent="0.35">
      <c r="A2948" s="2" t="s">
        <v>390</v>
      </c>
      <c r="B2948" s="2" t="s">
        <v>520</v>
      </c>
      <c r="C2948" s="1">
        <v>5895</v>
      </c>
      <c r="D2948" s="1" t="s">
        <v>2567</v>
      </c>
      <c r="E2948" s="4">
        <v>205895001474</v>
      </c>
      <c r="F2948" s="2" t="s">
        <v>2577</v>
      </c>
      <c r="G2948" s="4">
        <v>205895002055</v>
      </c>
      <c r="H2948" s="2" t="s">
        <v>2631</v>
      </c>
      <c r="I2948" s="2" t="s">
        <v>2242</v>
      </c>
      <c r="J2948" s="5" t="s">
        <v>535</v>
      </c>
      <c r="K2948" s="5">
        <v>1</v>
      </c>
      <c r="L2948" s="80">
        <v>20</v>
      </c>
      <c r="M2948" s="8">
        <f t="shared" si="90"/>
        <v>4</v>
      </c>
      <c r="N2948" s="80">
        <v>50</v>
      </c>
      <c r="O2948" s="11">
        <f t="shared" si="91"/>
        <v>74</v>
      </c>
    </row>
    <row r="2949" spans="1:15" x14ac:dyDescent="0.35">
      <c r="A2949" s="2" t="s">
        <v>390</v>
      </c>
      <c r="B2949" s="2" t="s">
        <v>520</v>
      </c>
      <c r="C2949" s="1">
        <v>5895</v>
      </c>
      <c r="D2949" s="1" t="s">
        <v>2567</v>
      </c>
      <c r="E2949" s="4">
        <v>205895000206</v>
      </c>
      <c r="F2949" s="2" t="s">
        <v>2583</v>
      </c>
      <c r="G2949" s="4">
        <v>205895002080</v>
      </c>
      <c r="H2949" s="2" t="s">
        <v>2632</v>
      </c>
      <c r="I2949" s="2" t="s">
        <v>2633</v>
      </c>
      <c r="J2949" s="5" t="s">
        <v>535</v>
      </c>
      <c r="K2949" s="5">
        <v>1</v>
      </c>
      <c r="L2949" s="80">
        <v>20</v>
      </c>
      <c r="M2949" s="8">
        <f t="shared" si="90"/>
        <v>4</v>
      </c>
      <c r="N2949" s="80">
        <v>50</v>
      </c>
      <c r="O2949" s="11">
        <f t="shared" si="91"/>
        <v>74</v>
      </c>
    </row>
    <row r="2950" spans="1:15" x14ac:dyDescent="0.35">
      <c r="A2950" s="2" t="s">
        <v>390</v>
      </c>
      <c r="B2950" s="2" t="s">
        <v>520</v>
      </c>
      <c r="C2950" s="1">
        <v>5895</v>
      </c>
      <c r="D2950" s="1" t="s">
        <v>2567</v>
      </c>
      <c r="E2950" s="4">
        <v>205895001474</v>
      </c>
      <c r="F2950" s="2" t="s">
        <v>2577</v>
      </c>
      <c r="G2950" s="4">
        <v>205895002250</v>
      </c>
      <c r="H2950" s="2" t="s">
        <v>2634</v>
      </c>
      <c r="I2950" s="2" t="s">
        <v>2635</v>
      </c>
      <c r="J2950" s="5" t="s">
        <v>535</v>
      </c>
      <c r="K2950" s="5">
        <v>1</v>
      </c>
      <c r="L2950" s="80">
        <v>20</v>
      </c>
      <c r="M2950" s="8">
        <f t="shared" si="90"/>
        <v>4</v>
      </c>
      <c r="N2950" s="80">
        <v>50</v>
      </c>
      <c r="O2950" s="11">
        <f t="shared" si="91"/>
        <v>74</v>
      </c>
    </row>
    <row r="2951" spans="1:15" x14ac:dyDescent="0.35">
      <c r="A2951" s="2" t="s">
        <v>390</v>
      </c>
      <c r="B2951" s="2" t="s">
        <v>520</v>
      </c>
      <c r="C2951" s="1">
        <v>5895</v>
      </c>
      <c r="D2951" s="1" t="s">
        <v>2567</v>
      </c>
      <c r="E2951" s="4">
        <v>205895001733</v>
      </c>
      <c r="F2951" s="2" t="s">
        <v>2568</v>
      </c>
      <c r="G2951" s="4">
        <v>205895002373</v>
      </c>
      <c r="H2951" s="2" t="s">
        <v>2636</v>
      </c>
      <c r="I2951" s="2" t="s">
        <v>2637</v>
      </c>
      <c r="J2951" s="5" t="s">
        <v>535</v>
      </c>
      <c r="K2951" s="5">
        <v>1</v>
      </c>
      <c r="L2951" s="80">
        <v>20</v>
      </c>
      <c r="M2951" s="8">
        <f t="shared" si="90"/>
        <v>4</v>
      </c>
      <c r="N2951" s="80">
        <v>50</v>
      </c>
      <c r="O2951" s="11">
        <f t="shared" si="91"/>
        <v>74</v>
      </c>
    </row>
    <row r="2952" spans="1:15" x14ac:dyDescent="0.35">
      <c r="A2952" s="2" t="s">
        <v>390</v>
      </c>
      <c r="B2952" s="2" t="s">
        <v>520</v>
      </c>
      <c r="C2952" s="1">
        <v>5895</v>
      </c>
      <c r="D2952" s="1" t="s">
        <v>2567</v>
      </c>
      <c r="E2952" s="4">
        <v>205895000206</v>
      </c>
      <c r="F2952" s="2" t="s">
        <v>2583</v>
      </c>
      <c r="G2952" s="4">
        <v>205895800008</v>
      </c>
      <c r="H2952" s="2" t="s">
        <v>2638</v>
      </c>
      <c r="I2952" s="2" t="s">
        <v>2639</v>
      </c>
      <c r="J2952" s="5" t="s">
        <v>535</v>
      </c>
      <c r="K2952" s="5">
        <v>1</v>
      </c>
      <c r="L2952" s="80">
        <v>20</v>
      </c>
      <c r="M2952" s="8">
        <f t="shared" ref="M2952:M3015" si="92">ROUND(L2952*0.19,0)</f>
        <v>4</v>
      </c>
      <c r="N2952" s="80">
        <v>50</v>
      </c>
      <c r="O2952" s="11">
        <f t="shared" ref="O2952:O3015" si="93">L2952+M2952+N2952</f>
        <v>74</v>
      </c>
    </row>
    <row r="2953" spans="1:15" x14ac:dyDescent="0.35">
      <c r="A2953" s="2" t="s">
        <v>390</v>
      </c>
      <c r="B2953" s="2" t="s">
        <v>520</v>
      </c>
      <c r="C2953" s="1">
        <v>5895</v>
      </c>
      <c r="D2953" s="1" t="s">
        <v>2567</v>
      </c>
      <c r="E2953" s="4">
        <v>205895000206</v>
      </c>
      <c r="F2953" s="2" t="s">
        <v>2583</v>
      </c>
      <c r="G2953" s="4">
        <v>205895800024</v>
      </c>
      <c r="H2953" s="2" t="s">
        <v>2640</v>
      </c>
      <c r="I2953" s="2" t="s">
        <v>2641</v>
      </c>
      <c r="J2953" s="5" t="s">
        <v>535</v>
      </c>
      <c r="K2953" s="5">
        <v>1</v>
      </c>
      <c r="L2953" s="80">
        <v>20</v>
      </c>
      <c r="M2953" s="8">
        <f t="shared" si="92"/>
        <v>4</v>
      </c>
      <c r="N2953" s="80">
        <v>50</v>
      </c>
      <c r="O2953" s="11">
        <f t="shared" si="93"/>
        <v>74</v>
      </c>
    </row>
    <row r="2954" spans="1:15" x14ac:dyDescent="0.35">
      <c r="A2954" s="2" t="s">
        <v>390</v>
      </c>
      <c r="B2954" s="2" t="s">
        <v>520</v>
      </c>
      <c r="C2954" s="1">
        <v>5895</v>
      </c>
      <c r="D2954" s="1" t="s">
        <v>2567</v>
      </c>
      <c r="E2954" s="4">
        <v>205895000206</v>
      </c>
      <c r="F2954" s="2" t="s">
        <v>2583</v>
      </c>
      <c r="G2954" s="4">
        <v>205895800032</v>
      </c>
      <c r="H2954" s="2" t="s">
        <v>2642</v>
      </c>
      <c r="I2954" s="2" t="s">
        <v>2643</v>
      </c>
      <c r="J2954" s="5" t="s">
        <v>535</v>
      </c>
      <c r="K2954" s="5">
        <v>1</v>
      </c>
      <c r="L2954" s="80">
        <v>20</v>
      </c>
      <c r="M2954" s="8">
        <f t="shared" si="92"/>
        <v>4</v>
      </c>
      <c r="N2954" s="80">
        <v>50</v>
      </c>
      <c r="O2954" s="11">
        <f t="shared" si="93"/>
        <v>74</v>
      </c>
    </row>
    <row r="2955" spans="1:15" x14ac:dyDescent="0.35">
      <c r="A2955" s="2" t="s">
        <v>390</v>
      </c>
      <c r="B2955" s="2" t="s">
        <v>520</v>
      </c>
      <c r="C2955" s="1">
        <v>5895</v>
      </c>
      <c r="D2955" s="1" t="s">
        <v>2567</v>
      </c>
      <c r="E2955" s="4">
        <v>205895000206</v>
      </c>
      <c r="F2955" s="2" t="s">
        <v>2583</v>
      </c>
      <c r="G2955" s="4">
        <v>205895800041</v>
      </c>
      <c r="H2955" s="2" t="s">
        <v>2644</v>
      </c>
      <c r="I2955" s="2" t="s">
        <v>2645</v>
      </c>
      <c r="J2955" s="5" t="s">
        <v>535</v>
      </c>
      <c r="K2955" s="5">
        <v>1</v>
      </c>
      <c r="L2955" s="80">
        <v>20</v>
      </c>
      <c r="M2955" s="8">
        <f t="shared" si="92"/>
        <v>4</v>
      </c>
      <c r="N2955" s="80">
        <v>50</v>
      </c>
      <c r="O2955" s="11">
        <f t="shared" si="93"/>
        <v>74</v>
      </c>
    </row>
    <row r="2956" spans="1:15" x14ac:dyDescent="0.35">
      <c r="A2956" s="2" t="s">
        <v>390</v>
      </c>
      <c r="B2956" s="2" t="s">
        <v>520</v>
      </c>
      <c r="C2956" s="1">
        <v>5895</v>
      </c>
      <c r="D2956" s="1" t="s">
        <v>2567</v>
      </c>
      <c r="E2956" s="4">
        <v>205895000206</v>
      </c>
      <c r="F2956" s="2" t="s">
        <v>2583</v>
      </c>
      <c r="G2956" s="4">
        <v>205895800067</v>
      </c>
      <c r="H2956" s="2" t="s">
        <v>2646</v>
      </c>
      <c r="I2956" s="2" t="s">
        <v>2647</v>
      </c>
      <c r="J2956" s="5" t="s">
        <v>535</v>
      </c>
      <c r="K2956" s="5">
        <v>1</v>
      </c>
      <c r="L2956" s="80">
        <v>20</v>
      </c>
      <c r="M2956" s="8">
        <f t="shared" si="92"/>
        <v>4</v>
      </c>
      <c r="N2956" s="80">
        <v>50</v>
      </c>
      <c r="O2956" s="11">
        <f t="shared" si="93"/>
        <v>74</v>
      </c>
    </row>
    <row r="2957" spans="1:15" x14ac:dyDescent="0.35">
      <c r="A2957" s="2" t="s">
        <v>390</v>
      </c>
      <c r="B2957" s="2" t="s">
        <v>520</v>
      </c>
      <c r="C2957" s="1">
        <v>5895</v>
      </c>
      <c r="D2957" s="1" t="s">
        <v>2567</v>
      </c>
      <c r="E2957" s="4">
        <v>205895002047</v>
      </c>
      <c r="F2957" s="2" t="s">
        <v>2629</v>
      </c>
      <c r="G2957" s="4">
        <v>205895800075</v>
      </c>
      <c r="H2957" s="2" t="s">
        <v>2648</v>
      </c>
      <c r="I2957" s="2" t="s">
        <v>2649</v>
      </c>
      <c r="J2957" s="5" t="s">
        <v>535</v>
      </c>
      <c r="K2957" s="5">
        <v>1</v>
      </c>
      <c r="L2957" s="80">
        <v>20</v>
      </c>
      <c r="M2957" s="8">
        <f t="shared" si="92"/>
        <v>4</v>
      </c>
      <c r="N2957" s="80">
        <v>50</v>
      </c>
      <c r="O2957" s="11">
        <f t="shared" si="93"/>
        <v>74</v>
      </c>
    </row>
    <row r="2958" spans="1:15" x14ac:dyDescent="0.35">
      <c r="A2958" s="2" t="s">
        <v>390</v>
      </c>
      <c r="B2958" s="2" t="s">
        <v>520</v>
      </c>
      <c r="C2958" s="1">
        <v>5895</v>
      </c>
      <c r="D2958" s="1" t="s">
        <v>2567</v>
      </c>
      <c r="E2958" s="4">
        <v>205895002047</v>
      </c>
      <c r="F2958" s="2" t="s">
        <v>2629</v>
      </c>
      <c r="G2958" s="4">
        <v>205895800083</v>
      </c>
      <c r="H2958" s="2" t="s">
        <v>2650</v>
      </c>
      <c r="I2958" s="2" t="s">
        <v>1142</v>
      </c>
      <c r="J2958" s="5" t="s">
        <v>535</v>
      </c>
      <c r="K2958" s="5">
        <v>1</v>
      </c>
      <c r="L2958" s="80">
        <v>20</v>
      </c>
      <c r="M2958" s="8">
        <f t="shared" si="92"/>
        <v>4</v>
      </c>
      <c r="N2958" s="80">
        <v>50</v>
      </c>
      <c r="O2958" s="11">
        <f t="shared" si="93"/>
        <v>74</v>
      </c>
    </row>
    <row r="2959" spans="1:15" x14ac:dyDescent="0.35">
      <c r="A2959" s="2" t="s">
        <v>390</v>
      </c>
      <c r="B2959" s="2" t="s">
        <v>619</v>
      </c>
      <c r="C2959" s="1">
        <v>13458</v>
      </c>
      <c r="D2959" s="1" t="s">
        <v>2657</v>
      </c>
      <c r="E2959" s="4">
        <v>213006000171</v>
      </c>
      <c r="F2959" s="2" t="s">
        <v>2658</v>
      </c>
      <c r="G2959" s="4">
        <v>213006001894</v>
      </c>
      <c r="H2959" s="2" t="s">
        <v>2660</v>
      </c>
      <c r="I2959" s="2" t="s">
        <v>2661</v>
      </c>
      <c r="J2959" s="5" t="s">
        <v>535</v>
      </c>
      <c r="K2959" s="5">
        <v>1</v>
      </c>
      <c r="L2959" s="80">
        <v>20</v>
      </c>
      <c r="M2959" s="8">
        <f t="shared" si="92"/>
        <v>4</v>
      </c>
      <c r="N2959" s="80">
        <v>50</v>
      </c>
      <c r="O2959" s="11">
        <f t="shared" si="93"/>
        <v>74</v>
      </c>
    </row>
    <row r="2960" spans="1:15" x14ac:dyDescent="0.35">
      <c r="A2960" s="2" t="s">
        <v>390</v>
      </c>
      <c r="B2960" s="2" t="s">
        <v>619</v>
      </c>
      <c r="C2960" s="1">
        <v>13458</v>
      </c>
      <c r="D2960" s="1" t="s">
        <v>2657</v>
      </c>
      <c r="E2960" s="4">
        <v>213006000171</v>
      </c>
      <c r="F2960" s="2" t="s">
        <v>2658</v>
      </c>
      <c r="G2960" s="4">
        <v>213006001932</v>
      </c>
      <c r="H2960" s="2" t="s">
        <v>2662</v>
      </c>
      <c r="I2960" s="2" t="s">
        <v>2662</v>
      </c>
      <c r="J2960" s="5" t="s">
        <v>535</v>
      </c>
      <c r="K2960" s="5">
        <v>1</v>
      </c>
      <c r="L2960" s="80">
        <v>20</v>
      </c>
      <c r="M2960" s="8">
        <f t="shared" si="92"/>
        <v>4</v>
      </c>
      <c r="N2960" s="80">
        <v>50</v>
      </c>
      <c r="O2960" s="11">
        <f t="shared" si="93"/>
        <v>74</v>
      </c>
    </row>
    <row r="2961" spans="1:15" x14ac:dyDescent="0.35">
      <c r="A2961" s="2" t="s">
        <v>390</v>
      </c>
      <c r="B2961" s="2" t="s">
        <v>619</v>
      </c>
      <c r="C2961" s="1">
        <v>13074</v>
      </c>
      <c r="D2961" s="1" t="s">
        <v>2665</v>
      </c>
      <c r="E2961" s="4">
        <v>213074000081</v>
      </c>
      <c r="F2961" s="2" t="s">
        <v>2666</v>
      </c>
      <c r="G2961" s="4">
        <v>213074000472</v>
      </c>
      <c r="H2961" s="2" t="s">
        <v>2667</v>
      </c>
      <c r="I2961" s="2" t="s">
        <v>2668</v>
      </c>
      <c r="J2961" s="5" t="s">
        <v>535</v>
      </c>
      <c r="K2961" s="5">
        <v>1</v>
      </c>
      <c r="L2961" s="80">
        <v>20</v>
      </c>
      <c r="M2961" s="8">
        <f t="shared" si="92"/>
        <v>4</v>
      </c>
      <c r="N2961" s="80">
        <v>50</v>
      </c>
      <c r="O2961" s="11">
        <f t="shared" si="93"/>
        <v>74</v>
      </c>
    </row>
    <row r="2962" spans="1:15" x14ac:dyDescent="0.35">
      <c r="A2962" s="2" t="s">
        <v>390</v>
      </c>
      <c r="B2962" s="2" t="s">
        <v>619</v>
      </c>
      <c r="C2962" s="1">
        <v>13074</v>
      </c>
      <c r="D2962" s="1" t="s">
        <v>2665</v>
      </c>
      <c r="E2962" s="4">
        <v>313074000019</v>
      </c>
      <c r="F2962" s="2" t="s">
        <v>2669</v>
      </c>
      <c r="G2962" s="4">
        <v>213074000537</v>
      </c>
      <c r="H2962" s="2" t="s">
        <v>2670</v>
      </c>
      <c r="I2962" s="2" t="s">
        <v>2671</v>
      </c>
      <c r="J2962" s="5" t="s">
        <v>535</v>
      </c>
      <c r="K2962" s="5">
        <v>1</v>
      </c>
      <c r="L2962" s="80">
        <v>20</v>
      </c>
      <c r="M2962" s="8">
        <f t="shared" si="92"/>
        <v>4</v>
      </c>
      <c r="N2962" s="80">
        <v>50</v>
      </c>
      <c r="O2962" s="11">
        <f t="shared" si="93"/>
        <v>74</v>
      </c>
    </row>
    <row r="2963" spans="1:15" x14ac:dyDescent="0.35">
      <c r="A2963" s="2" t="s">
        <v>390</v>
      </c>
      <c r="B2963" s="2" t="s">
        <v>619</v>
      </c>
      <c r="C2963" s="1">
        <v>13074</v>
      </c>
      <c r="D2963" s="1" t="s">
        <v>2665</v>
      </c>
      <c r="E2963" s="4">
        <v>213074001177</v>
      </c>
      <c r="F2963" s="2" t="s">
        <v>2672</v>
      </c>
      <c r="G2963" s="4">
        <v>213074000600</v>
      </c>
      <c r="H2963" s="2" t="s">
        <v>2673</v>
      </c>
      <c r="I2963" s="2" t="s">
        <v>2674</v>
      </c>
      <c r="J2963" s="5" t="s">
        <v>535</v>
      </c>
      <c r="K2963" s="5">
        <v>1</v>
      </c>
      <c r="L2963" s="80">
        <v>20</v>
      </c>
      <c r="M2963" s="8">
        <f t="shared" si="92"/>
        <v>4</v>
      </c>
      <c r="N2963" s="80">
        <v>50</v>
      </c>
      <c r="O2963" s="11">
        <f t="shared" si="93"/>
        <v>74</v>
      </c>
    </row>
    <row r="2964" spans="1:15" x14ac:dyDescent="0.35">
      <c r="A2964" s="2" t="s">
        <v>390</v>
      </c>
      <c r="B2964" s="2" t="s">
        <v>619</v>
      </c>
      <c r="C2964" s="1">
        <v>13074</v>
      </c>
      <c r="D2964" s="1" t="s">
        <v>2665</v>
      </c>
      <c r="E2964" s="4">
        <v>213074001177</v>
      </c>
      <c r="F2964" s="2" t="s">
        <v>2672</v>
      </c>
      <c r="G2964" s="4">
        <v>213074000677</v>
      </c>
      <c r="H2964" s="2" t="s">
        <v>2675</v>
      </c>
      <c r="I2964" s="2" t="s">
        <v>2676</v>
      </c>
      <c r="J2964" s="5" t="s">
        <v>535</v>
      </c>
      <c r="K2964" s="5">
        <v>1</v>
      </c>
      <c r="L2964" s="80">
        <v>20</v>
      </c>
      <c r="M2964" s="8">
        <f t="shared" si="92"/>
        <v>4</v>
      </c>
      <c r="N2964" s="80">
        <v>50</v>
      </c>
      <c r="O2964" s="11">
        <f t="shared" si="93"/>
        <v>74</v>
      </c>
    </row>
    <row r="2965" spans="1:15" x14ac:dyDescent="0.35">
      <c r="A2965" s="2" t="s">
        <v>390</v>
      </c>
      <c r="B2965" s="2" t="s">
        <v>619</v>
      </c>
      <c r="C2965" s="1">
        <v>13074</v>
      </c>
      <c r="D2965" s="1" t="s">
        <v>2665</v>
      </c>
      <c r="E2965" s="4">
        <v>313074000019</v>
      </c>
      <c r="F2965" s="2" t="s">
        <v>2669</v>
      </c>
      <c r="G2965" s="4">
        <v>213074000707</v>
      </c>
      <c r="H2965" s="2" t="s">
        <v>2677</v>
      </c>
      <c r="I2965" s="2" t="s">
        <v>2678</v>
      </c>
      <c r="J2965" s="5" t="s">
        <v>535</v>
      </c>
      <c r="K2965" s="5">
        <v>1</v>
      </c>
      <c r="L2965" s="80">
        <v>20</v>
      </c>
      <c r="M2965" s="8">
        <f t="shared" si="92"/>
        <v>4</v>
      </c>
      <c r="N2965" s="80">
        <v>50</v>
      </c>
      <c r="O2965" s="11">
        <f t="shared" si="93"/>
        <v>74</v>
      </c>
    </row>
    <row r="2966" spans="1:15" x14ac:dyDescent="0.35">
      <c r="A2966" s="2" t="s">
        <v>390</v>
      </c>
      <c r="B2966" s="2" t="s">
        <v>619</v>
      </c>
      <c r="C2966" s="1">
        <v>13074</v>
      </c>
      <c r="D2966" s="1" t="s">
        <v>2665</v>
      </c>
      <c r="E2966" s="4">
        <v>313074000019</v>
      </c>
      <c r="F2966" s="2" t="s">
        <v>2669</v>
      </c>
      <c r="G2966" s="4">
        <v>213074000804</v>
      </c>
      <c r="H2966" s="2" t="s">
        <v>2474</v>
      </c>
      <c r="I2966" s="2" t="s">
        <v>1302</v>
      </c>
      <c r="J2966" s="5" t="s">
        <v>535</v>
      </c>
      <c r="K2966" s="5">
        <v>1</v>
      </c>
      <c r="L2966" s="80">
        <v>20</v>
      </c>
      <c r="M2966" s="8">
        <f t="shared" si="92"/>
        <v>4</v>
      </c>
      <c r="N2966" s="80">
        <v>50</v>
      </c>
      <c r="O2966" s="11">
        <f t="shared" si="93"/>
        <v>74</v>
      </c>
    </row>
    <row r="2967" spans="1:15" x14ac:dyDescent="0.35">
      <c r="A2967" s="2" t="s">
        <v>390</v>
      </c>
      <c r="B2967" s="2" t="s">
        <v>619</v>
      </c>
      <c r="C2967" s="1">
        <v>13074</v>
      </c>
      <c r="D2967" s="1" t="s">
        <v>2665</v>
      </c>
      <c r="E2967" s="4">
        <v>213074001177</v>
      </c>
      <c r="F2967" s="2" t="s">
        <v>2672</v>
      </c>
      <c r="G2967" s="4">
        <v>213074001053</v>
      </c>
      <c r="H2967" s="2" t="s">
        <v>2679</v>
      </c>
      <c r="I2967" s="2" t="s">
        <v>2680</v>
      </c>
      <c r="J2967" s="5" t="s">
        <v>535</v>
      </c>
      <c r="K2967" s="5">
        <v>1</v>
      </c>
      <c r="L2967" s="80">
        <v>20</v>
      </c>
      <c r="M2967" s="8">
        <f t="shared" si="92"/>
        <v>4</v>
      </c>
      <c r="N2967" s="80">
        <v>50</v>
      </c>
      <c r="O2967" s="11">
        <f t="shared" si="93"/>
        <v>74</v>
      </c>
    </row>
    <row r="2968" spans="1:15" x14ac:dyDescent="0.35">
      <c r="A2968" s="2" t="s">
        <v>390</v>
      </c>
      <c r="B2968" s="2" t="s">
        <v>619</v>
      </c>
      <c r="C2968" s="1">
        <v>13074</v>
      </c>
      <c r="D2968" s="1" t="s">
        <v>2665</v>
      </c>
      <c r="E2968" s="4">
        <v>313074000019</v>
      </c>
      <c r="F2968" s="2" t="s">
        <v>2669</v>
      </c>
      <c r="G2968" s="4">
        <v>213074001061</v>
      </c>
      <c r="H2968" s="2" t="s">
        <v>2681</v>
      </c>
      <c r="I2968" s="2" t="s">
        <v>2682</v>
      </c>
      <c r="J2968" s="5" t="s">
        <v>535</v>
      </c>
      <c r="K2968" s="5">
        <v>1</v>
      </c>
      <c r="L2968" s="80">
        <v>20</v>
      </c>
      <c r="M2968" s="8">
        <f t="shared" si="92"/>
        <v>4</v>
      </c>
      <c r="N2968" s="80">
        <v>50</v>
      </c>
      <c r="O2968" s="11">
        <f t="shared" si="93"/>
        <v>74</v>
      </c>
    </row>
    <row r="2969" spans="1:15" x14ac:dyDescent="0.35">
      <c r="A2969" s="2" t="s">
        <v>390</v>
      </c>
      <c r="B2969" s="2" t="s">
        <v>619</v>
      </c>
      <c r="C2969" s="1">
        <v>13160</v>
      </c>
      <c r="D2969" s="1" t="s">
        <v>2686</v>
      </c>
      <c r="E2969" s="4">
        <v>213160000060</v>
      </c>
      <c r="F2969" s="2" t="s">
        <v>2687</v>
      </c>
      <c r="G2969" s="4">
        <v>213160000167</v>
      </c>
      <c r="H2969" s="2" t="s">
        <v>2688</v>
      </c>
      <c r="I2969" s="2" t="s">
        <v>1552</v>
      </c>
      <c r="J2969" s="5" t="s">
        <v>535</v>
      </c>
      <c r="K2969" s="5">
        <v>1</v>
      </c>
      <c r="L2969" s="80">
        <v>20</v>
      </c>
      <c r="M2969" s="8">
        <f t="shared" si="92"/>
        <v>4</v>
      </c>
      <c r="N2969" s="80">
        <v>50</v>
      </c>
      <c r="O2969" s="11">
        <f t="shared" si="93"/>
        <v>74</v>
      </c>
    </row>
    <row r="2970" spans="1:15" x14ac:dyDescent="0.35">
      <c r="A2970" s="2" t="s">
        <v>390</v>
      </c>
      <c r="B2970" s="2" t="s">
        <v>619</v>
      </c>
      <c r="C2970" s="1">
        <v>13160</v>
      </c>
      <c r="D2970" s="1" t="s">
        <v>2686</v>
      </c>
      <c r="E2970" s="4">
        <v>213160000060</v>
      </c>
      <c r="F2970" s="2" t="s">
        <v>2687</v>
      </c>
      <c r="G2970" s="4">
        <v>213160001287</v>
      </c>
      <c r="H2970" s="2" t="s">
        <v>2689</v>
      </c>
      <c r="I2970" s="2" t="s">
        <v>2690</v>
      </c>
      <c r="J2970" s="5" t="s">
        <v>535</v>
      </c>
      <c r="K2970" s="5">
        <v>1</v>
      </c>
      <c r="L2970" s="80">
        <v>20</v>
      </c>
      <c r="M2970" s="8">
        <f t="shared" si="92"/>
        <v>4</v>
      </c>
      <c r="N2970" s="80">
        <v>50</v>
      </c>
      <c r="O2970" s="11">
        <f t="shared" si="93"/>
        <v>74</v>
      </c>
    </row>
    <row r="2971" spans="1:15" x14ac:dyDescent="0.35">
      <c r="A2971" s="2" t="s">
        <v>390</v>
      </c>
      <c r="B2971" s="2" t="s">
        <v>619</v>
      </c>
      <c r="C2971" s="1">
        <v>13160</v>
      </c>
      <c r="D2971" s="1" t="s">
        <v>2686</v>
      </c>
      <c r="E2971" s="4">
        <v>213160000060</v>
      </c>
      <c r="F2971" s="2" t="s">
        <v>2687</v>
      </c>
      <c r="G2971" s="4">
        <v>213160001368</v>
      </c>
      <c r="H2971" s="2" t="s">
        <v>2691</v>
      </c>
      <c r="I2971" s="2" t="s">
        <v>2692</v>
      </c>
      <c r="J2971" s="5" t="s">
        <v>535</v>
      </c>
      <c r="K2971" s="5">
        <v>1</v>
      </c>
      <c r="L2971" s="80">
        <v>20</v>
      </c>
      <c r="M2971" s="8">
        <f t="shared" si="92"/>
        <v>4</v>
      </c>
      <c r="N2971" s="80">
        <v>50</v>
      </c>
      <c r="O2971" s="11">
        <f t="shared" si="93"/>
        <v>74</v>
      </c>
    </row>
    <row r="2972" spans="1:15" x14ac:dyDescent="0.35">
      <c r="A2972" s="2" t="s">
        <v>390</v>
      </c>
      <c r="B2972" s="2" t="s">
        <v>619</v>
      </c>
      <c r="C2972" s="1">
        <v>13212</v>
      </c>
      <c r="D2972" s="1" t="s">
        <v>2693</v>
      </c>
      <c r="E2972" s="4">
        <v>213212000063</v>
      </c>
      <c r="F2972" s="2" t="s">
        <v>2694</v>
      </c>
      <c r="G2972" s="4">
        <v>213212000071</v>
      </c>
      <c r="H2972" s="2" t="s">
        <v>2695</v>
      </c>
      <c r="I2972" s="2" t="s">
        <v>2696</v>
      </c>
      <c r="J2972" s="5" t="s">
        <v>535</v>
      </c>
      <c r="K2972" s="5">
        <v>1</v>
      </c>
      <c r="L2972" s="80">
        <v>20</v>
      </c>
      <c r="M2972" s="8">
        <f t="shared" si="92"/>
        <v>4</v>
      </c>
      <c r="N2972" s="80">
        <v>50</v>
      </c>
      <c r="O2972" s="11">
        <f t="shared" si="93"/>
        <v>74</v>
      </c>
    </row>
    <row r="2973" spans="1:15" x14ac:dyDescent="0.35">
      <c r="A2973" s="2" t="s">
        <v>390</v>
      </c>
      <c r="B2973" s="2" t="s">
        <v>619</v>
      </c>
      <c r="C2973" s="1">
        <v>13244</v>
      </c>
      <c r="D2973" s="1" t="s">
        <v>2697</v>
      </c>
      <c r="E2973" s="4">
        <v>213244000944</v>
      </c>
      <c r="F2973" s="2" t="s">
        <v>2701</v>
      </c>
      <c r="G2973" s="4">
        <v>213244001380</v>
      </c>
      <c r="H2973" s="2" t="s">
        <v>2702</v>
      </c>
      <c r="I2973" s="2" t="s">
        <v>2703</v>
      </c>
      <c r="J2973" s="5" t="s">
        <v>535</v>
      </c>
      <c r="K2973" s="5">
        <v>1</v>
      </c>
      <c r="L2973" s="80">
        <v>20</v>
      </c>
      <c r="M2973" s="8">
        <f t="shared" si="92"/>
        <v>4</v>
      </c>
      <c r="N2973" s="80">
        <v>50</v>
      </c>
      <c r="O2973" s="11">
        <f t="shared" si="93"/>
        <v>74</v>
      </c>
    </row>
    <row r="2974" spans="1:15" x14ac:dyDescent="0.35">
      <c r="A2974" s="2" t="s">
        <v>390</v>
      </c>
      <c r="B2974" s="2" t="s">
        <v>619</v>
      </c>
      <c r="C2974" s="1">
        <v>13244</v>
      </c>
      <c r="D2974" s="1" t="s">
        <v>2697</v>
      </c>
      <c r="E2974" s="4">
        <v>213244000944</v>
      </c>
      <c r="F2974" s="2" t="s">
        <v>2701</v>
      </c>
      <c r="G2974" s="4">
        <v>213244003285</v>
      </c>
      <c r="H2974" s="2" t="s">
        <v>2704</v>
      </c>
      <c r="I2974" s="2" t="s">
        <v>2705</v>
      </c>
      <c r="J2974" s="5" t="s">
        <v>535</v>
      </c>
      <c r="K2974" s="5">
        <v>1</v>
      </c>
      <c r="L2974" s="80">
        <v>20</v>
      </c>
      <c r="M2974" s="8">
        <f t="shared" si="92"/>
        <v>4</v>
      </c>
      <c r="N2974" s="80">
        <v>50</v>
      </c>
      <c r="O2974" s="11">
        <f t="shared" si="93"/>
        <v>74</v>
      </c>
    </row>
    <row r="2975" spans="1:15" x14ac:dyDescent="0.35">
      <c r="A2975" s="2" t="s">
        <v>390</v>
      </c>
      <c r="B2975" s="2" t="s">
        <v>619</v>
      </c>
      <c r="C2975" s="1">
        <v>13248</v>
      </c>
      <c r="D2975" s="1" t="s">
        <v>2706</v>
      </c>
      <c r="E2975" s="4">
        <v>113248000057</v>
      </c>
      <c r="F2975" s="2" t="s">
        <v>2707</v>
      </c>
      <c r="G2975" s="4">
        <v>213248000035</v>
      </c>
      <c r="H2975" s="2" t="s">
        <v>2708</v>
      </c>
      <c r="I2975" s="2" t="s">
        <v>2709</v>
      </c>
      <c r="J2975" s="5" t="s">
        <v>535</v>
      </c>
      <c r="K2975" s="5">
        <v>1</v>
      </c>
      <c r="L2975" s="80">
        <v>20</v>
      </c>
      <c r="M2975" s="8">
        <f t="shared" si="92"/>
        <v>4</v>
      </c>
      <c r="N2975" s="80">
        <v>50</v>
      </c>
      <c r="O2975" s="11">
        <f t="shared" si="93"/>
        <v>74</v>
      </c>
    </row>
    <row r="2976" spans="1:15" x14ac:dyDescent="0.35">
      <c r="A2976" s="2" t="s">
        <v>390</v>
      </c>
      <c r="B2976" s="2" t="s">
        <v>619</v>
      </c>
      <c r="C2976" s="1">
        <v>13248</v>
      </c>
      <c r="D2976" s="1" t="s">
        <v>2706</v>
      </c>
      <c r="E2976" s="4">
        <v>113248000057</v>
      </c>
      <c r="F2976" s="2" t="s">
        <v>2707</v>
      </c>
      <c r="G2976" s="4">
        <v>213248000078</v>
      </c>
      <c r="H2976" s="2" t="s">
        <v>2710</v>
      </c>
      <c r="I2976" s="2" t="s">
        <v>2711</v>
      </c>
      <c r="J2976" s="5" t="s">
        <v>535</v>
      </c>
      <c r="K2976" s="5">
        <v>1</v>
      </c>
      <c r="L2976" s="80">
        <v>20</v>
      </c>
      <c r="M2976" s="8">
        <f t="shared" si="92"/>
        <v>4</v>
      </c>
      <c r="N2976" s="80">
        <v>50</v>
      </c>
      <c r="O2976" s="11">
        <f t="shared" si="93"/>
        <v>74</v>
      </c>
    </row>
    <row r="2977" spans="1:15" x14ac:dyDescent="0.35">
      <c r="A2977" s="2" t="s">
        <v>390</v>
      </c>
      <c r="B2977" s="2" t="s">
        <v>619</v>
      </c>
      <c r="C2977" s="1">
        <v>13248</v>
      </c>
      <c r="D2977" s="1" t="s">
        <v>2706</v>
      </c>
      <c r="E2977" s="4">
        <v>213248000124</v>
      </c>
      <c r="F2977" s="2" t="s">
        <v>2712</v>
      </c>
      <c r="G2977" s="4">
        <v>213248000086</v>
      </c>
      <c r="H2977" s="2" t="s">
        <v>2713</v>
      </c>
      <c r="I2977" s="2" t="s">
        <v>2714</v>
      </c>
      <c r="J2977" s="5" t="s">
        <v>535</v>
      </c>
      <c r="K2977" s="5">
        <v>1</v>
      </c>
      <c r="L2977" s="80">
        <v>20</v>
      </c>
      <c r="M2977" s="8">
        <f t="shared" si="92"/>
        <v>4</v>
      </c>
      <c r="N2977" s="80">
        <v>50</v>
      </c>
      <c r="O2977" s="11">
        <f t="shared" si="93"/>
        <v>74</v>
      </c>
    </row>
    <row r="2978" spans="1:15" x14ac:dyDescent="0.35">
      <c r="A2978" s="2" t="s">
        <v>390</v>
      </c>
      <c r="B2978" s="2" t="s">
        <v>619</v>
      </c>
      <c r="C2978" s="1">
        <v>13469</v>
      </c>
      <c r="D2978" s="1" t="s">
        <v>2718</v>
      </c>
      <c r="E2978" s="4">
        <v>213442000411</v>
      </c>
      <c r="F2978" s="2" t="s">
        <v>2719</v>
      </c>
      <c r="G2978" s="4">
        <v>213442000267</v>
      </c>
      <c r="H2978" s="2" t="s">
        <v>2720</v>
      </c>
      <c r="I2978" s="2" t="s">
        <v>2721</v>
      </c>
      <c r="J2978" s="5" t="s">
        <v>535</v>
      </c>
      <c r="K2978" s="5">
        <v>1</v>
      </c>
      <c r="L2978" s="80">
        <v>20</v>
      </c>
      <c r="M2978" s="8">
        <f t="shared" si="92"/>
        <v>4</v>
      </c>
      <c r="N2978" s="80">
        <v>50</v>
      </c>
      <c r="O2978" s="11">
        <f t="shared" si="93"/>
        <v>74</v>
      </c>
    </row>
    <row r="2979" spans="1:15" x14ac:dyDescent="0.35">
      <c r="A2979" s="2" t="s">
        <v>390</v>
      </c>
      <c r="B2979" s="2" t="s">
        <v>619</v>
      </c>
      <c r="C2979" s="1">
        <v>13470</v>
      </c>
      <c r="D2979" s="1" t="s">
        <v>2718</v>
      </c>
      <c r="E2979" s="4">
        <v>213442000887</v>
      </c>
      <c r="F2979" s="2" t="s">
        <v>2722</v>
      </c>
      <c r="G2979" s="4">
        <v>213442000895</v>
      </c>
      <c r="H2979" s="2" t="s">
        <v>2723</v>
      </c>
      <c r="I2979" s="2" t="s">
        <v>2724</v>
      </c>
      <c r="J2979" s="5" t="s">
        <v>535</v>
      </c>
      <c r="K2979" s="5">
        <v>1</v>
      </c>
      <c r="L2979" s="80">
        <v>20</v>
      </c>
      <c r="M2979" s="8">
        <f t="shared" si="92"/>
        <v>4</v>
      </c>
      <c r="N2979" s="80">
        <v>50</v>
      </c>
      <c r="O2979" s="11">
        <f t="shared" si="93"/>
        <v>74</v>
      </c>
    </row>
    <row r="2980" spans="1:15" x14ac:dyDescent="0.35">
      <c r="A2980" s="2" t="s">
        <v>390</v>
      </c>
      <c r="B2980" s="2" t="s">
        <v>619</v>
      </c>
      <c r="C2980" s="1">
        <v>13458</v>
      </c>
      <c r="D2980" s="1" t="s">
        <v>2657</v>
      </c>
      <c r="E2980" s="4">
        <v>213006000278</v>
      </c>
      <c r="F2980" s="2" t="s">
        <v>2725</v>
      </c>
      <c r="G2980" s="4">
        <v>213458000020</v>
      </c>
      <c r="H2980" s="2" t="s">
        <v>2726</v>
      </c>
      <c r="I2980" s="2" t="s">
        <v>2727</v>
      </c>
      <c r="J2980" s="5" t="s">
        <v>535</v>
      </c>
      <c r="K2980" s="5">
        <v>1</v>
      </c>
      <c r="L2980" s="80">
        <v>20</v>
      </c>
      <c r="M2980" s="8">
        <f t="shared" si="92"/>
        <v>4</v>
      </c>
      <c r="N2980" s="80">
        <v>50</v>
      </c>
      <c r="O2980" s="11">
        <f t="shared" si="93"/>
        <v>74</v>
      </c>
    </row>
    <row r="2981" spans="1:15" x14ac:dyDescent="0.35">
      <c r="A2981" s="2" t="s">
        <v>390</v>
      </c>
      <c r="B2981" s="2" t="s">
        <v>619</v>
      </c>
      <c r="C2981" s="1">
        <v>13458</v>
      </c>
      <c r="D2981" s="1" t="s">
        <v>2657</v>
      </c>
      <c r="E2981" s="4">
        <v>213006000278</v>
      </c>
      <c r="F2981" s="2" t="s">
        <v>2725</v>
      </c>
      <c r="G2981" s="4">
        <v>213458002773</v>
      </c>
      <c r="H2981" s="2" t="s">
        <v>2728</v>
      </c>
      <c r="I2981" s="2" t="s">
        <v>2729</v>
      </c>
      <c r="J2981" s="5" t="s">
        <v>535</v>
      </c>
      <c r="K2981" s="5">
        <v>1</v>
      </c>
      <c r="L2981" s="80">
        <v>20</v>
      </c>
      <c r="M2981" s="8">
        <f t="shared" si="92"/>
        <v>4</v>
      </c>
      <c r="N2981" s="80">
        <v>50</v>
      </c>
      <c r="O2981" s="11">
        <f t="shared" si="93"/>
        <v>74</v>
      </c>
    </row>
    <row r="2982" spans="1:15" x14ac:dyDescent="0.35">
      <c r="A2982" s="2" t="s">
        <v>390</v>
      </c>
      <c r="B2982" s="2" t="s">
        <v>619</v>
      </c>
      <c r="C2982" s="1">
        <v>13810</v>
      </c>
      <c r="D2982" s="1" t="s">
        <v>2735</v>
      </c>
      <c r="E2982" s="4">
        <v>213549001681</v>
      </c>
      <c r="F2982" s="2" t="s">
        <v>2736</v>
      </c>
      <c r="G2982" s="4">
        <v>213549000073</v>
      </c>
      <c r="H2982" s="2" t="s">
        <v>2737</v>
      </c>
      <c r="I2982" s="2" t="s">
        <v>2738</v>
      </c>
      <c r="J2982" s="5" t="s">
        <v>535</v>
      </c>
      <c r="K2982" s="5">
        <v>1</v>
      </c>
      <c r="L2982" s="80">
        <v>20</v>
      </c>
      <c r="M2982" s="8">
        <f t="shared" si="92"/>
        <v>4</v>
      </c>
      <c r="N2982" s="80">
        <v>50</v>
      </c>
      <c r="O2982" s="11">
        <f t="shared" si="93"/>
        <v>74</v>
      </c>
    </row>
    <row r="2983" spans="1:15" x14ac:dyDescent="0.35">
      <c r="A2983" s="2" t="s">
        <v>390</v>
      </c>
      <c r="B2983" s="2" t="s">
        <v>619</v>
      </c>
      <c r="C2983" s="1">
        <v>13810</v>
      </c>
      <c r="D2983" s="1" t="s">
        <v>2735</v>
      </c>
      <c r="E2983" s="4">
        <v>213549001207</v>
      </c>
      <c r="F2983" s="2" t="s">
        <v>2739</v>
      </c>
      <c r="G2983" s="4">
        <v>213549000111</v>
      </c>
      <c r="H2983" s="2" t="s">
        <v>2740</v>
      </c>
      <c r="I2983" s="2" t="s">
        <v>2741</v>
      </c>
      <c r="J2983" s="5" t="s">
        <v>535</v>
      </c>
      <c r="K2983" s="5">
        <v>1</v>
      </c>
      <c r="L2983" s="80">
        <v>20</v>
      </c>
      <c r="M2983" s="8">
        <f t="shared" si="92"/>
        <v>4</v>
      </c>
      <c r="N2983" s="80">
        <v>50</v>
      </c>
      <c r="O2983" s="11">
        <f t="shared" si="93"/>
        <v>74</v>
      </c>
    </row>
    <row r="2984" spans="1:15" x14ac:dyDescent="0.35">
      <c r="A2984" s="2" t="s">
        <v>390</v>
      </c>
      <c r="B2984" s="2" t="s">
        <v>619</v>
      </c>
      <c r="C2984" s="1">
        <v>13810</v>
      </c>
      <c r="D2984" s="1" t="s">
        <v>2735</v>
      </c>
      <c r="E2984" s="4">
        <v>213549001207</v>
      </c>
      <c r="F2984" s="2" t="s">
        <v>2739</v>
      </c>
      <c r="G2984" s="4">
        <v>213549001614</v>
      </c>
      <c r="H2984" s="2" t="s">
        <v>2742</v>
      </c>
      <c r="I2984" s="2" t="s">
        <v>2743</v>
      </c>
      <c r="J2984" s="5" t="s">
        <v>535</v>
      </c>
      <c r="K2984" s="5">
        <v>1</v>
      </c>
      <c r="L2984" s="80">
        <v>20</v>
      </c>
      <c r="M2984" s="8">
        <f t="shared" si="92"/>
        <v>4</v>
      </c>
      <c r="N2984" s="80">
        <v>50</v>
      </c>
      <c r="O2984" s="11">
        <f t="shared" si="93"/>
        <v>74</v>
      </c>
    </row>
    <row r="2985" spans="1:15" x14ac:dyDescent="0.35">
      <c r="A2985" s="2" t="s">
        <v>390</v>
      </c>
      <c r="B2985" s="2" t="s">
        <v>619</v>
      </c>
      <c r="C2985" s="1">
        <v>13810</v>
      </c>
      <c r="D2985" s="1" t="s">
        <v>2735</v>
      </c>
      <c r="E2985" s="4">
        <v>213549001207</v>
      </c>
      <c r="F2985" s="2" t="s">
        <v>2739</v>
      </c>
      <c r="G2985" s="4">
        <v>213549003200</v>
      </c>
      <c r="H2985" s="2" t="s">
        <v>2744</v>
      </c>
      <c r="I2985" s="2" t="s">
        <v>1326</v>
      </c>
      <c r="J2985" s="5" t="s">
        <v>535</v>
      </c>
      <c r="K2985" s="5">
        <v>1</v>
      </c>
      <c r="L2985" s="80">
        <v>20</v>
      </c>
      <c r="M2985" s="8">
        <f t="shared" si="92"/>
        <v>4</v>
      </c>
      <c r="N2985" s="80">
        <v>50</v>
      </c>
      <c r="O2985" s="11">
        <f t="shared" si="93"/>
        <v>74</v>
      </c>
    </row>
    <row r="2986" spans="1:15" x14ac:dyDescent="0.35">
      <c r="A2986" s="2" t="s">
        <v>390</v>
      </c>
      <c r="B2986" s="2" t="s">
        <v>619</v>
      </c>
      <c r="C2986" s="1">
        <v>13810</v>
      </c>
      <c r="D2986" s="1" t="s">
        <v>2735</v>
      </c>
      <c r="E2986" s="4">
        <v>213549002599</v>
      </c>
      <c r="F2986" s="2" t="s">
        <v>2745</v>
      </c>
      <c r="G2986" s="4">
        <v>213549003340</v>
      </c>
      <c r="H2986" s="2" t="s">
        <v>2746</v>
      </c>
      <c r="I2986" s="2" t="s">
        <v>2747</v>
      </c>
      <c r="J2986" s="5" t="s">
        <v>535</v>
      </c>
      <c r="K2986" s="5">
        <v>1</v>
      </c>
      <c r="L2986" s="80">
        <v>20</v>
      </c>
      <c r="M2986" s="8">
        <f t="shared" si="92"/>
        <v>4</v>
      </c>
      <c r="N2986" s="80">
        <v>50</v>
      </c>
      <c r="O2986" s="11">
        <f t="shared" si="93"/>
        <v>74</v>
      </c>
    </row>
    <row r="2987" spans="1:15" x14ac:dyDescent="0.35">
      <c r="A2987" s="2" t="s">
        <v>390</v>
      </c>
      <c r="B2987" s="2" t="s">
        <v>619</v>
      </c>
      <c r="C2987" s="1">
        <v>13490</v>
      </c>
      <c r="D2987" s="1" t="s">
        <v>2748</v>
      </c>
      <c r="E2987" s="4">
        <v>213600000687</v>
      </c>
      <c r="F2987" s="2" t="s">
        <v>2749</v>
      </c>
      <c r="G2987" s="4">
        <v>213600000661</v>
      </c>
      <c r="H2987" s="2" t="s">
        <v>2750</v>
      </c>
      <c r="I2987" s="2" t="s">
        <v>2751</v>
      </c>
      <c r="J2987" s="5" t="s">
        <v>535</v>
      </c>
      <c r="K2987" s="5">
        <v>1</v>
      </c>
      <c r="L2987" s="80">
        <v>20</v>
      </c>
      <c r="M2987" s="8">
        <f t="shared" si="92"/>
        <v>4</v>
      </c>
      <c r="N2987" s="80">
        <v>50</v>
      </c>
      <c r="O2987" s="11">
        <f t="shared" si="93"/>
        <v>74</v>
      </c>
    </row>
    <row r="2988" spans="1:15" x14ac:dyDescent="0.35">
      <c r="A2988" s="2" t="s">
        <v>390</v>
      </c>
      <c r="B2988" s="2" t="s">
        <v>619</v>
      </c>
      <c r="C2988" s="1">
        <v>13490</v>
      </c>
      <c r="D2988" s="1" t="s">
        <v>2748</v>
      </c>
      <c r="E2988" s="4">
        <v>213600000687</v>
      </c>
      <c r="F2988" s="2" t="s">
        <v>2749</v>
      </c>
      <c r="G2988" s="4">
        <v>213600000920</v>
      </c>
      <c r="H2988" s="2" t="s">
        <v>2752</v>
      </c>
      <c r="I2988" s="2" t="s">
        <v>2753</v>
      </c>
      <c r="J2988" s="5" t="s">
        <v>535</v>
      </c>
      <c r="K2988" s="5">
        <v>1</v>
      </c>
      <c r="L2988" s="80">
        <v>20</v>
      </c>
      <c r="M2988" s="8">
        <f t="shared" si="92"/>
        <v>4</v>
      </c>
      <c r="N2988" s="80">
        <v>50</v>
      </c>
      <c r="O2988" s="11">
        <f t="shared" si="93"/>
        <v>74</v>
      </c>
    </row>
    <row r="2989" spans="1:15" x14ac:dyDescent="0.35">
      <c r="A2989" s="2" t="s">
        <v>390</v>
      </c>
      <c r="B2989" s="2" t="s">
        <v>619</v>
      </c>
      <c r="C2989" s="1">
        <v>13490</v>
      </c>
      <c r="D2989" s="1" t="s">
        <v>2748</v>
      </c>
      <c r="E2989" s="4">
        <v>213600000687</v>
      </c>
      <c r="F2989" s="2" t="s">
        <v>2749</v>
      </c>
      <c r="G2989" s="4">
        <v>213600009004</v>
      </c>
      <c r="H2989" s="2" t="s">
        <v>2754</v>
      </c>
      <c r="I2989" s="2" t="s">
        <v>2755</v>
      </c>
      <c r="J2989" s="5" t="s">
        <v>535</v>
      </c>
      <c r="K2989" s="5">
        <v>1</v>
      </c>
      <c r="L2989" s="80">
        <v>20</v>
      </c>
      <c r="M2989" s="8">
        <f t="shared" si="92"/>
        <v>4</v>
      </c>
      <c r="N2989" s="80">
        <v>50</v>
      </c>
      <c r="O2989" s="11">
        <f t="shared" si="93"/>
        <v>74</v>
      </c>
    </row>
    <row r="2990" spans="1:15" x14ac:dyDescent="0.35">
      <c r="A2990" s="2" t="s">
        <v>390</v>
      </c>
      <c r="B2990" s="2" t="s">
        <v>619</v>
      </c>
      <c r="C2990" s="1">
        <v>13654</v>
      </c>
      <c r="D2990" s="1" t="s">
        <v>2756</v>
      </c>
      <c r="E2990" s="4">
        <v>213654000038</v>
      </c>
      <c r="F2990" s="2" t="s">
        <v>2757</v>
      </c>
      <c r="G2990" s="4">
        <v>213654000488</v>
      </c>
      <c r="H2990" s="2" t="s">
        <v>2758</v>
      </c>
      <c r="I2990" s="2" t="s">
        <v>2759</v>
      </c>
      <c r="J2990" s="5" t="s">
        <v>535</v>
      </c>
      <c r="K2990" s="5">
        <v>1</v>
      </c>
      <c r="L2990" s="80">
        <v>20</v>
      </c>
      <c r="M2990" s="8">
        <f t="shared" si="92"/>
        <v>4</v>
      </c>
      <c r="N2990" s="80">
        <v>50</v>
      </c>
      <c r="O2990" s="11">
        <f t="shared" si="93"/>
        <v>74</v>
      </c>
    </row>
    <row r="2991" spans="1:15" x14ac:dyDescent="0.35">
      <c r="A2991" s="2" t="s">
        <v>390</v>
      </c>
      <c r="B2991" s="2" t="s">
        <v>619</v>
      </c>
      <c r="C2991" s="1">
        <v>13655</v>
      </c>
      <c r="D2991" s="1" t="s">
        <v>2651</v>
      </c>
      <c r="E2991" s="4">
        <v>213006001649</v>
      </c>
      <c r="F2991" s="2" t="s">
        <v>2652</v>
      </c>
      <c r="G2991" s="4">
        <v>213655000058</v>
      </c>
      <c r="H2991" s="2" t="s">
        <v>2760</v>
      </c>
      <c r="I2991" s="2" t="s">
        <v>2761</v>
      </c>
      <c r="J2991" s="5" t="s">
        <v>535</v>
      </c>
      <c r="K2991" s="5">
        <v>1</v>
      </c>
      <c r="L2991" s="80">
        <v>20</v>
      </c>
      <c r="M2991" s="8">
        <f t="shared" si="92"/>
        <v>4</v>
      </c>
      <c r="N2991" s="80">
        <v>50</v>
      </c>
      <c r="O2991" s="11">
        <f t="shared" si="93"/>
        <v>74</v>
      </c>
    </row>
    <row r="2992" spans="1:15" x14ac:dyDescent="0.35">
      <c r="A2992" s="2" t="s">
        <v>390</v>
      </c>
      <c r="B2992" s="2" t="s">
        <v>619</v>
      </c>
      <c r="C2992" s="1">
        <v>13657</v>
      </c>
      <c r="D2992" s="1" t="s">
        <v>638</v>
      </c>
      <c r="E2992" s="4">
        <v>213657000586</v>
      </c>
      <c r="F2992" s="2" t="s">
        <v>2762</v>
      </c>
      <c r="G2992" s="4">
        <v>213657000292</v>
      </c>
      <c r="H2992" s="2" t="s">
        <v>2763</v>
      </c>
      <c r="I2992" s="2" t="s">
        <v>2764</v>
      </c>
      <c r="J2992" s="5" t="s">
        <v>535</v>
      </c>
      <c r="K2992" s="5">
        <v>1</v>
      </c>
      <c r="L2992" s="80">
        <v>20</v>
      </c>
      <c r="M2992" s="8">
        <f t="shared" si="92"/>
        <v>4</v>
      </c>
      <c r="N2992" s="80">
        <v>50</v>
      </c>
      <c r="O2992" s="11">
        <f t="shared" si="93"/>
        <v>74</v>
      </c>
    </row>
    <row r="2993" spans="1:15" x14ac:dyDescent="0.35">
      <c r="A2993" s="2" t="s">
        <v>390</v>
      </c>
      <c r="B2993" s="2" t="s">
        <v>619</v>
      </c>
      <c r="C2993" s="1">
        <v>13657</v>
      </c>
      <c r="D2993" s="1" t="s">
        <v>638</v>
      </c>
      <c r="E2993" s="4">
        <v>213657000586</v>
      </c>
      <c r="F2993" s="2" t="s">
        <v>2762</v>
      </c>
      <c r="G2993" s="4">
        <v>213657000683</v>
      </c>
      <c r="H2993" s="2" t="s">
        <v>2765</v>
      </c>
      <c r="I2993" s="2" t="s">
        <v>2766</v>
      </c>
      <c r="J2993" s="5" t="s">
        <v>535</v>
      </c>
      <c r="K2993" s="5">
        <v>1</v>
      </c>
      <c r="L2993" s="80">
        <v>20</v>
      </c>
      <c r="M2993" s="8">
        <f t="shared" si="92"/>
        <v>4</v>
      </c>
      <c r="N2993" s="80">
        <v>50</v>
      </c>
      <c r="O2993" s="11">
        <f t="shared" si="93"/>
        <v>74</v>
      </c>
    </row>
    <row r="2994" spans="1:15" x14ac:dyDescent="0.35">
      <c r="A2994" s="2" t="s">
        <v>390</v>
      </c>
      <c r="B2994" s="2" t="s">
        <v>619</v>
      </c>
      <c r="C2994" s="1">
        <v>13688</v>
      </c>
      <c r="D2994" s="1" t="s">
        <v>2767</v>
      </c>
      <c r="E2994" s="4">
        <v>213744000371</v>
      </c>
      <c r="F2994" s="2" t="s">
        <v>2771</v>
      </c>
      <c r="G2994" s="4">
        <v>213688011047</v>
      </c>
      <c r="H2994" s="2" t="s">
        <v>2772</v>
      </c>
      <c r="I2994" s="2" t="s">
        <v>2773</v>
      </c>
      <c r="J2994" s="5" t="s">
        <v>535</v>
      </c>
      <c r="K2994" s="5">
        <v>1</v>
      </c>
      <c r="L2994" s="80">
        <v>20</v>
      </c>
      <c r="M2994" s="8">
        <f t="shared" si="92"/>
        <v>4</v>
      </c>
      <c r="N2994" s="80">
        <v>50</v>
      </c>
      <c r="O2994" s="11">
        <f t="shared" si="93"/>
        <v>74</v>
      </c>
    </row>
    <row r="2995" spans="1:15" x14ac:dyDescent="0.35">
      <c r="A2995" s="2" t="s">
        <v>390</v>
      </c>
      <c r="B2995" s="2" t="s">
        <v>619</v>
      </c>
      <c r="C2995" s="1">
        <v>13688</v>
      </c>
      <c r="D2995" s="1" t="s">
        <v>2767</v>
      </c>
      <c r="E2995" s="4">
        <v>213688001882</v>
      </c>
      <c r="F2995" s="2" t="s">
        <v>2768</v>
      </c>
      <c r="G2995" s="4">
        <v>213688011071</v>
      </c>
      <c r="H2995" s="2" t="s">
        <v>2774</v>
      </c>
      <c r="I2995" s="2" t="s">
        <v>2775</v>
      </c>
      <c r="J2995" s="5" t="s">
        <v>535</v>
      </c>
      <c r="K2995" s="5">
        <v>1</v>
      </c>
      <c r="L2995" s="80">
        <v>20</v>
      </c>
      <c r="M2995" s="8">
        <f t="shared" si="92"/>
        <v>4</v>
      </c>
      <c r="N2995" s="80">
        <v>50</v>
      </c>
      <c r="O2995" s="11">
        <f t="shared" si="93"/>
        <v>74</v>
      </c>
    </row>
    <row r="2996" spans="1:15" x14ac:dyDescent="0.35">
      <c r="A2996" s="2" t="s">
        <v>390</v>
      </c>
      <c r="B2996" s="2" t="s">
        <v>619</v>
      </c>
      <c r="C2996" s="1">
        <v>13688</v>
      </c>
      <c r="D2996" s="1" t="s">
        <v>2767</v>
      </c>
      <c r="E2996" s="4">
        <v>213688000096</v>
      </c>
      <c r="F2996" s="2" t="s">
        <v>2776</v>
      </c>
      <c r="G2996" s="4">
        <v>213688011322</v>
      </c>
      <c r="H2996" s="2" t="s">
        <v>2777</v>
      </c>
      <c r="I2996" s="2" t="s">
        <v>2778</v>
      </c>
      <c r="J2996" s="5" t="s">
        <v>535</v>
      </c>
      <c r="K2996" s="5">
        <v>1</v>
      </c>
      <c r="L2996" s="80">
        <v>20</v>
      </c>
      <c r="M2996" s="8">
        <f t="shared" si="92"/>
        <v>4</v>
      </c>
      <c r="N2996" s="80">
        <v>50</v>
      </c>
      <c r="O2996" s="11">
        <f t="shared" si="93"/>
        <v>74</v>
      </c>
    </row>
    <row r="2997" spans="1:15" x14ac:dyDescent="0.35">
      <c r="A2997" s="2" t="s">
        <v>390</v>
      </c>
      <c r="B2997" s="2" t="s">
        <v>619</v>
      </c>
      <c r="C2997" s="1">
        <v>13688</v>
      </c>
      <c r="D2997" s="1" t="s">
        <v>2767</v>
      </c>
      <c r="E2997" s="4">
        <v>213688001882</v>
      </c>
      <c r="F2997" s="2" t="s">
        <v>2768</v>
      </c>
      <c r="G2997" s="4">
        <v>213688011403</v>
      </c>
      <c r="H2997" s="2" t="s">
        <v>2779</v>
      </c>
      <c r="I2997" s="2" t="s">
        <v>2780</v>
      </c>
      <c r="J2997" s="5" t="s">
        <v>535</v>
      </c>
      <c r="K2997" s="5">
        <v>1</v>
      </c>
      <c r="L2997" s="80">
        <v>20</v>
      </c>
      <c r="M2997" s="8">
        <f t="shared" si="92"/>
        <v>4</v>
      </c>
      <c r="N2997" s="80">
        <v>50</v>
      </c>
      <c r="O2997" s="11">
        <f t="shared" si="93"/>
        <v>74</v>
      </c>
    </row>
    <row r="2998" spans="1:15" x14ac:dyDescent="0.35">
      <c r="A2998" s="2" t="s">
        <v>390</v>
      </c>
      <c r="B2998" s="2" t="s">
        <v>619</v>
      </c>
      <c r="C2998" s="1">
        <v>13688</v>
      </c>
      <c r="D2998" s="1" t="s">
        <v>2767</v>
      </c>
      <c r="E2998" s="4">
        <v>213688000096</v>
      </c>
      <c r="F2998" s="2" t="s">
        <v>2776</v>
      </c>
      <c r="G2998" s="4">
        <v>213688011501</v>
      </c>
      <c r="H2998" s="2" t="s">
        <v>2781</v>
      </c>
      <c r="I2998" s="2" t="s">
        <v>2782</v>
      </c>
      <c r="J2998" s="5" t="s">
        <v>535</v>
      </c>
      <c r="K2998" s="5">
        <v>1</v>
      </c>
      <c r="L2998" s="80">
        <v>20</v>
      </c>
      <c r="M2998" s="8">
        <f t="shared" si="92"/>
        <v>4</v>
      </c>
      <c r="N2998" s="80">
        <v>50</v>
      </c>
      <c r="O2998" s="11">
        <f t="shared" si="93"/>
        <v>74</v>
      </c>
    </row>
    <row r="2999" spans="1:15" x14ac:dyDescent="0.35">
      <c r="A2999" s="2" t="s">
        <v>390</v>
      </c>
      <c r="B2999" s="2" t="s">
        <v>619</v>
      </c>
      <c r="C2999" s="1">
        <v>13810</v>
      </c>
      <c r="D2999" s="1" t="s">
        <v>2735</v>
      </c>
      <c r="E2999" s="4">
        <v>213549002599</v>
      </c>
      <c r="F2999" s="2" t="s">
        <v>2745</v>
      </c>
      <c r="G2999" s="4">
        <v>213810000167</v>
      </c>
      <c r="H2999" s="2" t="s">
        <v>2786</v>
      </c>
      <c r="I2999" s="2" t="s">
        <v>2786</v>
      </c>
      <c r="J2999" s="5" t="s">
        <v>535</v>
      </c>
      <c r="K2999" s="5">
        <v>1</v>
      </c>
      <c r="L2999" s="80">
        <v>20</v>
      </c>
      <c r="M2999" s="8">
        <f t="shared" si="92"/>
        <v>4</v>
      </c>
      <c r="N2999" s="80">
        <v>50</v>
      </c>
      <c r="O2999" s="11">
        <f t="shared" si="93"/>
        <v>74</v>
      </c>
    </row>
    <row r="3000" spans="1:15" x14ac:dyDescent="0.35">
      <c r="A3000" s="2" t="s">
        <v>390</v>
      </c>
      <c r="B3000" s="2" t="s">
        <v>646</v>
      </c>
      <c r="C3000" s="1">
        <v>15176</v>
      </c>
      <c r="D3000" s="1" t="s">
        <v>2787</v>
      </c>
      <c r="E3000" s="4">
        <v>215176000101</v>
      </c>
      <c r="F3000" s="2" t="s">
        <v>2788</v>
      </c>
      <c r="G3000" s="4">
        <v>215176000101</v>
      </c>
      <c r="H3000" s="2" t="s">
        <v>2789</v>
      </c>
      <c r="I3000" s="2" t="s">
        <v>2790</v>
      </c>
      <c r="J3000" s="5" t="s">
        <v>523</v>
      </c>
      <c r="K3000" s="5">
        <v>1</v>
      </c>
      <c r="L3000" s="80">
        <v>20</v>
      </c>
      <c r="M3000" s="8">
        <f t="shared" si="92"/>
        <v>4</v>
      </c>
      <c r="N3000" s="80">
        <v>50</v>
      </c>
      <c r="O3000" s="11">
        <f t="shared" si="93"/>
        <v>74</v>
      </c>
    </row>
    <row r="3001" spans="1:15" x14ac:dyDescent="0.35">
      <c r="A3001" s="2" t="s">
        <v>390</v>
      </c>
      <c r="B3001" s="2" t="s">
        <v>646</v>
      </c>
      <c r="C3001" s="1">
        <v>15632</v>
      </c>
      <c r="D3001" s="1" t="s">
        <v>2791</v>
      </c>
      <c r="E3001" s="4">
        <v>215632000592</v>
      </c>
      <c r="F3001" s="2" t="s">
        <v>662</v>
      </c>
      <c r="G3001" s="4">
        <v>215632000592</v>
      </c>
      <c r="H3001" s="2" t="s">
        <v>663</v>
      </c>
      <c r="I3001" s="2" t="s">
        <v>2792</v>
      </c>
      <c r="J3001" s="5" t="s">
        <v>535</v>
      </c>
      <c r="K3001" s="5">
        <v>1</v>
      </c>
      <c r="L3001" s="80">
        <v>20</v>
      </c>
      <c r="M3001" s="8">
        <f t="shared" si="92"/>
        <v>4</v>
      </c>
      <c r="N3001" s="80">
        <v>50</v>
      </c>
      <c r="O3001" s="11">
        <f t="shared" si="93"/>
        <v>74</v>
      </c>
    </row>
    <row r="3002" spans="1:15" x14ac:dyDescent="0.35">
      <c r="A3002" s="2" t="s">
        <v>390</v>
      </c>
      <c r="B3002" s="2" t="s">
        <v>646</v>
      </c>
      <c r="C3002" s="1">
        <v>15761</v>
      </c>
      <c r="D3002" s="1" t="s">
        <v>2793</v>
      </c>
      <c r="E3002" s="4">
        <v>215761000051</v>
      </c>
      <c r="F3002" s="2" t="s">
        <v>2794</v>
      </c>
      <c r="G3002" s="4">
        <v>215761000051</v>
      </c>
      <c r="H3002" s="2" t="s">
        <v>2795</v>
      </c>
      <c r="I3002" s="2" t="s">
        <v>2796</v>
      </c>
      <c r="J3002" s="5" t="s">
        <v>535</v>
      </c>
      <c r="K3002" s="5">
        <v>1</v>
      </c>
      <c r="L3002" s="80">
        <v>20</v>
      </c>
      <c r="M3002" s="8">
        <f t="shared" si="92"/>
        <v>4</v>
      </c>
      <c r="N3002" s="80">
        <v>50</v>
      </c>
      <c r="O3002" s="11">
        <f t="shared" si="93"/>
        <v>74</v>
      </c>
    </row>
    <row r="3003" spans="1:15" x14ac:dyDescent="0.35">
      <c r="A3003" s="2" t="s">
        <v>390</v>
      </c>
      <c r="B3003" s="2" t="s">
        <v>1022</v>
      </c>
      <c r="C3003" s="1">
        <v>18205</v>
      </c>
      <c r="D3003" s="1" t="s">
        <v>2797</v>
      </c>
      <c r="E3003" s="4">
        <v>218205000335</v>
      </c>
      <c r="F3003" s="2" t="s">
        <v>2798</v>
      </c>
      <c r="G3003" s="4">
        <v>218205000106</v>
      </c>
      <c r="H3003" s="2" t="s">
        <v>2799</v>
      </c>
      <c r="I3003" s="2" t="s">
        <v>2800</v>
      </c>
      <c r="J3003" s="5" t="s">
        <v>535</v>
      </c>
      <c r="K3003" s="5">
        <v>1</v>
      </c>
      <c r="L3003" s="80">
        <v>20</v>
      </c>
      <c r="M3003" s="8">
        <f t="shared" si="92"/>
        <v>4</v>
      </c>
      <c r="N3003" s="80">
        <v>50</v>
      </c>
      <c r="O3003" s="11">
        <f t="shared" si="93"/>
        <v>74</v>
      </c>
    </row>
    <row r="3004" spans="1:15" x14ac:dyDescent="0.35">
      <c r="A3004" s="2" t="s">
        <v>390</v>
      </c>
      <c r="B3004" s="2" t="s">
        <v>1022</v>
      </c>
      <c r="C3004" s="1">
        <v>18205</v>
      </c>
      <c r="D3004" s="1" t="s">
        <v>2797</v>
      </c>
      <c r="E3004" s="4">
        <v>218205000068</v>
      </c>
      <c r="F3004" s="2" t="s">
        <v>2801</v>
      </c>
      <c r="G3004" s="4">
        <v>218205000483</v>
      </c>
      <c r="H3004" s="2" t="s">
        <v>2802</v>
      </c>
      <c r="I3004" s="2" t="s">
        <v>2803</v>
      </c>
      <c r="J3004" s="5" t="s">
        <v>535</v>
      </c>
      <c r="K3004" s="5">
        <v>1</v>
      </c>
      <c r="L3004" s="80">
        <v>20</v>
      </c>
      <c r="M3004" s="8">
        <f t="shared" si="92"/>
        <v>4</v>
      </c>
      <c r="N3004" s="80">
        <v>50</v>
      </c>
      <c r="O3004" s="11">
        <f t="shared" si="93"/>
        <v>74</v>
      </c>
    </row>
    <row r="3005" spans="1:15" x14ac:dyDescent="0.35">
      <c r="A3005" s="2" t="s">
        <v>390</v>
      </c>
      <c r="B3005" s="2" t="s">
        <v>1022</v>
      </c>
      <c r="C3005" s="1">
        <v>18205</v>
      </c>
      <c r="D3005" s="1" t="s">
        <v>2797</v>
      </c>
      <c r="E3005" s="4">
        <v>218205000271</v>
      </c>
      <c r="F3005" s="2" t="s">
        <v>2804</v>
      </c>
      <c r="G3005" s="4">
        <v>218205000734</v>
      </c>
      <c r="H3005" s="2" t="s">
        <v>2805</v>
      </c>
      <c r="I3005" s="2" t="s">
        <v>2806</v>
      </c>
      <c r="J3005" s="5" t="s">
        <v>535</v>
      </c>
      <c r="K3005" s="5">
        <v>1</v>
      </c>
      <c r="L3005" s="80">
        <v>20</v>
      </c>
      <c r="M3005" s="8">
        <f t="shared" si="92"/>
        <v>4</v>
      </c>
      <c r="N3005" s="80">
        <v>50</v>
      </c>
      <c r="O3005" s="11">
        <f t="shared" si="93"/>
        <v>74</v>
      </c>
    </row>
    <row r="3006" spans="1:15" x14ac:dyDescent="0.35">
      <c r="A3006" s="2" t="s">
        <v>390</v>
      </c>
      <c r="B3006" s="2" t="s">
        <v>1022</v>
      </c>
      <c r="C3006" s="1">
        <v>18410</v>
      </c>
      <c r="D3006" s="1" t="s">
        <v>2807</v>
      </c>
      <c r="E3006" s="4">
        <v>218765000101</v>
      </c>
      <c r="F3006" s="2" t="s">
        <v>2808</v>
      </c>
      <c r="G3006" s="4">
        <v>218256000062</v>
      </c>
      <c r="H3006" s="2" t="s">
        <v>2809</v>
      </c>
      <c r="I3006" s="2" t="s">
        <v>2810</v>
      </c>
      <c r="J3006" s="5" t="s">
        <v>535</v>
      </c>
      <c r="K3006" s="5">
        <v>1</v>
      </c>
      <c r="L3006" s="80">
        <v>20</v>
      </c>
      <c r="M3006" s="8">
        <f t="shared" si="92"/>
        <v>4</v>
      </c>
      <c r="N3006" s="80">
        <v>50</v>
      </c>
      <c r="O3006" s="11">
        <f t="shared" si="93"/>
        <v>74</v>
      </c>
    </row>
    <row r="3007" spans="1:15" x14ac:dyDescent="0.35">
      <c r="A3007" s="2" t="s">
        <v>390</v>
      </c>
      <c r="B3007" s="2" t="s">
        <v>1022</v>
      </c>
      <c r="C3007" s="1">
        <v>18410</v>
      </c>
      <c r="D3007" s="1" t="s">
        <v>2807</v>
      </c>
      <c r="E3007" s="4">
        <v>218410001271</v>
      </c>
      <c r="F3007" s="2" t="s">
        <v>2811</v>
      </c>
      <c r="G3007" s="4">
        <v>218410000097</v>
      </c>
      <c r="H3007" s="2" t="s">
        <v>2812</v>
      </c>
      <c r="I3007" s="2" t="s">
        <v>2813</v>
      </c>
      <c r="J3007" s="5" t="s">
        <v>535</v>
      </c>
      <c r="K3007" s="5">
        <v>1</v>
      </c>
      <c r="L3007" s="80">
        <v>20</v>
      </c>
      <c r="M3007" s="8">
        <f t="shared" si="92"/>
        <v>4</v>
      </c>
      <c r="N3007" s="80">
        <v>50</v>
      </c>
      <c r="O3007" s="11">
        <f t="shared" si="93"/>
        <v>74</v>
      </c>
    </row>
    <row r="3008" spans="1:15" x14ac:dyDescent="0.35">
      <c r="A3008" s="2" t="s">
        <v>390</v>
      </c>
      <c r="B3008" s="2" t="s">
        <v>1022</v>
      </c>
      <c r="C3008" s="1">
        <v>18410</v>
      </c>
      <c r="D3008" s="1" t="s">
        <v>2807</v>
      </c>
      <c r="E3008" s="4">
        <v>218410001271</v>
      </c>
      <c r="F3008" s="2" t="s">
        <v>2811</v>
      </c>
      <c r="G3008" s="4">
        <v>218410000267</v>
      </c>
      <c r="H3008" s="2" t="s">
        <v>2814</v>
      </c>
      <c r="I3008" s="2" t="s">
        <v>2815</v>
      </c>
      <c r="J3008" s="5" t="s">
        <v>535</v>
      </c>
      <c r="K3008" s="5">
        <v>1</v>
      </c>
      <c r="L3008" s="80">
        <v>20</v>
      </c>
      <c r="M3008" s="8">
        <f t="shared" si="92"/>
        <v>4</v>
      </c>
      <c r="N3008" s="80">
        <v>50</v>
      </c>
      <c r="O3008" s="11">
        <f t="shared" si="93"/>
        <v>74</v>
      </c>
    </row>
    <row r="3009" spans="1:15" x14ac:dyDescent="0.35">
      <c r="A3009" s="2" t="s">
        <v>390</v>
      </c>
      <c r="B3009" s="2" t="s">
        <v>1022</v>
      </c>
      <c r="C3009" s="1">
        <v>18410</v>
      </c>
      <c r="D3009" s="1" t="s">
        <v>2807</v>
      </c>
      <c r="E3009" s="4">
        <v>218410001271</v>
      </c>
      <c r="F3009" s="2" t="s">
        <v>2811</v>
      </c>
      <c r="G3009" s="4">
        <v>218410000470</v>
      </c>
      <c r="H3009" s="2" t="s">
        <v>2816</v>
      </c>
      <c r="I3009" s="2" t="s">
        <v>2817</v>
      </c>
      <c r="J3009" s="5" t="s">
        <v>535</v>
      </c>
      <c r="K3009" s="5">
        <v>1</v>
      </c>
      <c r="L3009" s="80">
        <v>20</v>
      </c>
      <c r="M3009" s="8">
        <f t="shared" si="92"/>
        <v>4</v>
      </c>
      <c r="N3009" s="80">
        <v>50</v>
      </c>
      <c r="O3009" s="11">
        <f t="shared" si="93"/>
        <v>74</v>
      </c>
    </row>
    <row r="3010" spans="1:15" x14ac:dyDescent="0.35">
      <c r="A3010" s="2" t="s">
        <v>390</v>
      </c>
      <c r="B3010" s="2" t="s">
        <v>1022</v>
      </c>
      <c r="C3010" s="1">
        <v>18410</v>
      </c>
      <c r="D3010" s="1" t="s">
        <v>2807</v>
      </c>
      <c r="E3010" s="4">
        <v>283410000263</v>
      </c>
      <c r="F3010" s="2" t="s">
        <v>2818</v>
      </c>
      <c r="G3010" s="4">
        <v>218410000658</v>
      </c>
      <c r="H3010" s="2" t="s">
        <v>2819</v>
      </c>
      <c r="I3010" s="2" t="s">
        <v>2820</v>
      </c>
      <c r="J3010" s="5" t="s">
        <v>535</v>
      </c>
      <c r="K3010" s="5">
        <v>1</v>
      </c>
      <c r="L3010" s="80">
        <v>20</v>
      </c>
      <c r="M3010" s="8">
        <f t="shared" si="92"/>
        <v>4</v>
      </c>
      <c r="N3010" s="80">
        <v>50</v>
      </c>
      <c r="O3010" s="11">
        <f t="shared" si="93"/>
        <v>74</v>
      </c>
    </row>
    <row r="3011" spans="1:15" x14ac:dyDescent="0.35">
      <c r="A3011" s="2" t="s">
        <v>390</v>
      </c>
      <c r="B3011" s="2" t="s">
        <v>1022</v>
      </c>
      <c r="C3011" s="1">
        <v>18410</v>
      </c>
      <c r="D3011" s="1" t="s">
        <v>2807</v>
      </c>
      <c r="E3011" s="4">
        <v>218410001271</v>
      </c>
      <c r="F3011" s="2" t="s">
        <v>2811</v>
      </c>
      <c r="G3011" s="4">
        <v>218410000682</v>
      </c>
      <c r="H3011" s="2" t="s">
        <v>2821</v>
      </c>
      <c r="I3011" s="2" t="s">
        <v>2822</v>
      </c>
      <c r="J3011" s="5" t="s">
        <v>535</v>
      </c>
      <c r="K3011" s="5">
        <v>1</v>
      </c>
      <c r="L3011" s="80">
        <v>20</v>
      </c>
      <c r="M3011" s="8">
        <f t="shared" si="92"/>
        <v>4</v>
      </c>
      <c r="N3011" s="80">
        <v>50</v>
      </c>
      <c r="O3011" s="11">
        <f t="shared" si="93"/>
        <v>74</v>
      </c>
    </row>
    <row r="3012" spans="1:15" x14ac:dyDescent="0.35">
      <c r="A3012" s="2" t="s">
        <v>390</v>
      </c>
      <c r="B3012" s="2" t="s">
        <v>1022</v>
      </c>
      <c r="C3012" s="1">
        <v>18410</v>
      </c>
      <c r="D3012" s="1" t="s">
        <v>2807</v>
      </c>
      <c r="E3012" s="4">
        <v>218410001271</v>
      </c>
      <c r="F3012" s="2" t="s">
        <v>2811</v>
      </c>
      <c r="G3012" s="4">
        <v>218410001271</v>
      </c>
      <c r="H3012" s="2" t="s">
        <v>2823</v>
      </c>
      <c r="I3012" s="2" t="s">
        <v>2824</v>
      </c>
      <c r="J3012" s="5" t="s">
        <v>535</v>
      </c>
      <c r="K3012" s="5">
        <v>1</v>
      </c>
      <c r="L3012" s="80">
        <v>20</v>
      </c>
      <c r="M3012" s="8">
        <f t="shared" si="92"/>
        <v>4</v>
      </c>
      <c r="N3012" s="80">
        <v>50</v>
      </c>
      <c r="O3012" s="11">
        <f t="shared" si="93"/>
        <v>74</v>
      </c>
    </row>
    <row r="3013" spans="1:15" x14ac:dyDescent="0.35">
      <c r="A3013" s="2" t="s">
        <v>390</v>
      </c>
      <c r="B3013" s="2" t="s">
        <v>1022</v>
      </c>
      <c r="C3013" s="1">
        <v>18410</v>
      </c>
      <c r="D3013" s="1" t="s">
        <v>2807</v>
      </c>
      <c r="E3013" s="4">
        <v>218410001328</v>
      </c>
      <c r="F3013" s="2" t="s">
        <v>2825</v>
      </c>
      <c r="G3013" s="4">
        <v>218410001298</v>
      </c>
      <c r="H3013" s="2" t="s">
        <v>2826</v>
      </c>
      <c r="I3013" s="2" t="s">
        <v>2827</v>
      </c>
      <c r="J3013" s="5" t="s">
        <v>535</v>
      </c>
      <c r="K3013" s="5">
        <v>1</v>
      </c>
      <c r="L3013" s="80">
        <v>20</v>
      </c>
      <c r="M3013" s="8">
        <f t="shared" si="92"/>
        <v>4</v>
      </c>
      <c r="N3013" s="80">
        <v>50</v>
      </c>
      <c r="O3013" s="11">
        <f t="shared" si="93"/>
        <v>74</v>
      </c>
    </row>
    <row r="3014" spans="1:15" x14ac:dyDescent="0.35">
      <c r="A3014" s="2" t="s">
        <v>390</v>
      </c>
      <c r="B3014" s="2" t="s">
        <v>1022</v>
      </c>
      <c r="C3014" s="1">
        <v>18410</v>
      </c>
      <c r="D3014" s="1" t="s">
        <v>2807</v>
      </c>
      <c r="E3014" s="4">
        <v>218410001328</v>
      </c>
      <c r="F3014" s="2" t="s">
        <v>2825</v>
      </c>
      <c r="G3014" s="4">
        <v>218410001328</v>
      </c>
      <c r="H3014" s="2" t="s">
        <v>2828</v>
      </c>
      <c r="I3014" s="2" t="s">
        <v>2829</v>
      </c>
      <c r="J3014" s="5" t="s">
        <v>535</v>
      </c>
      <c r="K3014" s="5">
        <v>1</v>
      </c>
      <c r="L3014" s="80">
        <v>20</v>
      </c>
      <c r="M3014" s="8">
        <f t="shared" si="92"/>
        <v>4</v>
      </c>
      <c r="N3014" s="80">
        <v>50</v>
      </c>
      <c r="O3014" s="11">
        <f t="shared" si="93"/>
        <v>74</v>
      </c>
    </row>
    <row r="3015" spans="1:15" x14ac:dyDescent="0.35">
      <c r="A3015" s="2" t="s">
        <v>390</v>
      </c>
      <c r="B3015" s="2" t="s">
        <v>1022</v>
      </c>
      <c r="C3015" s="1">
        <v>18410</v>
      </c>
      <c r="D3015" s="1" t="s">
        <v>2807</v>
      </c>
      <c r="E3015" s="4">
        <v>218410001271</v>
      </c>
      <c r="F3015" s="2" t="s">
        <v>2811</v>
      </c>
      <c r="G3015" s="4">
        <v>218410001344</v>
      </c>
      <c r="H3015" s="2" t="s">
        <v>2830</v>
      </c>
      <c r="I3015" s="2" t="s">
        <v>2831</v>
      </c>
      <c r="J3015" s="5" t="s">
        <v>535</v>
      </c>
      <c r="K3015" s="5">
        <v>1</v>
      </c>
      <c r="L3015" s="80">
        <v>20</v>
      </c>
      <c r="M3015" s="8">
        <f t="shared" si="92"/>
        <v>4</v>
      </c>
      <c r="N3015" s="80">
        <v>50</v>
      </c>
      <c r="O3015" s="11">
        <f t="shared" si="93"/>
        <v>74</v>
      </c>
    </row>
    <row r="3016" spans="1:15" x14ac:dyDescent="0.35">
      <c r="A3016" s="2" t="s">
        <v>390</v>
      </c>
      <c r="B3016" s="2" t="s">
        <v>1022</v>
      </c>
      <c r="C3016" s="1">
        <v>18410</v>
      </c>
      <c r="D3016" s="1" t="s">
        <v>2807</v>
      </c>
      <c r="E3016" s="4">
        <v>283410000557</v>
      </c>
      <c r="F3016" s="2" t="s">
        <v>2832</v>
      </c>
      <c r="G3016" s="4">
        <v>218410001361</v>
      </c>
      <c r="H3016" s="2" t="s">
        <v>2833</v>
      </c>
      <c r="I3016" s="2" t="s">
        <v>2834</v>
      </c>
      <c r="J3016" s="5" t="s">
        <v>535</v>
      </c>
      <c r="K3016" s="5">
        <v>1</v>
      </c>
      <c r="L3016" s="80">
        <v>20</v>
      </c>
      <c r="M3016" s="8">
        <f t="shared" ref="M3016:M3079" si="94">ROUND(L3016*0.19,0)</f>
        <v>4</v>
      </c>
      <c r="N3016" s="80">
        <v>50</v>
      </c>
      <c r="O3016" s="11">
        <f t="shared" ref="O3016:O3079" si="95">L3016+M3016+N3016</f>
        <v>74</v>
      </c>
    </row>
    <row r="3017" spans="1:15" x14ac:dyDescent="0.35">
      <c r="A3017" s="2" t="s">
        <v>390</v>
      </c>
      <c r="B3017" s="2" t="s">
        <v>1022</v>
      </c>
      <c r="C3017" s="1">
        <v>18410</v>
      </c>
      <c r="D3017" s="1" t="s">
        <v>2807</v>
      </c>
      <c r="E3017" s="4">
        <v>218410001328</v>
      </c>
      <c r="F3017" s="2" t="s">
        <v>2825</v>
      </c>
      <c r="G3017" s="4">
        <v>218410001379</v>
      </c>
      <c r="H3017" s="2" t="s">
        <v>2835</v>
      </c>
      <c r="I3017" s="2" t="s">
        <v>2836</v>
      </c>
      <c r="J3017" s="5" t="s">
        <v>535</v>
      </c>
      <c r="K3017" s="5">
        <v>1</v>
      </c>
      <c r="L3017" s="80">
        <v>20</v>
      </c>
      <c r="M3017" s="8">
        <f t="shared" si="94"/>
        <v>4</v>
      </c>
      <c r="N3017" s="80">
        <v>50</v>
      </c>
      <c r="O3017" s="11">
        <f t="shared" si="95"/>
        <v>74</v>
      </c>
    </row>
    <row r="3018" spans="1:15" x14ac:dyDescent="0.35">
      <c r="A3018" s="2" t="s">
        <v>390</v>
      </c>
      <c r="B3018" s="2" t="s">
        <v>1022</v>
      </c>
      <c r="C3018" s="1">
        <v>18410</v>
      </c>
      <c r="D3018" s="1" t="s">
        <v>2807</v>
      </c>
      <c r="E3018" s="4">
        <v>218765000101</v>
      </c>
      <c r="F3018" s="2" t="s">
        <v>2808</v>
      </c>
      <c r="G3018" s="4">
        <v>218410001387</v>
      </c>
      <c r="H3018" s="2" t="s">
        <v>2837</v>
      </c>
      <c r="I3018" s="2" t="s">
        <v>2838</v>
      </c>
      <c r="J3018" s="5" t="s">
        <v>535</v>
      </c>
      <c r="K3018" s="5">
        <v>1</v>
      </c>
      <c r="L3018" s="80">
        <v>20</v>
      </c>
      <c r="M3018" s="8">
        <f t="shared" si="94"/>
        <v>4</v>
      </c>
      <c r="N3018" s="80">
        <v>50</v>
      </c>
      <c r="O3018" s="11">
        <f t="shared" si="95"/>
        <v>74</v>
      </c>
    </row>
    <row r="3019" spans="1:15" x14ac:dyDescent="0.35">
      <c r="A3019" s="2" t="s">
        <v>390</v>
      </c>
      <c r="B3019" s="2" t="s">
        <v>1022</v>
      </c>
      <c r="C3019" s="1">
        <v>18410</v>
      </c>
      <c r="D3019" s="1" t="s">
        <v>2807</v>
      </c>
      <c r="E3019" s="4">
        <v>218410001433</v>
      </c>
      <c r="F3019" s="2" t="s">
        <v>2839</v>
      </c>
      <c r="G3019" s="4">
        <v>218410001433</v>
      </c>
      <c r="H3019" s="2" t="s">
        <v>2840</v>
      </c>
      <c r="I3019" s="2" t="s">
        <v>2841</v>
      </c>
      <c r="J3019" s="5" t="s">
        <v>535</v>
      </c>
      <c r="K3019" s="5">
        <v>1</v>
      </c>
      <c r="L3019" s="80">
        <v>20</v>
      </c>
      <c r="M3019" s="8">
        <f t="shared" si="94"/>
        <v>4</v>
      </c>
      <c r="N3019" s="80">
        <v>50</v>
      </c>
      <c r="O3019" s="11">
        <f t="shared" si="95"/>
        <v>74</v>
      </c>
    </row>
    <row r="3020" spans="1:15" x14ac:dyDescent="0.35">
      <c r="A3020" s="2" t="s">
        <v>390</v>
      </c>
      <c r="B3020" s="2" t="s">
        <v>1022</v>
      </c>
      <c r="C3020" s="1">
        <v>18410</v>
      </c>
      <c r="D3020" s="1" t="s">
        <v>2807</v>
      </c>
      <c r="E3020" s="4">
        <v>218410001328</v>
      </c>
      <c r="F3020" s="2" t="s">
        <v>2825</v>
      </c>
      <c r="G3020" s="4">
        <v>218410001492</v>
      </c>
      <c r="H3020" s="2" t="s">
        <v>2842</v>
      </c>
      <c r="I3020" s="2" t="s">
        <v>2843</v>
      </c>
      <c r="J3020" s="5" t="s">
        <v>535</v>
      </c>
      <c r="K3020" s="5">
        <v>1</v>
      </c>
      <c r="L3020" s="80">
        <v>20</v>
      </c>
      <c r="M3020" s="8">
        <f t="shared" si="94"/>
        <v>4</v>
      </c>
      <c r="N3020" s="80">
        <v>50</v>
      </c>
      <c r="O3020" s="11">
        <f t="shared" si="95"/>
        <v>74</v>
      </c>
    </row>
    <row r="3021" spans="1:15" x14ac:dyDescent="0.35">
      <c r="A3021" s="2" t="s">
        <v>390</v>
      </c>
      <c r="B3021" s="2" t="s">
        <v>1022</v>
      </c>
      <c r="C3021" s="1">
        <v>18410</v>
      </c>
      <c r="D3021" s="1" t="s">
        <v>2807</v>
      </c>
      <c r="E3021" s="4">
        <v>218410001328</v>
      </c>
      <c r="F3021" s="2" t="s">
        <v>2825</v>
      </c>
      <c r="G3021" s="4">
        <v>218410001549</v>
      </c>
      <c r="H3021" s="2" t="s">
        <v>2844</v>
      </c>
      <c r="I3021" s="2" t="s">
        <v>2845</v>
      </c>
      <c r="J3021" s="5" t="s">
        <v>535</v>
      </c>
      <c r="K3021" s="5">
        <v>1</v>
      </c>
      <c r="L3021" s="80">
        <v>20</v>
      </c>
      <c r="M3021" s="8">
        <f t="shared" si="94"/>
        <v>4</v>
      </c>
      <c r="N3021" s="80">
        <v>50</v>
      </c>
      <c r="O3021" s="11">
        <f t="shared" si="95"/>
        <v>74</v>
      </c>
    </row>
    <row r="3022" spans="1:15" x14ac:dyDescent="0.35">
      <c r="A3022" s="2" t="s">
        <v>390</v>
      </c>
      <c r="B3022" s="2" t="s">
        <v>1022</v>
      </c>
      <c r="C3022" s="1">
        <v>18410</v>
      </c>
      <c r="D3022" s="1" t="s">
        <v>2807</v>
      </c>
      <c r="E3022" s="4">
        <v>218410001328</v>
      </c>
      <c r="F3022" s="2" t="s">
        <v>2825</v>
      </c>
      <c r="G3022" s="4">
        <v>218410001573</v>
      </c>
      <c r="H3022" s="2" t="s">
        <v>2846</v>
      </c>
      <c r="I3022" s="2" t="s">
        <v>1698</v>
      </c>
      <c r="J3022" s="5" t="s">
        <v>535</v>
      </c>
      <c r="K3022" s="5">
        <v>1</v>
      </c>
      <c r="L3022" s="80">
        <v>20</v>
      </c>
      <c r="M3022" s="8">
        <f t="shared" si="94"/>
        <v>4</v>
      </c>
      <c r="N3022" s="80">
        <v>50</v>
      </c>
      <c r="O3022" s="11">
        <f t="shared" si="95"/>
        <v>74</v>
      </c>
    </row>
    <row r="3023" spans="1:15" x14ac:dyDescent="0.35">
      <c r="A3023" s="2" t="s">
        <v>390</v>
      </c>
      <c r="B3023" s="2" t="s">
        <v>1022</v>
      </c>
      <c r="C3023" s="1">
        <v>18410</v>
      </c>
      <c r="D3023" s="1" t="s">
        <v>2807</v>
      </c>
      <c r="E3023" s="4">
        <v>218410001271</v>
      </c>
      <c r="F3023" s="2" t="s">
        <v>2811</v>
      </c>
      <c r="G3023" s="4">
        <v>218410001859</v>
      </c>
      <c r="H3023" s="2" t="s">
        <v>2847</v>
      </c>
      <c r="I3023" s="2" t="s">
        <v>2848</v>
      </c>
      <c r="J3023" s="5" t="s">
        <v>535</v>
      </c>
      <c r="K3023" s="5">
        <v>1</v>
      </c>
      <c r="L3023" s="80">
        <v>20</v>
      </c>
      <c r="M3023" s="8">
        <f t="shared" si="94"/>
        <v>4</v>
      </c>
      <c r="N3023" s="80">
        <v>50</v>
      </c>
      <c r="O3023" s="11">
        <f t="shared" si="95"/>
        <v>74</v>
      </c>
    </row>
    <row r="3024" spans="1:15" x14ac:dyDescent="0.35">
      <c r="A3024" s="2" t="s">
        <v>390</v>
      </c>
      <c r="B3024" s="2" t="s">
        <v>1022</v>
      </c>
      <c r="C3024" s="1">
        <v>18410</v>
      </c>
      <c r="D3024" s="1" t="s">
        <v>2807</v>
      </c>
      <c r="E3024" s="4">
        <v>218410001328</v>
      </c>
      <c r="F3024" s="2" t="s">
        <v>2825</v>
      </c>
      <c r="G3024" s="4">
        <v>218410001875</v>
      </c>
      <c r="H3024" s="2" t="s">
        <v>2849</v>
      </c>
      <c r="I3024" s="2" t="s">
        <v>2850</v>
      </c>
      <c r="J3024" s="5" t="s">
        <v>535</v>
      </c>
      <c r="K3024" s="5">
        <v>1</v>
      </c>
      <c r="L3024" s="80">
        <v>20</v>
      </c>
      <c r="M3024" s="8">
        <f t="shared" si="94"/>
        <v>4</v>
      </c>
      <c r="N3024" s="80">
        <v>50</v>
      </c>
      <c r="O3024" s="11">
        <f t="shared" si="95"/>
        <v>74</v>
      </c>
    </row>
    <row r="3025" spans="1:15" x14ac:dyDescent="0.35">
      <c r="A3025" s="2" t="s">
        <v>390</v>
      </c>
      <c r="B3025" s="2" t="s">
        <v>1022</v>
      </c>
      <c r="C3025" s="1">
        <v>18410</v>
      </c>
      <c r="D3025" s="1" t="s">
        <v>2807</v>
      </c>
      <c r="E3025" s="4">
        <v>218410001328</v>
      </c>
      <c r="F3025" s="2" t="s">
        <v>2825</v>
      </c>
      <c r="G3025" s="4">
        <v>218410001891</v>
      </c>
      <c r="H3025" s="2" t="s">
        <v>2851</v>
      </c>
      <c r="I3025" s="2" t="s">
        <v>2543</v>
      </c>
      <c r="J3025" s="5" t="s">
        <v>535</v>
      </c>
      <c r="K3025" s="5">
        <v>1</v>
      </c>
      <c r="L3025" s="80">
        <v>20</v>
      </c>
      <c r="M3025" s="8">
        <f t="shared" si="94"/>
        <v>4</v>
      </c>
      <c r="N3025" s="80">
        <v>50</v>
      </c>
      <c r="O3025" s="11">
        <f t="shared" si="95"/>
        <v>74</v>
      </c>
    </row>
    <row r="3026" spans="1:15" x14ac:dyDescent="0.35">
      <c r="A3026" s="2" t="s">
        <v>390</v>
      </c>
      <c r="B3026" s="2" t="s">
        <v>1022</v>
      </c>
      <c r="C3026" s="1">
        <v>18410</v>
      </c>
      <c r="D3026" s="1" t="s">
        <v>2807</v>
      </c>
      <c r="E3026" s="4">
        <v>218410001328</v>
      </c>
      <c r="F3026" s="2" t="s">
        <v>2825</v>
      </c>
      <c r="G3026" s="4">
        <v>218410001930</v>
      </c>
      <c r="H3026" s="2" t="s">
        <v>2852</v>
      </c>
      <c r="I3026" s="2" t="s">
        <v>2853</v>
      </c>
      <c r="J3026" s="5" t="s">
        <v>535</v>
      </c>
      <c r="K3026" s="5">
        <v>1</v>
      </c>
      <c r="L3026" s="80">
        <v>20</v>
      </c>
      <c r="M3026" s="8">
        <f t="shared" si="94"/>
        <v>4</v>
      </c>
      <c r="N3026" s="80">
        <v>50</v>
      </c>
      <c r="O3026" s="11">
        <f t="shared" si="95"/>
        <v>74</v>
      </c>
    </row>
    <row r="3027" spans="1:15" x14ac:dyDescent="0.35">
      <c r="A3027" s="2" t="s">
        <v>390</v>
      </c>
      <c r="B3027" s="2" t="s">
        <v>1022</v>
      </c>
      <c r="C3027" s="1">
        <v>18460</v>
      </c>
      <c r="D3027" s="1" t="s">
        <v>2854</v>
      </c>
      <c r="E3027" s="4">
        <v>283460000973</v>
      </c>
      <c r="F3027" s="2" t="s">
        <v>2855</v>
      </c>
      <c r="G3027" s="4">
        <v>218460001299</v>
      </c>
      <c r="H3027" s="2" t="s">
        <v>2856</v>
      </c>
      <c r="I3027" s="2" t="s">
        <v>2857</v>
      </c>
      <c r="J3027" s="5" t="s">
        <v>535</v>
      </c>
      <c r="K3027" s="5">
        <v>1</v>
      </c>
      <c r="L3027" s="80">
        <v>20</v>
      </c>
      <c r="M3027" s="8">
        <f t="shared" si="94"/>
        <v>4</v>
      </c>
      <c r="N3027" s="80">
        <v>50</v>
      </c>
      <c r="O3027" s="11">
        <f t="shared" si="95"/>
        <v>74</v>
      </c>
    </row>
    <row r="3028" spans="1:15" x14ac:dyDescent="0.35">
      <c r="A3028" s="2" t="s">
        <v>390</v>
      </c>
      <c r="B3028" s="2" t="s">
        <v>1022</v>
      </c>
      <c r="C3028" s="1">
        <v>18592</v>
      </c>
      <c r="D3028" s="1" t="s">
        <v>2481</v>
      </c>
      <c r="E3028" s="4">
        <v>218592004092</v>
      </c>
      <c r="F3028" s="2" t="s">
        <v>2858</v>
      </c>
      <c r="G3028" s="4">
        <v>218592000402</v>
      </c>
      <c r="H3028" s="2" t="s">
        <v>2859</v>
      </c>
      <c r="I3028" s="2" t="s">
        <v>2860</v>
      </c>
      <c r="J3028" s="5" t="s">
        <v>535</v>
      </c>
      <c r="K3028" s="5">
        <v>1</v>
      </c>
      <c r="L3028" s="80">
        <v>20</v>
      </c>
      <c r="M3028" s="8">
        <f t="shared" si="94"/>
        <v>4</v>
      </c>
      <c r="N3028" s="80">
        <v>50</v>
      </c>
      <c r="O3028" s="11">
        <f t="shared" si="95"/>
        <v>74</v>
      </c>
    </row>
    <row r="3029" spans="1:15" x14ac:dyDescent="0.35">
      <c r="A3029" s="2" t="s">
        <v>390</v>
      </c>
      <c r="B3029" s="2" t="s">
        <v>1022</v>
      </c>
      <c r="C3029" s="1">
        <v>18592</v>
      </c>
      <c r="D3029" s="1" t="s">
        <v>2481</v>
      </c>
      <c r="E3029" s="4">
        <v>218592004092</v>
      </c>
      <c r="F3029" s="2" t="s">
        <v>2858</v>
      </c>
      <c r="G3029" s="4">
        <v>218592004092</v>
      </c>
      <c r="H3029" s="2" t="s">
        <v>2861</v>
      </c>
      <c r="I3029" s="2" t="s">
        <v>2862</v>
      </c>
      <c r="J3029" s="5" t="s">
        <v>535</v>
      </c>
      <c r="K3029" s="5">
        <v>1</v>
      </c>
      <c r="L3029" s="80">
        <v>20</v>
      </c>
      <c r="M3029" s="8">
        <f t="shared" si="94"/>
        <v>4</v>
      </c>
      <c r="N3029" s="80">
        <v>50</v>
      </c>
      <c r="O3029" s="11">
        <f t="shared" si="95"/>
        <v>74</v>
      </c>
    </row>
    <row r="3030" spans="1:15" x14ac:dyDescent="0.35">
      <c r="A3030" s="2" t="s">
        <v>390</v>
      </c>
      <c r="B3030" s="2" t="s">
        <v>1022</v>
      </c>
      <c r="C3030" s="1">
        <v>18592</v>
      </c>
      <c r="D3030" s="1" t="s">
        <v>2481</v>
      </c>
      <c r="E3030" s="4">
        <v>218592004092</v>
      </c>
      <c r="F3030" s="2" t="s">
        <v>2858</v>
      </c>
      <c r="G3030" s="4">
        <v>218592020675</v>
      </c>
      <c r="H3030" s="2" t="s">
        <v>2863</v>
      </c>
      <c r="I3030" s="2" t="s">
        <v>2864</v>
      </c>
      <c r="J3030" s="5" t="s">
        <v>535</v>
      </c>
      <c r="K3030" s="5">
        <v>1</v>
      </c>
      <c r="L3030" s="80">
        <v>20</v>
      </c>
      <c r="M3030" s="8">
        <f t="shared" si="94"/>
        <v>4</v>
      </c>
      <c r="N3030" s="80">
        <v>50</v>
      </c>
      <c r="O3030" s="11">
        <f t="shared" si="95"/>
        <v>74</v>
      </c>
    </row>
    <row r="3031" spans="1:15" x14ac:dyDescent="0.35">
      <c r="A3031" s="2" t="s">
        <v>390</v>
      </c>
      <c r="B3031" s="2" t="s">
        <v>1022</v>
      </c>
      <c r="C3031" s="1">
        <v>18592</v>
      </c>
      <c r="D3031" s="1" t="s">
        <v>2481</v>
      </c>
      <c r="E3031" s="4">
        <v>218592004092</v>
      </c>
      <c r="F3031" s="2" t="s">
        <v>2858</v>
      </c>
      <c r="G3031" s="4">
        <v>218592020951</v>
      </c>
      <c r="H3031" s="2" t="s">
        <v>2865</v>
      </c>
      <c r="I3031" s="2" t="s">
        <v>2866</v>
      </c>
      <c r="J3031" s="5" t="s">
        <v>535</v>
      </c>
      <c r="K3031" s="5">
        <v>1</v>
      </c>
      <c r="L3031" s="80">
        <v>20</v>
      </c>
      <c r="M3031" s="8">
        <f t="shared" si="94"/>
        <v>4</v>
      </c>
      <c r="N3031" s="80">
        <v>50</v>
      </c>
      <c r="O3031" s="11">
        <f t="shared" si="95"/>
        <v>74</v>
      </c>
    </row>
    <row r="3032" spans="1:15" x14ac:dyDescent="0.35">
      <c r="A3032" s="2" t="s">
        <v>390</v>
      </c>
      <c r="B3032" s="2" t="s">
        <v>1022</v>
      </c>
      <c r="C3032" s="1">
        <v>18592</v>
      </c>
      <c r="D3032" s="1" t="s">
        <v>2481</v>
      </c>
      <c r="E3032" s="4">
        <v>283592003301</v>
      </c>
      <c r="F3032" s="2" t="s">
        <v>2867</v>
      </c>
      <c r="G3032" s="4">
        <v>218592021051</v>
      </c>
      <c r="H3032" s="2" t="s">
        <v>2868</v>
      </c>
      <c r="I3032" s="2" t="s">
        <v>2003</v>
      </c>
      <c r="J3032" s="5" t="s">
        <v>535</v>
      </c>
      <c r="K3032" s="5">
        <v>1</v>
      </c>
      <c r="L3032" s="80">
        <v>20</v>
      </c>
      <c r="M3032" s="8">
        <f t="shared" si="94"/>
        <v>4</v>
      </c>
      <c r="N3032" s="80">
        <v>50</v>
      </c>
      <c r="O3032" s="11">
        <f t="shared" si="95"/>
        <v>74</v>
      </c>
    </row>
    <row r="3033" spans="1:15" x14ac:dyDescent="0.35">
      <c r="A3033" s="2" t="s">
        <v>390</v>
      </c>
      <c r="B3033" s="2" t="s">
        <v>1022</v>
      </c>
      <c r="C3033" s="1">
        <v>18592</v>
      </c>
      <c r="D3033" s="1" t="s">
        <v>2481</v>
      </c>
      <c r="E3033" s="4">
        <v>283592003301</v>
      </c>
      <c r="F3033" s="2" t="s">
        <v>2867</v>
      </c>
      <c r="G3033" s="4">
        <v>218592021060</v>
      </c>
      <c r="H3033" s="2" t="s">
        <v>2869</v>
      </c>
      <c r="I3033" s="2" t="s">
        <v>2870</v>
      </c>
      <c r="J3033" s="5" t="s">
        <v>535</v>
      </c>
      <c r="K3033" s="5">
        <v>1</v>
      </c>
      <c r="L3033" s="80">
        <v>20</v>
      </c>
      <c r="M3033" s="8">
        <f t="shared" si="94"/>
        <v>4</v>
      </c>
      <c r="N3033" s="80">
        <v>50</v>
      </c>
      <c r="O3033" s="11">
        <f t="shared" si="95"/>
        <v>74</v>
      </c>
    </row>
    <row r="3034" spans="1:15" x14ac:dyDescent="0.35">
      <c r="A3034" s="2" t="s">
        <v>390</v>
      </c>
      <c r="B3034" s="2" t="s">
        <v>1022</v>
      </c>
      <c r="C3034" s="1">
        <v>18753</v>
      </c>
      <c r="D3034" s="1" t="s">
        <v>2871</v>
      </c>
      <c r="E3034" s="4">
        <v>218753002982</v>
      </c>
      <c r="F3034" s="2" t="s">
        <v>2872</v>
      </c>
      <c r="G3034" s="4">
        <v>218753000319</v>
      </c>
      <c r="H3034" s="2" t="s">
        <v>2873</v>
      </c>
      <c r="I3034" s="2" t="s">
        <v>2874</v>
      </c>
      <c r="J3034" s="5" t="s">
        <v>535</v>
      </c>
      <c r="K3034" s="5">
        <v>1</v>
      </c>
      <c r="L3034" s="80">
        <v>20</v>
      </c>
      <c r="M3034" s="8">
        <f t="shared" si="94"/>
        <v>4</v>
      </c>
      <c r="N3034" s="80">
        <v>50</v>
      </c>
      <c r="O3034" s="11">
        <f t="shared" si="95"/>
        <v>74</v>
      </c>
    </row>
    <row r="3035" spans="1:15" x14ac:dyDescent="0.35">
      <c r="A3035" s="2" t="s">
        <v>390</v>
      </c>
      <c r="B3035" s="2" t="s">
        <v>1022</v>
      </c>
      <c r="C3035" s="1">
        <v>18753</v>
      </c>
      <c r="D3035" s="1" t="s">
        <v>2871</v>
      </c>
      <c r="E3035" s="4">
        <v>218753002982</v>
      </c>
      <c r="F3035" s="2" t="s">
        <v>2872</v>
      </c>
      <c r="G3035" s="4">
        <v>218753002494</v>
      </c>
      <c r="H3035" s="2" t="s">
        <v>2875</v>
      </c>
      <c r="I3035" s="2" t="s">
        <v>2876</v>
      </c>
      <c r="J3035" s="5" t="s">
        <v>535</v>
      </c>
      <c r="K3035" s="5">
        <v>1</v>
      </c>
      <c r="L3035" s="80">
        <v>20</v>
      </c>
      <c r="M3035" s="8">
        <f t="shared" si="94"/>
        <v>4</v>
      </c>
      <c r="N3035" s="80">
        <v>50</v>
      </c>
      <c r="O3035" s="11">
        <f t="shared" si="95"/>
        <v>74</v>
      </c>
    </row>
    <row r="3036" spans="1:15" x14ac:dyDescent="0.35">
      <c r="A3036" s="2" t="s">
        <v>390</v>
      </c>
      <c r="B3036" s="2" t="s">
        <v>1022</v>
      </c>
      <c r="C3036" s="1">
        <v>18753</v>
      </c>
      <c r="D3036" s="1" t="s">
        <v>2871</v>
      </c>
      <c r="E3036" s="4">
        <v>218753002982</v>
      </c>
      <c r="F3036" s="2" t="s">
        <v>2872</v>
      </c>
      <c r="G3036" s="4">
        <v>218753003245</v>
      </c>
      <c r="H3036" s="2" t="s">
        <v>2882</v>
      </c>
      <c r="I3036" s="2" t="s">
        <v>2883</v>
      </c>
      <c r="J3036" s="5" t="s">
        <v>535</v>
      </c>
      <c r="K3036" s="5">
        <v>1</v>
      </c>
      <c r="L3036" s="80">
        <v>20</v>
      </c>
      <c r="M3036" s="8">
        <f t="shared" si="94"/>
        <v>4</v>
      </c>
      <c r="N3036" s="80">
        <v>50</v>
      </c>
      <c r="O3036" s="11">
        <f t="shared" si="95"/>
        <v>74</v>
      </c>
    </row>
    <row r="3037" spans="1:15" x14ac:dyDescent="0.35">
      <c r="A3037" s="2" t="s">
        <v>390</v>
      </c>
      <c r="B3037" s="2" t="s">
        <v>1022</v>
      </c>
      <c r="C3037" s="1">
        <v>18753</v>
      </c>
      <c r="D3037" s="1" t="s">
        <v>2871</v>
      </c>
      <c r="E3037" s="4">
        <v>218753002982</v>
      </c>
      <c r="F3037" s="2" t="s">
        <v>2872</v>
      </c>
      <c r="G3037" s="4">
        <v>218753003571</v>
      </c>
      <c r="H3037" s="2" t="s">
        <v>2884</v>
      </c>
      <c r="I3037" s="2" t="s">
        <v>2885</v>
      </c>
      <c r="J3037" s="5" t="s">
        <v>535</v>
      </c>
      <c r="K3037" s="5">
        <v>1</v>
      </c>
      <c r="L3037" s="80">
        <v>20</v>
      </c>
      <c r="M3037" s="8">
        <f t="shared" si="94"/>
        <v>4</v>
      </c>
      <c r="N3037" s="80">
        <v>50</v>
      </c>
      <c r="O3037" s="11">
        <f t="shared" si="95"/>
        <v>74</v>
      </c>
    </row>
    <row r="3038" spans="1:15" x14ac:dyDescent="0.35">
      <c r="A3038" s="2" t="s">
        <v>390</v>
      </c>
      <c r="B3038" s="2" t="s">
        <v>1022</v>
      </c>
      <c r="C3038" s="1">
        <v>18753</v>
      </c>
      <c r="D3038" s="1" t="s">
        <v>2871</v>
      </c>
      <c r="E3038" s="4">
        <v>218753002907</v>
      </c>
      <c r="F3038" s="2" t="s">
        <v>2886</v>
      </c>
      <c r="G3038" s="4">
        <v>218753003580</v>
      </c>
      <c r="H3038" s="2" t="s">
        <v>2887</v>
      </c>
      <c r="I3038" s="2" t="s">
        <v>2888</v>
      </c>
      <c r="J3038" s="5" t="s">
        <v>535</v>
      </c>
      <c r="K3038" s="5">
        <v>1</v>
      </c>
      <c r="L3038" s="80">
        <v>20</v>
      </c>
      <c r="M3038" s="8">
        <f t="shared" si="94"/>
        <v>4</v>
      </c>
      <c r="N3038" s="80">
        <v>50</v>
      </c>
      <c r="O3038" s="11">
        <f t="shared" si="95"/>
        <v>74</v>
      </c>
    </row>
    <row r="3039" spans="1:15" x14ac:dyDescent="0.35">
      <c r="A3039" s="2" t="s">
        <v>390</v>
      </c>
      <c r="B3039" s="2" t="s">
        <v>1022</v>
      </c>
      <c r="C3039" s="1">
        <v>18753</v>
      </c>
      <c r="D3039" s="1" t="s">
        <v>2871</v>
      </c>
      <c r="E3039" s="4">
        <v>218753002982</v>
      </c>
      <c r="F3039" s="2" t="s">
        <v>2872</v>
      </c>
      <c r="G3039" s="4">
        <v>218753003725</v>
      </c>
      <c r="H3039" s="2" t="s">
        <v>2889</v>
      </c>
      <c r="I3039" s="2" t="s">
        <v>2890</v>
      </c>
      <c r="J3039" s="5" t="s">
        <v>535</v>
      </c>
      <c r="K3039" s="5">
        <v>1</v>
      </c>
      <c r="L3039" s="80">
        <v>20</v>
      </c>
      <c r="M3039" s="8">
        <f t="shared" si="94"/>
        <v>4</v>
      </c>
      <c r="N3039" s="80">
        <v>50</v>
      </c>
      <c r="O3039" s="11">
        <f t="shared" si="95"/>
        <v>74</v>
      </c>
    </row>
    <row r="3040" spans="1:15" x14ac:dyDescent="0.35">
      <c r="A3040" s="2" t="s">
        <v>390</v>
      </c>
      <c r="B3040" s="2" t="s">
        <v>1022</v>
      </c>
      <c r="C3040" s="1">
        <v>18753</v>
      </c>
      <c r="D3040" s="1" t="s">
        <v>2871</v>
      </c>
      <c r="E3040" s="4">
        <v>218753002982</v>
      </c>
      <c r="F3040" s="2" t="s">
        <v>2872</v>
      </c>
      <c r="G3040" s="4">
        <v>218753003865</v>
      </c>
      <c r="H3040" s="2" t="s">
        <v>2891</v>
      </c>
      <c r="I3040" s="2" t="s">
        <v>2892</v>
      </c>
      <c r="J3040" s="5" t="s">
        <v>535</v>
      </c>
      <c r="K3040" s="5">
        <v>1</v>
      </c>
      <c r="L3040" s="80">
        <v>20</v>
      </c>
      <c r="M3040" s="8">
        <f t="shared" si="94"/>
        <v>4</v>
      </c>
      <c r="N3040" s="80">
        <v>50</v>
      </c>
      <c r="O3040" s="11">
        <f t="shared" si="95"/>
        <v>74</v>
      </c>
    </row>
    <row r="3041" spans="1:15" x14ac:dyDescent="0.35">
      <c r="A3041" s="2" t="s">
        <v>390</v>
      </c>
      <c r="B3041" s="2" t="s">
        <v>1022</v>
      </c>
      <c r="C3041" s="1">
        <v>18753</v>
      </c>
      <c r="D3041" s="1" t="s">
        <v>2871</v>
      </c>
      <c r="E3041" s="4">
        <v>218753002907</v>
      </c>
      <c r="F3041" s="2" t="s">
        <v>2886</v>
      </c>
      <c r="G3041" s="4">
        <v>218753004497</v>
      </c>
      <c r="H3041" s="2" t="s">
        <v>2895</v>
      </c>
      <c r="I3041" s="2" t="s">
        <v>2896</v>
      </c>
      <c r="J3041" s="5" t="s">
        <v>535</v>
      </c>
      <c r="K3041" s="5">
        <v>1</v>
      </c>
      <c r="L3041" s="80">
        <v>20</v>
      </c>
      <c r="M3041" s="8">
        <f t="shared" si="94"/>
        <v>4</v>
      </c>
      <c r="N3041" s="80">
        <v>50</v>
      </c>
      <c r="O3041" s="11">
        <f t="shared" si="95"/>
        <v>74</v>
      </c>
    </row>
    <row r="3042" spans="1:15" x14ac:dyDescent="0.35">
      <c r="A3042" s="2" t="s">
        <v>390</v>
      </c>
      <c r="B3042" s="2" t="s">
        <v>1022</v>
      </c>
      <c r="C3042" s="1">
        <v>18753</v>
      </c>
      <c r="D3042" s="1" t="s">
        <v>2871</v>
      </c>
      <c r="E3042" s="4">
        <v>218753002982</v>
      </c>
      <c r="F3042" s="2" t="s">
        <v>2872</v>
      </c>
      <c r="G3042" s="4">
        <v>218753004501</v>
      </c>
      <c r="H3042" s="2" t="s">
        <v>2897</v>
      </c>
      <c r="I3042" s="2" t="s">
        <v>2898</v>
      </c>
      <c r="J3042" s="5" t="s">
        <v>535</v>
      </c>
      <c r="K3042" s="5">
        <v>1</v>
      </c>
      <c r="L3042" s="80">
        <v>20</v>
      </c>
      <c r="M3042" s="8">
        <f t="shared" si="94"/>
        <v>4</v>
      </c>
      <c r="N3042" s="80">
        <v>50</v>
      </c>
      <c r="O3042" s="11">
        <f t="shared" si="95"/>
        <v>74</v>
      </c>
    </row>
    <row r="3043" spans="1:15" x14ac:dyDescent="0.35">
      <c r="A3043" s="2" t="s">
        <v>390</v>
      </c>
      <c r="B3043" s="2" t="s">
        <v>1022</v>
      </c>
      <c r="C3043" s="1">
        <v>18753</v>
      </c>
      <c r="D3043" s="1" t="s">
        <v>2871</v>
      </c>
      <c r="E3043" s="4">
        <v>218753002648</v>
      </c>
      <c r="F3043" s="2" t="s">
        <v>2899</v>
      </c>
      <c r="G3043" s="4">
        <v>218753004578</v>
      </c>
      <c r="H3043" s="2" t="s">
        <v>2851</v>
      </c>
      <c r="I3043" s="2" t="s">
        <v>2900</v>
      </c>
      <c r="J3043" s="5" t="s">
        <v>535</v>
      </c>
      <c r="K3043" s="5">
        <v>1</v>
      </c>
      <c r="L3043" s="80">
        <v>20</v>
      </c>
      <c r="M3043" s="8">
        <f t="shared" si="94"/>
        <v>4</v>
      </c>
      <c r="N3043" s="80">
        <v>50</v>
      </c>
      <c r="O3043" s="11">
        <f t="shared" si="95"/>
        <v>74</v>
      </c>
    </row>
    <row r="3044" spans="1:15" x14ac:dyDescent="0.35">
      <c r="A3044" s="2" t="s">
        <v>390</v>
      </c>
      <c r="B3044" s="2" t="s">
        <v>1022</v>
      </c>
      <c r="C3044" s="1">
        <v>18753</v>
      </c>
      <c r="D3044" s="1" t="s">
        <v>2871</v>
      </c>
      <c r="E3044" s="4">
        <v>218753002982</v>
      </c>
      <c r="F3044" s="2" t="s">
        <v>2872</v>
      </c>
      <c r="G3044" s="4">
        <v>218753004594</v>
      </c>
      <c r="H3044" s="2" t="s">
        <v>2901</v>
      </c>
      <c r="I3044" s="2" t="s">
        <v>2902</v>
      </c>
      <c r="J3044" s="5" t="s">
        <v>535</v>
      </c>
      <c r="K3044" s="5">
        <v>1</v>
      </c>
      <c r="L3044" s="80">
        <v>20</v>
      </c>
      <c r="M3044" s="8">
        <f t="shared" si="94"/>
        <v>4</v>
      </c>
      <c r="N3044" s="80">
        <v>50</v>
      </c>
      <c r="O3044" s="11">
        <f t="shared" si="95"/>
        <v>74</v>
      </c>
    </row>
    <row r="3045" spans="1:15" x14ac:dyDescent="0.35">
      <c r="A3045" s="2" t="s">
        <v>390</v>
      </c>
      <c r="B3045" s="2" t="s">
        <v>1022</v>
      </c>
      <c r="C3045" s="1">
        <v>18753</v>
      </c>
      <c r="D3045" s="1" t="s">
        <v>2871</v>
      </c>
      <c r="E3045" s="4">
        <v>218753002907</v>
      </c>
      <c r="F3045" s="2" t="s">
        <v>2886</v>
      </c>
      <c r="G3045" s="4">
        <v>218753800048</v>
      </c>
      <c r="H3045" s="2" t="s">
        <v>2903</v>
      </c>
      <c r="I3045" s="2" t="s">
        <v>2904</v>
      </c>
      <c r="J3045" s="5" t="s">
        <v>535</v>
      </c>
      <c r="K3045" s="5">
        <v>1</v>
      </c>
      <c r="L3045" s="80">
        <v>20</v>
      </c>
      <c r="M3045" s="8">
        <f t="shared" si="94"/>
        <v>4</v>
      </c>
      <c r="N3045" s="80">
        <v>50</v>
      </c>
      <c r="O3045" s="11">
        <f t="shared" si="95"/>
        <v>74</v>
      </c>
    </row>
    <row r="3046" spans="1:15" x14ac:dyDescent="0.35">
      <c r="A3046" s="2" t="s">
        <v>390</v>
      </c>
      <c r="B3046" s="2" t="s">
        <v>1022</v>
      </c>
      <c r="C3046" s="1">
        <v>18753</v>
      </c>
      <c r="D3046" s="1" t="s">
        <v>2871</v>
      </c>
      <c r="E3046" s="4">
        <v>218753002907</v>
      </c>
      <c r="F3046" s="2" t="s">
        <v>2886</v>
      </c>
      <c r="G3046" s="4">
        <v>218753800056</v>
      </c>
      <c r="H3046" s="2" t="s">
        <v>2905</v>
      </c>
      <c r="I3046" s="2" t="s">
        <v>2906</v>
      </c>
      <c r="J3046" s="5" t="s">
        <v>535</v>
      </c>
      <c r="K3046" s="5">
        <v>1</v>
      </c>
      <c r="L3046" s="80">
        <v>20</v>
      </c>
      <c r="M3046" s="8">
        <f t="shared" si="94"/>
        <v>4</v>
      </c>
      <c r="N3046" s="80">
        <v>50</v>
      </c>
      <c r="O3046" s="11">
        <f t="shared" si="95"/>
        <v>74</v>
      </c>
    </row>
    <row r="3047" spans="1:15" x14ac:dyDescent="0.35">
      <c r="A3047" s="2" t="s">
        <v>390</v>
      </c>
      <c r="B3047" s="2" t="s">
        <v>1022</v>
      </c>
      <c r="C3047" s="1">
        <v>18860</v>
      </c>
      <c r="D3047" s="1" t="s">
        <v>2907</v>
      </c>
      <c r="E3047" s="4">
        <v>283860000506</v>
      </c>
      <c r="F3047" s="2" t="s">
        <v>2908</v>
      </c>
      <c r="G3047" s="4">
        <v>218860000089</v>
      </c>
      <c r="H3047" s="2" t="s">
        <v>2909</v>
      </c>
      <c r="I3047" s="2" t="s">
        <v>2910</v>
      </c>
      <c r="J3047" s="5" t="s">
        <v>535</v>
      </c>
      <c r="K3047" s="5">
        <v>1</v>
      </c>
      <c r="L3047" s="80">
        <v>20</v>
      </c>
      <c r="M3047" s="8">
        <f t="shared" si="94"/>
        <v>4</v>
      </c>
      <c r="N3047" s="80">
        <v>50</v>
      </c>
      <c r="O3047" s="11">
        <f t="shared" si="95"/>
        <v>74</v>
      </c>
    </row>
    <row r="3048" spans="1:15" x14ac:dyDescent="0.35">
      <c r="A3048" s="2" t="s">
        <v>390</v>
      </c>
      <c r="B3048" s="2" t="s">
        <v>1022</v>
      </c>
      <c r="C3048" s="1">
        <v>18860</v>
      </c>
      <c r="D3048" s="1" t="s">
        <v>2907</v>
      </c>
      <c r="E3048" s="4">
        <v>283860000760</v>
      </c>
      <c r="F3048" s="2" t="s">
        <v>2911</v>
      </c>
      <c r="G3048" s="4">
        <v>218860000178</v>
      </c>
      <c r="H3048" s="2" t="s">
        <v>2912</v>
      </c>
      <c r="I3048" s="2" t="s">
        <v>2913</v>
      </c>
      <c r="J3048" s="5" t="s">
        <v>535</v>
      </c>
      <c r="K3048" s="5">
        <v>1</v>
      </c>
      <c r="L3048" s="80">
        <v>20</v>
      </c>
      <c r="M3048" s="8">
        <f t="shared" si="94"/>
        <v>4</v>
      </c>
      <c r="N3048" s="80">
        <v>50</v>
      </c>
      <c r="O3048" s="11">
        <f t="shared" si="95"/>
        <v>74</v>
      </c>
    </row>
    <row r="3049" spans="1:15" x14ac:dyDescent="0.35">
      <c r="A3049" s="2" t="s">
        <v>390</v>
      </c>
      <c r="B3049" s="2" t="s">
        <v>1022</v>
      </c>
      <c r="C3049" s="1">
        <v>18860</v>
      </c>
      <c r="D3049" s="1" t="s">
        <v>2907</v>
      </c>
      <c r="E3049" s="4">
        <v>218860000208</v>
      </c>
      <c r="F3049" s="2" t="s">
        <v>2914</v>
      </c>
      <c r="G3049" s="4">
        <v>218860000208</v>
      </c>
      <c r="H3049" s="2" t="s">
        <v>2915</v>
      </c>
      <c r="I3049" s="2" t="s">
        <v>2916</v>
      </c>
      <c r="J3049" s="5" t="s">
        <v>535</v>
      </c>
      <c r="K3049" s="5">
        <v>1</v>
      </c>
      <c r="L3049" s="80">
        <v>20</v>
      </c>
      <c r="M3049" s="8">
        <f t="shared" si="94"/>
        <v>4</v>
      </c>
      <c r="N3049" s="80">
        <v>50</v>
      </c>
      <c r="O3049" s="11">
        <f t="shared" si="95"/>
        <v>74</v>
      </c>
    </row>
    <row r="3050" spans="1:15" x14ac:dyDescent="0.35">
      <c r="A3050" s="2" t="s">
        <v>390</v>
      </c>
      <c r="B3050" s="2" t="s">
        <v>1022</v>
      </c>
      <c r="C3050" s="1">
        <v>18860</v>
      </c>
      <c r="D3050" s="1" t="s">
        <v>2907</v>
      </c>
      <c r="E3050" s="4">
        <v>283860000506</v>
      </c>
      <c r="F3050" s="2" t="s">
        <v>2908</v>
      </c>
      <c r="G3050" s="4">
        <v>218860000275</v>
      </c>
      <c r="H3050" s="2" t="s">
        <v>2917</v>
      </c>
      <c r="I3050" s="2" t="s">
        <v>2918</v>
      </c>
      <c r="J3050" s="5" t="s">
        <v>535</v>
      </c>
      <c r="K3050" s="5">
        <v>1</v>
      </c>
      <c r="L3050" s="80">
        <v>20</v>
      </c>
      <c r="M3050" s="8">
        <f t="shared" si="94"/>
        <v>4</v>
      </c>
      <c r="N3050" s="80">
        <v>50</v>
      </c>
      <c r="O3050" s="11">
        <f t="shared" si="95"/>
        <v>74</v>
      </c>
    </row>
    <row r="3051" spans="1:15" x14ac:dyDescent="0.35">
      <c r="A3051" s="2" t="s">
        <v>390</v>
      </c>
      <c r="B3051" s="2" t="s">
        <v>1022</v>
      </c>
      <c r="C3051" s="1">
        <v>18860</v>
      </c>
      <c r="D3051" s="1" t="s">
        <v>2907</v>
      </c>
      <c r="E3051" s="4">
        <v>283860000506</v>
      </c>
      <c r="F3051" s="2" t="s">
        <v>2908</v>
      </c>
      <c r="G3051" s="4">
        <v>218860001085</v>
      </c>
      <c r="H3051" s="2" t="s">
        <v>2919</v>
      </c>
      <c r="I3051" s="2" t="s">
        <v>2920</v>
      </c>
      <c r="J3051" s="5" t="s">
        <v>535</v>
      </c>
      <c r="K3051" s="5">
        <v>1</v>
      </c>
      <c r="L3051" s="80">
        <v>20</v>
      </c>
      <c r="M3051" s="8">
        <f t="shared" si="94"/>
        <v>4</v>
      </c>
      <c r="N3051" s="80">
        <v>50</v>
      </c>
      <c r="O3051" s="11">
        <f t="shared" si="95"/>
        <v>74</v>
      </c>
    </row>
    <row r="3052" spans="1:15" x14ac:dyDescent="0.35">
      <c r="A3052" s="2" t="s">
        <v>390</v>
      </c>
      <c r="B3052" s="2" t="s">
        <v>706</v>
      </c>
      <c r="C3052" s="1">
        <v>19809</v>
      </c>
      <c r="D3052" s="1" t="s">
        <v>2925</v>
      </c>
      <c r="E3052" s="4">
        <v>219809001395</v>
      </c>
      <c r="F3052" s="2" t="s">
        <v>2926</v>
      </c>
      <c r="G3052" s="4">
        <v>219809000429</v>
      </c>
      <c r="H3052" s="2" t="s">
        <v>2927</v>
      </c>
      <c r="I3052" s="2" t="s">
        <v>2928</v>
      </c>
      <c r="J3052" s="5" t="s">
        <v>535</v>
      </c>
      <c r="K3052" s="5">
        <v>1</v>
      </c>
      <c r="L3052" s="80">
        <v>20</v>
      </c>
      <c r="M3052" s="8">
        <f t="shared" si="94"/>
        <v>4</v>
      </c>
      <c r="N3052" s="80">
        <v>50</v>
      </c>
      <c r="O3052" s="11">
        <f t="shared" si="95"/>
        <v>74</v>
      </c>
    </row>
    <row r="3053" spans="1:15" x14ac:dyDescent="0.35">
      <c r="A3053" s="2" t="s">
        <v>390</v>
      </c>
      <c r="B3053" s="2" t="s">
        <v>727</v>
      </c>
      <c r="C3053" s="1">
        <v>20001</v>
      </c>
      <c r="D3053" s="1" t="s">
        <v>2929</v>
      </c>
      <c r="E3053" s="4">
        <v>220001001698</v>
      </c>
      <c r="F3053" s="2" t="s">
        <v>2930</v>
      </c>
      <c r="G3053" s="4">
        <v>220001000659</v>
      </c>
      <c r="H3053" s="2" t="s">
        <v>2931</v>
      </c>
      <c r="I3053" s="2" t="s">
        <v>2932</v>
      </c>
      <c r="J3053" s="5" t="s">
        <v>535</v>
      </c>
      <c r="K3053" s="5">
        <v>1</v>
      </c>
      <c r="L3053" s="80">
        <v>20</v>
      </c>
      <c r="M3053" s="8">
        <f t="shared" si="94"/>
        <v>4</v>
      </c>
      <c r="N3053" s="80">
        <v>50</v>
      </c>
      <c r="O3053" s="11">
        <f t="shared" si="95"/>
        <v>74</v>
      </c>
    </row>
    <row r="3054" spans="1:15" x14ac:dyDescent="0.35">
      <c r="A3054" s="2" t="s">
        <v>390</v>
      </c>
      <c r="B3054" s="2" t="s">
        <v>727</v>
      </c>
      <c r="C3054" s="1">
        <v>20001</v>
      </c>
      <c r="D3054" s="1" t="s">
        <v>2929</v>
      </c>
      <c r="E3054" s="4">
        <v>320001006287</v>
      </c>
      <c r="F3054" s="2" t="s">
        <v>2933</v>
      </c>
      <c r="G3054" s="4">
        <v>220001000772</v>
      </c>
      <c r="H3054" s="2" t="s">
        <v>2934</v>
      </c>
      <c r="I3054" s="2" t="s">
        <v>2935</v>
      </c>
      <c r="J3054" s="5" t="s">
        <v>535</v>
      </c>
      <c r="K3054" s="5">
        <v>1</v>
      </c>
      <c r="L3054" s="80">
        <v>20</v>
      </c>
      <c r="M3054" s="8">
        <f t="shared" si="94"/>
        <v>4</v>
      </c>
      <c r="N3054" s="80">
        <v>50</v>
      </c>
      <c r="O3054" s="11">
        <f t="shared" si="95"/>
        <v>74</v>
      </c>
    </row>
    <row r="3055" spans="1:15" x14ac:dyDescent="0.35">
      <c r="A3055" s="2" t="s">
        <v>390</v>
      </c>
      <c r="B3055" s="2" t="s">
        <v>727</v>
      </c>
      <c r="C3055" s="1">
        <v>20001</v>
      </c>
      <c r="D3055" s="1" t="s">
        <v>2929</v>
      </c>
      <c r="E3055" s="4">
        <v>320001006287</v>
      </c>
      <c r="F3055" s="2" t="s">
        <v>2933</v>
      </c>
      <c r="G3055" s="4">
        <v>220001001302</v>
      </c>
      <c r="H3055" s="2" t="s">
        <v>2936</v>
      </c>
      <c r="I3055" s="2" t="s">
        <v>2936</v>
      </c>
      <c r="J3055" s="5" t="s">
        <v>535</v>
      </c>
      <c r="K3055" s="5">
        <v>1</v>
      </c>
      <c r="L3055" s="80">
        <v>20</v>
      </c>
      <c r="M3055" s="8">
        <f t="shared" si="94"/>
        <v>4</v>
      </c>
      <c r="N3055" s="80">
        <v>50</v>
      </c>
      <c r="O3055" s="11">
        <f t="shared" si="95"/>
        <v>74</v>
      </c>
    </row>
    <row r="3056" spans="1:15" x14ac:dyDescent="0.35">
      <c r="A3056" s="2" t="s">
        <v>390</v>
      </c>
      <c r="B3056" s="2" t="s">
        <v>727</v>
      </c>
      <c r="C3056" s="1">
        <v>20570</v>
      </c>
      <c r="D3056" s="1" t="s">
        <v>2937</v>
      </c>
      <c r="E3056" s="4">
        <v>220001005031</v>
      </c>
      <c r="F3056" s="2" t="s">
        <v>2938</v>
      </c>
      <c r="G3056" s="4">
        <v>220001002414</v>
      </c>
      <c r="H3056" s="2" t="s">
        <v>2939</v>
      </c>
      <c r="I3056" s="2" t="s">
        <v>2940</v>
      </c>
      <c r="J3056" s="5" t="s">
        <v>535</v>
      </c>
      <c r="K3056" s="5">
        <v>1</v>
      </c>
      <c r="L3056" s="80">
        <v>20</v>
      </c>
      <c r="M3056" s="8">
        <f t="shared" si="94"/>
        <v>4</v>
      </c>
      <c r="N3056" s="80">
        <v>50</v>
      </c>
      <c r="O3056" s="11">
        <f t="shared" si="95"/>
        <v>74</v>
      </c>
    </row>
    <row r="3057" spans="1:15" x14ac:dyDescent="0.35">
      <c r="A3057" s="2" t="s">
        <v>390</v>
      </c>
      <c r="B3057" s="2" t="s">
        <v>727</v>
      </c>
      <c r="C3057" s="1">
        <v>20570</v>
      </c>
      <c r="D3057" s="1" t="s">
        <v>2937</v>
      </c>
      <c r="E3057" s="4">
        <v>220001005031</v>
      </c>
      <c r="F3057" s="2" t="s">
        <v>2938</v>
      </c>
      <c r="G3057" s="4">
        <v>220001005031</v>
      </c>
      <c r="H3057" s="2" t="s">
        <v>2938</v>
      </c>
      <c r="I3057" s="2" t="s">
        <v>2944</v>
      </c>
      <c r="J3057" s="5" t="s">
        <v>535</v>
      </c>
      <c r="K3057" s="5">
        <v>1</v>
      </c>
      <c r="L3057" s="80">
        <v>20</v>
      </c>
      <c r="M3057" s="8">
        <f t="shared" si="94"/>
        <v>4</v>
      </c>
      <c r="N3057" s="80">
        <v>50</v>
      </c>
      <c r="O3057" s="11">
        <f t="shared" si="95"/>
        <v>74</v>
      </c>
    </row>
    <row r="3058" spans="1:15" x14ac:dyDescent="0.35">
      <c r="A3058" s="2" t="s">
        <v>390</v>
      </c>
      <c r="B3058" s="2" t="s">
        <v>727</v>
      </c>
      <c r="C3058" s="1">
        <v>20001</v>
      </c>
      <c r="D3058" s="1" t="s">
        <v>2929</v>
      </c>
      <c r="E3058" s="4">
        <v>220001002805</v>
      </c>
      <c r="F3058" s="2" t="s">
        <v>2941</v>
      </c>
      <c r="G3058" s="4">
        <v>220001006479</v>
      </c>
      <c r="H3058" s="2" t="s">
        <v>2945</v>
      </c>
      <c r="I3058" s="2" t="s">
        <v>2946</v>
      </c>
      <c r="J3058" s="5" t="s">
        <v>535</v>
      </c>
      <c r="K3058" s="5">
        <v>1</v>
      </c>
      <c r="L3058" s="80">
        <v>20</v>
      </c>
      <c r="M3058" s="8">
        <f t="shared" si="94"/>
        <v>4</v>
      </c>
      <c r="N3058" s="80">
        <v>50</v>
      </c>
      <c r="O3058" s="11">
        <f t="shared" si="95"/>
        <v>74</v>
      </c>
    </row>
    <row r="3059" spans="1:15" x14ac:dyDescent="0.35">
      <c r="A3059" s="2" t="s">
        <v>390</v>
      </c>
      <c r="B3059" s="2" t="s">
        <v>727</v>
      </c>
      <c r="C3059" s="1">
        <v>20001</v>
      </c>
      <c r="D3059" s="1" t="s">
        <v>2929</v>
      </c>
      <c r="E3059" s="4">
        <v>220001001698</v>
      </c>
      <c r="F3059" s="2" t="s">
        <v>2930</v>
      </c>
      <c r="G3059" s="4">
        <v>220001066706</v>
      </c>
      <c r="H3059" s="2" t="s">
        <v>2947</v>
      </c>
      <c r="I3059" s="2" t="s">
        <v>2948</v>
      </c>
      <c r="J3059" s="5" t="s">
        <v>535</v>
      </c>
      <c r="K3059" s="5">
        <v>1</v>
      </c>
      <c r="L3059" s="80">
        <v>20</v>
      </c>
      <c r="M3059" s="8">
        <f t="shared" si="94"/>
        <v>4</v>
      </c>
      <c r="N3059" s="80">
        <v>50</v>
      </c>
      <c r="O3059" s="11">
        <f t="shared" si="95"/>
        <v>74</v>
      </c>
    </row>
    <row r="3060" spans="1:15" x14ac:dyDescent="0.35">
      <c r="A3060" s="2" t="s">
        <v>390</v>
      </c>
      <c r="B3060" s="2" t="s">
        <v>727</v>
      </c>
      <c r="C3060" s="1">
        <v>20001</v>
      </c>
      <c r="D3060" s="1" t="s">
        <v>2929</v>
      </c>
      <c r="E3060" s="4">
        <v>220001001698</v>
      </c>
      <c r="F3060" s="2" t="s">
        <v>2930</v>
      </c>
      <c r="G3060" s="4">
        <v>220001066919</v>
      </c>
      <c r="H3060" s="2" t="s">
        <v>2949</v>
      </c>
      <c r="I3060" s="2" t="s">
        <v>2950</v>
      </c>
      <c r="J3060" s="5" t="s">
        <v>535</v>
      </c>
      <c r="K3060" s="5">
        <v>1</v>
      </c>
      <c r="L3060" s="80">
        <v>20</v>
      </c>
      <c r="M3060" s="8">
        <f t="shared" si="94"/>
        <v>4</v>
      </c>
      <c r="N3060" s="80">
        <v>50</v>
      </c>
      <c r="O3060" s="11">
        <f t="shared" si="95"/>
        <v>74</v>
      </c>
    </row>
    <row r="3061" spans="1:15" x14ac:dyDescent="0.35">
      <c r="A3061" s="2" t="s">
        <v>390</v>
      </c>
      <c r="B3061" s="2" t="s">
        <v>727</v>
      </c>
      <c r="C3061" s="1">
        <v>20570</v>
      </c>
      <c r="D3061" s="1" t="s">
        <v>2937</v>
      </c>
      <c r="E3061" s="4">
        <v>220001005031</v>
      </c>
      <c r="F3061" s="2" t="s">
        <v>2938</v>
      </c>
      <c r="G3061" s="4">
        <v>220001067265</v>
      </c>
      <c r="H3061" s="2" t="s">
        <v>2951</v>
      </c>
      <c r="I3061" s="2" t="s">
        <v>2952</v>
      </c>
      <c r="J3061" s="5" t="s">
        <v>535</v>
      </c>
      <c r="K3061" s="5">
        <v>1</v>
      </c>
      <c r="L3061" s="80">
        <v>20</v>
      </c>
      <c r="M3061" s="8">
        <f t="shared" si="94"/>
        <v>4</v>
      </c>
      <c r="N3061" s="80">
        <v>50</v>
      </c>
      <c r="O3061" s="11">
        <f t="shared" si="95"/>
        <v>74</v>
      </c>
    </row>
    <row r="3062" spans="1:15" x14ac:dyDescent="0.35">
      <c r="A3062" s="2" t="s">
        <v>390</v>
      </c>
      <c r="B3062" s="2" t="s">
        <v>727</v>
      </c>
      <c r="C3062" s="1">
        <v>20001</v>
      </c>
      <c r="D3062" s="1" t="s">
        <v>2929</v>
      </c>
      <c r="E3062" s="4">
        <v>320001006287</v>
      </c>
      <c r="F3062" s="2" t="s">
        <v>2933</v>
      </c>
      <c r="G3062" s="4">
        <v>220001067281</v>
      </c>
      <c r="H3062" s="2" t="s">
        <v>2953</v>
      </c>
      <c r="I3062" s="2" t="s">
        <v>2954</v>
      </c>
      <c r="J3062" s="5" t="s">
        <v>535</v>
      </c>
      <c r="K3062" s="5">
        <v>1</v>
      </c>
      <c r="L3062" s="80">
        <v>20</v>
      </c>
      <c r="M3062" s="8">
        <f t="shared" si="94"/>
        <v>4</v>
      </c>
      <c r="N3062" s="80">
        <v>50</v>
      </c>
      <c r="O3062" s="11">
        <f t="shared" si="95"/>
        <v>74</v>
      </c>
    </row>
    <row r="3063" spans="1:15" x14ac:dyDescent="0.35">
      <c r="A3063" s="2" t="s">
        <v>390</v>
      </c>
      <c r="B3063" s="2" t="s">
        <v>727</v>
      </c>
      <c r="C3063" s="1">
        <v>20570</v>
      </c>
      <c r="D3063" s="1" t="s">
        <v>2937</v>
      </c>
      <c r="E3063" s="4">
        <v>220001005031</v>
      </c>
      <c r="F3063" s="2" t="s">
        <v>2938</v>
      </c>
      <c r="G3063" s="4">
        <v>220001067311</v>
      </c>
      <c r="H3063" s="2" t="s">
        <v>2955</v>
      </c>
      <c r="I3063" s="2" t="s">
        <v>2956</v>
      </c>
      <c r="J3063" s="5" t="s">
        <v>535</v>
      </c>
      <c r="K3063" s="5">
        <v>1</v>
      </c>
      <c r="L3063" s="80">
        <v>20</v>
      </c>
      <c r="M3063" s="8">
        <f t="shared" si="94"/>
        <v>4</v>
      </c>
      <c r="N3063" s="80">
        <v>50</v>
      </c>
      <c r="O3063" s="11">
        <f t="shared" si="95"/>
        <v>74</v>
      </c>
    </row>
    <row r="3064" spans="1:15" x14ac:dyDescent="0.35">
      <c r="A3064" s="2" t="s">
        <v>390</v>
      </c>
      <c r="B3064" s="2" t="s">
        <v>727</v>
      </c>
      <c r="C3064" s="1">
        <v>20001</v>
      </c>
      <c r="D3064" s="1" t="s">
        <v>2929</v>
      </c>
      <c r="E3064" s="4">
        <v>320001006287</v>
      </c>
      <c r="F3064" s="2" t="s">
        <v>2933</v>
      </c>
      <c r="G3064" s="4">
        <v>220001068377</v>
      </c>
      <c r="H3064" s="2" t="s">
        <v>2957</v>
      </c>
      <c r="I3064" s="2" t="s">
        <v>2958</v>
      </c>
      <c r="J3064" s="5" t="s">
        <v>535</v>
      </c>
      <c r="K3064" s="5">
        <v>1</v>
      </c>
      <c r="L3064" s="80">
        <v>20</v>
      </c>
      <c r="M3064" s="8">
        <f t="shared" si="94"/>
        <v>4</v>
      </c>
      <c r="N3064" s="80">
        <v>50</v>
      </c>
      <c r="O3064" s="11">
        <f t="shared" si="95"/>
        <v>74</v>
      </c>
    </row>
    <row r="3065" spans="1:15" x14ac:dyDescent="0.35">
      <c r="A3065" s="2" t="s">
        <v>390</v>
      </c>
      <c r="B3065" s="2" t="s">
        <v>727</v>
      </c>
      <c r="C3065" s="1">
        <v>20001</v>
      </c>
      <c r="D3065" s="1" t="s">
        <v>2929</v>
      </c>
      <c r="E3065" s="4">
        <v>220001001698</v>
      </c>
      <c r="F3065" s="2" t="s">
        <v>2930</v>
      </c>
      <c r="G3065" s="4">
        <v>220001791524</v>
      </c>
      <c r="H3065" s="2" t="s">
        <v>2959</v>
      </c>
      <c r="I3065" s="2" t="s">
        <v>2960</v>
      </c>
      <c r="J3065" s="5" t="s">
        <v>535</v>
      </c>
      <c r="K3065" s="5">
        <v>1</v>
      </c>
      <c r="L3065" s="80">
        <v>20</v>
      </c>
      <c r="M3065" s="8">
        <f t="shared" si="94"/>
        <v>4</v>
      </c>
      <c r="N3065" s="80">
        <v>50</v>
      </c>
      <c r="O3065" s="11">
        <f t="shared" si="95"/>
        <v>74</v>
      </c>
    </row>
    <row r="3066" spans="1:15" x14ac:dyDescent="0.35">
      <c r="A3066" s="2" t="s">
        <v>390</v>
      </c>
      <c r="B3066" s="2" t="s">
        <v>727</v>
      </c>
      <c r="C3066" s="1">
        <v>20001</v>
      </c>
      <c r="D3066" s="1" t="s">
        <v>2929</v>
      </c>
      <c r="E3066" s="4">
        <v>220001002805</v>
      </c>
      <c r="F3066" s="2" t="s">
        <v>2941</v>
      </c>
      <c r="G3066" s="4">
        <v>220001791583</v>
      </c>
      <c r="H3066" s="2" t="s">
        <v>2961</v>
      </c>
      <c r="I3066" s="2" t="s">
        <v>2962</v>
      </c>
      <c r="J3066" s="5" t="s">
        <v>535</v>
      </c>
      <c r="K3066" s="5">
        <v>1</v>
      </c>
      <c r="L3066" s="80">
        <v>20</v>
      </c>
      <c r="M3066" s="8">
        <f t="shared" si="94"/>
        <v>4</v>
      </c>
      <c r="N3066" s="80">
        <v>50</v>
      </c>
      <c r="O3066" s="11">
        <f t="shared" si="95"/>
        <v>74</v>
      </c>
    </row>
    <row r="3067" spans="1:15" x14ac:dyDescent="0.35">
      <c r="A3067" s="2" t="s">
        <v>390</v>
      </c>
      <c r="B3067" s="2" t="s">
        <v>727</v>
      </c>
      <c r="C3067" s="1">
        <v>20001</v>
      </c>
      <c r="D3067" s="1" t="s">
        <v>2929</v>
      </c>
      <c r="E3067" s="4">
        <v>320001006287</v>
      </c>
      <c r="F3067" s="2" t="s">
        <v>2933</v>
      </c>
      <c r="G3067" s="4">
        <v>220001791753</v>
      </c>
      <c r="H3067" s="2" t="s">
        <v>2963</v>
      </c>
      <c r="I3067" s="2" t="s">
        <v>2964</v>
      </c>
      <c r="J3067" s="5" t="s">
        <v>535</v>
      </c>
      <c r="K3067" s="5">
        <v>1</v>
      </c>
      <c r="L3067" s="80">
        <v>20</v>
      </c>
      <c r="M3067" s="8">
        <f t="shared" si="94"/>
        <v>4</v>
      </c>
      <c r="N3067" s="80">
        <v>50</v>
      </c>
      <c r="O3067" s="11">
        <f t="shared" si="95"/>
        <v>74</v>
      </c>
    </row>
    <row r="3068" spans="1:15" x14ac:dyDescent="0.35">
      <c r="A3068" s="2" t="s">
        <v>390</v>
      </c>
      <c r="B3068" s="2" t="s">
        <v>727</v>
      </c>
      <c r="C3068" s="1">
        <v>20045</v>
      </c>
      <c r="D3068" s="1" t="s">
        <v>2965</v>
      </c>
      <c r="E3068" s="4">
        <v>220045006484</v>
      </c>
      <c r="F3068" s="2" t="s">
        <v>2966</v>
      </c>
      <c r="G3068" s="4">
        <v>220045000494</v>
      </c>
      <c r="H3068" s="2" t="s">
        <v>2967</v>
      </c>
      <c r="I3068" s="2" t="s">
        <v>2968</v>
      </c>
      <c r="J3068" s="5" t="s">
        <v>535</v>
      </c>
      <c r="K3068" s="5">
        <v>1</v>
      </c>
      <c r="L3068" s="80">
        <v>20</v>
      </c>
      <c r="M3068" s="8">
        <f t="shared" si="94"/>
        <v>4</v>
      </c>
      <c r="N3068" s="80">
        <v>50</v>
      </c>
      <c r="O3068" s="11">
        <f t="shared" si="95"/>
        <v>74</v>
      </c>
    </row>
    <row r="3069" spans="1:15" x14ac:dyDescent="0.35">
      <c r="A3069" s="2" t="s">
        <v>390</v>
      </c>
      <c r="B3069" s="2" t="s">
        <v>727</v>
      </c>
      <c r="C3069" s="1">
        <v>20045</v>
      </c>
      <c r="D3069" s="1" t="s">
        <v>2965</v>
      </c>
      <c r="E3069" s="4">
        <v>220045006484</v>
      </c>
      <c r="F3069" s="2" t="s">
        <v>2966</v>
      </c>
      <c r="G3069" s="4">
        <v>220045000508</v>
      </c>
      <c r="H3069" s="2" t="s">
        <v>2969</v>
      </c>
      <c r="I3069" s="2" t="s">
        <v>2968</v>
      </c>
      <c r="J3069" s="5" t="s">
        <v>535</v>
      </c>
      <c r="K3069" s="5">
        <v>1</v>
      </c>
      <c r="L3069" s="80">
        <v>20</v>
      </c>
      <c r="M3069" s="8">
        <f t="shared" si="94"/>
        <v>4</v>
      </c>
      <c r="N3069" s="80">
        <v>50</v>
      </c>
      <c r="O3069" s="11">
        <f t="shared" si="95"/>
        <v>74</v>
      </c>
    </row>
    <row r="3070" spans="1:15" x14ac:dyDescent="0.35">
      <c r="A3070" s="2" t="s">
        <v>390</v>
      </c>
      <c r="B3070" s="2" t="s">
        <v>727</v>
      </c>
      <c r="C3070" s="1">
        <v>20045</v>
      </c>
      <c r="D3070" s="1" t="s">
        <v>2965</v>
      </c>
      <c r="E3070" s="4">
        <v>220045006484</v>
      </c>
      <c r="F3070" s="2" t="s">
        <v>2966</v>
      </c>
      <c r="G3070" s="4">
        <v>220045006484</v>
      </c>
      <c r="H3070" s="2" t="s">
        <v>2966</v>
      </c>
      <c r="I3070" s="2" t="s">
        <v>2968</v>
      </c>
      <c r="J3070" s="5" t="s">
        <v>535</v>
      </c>
      <c r="K3070" s="5">
        <v>1</v>
      </c>
      <c r="L3070" s="80">
        <v>20</v>
      </c>
      <c r="M3070" s="8">
        <f t="shared" si="94"/>
        <v>4</v>
      </c>
      <c r="N3070" s="80">
        <v>50</v>
      </c>
      <c r="O3070" s="11">
        <f t="shared" si="95"/>
        <v>74</v>
      </c>
    </row>
    <row r="3071" spans="1:15" x14ac:dyDescent="0.35">
      <c r="A3071" s="2" t="s">
        <v>390</v>
      </c>
      <c r="B3071" s="2" t="s">
        <v>727</v>
      </c>
      <c r="C3071" s="1">
        <v>20045</v>
      </c>
      <c r="D3071" s="1" t="s">
        <v>2965</v>
      </c>
      <c r="E3071" s="4">
        <v>220045006484</v>
      </c>
      <c r="F3071" s="2" t="s">
        <v>2966</v>
      </c>
      <c r="G3071" s="4">
        <v>220045006689</v>
      </c>
      <c r="H3071" s="2" t="s">
        <v>2972</v>
      </c>
      <c r="I3071" s="2" t="s">
        <v>2973</v>
      </c>
      <c r="J3071" s="5" t="s">
        <v>535</v>
      </c>
      <c r="K3071" s="5">
        <v>1</v>
      </c>
      <c r="L3071" s="80">
        <v>20</v>
      </c>
      <c r="M3071" s="8">
        <f t="shared" si="94"/>
        <v>4</v>
      </c>
      <c r="N3071" s="80">
        <v>50</v>
      </c>
      <c r="O3071" s="11">
        <f t="shared" si="95"/>
        <v>74</v>
      </c>
    </row>
    <row r="3072" spans="1:15" x14ac:dyDescent="0.35">
      <c r="A3072" s="2" t="s">
        <v>390</v>
      </c>
      <c r="B3072" s="2" t="s">
        <v>727</v>
      </c>
      <c r="C3072" s="1">
        <v>20045</v>
      </c>
      <c r="D3072" s="1" t="s">
        <v>2965</v>
      </c>
      <c r="E3072" s="4">
        <v>220045006654</v>
      </c>
      <c r="F3072" s="2" t="s">
        <v>2970</v>
      </c>
      <c r="G3072" s="4">
        <v>220045006930</v>
      </c>
      <c r="H3072" s="2" t="s">
        <v>2974</v>
      </c>
      <c r="I3072" s="2" t="s">
        <v>2975</v>
      </c>
      <c r="J3072" s="5" t="s">
        <v>535</v>
      </c>
      <c r="K3072" s="5">
        <v>1</v>
      </c>
      <c r="L3072" s="80">
        <v>20</v>
      </c>
      <c r="M3072" s="8">
        <f t="shared" si="94"/>
        <v>4</v>
      </c>
      <c r="N3072" s="80">
        <v>50</v>
      </c>
      <c r="O3072" s="11">
        <f t="shared" si="95"/>
        <v>74</v>
      </c>
    </row>
    <row r="3073" spans="1:15" x14ac:dyDescent="0.35">
      <c r="A3073" s="2" t="s">
        <v>390</v>
      </c>
      <c r="B3073" s="2" t="s">
        <v>727</v>
      </c>
      <c r="C3073" s="1">
        <v>20045</v>
      </c>
      <c r="D3073" s="1" t="s">
        <v>2965</v>
      </c>
      <c r="E3073" s="4">
        <v>220045006484</v>
      </c>
      <c r="F3073" s="2" t="s">
        <v>2966</v>
      </c>
      <c r="G3073" s="4">
        <v>220045007006</v>
      </c>
      <c r="H3073" s="2" t="s">
        <v>2976</v>
      </c>
      <c r="I3073" s="2" t="s">
        <v>2977</v>
      </c>
      <c r="J3073" s="5" t="s">
        <v>535</v>
      </c>
      <c r="K3073" s="5">
        <v>1</v>
      </c>
      <c r="L3073" s="80">
        <v>20</v>
      </c>
      <c r="M3073" s="8">
        <f t="shared" si="94"/>
        <v>4</v>
      </c>
      <c r="N3073" s="80">
        <v>50</v>
      </c>
      <c r="O3073" s="11">
        <f t="shared" si="95"/>
        <v>74</v>
      </c>
    </row>
    <row r="3074" spans="1:15" x14ac:dyDescent="0.35">
      <c r="A3074" s="2" t="s">
        <v>390</v>
      </c>
      <c r="B3074" s="2" t="s">
        <v>727</v>
      </c>
      <c r="C3074" s="1">
        <v>20443</v>
      </c>
      <c r="D3074" s="1" t="s">
        <v>728</v>
      </c>
      <c r="E3074" s="4">
        <v>220443000275</v>
      </c>
      <c r="F3074" s="2" t="s">
        <v>731</v>
      </c>
      <c r="G3074" s="4">
        <v>220443000186</v>
      </c>
      <c r="H3074" s="2" t="s">
        <v>2978</v>
      </c>
      <c r="I3074" s="2" t="s">
        <v>2979</v>
      </c>
      <c r="J3074" s="5" t="s">
        <v>535</v>
      </c>
      <c r="K3074" s="5">
        <v>1</v>
      </c>
      <c r="L3074" s="80">
        <v>20</v>
      </c>
      <c r="M3074" s="8">
        <f t="shared" si="94"/>
        <v>4</v>
      </c>
      <c r="N3074" s="80">
        <v>50</v>
      </c>
      <c r="O3074" s="11">
        <f t="shared" si="95"/>
        <v>74</v>
      </c>
    </row>
    <row r="3075" spans="1:15" x14ac:dyDescent="0.35">
      <c r="A3075" s="2" t="s">
        <v>390</v>
      </c>
      <c r="B3075" s="2" t="s">
        <v>727</v>
      </c>
      <c r="C3075" s="1">
        <v>20443</v>
      </c>
      <c r="D3075" s="1" t="s">
        <v>728</v>
      </c>
      <c r="E3075" s="4">
        <v>220443000275</v>
      </c>
      <c r="F3075" s="2" t="s">
        <v>731</v>
      </c>
      <c r="G3075" s="4">
        <v>220443000232</v>
      </c>
      <c r="H3075" s="2" t="s">
        <v>2980</v>
      </c>
      <c r="I3075" s="2" t="s">
        <v>2981</v>
      </c>
      <c r="J3075" s="5" t="s">
        <v>535</v>
      </c>
      <c r="K3075" s="5">
        <v>1</v>
      </c>
      <c r="L3075" s="80">
        <v>20</v>
      </c>
      <c r="M3075" s="8">
        <f t="shared" si="94"/>
        <v>4</v>
      </c>
      <c r="N3075" s="80">
        <v>50</v>
      </c>
      <c r="O3075" s="11">
        <f t="shared" si="95"/>
        <v>74</v>
      </c>
    </row>
    <row r="3076" spans="1:15" x14ac:dyDescent="0.35">
      <c r="A3076" s="2" t="s">
        <v>390</v>
      </c>
      <c r="B3076" s="2" t="s">
        <v>727</v>
      </c>
      <c r="C3076" s="1">
        <v>20443</v>
      </c>
      <c r="D3076" s="1" t="s">
        <v>728</v>
      </c>
      <c r="E3076" s="4">
        <v>220443000275</v>
      </c>
      <c r="F3076" s="2" t="s">
        <v>731</v>
      </c>
      <c r="G3076" s="4">
        <v>220443000259</v>
      </c>
      <c r="H3076" s="2" t="s">
        <v>2982</v>
      </c>
      <c r="I3076" s="2" t="s">
        <v>2983</v>
      </c>
      <c r="J3076" s="5" t="s">
        <v>535</v>
      </c>
      <c r="K3076" s="5">
        <v>1</v>
      </c>
      <c r="L3076" s="80">
        <v>20</v>
      </c>
      <c r="M3076" s="8">
        <f t="shared" si="94"/>
        <v>4</v>
      </c>
      <c r="N3076" s="80">
        <v>50</v>
      </c>
      <c r="O3076" s="11">
        <f t="shared" si="95"/>
        <v>74</v>
      </c>
    </row>
    <row r="3077" spans="1:15" x14ac:dyDescent="0.35">
      <c r="A3077" s="2" t="s">
        <v>390</v>
      </c>
      <c r="B3077" s="2" t="s">
        <v>727</v>
      </c>
      <c r="C3077" s="1">
        <v>20443</v>
      </c>
      <c r="D3077" s="1" t="s">
        <v>728</v>
      </c>
      <c r="E3077" s="4">
        <v>220443000275</v>
      </c>
      <c r="F3077" s="2" t="s">
        <v>731</v>
      </c>
      <c r="G3077" s="4">
        <v>220443002821</v>
      </c>
      <c r="H3077" s="2" t="s">
        <v>2984</v>
      </c>
      <c r="I3077" s="2" t="s">
        <v>2985</v>
      </c>
      <c r="J3077" s="5" t="s">
        <v>535</v>
      </c>
      <c r="K3077" s="5">
        <v>1</v>
      </c>
      <c r="L3077" s="80">
        <v>20</v>
      </c>
      <c r="M3077" s="8">
        <f t="shared" si="94"/>
        <v>4</v>
      </c>
      <c r="N3077" s="80">
        <v>50</v>
      </c>
      <c r="O3077" s="11">
        <f t="shared" si="95"/>
        <v>74</v>
      </c>
    </row>
    <row r="3078" spans="1:15" x14ac:dyDescent="0.35">
      <c r="A3078" s="2" t="s">
        <v>390</v>
      </c>
      <c r="B3078" s="2" t="s">
        <v>727</v>
      </c>
      <c r="C3078" s="1">
        <v>20550</v>
      </c>
      <c r="D3078" s="1" t="s">
        <v>2986</v>
      </c>
      <c r="E3078" s="4">
        <v>220550000491</v>
      </c>
      <c r="F3078" s="2" t="s">
        <v>2987</v>
      </c>
      <c r="G3078" s="4">
        <v>220550000016</v>
      </c>
      <c r="H3078" s="2" t="s">
        <v>2988</v>
      </c>
      <c r="I3078" s="2" t="s">
        <v>2989</v>
      </c>
      <c r="J3078" s="5" t="s">
        <v>535</v>
      </c>
      <c r="K3078" s="5">
        <v>1</v>
      </c>
      <c r="L3078" s="80">
        <v>20</v>
      </c>
      <c r="M3078" s="8">
        <f t="shared" si="94"/>
        <v>4</v>
      </c>
      <c r="N3078" s="80">
        <v>50</v>
      </c>
      <c r="O3078" s="11">
        <f t="shared" si="95"/>
        <v>74</v>
      </c>
    </row>
    <row r="3079" spans="1:15" x14ac:dyDescent="0.35">
      <c r="A3079" s="2" t="s">
        <v>390</v>
      </c>
      <c r="B3079" s="2" t="s">
        <v>727</v>
      </c>
      <c r="C3079" s="1">
        <v>20550</v>
      </c>
      <c r="D3079" s="1" t="s">
        <v>2986</v>
      </c>
      <c r="E3079" s="4">
        <v>220550000491</v>
      </c>
      <c r="F3079" s="2" t="s">
        <v>2987</v>
      </c>
      <c r="G3079" s="4">
        <v>220550000024</v>
      </c>
      <c r="H3079" s="2" t="s">
        <v>2990</v>
      </c>
      <c r="I3079" s="2" t="s">
        <v>2991</v>
      </c>
      <c r="J3079" s="5" t="s">
        <v>535</v>
      </c>
      <c r="K3079" s="5">
        <v>1</v>
      </c>
      <c r="L3079" s="80">
        <v>20</v>
      </c>
      <c r="M3079" s="8">
        <f t="shared" si="94"/>
        <v>4</v>
      </c>
      <c r="N3079" s="80">
        <v>50</v>
      </c>
      <c r="O3079" s="11">
        <f t="shared" si="95"/>
        <v>74</v>
      </c>
    </row>
    <row r="3080" spans="1:15" x14ac:dyDescent="0.35">
      <c r="A3080" s="2" t="s">
        <v>390</v>
      </c>
      <c r="B3080" s="2" t="s">
        <v>727</v>
      </c>
      <c r="C3080" s="1">
        <v>20550</v>
      </c>
      <c r="D3080" s="1" t="s">
        <v>2986</v>
      </c>
      <c r="E3080" s="4">
        <v>220550000491</v>
      </c>
      <c r="F3080" s="2" t="s">
        <v>2987</v>
      </c>
      <c r="G3080" s="4">
        <v>220550000415</v>
      </c>
      <c r="H3080" s="2" t="s">
        <v>2992</v>
      </c>
      <c r="I3080" s="2" t="s">
        <v>2993</v>
      </c>
      <c r="J3080" s="5" t="s">
        <v>535</v>
      </c>
      <c r="K3080" s="5">
        <v>1</v>
      </c>
      <c r="L3080" s="80">
        <v>20</v>
      </c>
      <c r="M3080" s="8">
        <f t="shared" ref="M3080:M3143" si="96">ROUND(L3080*0.19,0)</f>
        <v>4</v>
      </c>
      <c r="N3080" s="80">
        <v>50</v>
      </c>
      <c r="O3080" s="11">
        <f t="shared" ref="O3080:O3143" si="97">L3080+M3080+N3080</f>
        <v>74</v>
      </c>
    </row>
    <row r="3081" spans="1:15" x14ac:dyDescent="0.35">
      <c r="A3081" s="2" t="s">
        <v>390</v>
      </c>
      <c r="B3081" s="2" t="s">
        <v>727</v>
      </c>
      <c r="C3081" s="1">
        <v>20550</v>
      </c>
      <c r="D3081" s="1" t="s">
        <v>2986</v>
      </c>
      <c r="E3081" s="4">
        <v>220550000491</v>
      </c>
      <c r="F3081" s="2" t="s">
        <v>2987</v>
      </c>
      <c r="G3081" s="4">
        <v>220550000482</v>
      </c>
      <c r="H3081" s="2" t="s">
        <v>2994</v>
      </c>
      <c r="I3081" s="2" t="s">
        <v>2995</v>
      </c>
      <c r="J3081" s="5" t="s">
        <v>535</v>
      </c>
      <c r="K3081" s="5">
        <v>1</v>
      </c>
      <c r="L3081" s="80">
        <v>20</v>
      </c>
      <c r="M3081" s="8">
        <f t="shared" si="96"/>
        <v>4</v>
      </c>
      <c r="N3081" s="80">
        <v>50</v>
      </c>
      <c r="O3081" s="11">
        <f t="shared" si="97"/>
        <v>74</v>
      </c>
    </row>
    <row r="3082" spans="1:15" x14ac:dyDescent="0.35">
      <c r="A3082" s="2" t="s">
        <v>390</v>
      </c>
      <c r="B3082" s="2" t="s">
        <v>727</v>
      </c>
      <c r="C3082" s="1">
        <v>20550</v>
      </c>
      <c r="D3082" s="1" t="s">
        <v>2986</v>
      </c>
      <c r="E3082" s="4">
        <v>220550000491</v>
      </c>
      <c r="F3082" s="2" t="s">
        <v>2987</v>
      </c>
      <c r="G3082" s="4">
        <v>220550000491</v>
      </c>
      <c r="H3082" s="2" t="s">
        <v>2987</v>
      </c>
      <c r="I3082" s="2" t="s">
        <v>2996</v>
      </c>
      <c r="J3082" s="5" t="s">
        <v>535</v>
      </c>
      <c r="K3082" s="5">
        <v>1</v>
      </c>
      <c r="L3082" s="80">
        <v>20</v>
      </c>
      <c r="M3082" s="8">
        <f t="shared" si="96"/>
        <v>4</v>
      </c>
      <c r="N3082" s="80">
        <v>50</v>
      </c>
      <c r="O3082" s="11">
        <f t="shared" si="97"/>
        <v>74</v>
      </c>
    </row>
    <row r="3083" spans="1:15" x14ac:dyDescent="0.35">
      <c r="A3083" s="2" t="s">
        <v>390</v>
      </c>
      <c r="B3083" s="2" t="s">
        <v>727</v>
      </c>
      <c r="C3083" s="1">
        <v>20550</v>
      </c>
      <c r="D3083" s="1" t="s">
        <v>2986</v>
      </c>
      <c r="E3083" s="4">
        <v>220550000491</v>
      </c>
      <c r="F3083" s="2" t="s">
        <v>2987</v>
      </c>
      <c r="G3083" s="4">
        <v>220550000521</v>
      </c>
      <c r="H3083" s="2" t="s">
        <v>2997</v>
      </c>
      <c r="I3083" s="2" t="s">
        <v>2998</v>
      </c>
      <c r="J3083" s="5" t="s">
        <v>535</v>
      </c>
      <c r="K3083" s="5">
        <v>1</v>
      </c>
      <c r="L3083" s="80">
        <v>20</v>
      </c>
      <c r="M3083" s="8">
        <f t="shared" si="96"/>
        <v>4</v>
      </c>
      <c r="N3083" s="80">
        <v>50</v>
      </c>
      <c r="O3083" s="11">
        <f t="shared" si="97"/>
        <v>74</v>
      </c>
    </row>
    <row r="3084" spans="1:15" x14ac:dyDescent="0.35">
      <c r="A3084" s="2" t="s">
        <v>390</v>
      </c>
      <c r="B3084" s="2" t="s">
        <v>727</v>
      </c>
      <c r="C3084" s="1">
        <v>20550</v>
      </c>
      <c r="D3084" s="1" t="s">
        <v>2986</v>
      </c>
      <c r="E3084" s="4">
        <v>220550000491</v>
      </c>
      <c r="F3084" s="2" t="s">
        <v>2987</v>
      </c>
      <c r="G3084" s="4">
        <v>220550005611</v>
      </c>
      <c r="H3084" s="2" t="s">
        <v>2999</v>
      </c>
      <c r="I3084" s="2" t="s">
        <v>2996</v>
      </c>
      <c r="J3084" s="5" t="s">
        <v>535</v>
      </c>
      <c r="K3084" s="5">
        <v>1</v>
      </c>
      <c r="L3084" s="80">
        <v>20</v>
      </c>
      <c r="M3084" s="8">
        <f t="shared" si="96"/>
        <v>4</v>
      </c>
      <c r="N3084" s="80">
        <v>50</v>
      </c>
      <c r="O3084" s="11">
        <f t="shared" si="97"/>
        <v>74</v>
      </c>
    </row>
    <row r="3085" spans="1:15" x14ac:dyDescent="0.35">
      <c r="A3085" s="2" t="s">
        <v>390</v>
      </c>
      <c r="B3085" s="2" t="s">
        <v>727</v>
      </c>
      <c r="C3085" s="1">
        <v>20570</v>
      </c>
      <c r="D3085" s="1" t="s">
        <v>2937</v>
      </c>
      <c r="E3085" s="4">
        <v>220001005031</v>
      </c>
      <c r="F3085" s="2" t="s">
        <v>2938</v>
      </c>
      <c r="G3085" s="4">
        <v>220570000021</v>
      </c>
      <c r="H3085" s="2" t="s">
        <v>3000</v>
      </c>
      <c r="I3085" s="2" t="s">
        <v>3001</v>
      </c>
      <c r="J3085" s="5" t="s">
        <v>535</v>
      </c>
      <c r="K3085" s="5">
        <v>1</v>
      </c>
      <c r="L3085" s="80">
        <v>20</v>
      </c>
      <c r="M3085" s="8">
        <f t="shared" si="96"/>
        <v>4</v>
      </c>
      <c r="N3085" s="80">
        <v>50</v>
      </c>
      <c r="O3085" s="11">
        <f t="shared" si="97"/>
        <v>74</v>
      </c>
    </row>
    <row r="3086" spans="1:15" x14ac:dyDescent="0.35">
      <c r="A3086" s="2" t="s">
        <v>390</v>
      </c>
      <c r="B3086" s="2" t="s">
        <v>727</v>
      </c>
      <c r="C3086" s="1">
        <v>20570</v>
      </c>
      <c r="D3086" s="1" t="s">
        <v>2937</v>
      </c>
      <c r="E3086" s="4">
        <v>220001005031</v>
      </c>
      <c r="F3086" s="2" t="s">
        <v>2938</v>
      </c>
      <c r="G3086" s="4">
        <v>220570000055</v>
      </c>
      <c r="H3086" s="2" t="s">
        <v>3002</v>
      </c>
      <c r="I3086" s="2" t="s">
        <v>3003</v>
      </c>
      <c r="J3086" s="5" t="s">
        <v>535</v>
      </c>
      <c r="K3086" s="5">
        <v>1</v>
      </c>
      <c r="L3086" s="80">
        <v>20</v>
      </c>
      <c r="M3086" s="8">
        <f t="shared" si="96"/>
        <v>4</v>
      </c>
      <c r="N3086" s="80">
        <v>50</v>
      </c>
      <c r="O3086" s="11">
        <f t="shared" si="97"/>
        <v>74</v>
      </c>
    </row>
    <row r="3087" spans="1:15" x14ac:dyDescent="0.35">
      <c r="A3087" s="2" t="s">
        <v>390</v>
      </c>
      <c r="B3087" s="2" t="s">
        <v>727</v>
      </c>
      <c r="C3087" s="1">
        <v>20570</v>
      </c>
      <c r="D3087" s="1" t="s">
        <v>2937</v>
      </c>
      <c r="E3087" s="4">
        <v>220001005031</v>
      </c>
      <c r="F3087" s="2" t="s">
        <v>2938</v>
      </c>
      <c r="G3087" s="4">
        <v>220570068393</v>
      </c>
      <c r="H3087" s="2" t="s">
        <v>3004</v>
      </c>
      <c r="I3087" s="2" t="s">
        <v>3005</v>
      </c>
      <c r="J3087" s="5" t="s">
        <v>535</v>
      </c>
      <c r="K3087" s="5">
        <v>1</v>
      </c>
      <c r="L3087" s="80">
        <v>20</v>
      </c>
      <c r="M3087" s="8">
        <f t="shared" si="96"/>
        <v>4</v>
      </c>
      <c r="N3087" s="80">
        <v>50</v>
      </c>
      <c r="O3087" s="11">
        <f t="shared" si="97"/>
        <v>74</v>
      </c>
    </row>
    <row r="3088" spans="1:15" x14ac:dyDescent="0.35">
      <c r="A3088" s="2" t="s">
        <v>390</v>
      </c>
      <c r="B3088" s="2" t="s">
        <v>727</v>
      </c>
      <c r="C3088" s="1">
        <v>20621</v>
      </c>
      <c r="D3088" s="1" t="s">
        <v>3006</v>
      </c>
      <c r="E3088" s="4">
        <v>220621000683</v>
      </c>
      <c r="F3088" s="2" t="s">
        <v>3007</v>
      </c>
      <c r="G3088" s="4">
        <v>220621000012</v>
      </c>
      <c r="H3088" s="2" t="s">
        <v>3008</v>
      </c>
      <c r="I3088" s="2" t="s">
        <v>1982</v>
      </c>
      <c r="J3088" s="5" t="s">
        <v>535</v>
      </c>
      <c r="K3088" s="5">
        <v>1</v>
      </c>
      <c r="L3088" s="80">
        <v>20</v>
      </c>
      <c r="M3088" s="8">
        <f t="shared" si="96"/>
        <v>4</v>
      </c>
      <c r="N3088" s="80">
        <v>50</v>
      </c>
      <c r="O3088" s="11">
        <f t="shared" si="97"/>
        <v>74</v>
      </c>
    </row>
    <row r="3089" spans="1:15" x14ac:dyDescent="0.35">
      <c r="A3089" s="2" t="s">
        <v>390</v>
      </c>
      <c r="B3089" s="2" t="s">
        <v>727</v>
      </c>
      <c r="C3089" s="1">
        <v>20621</v>
      </c>
      <c r="D3089" s="1" t="s">
        <v>3006</v>
      </c>
      <c r="E3089" s="4">
        <v>220621001108</v>
      </c>
      <c r="F3089" s="2" t="s">
        <v>3009</v>
      </c>
      <c r="G3089" s="4">
        <v>220621000021</v>
      </c>
      <c r="H3089" s="2" t="s">
        <v>3010</v>
      </c>
      <c r="I3089" s="2" t="s">
        <v>3011</v>
      </c>
      <c r="J3089" s="5" t="s">
        <v>535</v>
      </c>
      <c r="K3089" s="5">
        <v>1</v>
      </c>
      <c r="L3089" s="80">
        <v>20</v>
      </c>
      <c r="M3089" s="8">
        <f t="shared" si="96"/>
        <v>4</v>
      </c>
      <c r="N3089" s="80">
        <v>50</v>
      </c>
      <c r="O3089" s="11">
        <f t="shared" si="97"/>
        <v>74</v>
      </c>
    </row>
    <row r="3090" spans="1:15" x14ac:dyDescent="0.35">
      <c r="A3090" s="2" t="s">
        <v>390</v>
      </c>
      <c r="B3090" s="2" t="s">
        <v>727</v>
      </c>
      <c r="C3090" s="1">
        <v>20621</v>
      </c>
      <c r="D3090" s="1" t="s">
        <v>3006</v>
      </c>
      <c r="E3090" s="4">
        <v>220621001108</v>
      </c>
      <c r="F3090" s="2" t="s">
        <v>3009</v>
      </c>
      <c r="G3090" s="4">
        <v>220621000039</v>
      </c>
      <c r="H3090" s="2" t="s">
        <v>3012</v>
      </c>
      <c r="I3090" s="2" t="s">
        <v>3013</v>
      </c>
      <c r="J3090" s="5" t="s">
        <v>535</v>
      </c>
      <c r="K3090" s="5">
        <v>1</v>
      </c>
      <c r="L3090" s="80">
        <v>20</v>
      </c>
      <c r="M3090" s="8">
        <f t="shared" si="96"/>
        <v>4</v>
      </c>
      <c r="N3090" s="80">
        <v>50</v>
      </c>
      <c r="O3090" s="11">
        <f t="shared" si="97"/>
        <v>74</v>
      </c>
    </row>
    <row r="3091" spans="1:15" x14ac:dyDescent="0.35">
      <c r="A3091" s="2" t="s">
        <v>390</v>
      </c>
      <c r="B3091" s="2" t="s">
        <v>727</v>
      </c>
      <c r="C3091" s="1">
        <v>20621</v>
      </c>
      <c r="D3091" s="1" t="s">
        <v>3006</v>
      </c>
      <c r="E3091" s="4">
        <v>220621000683</v>
      </c>
      <c r="F3091" s="2" t="s">
        <v>3007</v>
      </c>
      <c r="G3091" s="4">
        <v>220621000161</v>
      </c>
      <c r="H3091" s="2" t="s">
        <v>3014</v>
      </c>
      <c r="I3091" s="2" t="s">
        <v>3015</v>
      </c>
      <c r="J3091" s="5" t="s">
        <v>535</v>
      </c>
      <c r="K3091" s="5">
        <v>1</v>
      </c>
      <c r="L3091" s="80">
        <v>20</v>
      </c>
      <c r="M3091" s="8">
        <f t="shared" si="96"/>
        <v>4</v>
      </c>
      <c r="N3091" s="80">
        <v>50</v>
      </c>
      <c r="O3091" s="11">
        <f t="shared" si="97"/>
        <v>74</v>
      </c>
    </row>
    <row r="3092" spans="1:15" x14ac:dyDescent="0.35">
      <c r="A3092" s="2" t="s">
        <v>390</v>
      </c>
      <c r="B3092" s="2" t="s">
        <v>727</v>
      </c>
      <c r="C3092" s="1">
        <v>20621</v>
      </c>
      <c r="D3092" s="1" t="s">
        <v>3006</v>
      </c>
      <c r="E3092" s="4">
        <v>220621000683</v>
      </c>
      <c r="F3092" s="2" t="s">
        <v>3007</v>
      </c>
      <c r="G3092" s="4">
        <v>220621000683</v>
      </c>
      <c r="H3092" s="2" t="s">
        <v>3007</v>
      </c>
      <c r="I3092" s="2" t="s">
        <v>3016</v>
      </c>
      <c r="J3092" s="5" t="s">
        <v>535</v>
      </c>
      <c r="K3092" s="5">
        <v>1</v>
      </c>
      <c r="L3092" s="80">
        <v>20</v>
      </c>
      <c r="M3092" s="8">
        <f t="shared" si="96"/>
        <v>4</v>
      </c>
      <c r="N3092" s="80">
        <v>50</v>
      </c>
      <c r="O3092" s="11">
        <f t="shared" si="97"/>
        <v>74</v>
      </c>
    </row>
    <row r="3093" spans="1:15" x14ac:dyDescent="0.35">
      <c r="A3093" s="2" t="s">
        <v>390</v>
      </c>
      <c r="B3093" s="2" t="s">
        <v>727</v>
      </c>
      <c r="C3093" s="1">
        <v>20621</v>
      </c>
      <c r="D3093" s="1" t="s">
        <v>3006</v>
      </c>
      <c r="E3093" s="4">
        <v>220621000683</v>
      </c>
      <c r="F3093" s="2" t="s">
        <v>3007</v>
      </c>
      <c r="G3093" s="4">
        <v>220621000811</v>
      </c>
      <c r="H3093" s="2" t="s">
        <v>3017</v>
      </c>
      <c r="I3093" s="2" t="s">
        <v>3018</v>
      </c>
      <c r="J3093" s="5" t="s">
        <v>535</v>
      </c>
      <c r="K3093" s="5">
        <v>1</v>
      </c>
      <c r="L3093" s="80">
        <v>20</v>
      </c>
      <c r="M3093" s="8">
        <f t="shared" si="96"/>
        <v>4</v>
      </c>
      <c r="N3093" s="80">
        <v>50</v>
      </c>
      <c r="O3093" s="11">
        <f t="shared" si="97"/>
        <v>74</v>
      </c>
    </row>
    <row r="3094" spans="1:15" x14ac:dyDescent="0.35">
      <c r="A3094" s="2" t="s">
        <v>390</v>
      </c>
      <c r="B3094" s="2" t="s">
        <v>727</v>
      </c>
      <c r="C3094" s="1">
        <v>20621</v>
      </c>
      <c r="D3094" s="1" t="s">
        <v>3006</v>
      </c>
      <c r="E3094" s="4">
        <v>220621013394</v>
      </c>
      <c r="F3094" s="2" t="s">
        <v>3019</v>
      </c>
      <c r="G3094" s="4">
        <v>220621000845</v>
      </c>
      <c r="H3094" s="2" t="s">
        <v>3020</v>
      </c>
      <c r="I3094" s="2" t="s">
        <v>3021</v>
      </c>
      <c r="J3094" s="5" t="s">
        <v>535</v>
      </c>
      <c r="K3094" s="5">
        <v>1</v>
      </c>
      <c r="L3094" s="80">
        <v>20</v>
      </c>
      <c r="M3094" s="8">
        <f t="shared" si="96"/>
        <v>4</v>
      </c>
      <c r="N3094" s="80">
        <v>50</v>
      </c>
      <c r="O3094" s="11">
        <f t="shared" si="97"/>
        <v>74</v>
      </c>
    </row>
    <row r="3095" spans="1:15" x14ac:dyDescent="0.35">
      <c r="A3095" s="2" t="s">
        <v>390</v>
      </c>
      <c r="B3095" s="2" t="s">
        <v>727</v>
      </c>
      <c r="C3095" s="1">
        <v>20621</v>
      </c>
      <c r="D3095" s="1" t="s">
        <v>3006</v>
      </c>
      <c r="E3095" s="4">
        <v>220621000683</v>
      </c>
      <c r="F3095" s="2" t="s">
        <v>3007</v>
      </c>
      <c r="G3095" s="4">
        <v>220621000861</v>
      </c>
      <c r="H3095" s="2" t="s">
        <v>3022</v>
      </c>
      <c r="I3095" s="2" t="s">
        <v>2950</v>
      </c>
      <c r="J3095" s="5" t="s">
        <v>535</v>
      </c>
      <c r="K3095" s="5">
        <v>1</v>
      </c>
      <c r="L3095" s="80">
        <v>20</v>
      </c>
      <c r="M3095" s="8">
        <f t="shared" si="96"/>
        <v>4</v>
      </c>
      <c r="N3095" s="80">
        <v>50</v>
      </c>
      <c r="O3095" s="11">
        <f t="shared" si="97"/>
        <v>74</v>
      </c>
    </row>
    <row r="3096" spans="1:15" x14ac:dyDescent="0.35">
      <c r="A3096" s="2" t="s">
        <v>390</v>
      </c>
      <c r="B3096" s="2" t="s">
        <v>727</v>
      </c>
      <c r="C3096" s="1">
        <v>20621</v>
      </c>
      <c r="D3096" s="1" t="s">
        <v>3006</v>
      </c>
      <c r="E3096" s="4">
        <v>220621013394</v>
      </c>
      <c r="F3096" s="2" t="s">
        <v>3019</v>
      </c>
      <c r="G3096" s="4">
        <v>220621001051</v>
      </c>
      <c r="H3096" s="2" t="s">
        <v>3023</v>
      </c>
      <c r="I3096" s="2" t="s">
        <v>3024</v>
      </c>
      <c r="J3096" s="5" t="s">
        <v>535</v>
      </c>
      <c r="K3096" s="5">
        <v>1</v>
      </c>
      <c r="L3096" s="80">
        <v>20</v>
      </c>
      <c r="M3096" s="8">
        <f t="shared" si="96"/>
        <v>4</v>
      </c>
      <c r="N3096" s="80">
        <v>50</v>
      </c>
      <c r="O3096" s="11">
        <f t="shared" si="97"/>
        <v>74</v>
      </c>
    </row>
    <row r="3097" spans="1:15" x14ac:dyDescent="0.35">
      <c r="A3097" s="2" t="s">
        <v>390</v>
      </c>
      <c r="B3097" s="2" t="s">
        <v>727</v>
      </c>
      <c r="C3097" s="1">
        <v>20621</v>
      </c>
      <c r="D3097" s="1" t="s">
        <v>3006</v>
      </c>
      <c r="E3097" s="4">
        <v>220621000683</v>
      </c>
      <c r="F3097" s="2" t="s">
        <v>3007</v>
      </c>
      <c r="G3097" s="4">
        <v>220621001264</v>
      </c>
      <c r="H3097" s="2" t="s">
        <v>3025</v>
      </c>
      <c r="I3097" s="2" t="s">
        <v>3026</v>
      </c>
      <c r="J3097" s="5" t="s">
        <v>535</v>
      </c>
      <c r="K3097" s="5">
        <v>1</v>
      </c>
      <c r="L3097" s="80">
        <v>20</v>
      </c>
      <c r="M3097" s="8">
        <f t="shared" si="96"/>
        <v>4</v>
      </c>
      <c r="N3097" s="80">
        <v>50</v>
      </c>
      <c r="O3097" s="11">
        <f t="shared" si="97"/>
        <v>74</v>
      </c>
    </row>
    <row r="3098" spans="1:15" x14ac:dyDescent="0.35">
      <c r="A3098" s="2" t="s">
        <v>390</v>
      </c>
      <c r="B3098" s="2" t="s">
        <v>727</v>
      </c>
      <c r="C3098" s="1">
        <v>20621</v>
      </c>
      <c r="D3098" s="1" t="s">
        <v>3006</v>
      </c>
      <c r="E3098" s="4">
        <v>220621001108</v>
      </c>
      <c r="F3098" s="2" t="s">
        <v>3009</v>
      </c>
      <c r="G3098" s="4">
        <v>220621013289</v>
      </c>
      <c r="H3098" s="2" t="s">
        <v>3027</v>
      </c>
      <c r="I3098" s="2" t="s">
        <v>3028</v>
      </c>
      <c r="J3098" s="5" t="s">
        <v>535</v>
      </c>
      <c r="K3098" s="5">
        <v>1</v>
      </c>
      <c r="L3098" s="80">
        <v>20</v>
      </c>
      <c r="M3098" s="8">
        <f t="shared" si="96"/>
        <v>4</v>
      </c>
      <c r="N3098" s="80">
        <v>50</v>
      </c>
      <c r="O3098" s="11">
        <f t="shared" si="97"/>
        <v>74</v>
      </c>
    </row>
    <row r="3099" spans="1:15" x14ac:dyDescent="0.35">
      <c r="A3099" s="2" t="s">
        <v>390</v>
      </c>
      <c r="B3099" s="2" t="s">
        <v>727</v>
      </c>
      <c r="C3099" s="1">
        <v>20621</v>
      </c>
      <c r="D3099" s="1" t="s">
        <v>3006</v>
      </c>
      <c r="E3099" s="4">
        <v>220621000683</v>
      </c>
      <c r="F3099" s="2" t="s">
        <v>3007</v>
      </c>
      <c r="G3099" s="4">
        <v>220621013297</v>
      </c>
      <c r="H3099" s="2" t="s">
        <v>3029</v>
      </c>
      <c r="I3099" s="2" t="s">
        <v>3030</v>
      </c>
      <c r="J3099" s="5" t="s">
        <v>535</v>
      </c>
      <c r="K3099" s="5">
        <v>1</v>
      </c>
      <c r="L3099" s="80">
        <v>20</v>
      </c>
      <c r="M3099" s="8">
        <f t="shared" si="96"/>
        <v>4</v>
      </c>
      <c r="N3099" s="80">
        <v>50</v>
      </c>
      <c r="O3099" s="11">
        <f t="shared" si="97"/>
        <v>74</v>
      </c>
    </row>
    <row r="3100" spans="1:15" x14ac:dyDescent="0.35">
      <c r="A3100" s="2" t="s">
        <v>390</v>
      </c>
      <c r="B3100" s="2" t="s">
        <v>727</v>
      </c>
      <c r="C3100" s="1">
        <v>20621</v>
      </c>
      <c r="D3100" s="1" t="s">
        <v>3006</v>
      </c>
      <c r="E3100" s="4">
        <v>220621000683</v>
      </c>
      <c r="F3100" s="2" t="s">
        <v>3007</v>
      </c>
      <c r="G3100" s="4">
        <v>220621013378</v>
      </c>
      <c r="H3100" s="2" t="s">
        <v>3031</v>
      </c>
      <c r="I3100" s="2" t="s">
        <v>3032</v>
      </c>
      <c r="J3100" s="5" t="s">
        <v>535</v>
      </c>
      <c r="K3100" s="5">
        <v>1</v>
      </c>
      <c r="L3100" s="80">
        <v>20</v>
      </c>
      <c r="M3100" s="8">
        <f t="shared" si="96"/>
        <v>4</v>
      </c>
      <c r="N3100" s="80">
        <v>50</v>
      </c>
      <c r="O3100" s="11">
        <f t="shared" si="97"/>
        <v>74</v>
      </c>
    </row>
    <row r="3101" spans="1:15" x14ac:dyDescent="0.35">
      <c r="A3101" s="2" t="s">
        <v>390</v>
      </c>
      <c r="B3101" s="2" t="s">
        <v>727</v>
      </c>
      <c r="C3101" s="1">
        <v>20621</v>
      </c>
      <c r="D3101" s="1" t="s">
        <v>3006</v>
      </c>
      <c r="E3101" s="4">
        <v>220621013394</v>
      </c>
      <c r="F3101" s="2" t="s">
        <v>3019</v>
      </c>
      <c r="G3101" s="4">
        <v>220621013386</v>
      </c>
      <c r="H3101" s="2" t="s">
        <v>3033</v>
      </c>
      <c r="I3101" s="2" t="s">
        <v>3034</v>
      </c>
      <c r="J3101" s="5" t="s">
        <v>535</v>
      </c>
      <c r="K3101" s="5">
        <v>1</v>
      </c>
      <c r="L3101" s="80">
        <v>20</v>
      </c>
      <c r="M3101" s="8">
        <f t="shared" si="96"/>
        <v>4</v>
      </c>
      <c r="N3101" s="80">
        <v>50</v>
      </c>
      <c r="O3101" s="11">
        <f t="shared" si="97"/>
        <v>74</v>
      </c>
    </row>
    <row r="3102" spans="1:15" x14ac:dyDescent="0.35">
      <c r="A3102" s="2" t="s">
        <v>390</v>
      </c>
      <c r="B3102" s="2" t="s">
        <v>727</v>
      </c>
      <c r="C3102" s="1">
        <v>20621</v>
      </c>
      <c r="D3102" s="1" t="s">
        <v>3006</v>
      </c>
      <c r="E3102" s="4">
        <v>220621001108</v>
      </c>
      <c r="F3102" s="2" t="s">
        <v>3009</v>
      </c>
      <c r="G3102" s="4">
        <v>220621013432</v>
      </c>
      <c r="H3102" s="2" t="s">
        <v>3035</v>
      </c>
      <c r="I3102" s="2" t="s">
        <v>3036</v>
      </c>
      <c r="J3102" s="5" t="s">
        <v>535</v>
      </c>
      <c r="K3102" s="5">
        <v>1</v>
      </c>
      <c r="L3102" s="80">
        <v>20</v>
      </c>
      <c r="M3102" s="8">
        <f t="shared" si="96"/>
        <v>4</v>
      </c>
      <c r="N3102" s="80">
        <v>50</v>
      </c>
      <c r="O3102" s="11">
        <f t="shared" si="97"/>
        <v>74</v>
      </c>
    </row>
    <row r="3103" spans="1:15" x14ac:dyDescent="0.35">
      <c r="A3103" s="2" t="s">
        <v>390</v>
      </c>
      <c r="B3103" s="2" t="s">
        <v>727</v>
      </c>
      <c r="C3103" s="1">
        <v>20621</v>
      </c>
      <c r="D3103" s="1" t="s">
        <v>3006</v>
      </c>
      <c r="E3103" s="4">
        <v>220621001108</v>
      </c>
      <c r="F3103" s="2" t="s">
        <v>3009</v>
      </c>
      <c r="G3103" s="4">
        <v>220621013670</v>
      </c>
      <c r="H3103" s="2" t="s">
        <v>3037</v>
      </c>
      <c r="I3103" s="2" t="s">
        <v>3038</v>
      </c>
      <c r="J3103" s="5" t="s">
        <v>535</v>
      </c>
      <c r="K3103" s="5">
        <v>1</v>
      </c>
      <c r="L3103" s="80">
        <v>20</v>
      </c>
      <c r="M3103" s="8">
        <f t="shared" si="96"/>
        <v>4</v>
      </c>
      <c r="N3103" s="80">
        <v>50</v>
      </c>
      <c r="O3103" s="11">
        <f t="shared" si="97"/>
        <v>74</v>
      </c>
    </row>
    <row r="3104" spans="1:15" x14ac:dyDescent="0.35">
      <c r="A3104" s="2" t="s">
        <v>390</v>
      </c>
      <c r="B3104" s="2" t="s">
        <v>727</v>
      </c>
      <c r="C3104" s="1">
        <v>20750</v>
      </c>
      <c r="D3104" s="1" t="s">
        <v>3039</v>
      </c>
      <c r="E3104" s="4">
        <v>220750006515</v>
      </c>
      <c r="F3104" s="2" t="s">
        <v>3040</v>
      </c>
      <c r="G3104" s="4">
        <v>220621013734</v>
      </c>
      <c r="H3104" s="2" t="s">
        <v>3041</v>
      </c>
      <c r="I3104" s="2" t="s">
        <v>3042</v>
      </c>
      <c r="J3104" s="5" t="s">
        <v>535</v>
      </c>
      <c r="K3104" s="5">
        <v>1</v>
      </c>
      <c r="L3104" s="80">
        <v>20</v>
      </c>
      <c r="M3104" s="8">
        <f t="shared" si="96"/>
        <v>4</v>
      </c>
      <c r="N3104" s="80">
        <v>50</v>
      </c>
      <c r="O3104" s="11">
        <f t="shared" si="97"/>
        <v>74</v>
      </c>
    </row>
    <row r="3105" spans="1:15" x14ac:dyDescent="0.35">
      <c r="A3105" s="2" t="s">
        <v>390</v>
      </c>
      <c r="B3105" s="2" t="s">
        <v>727</v>
      </c>
      <c r="C3105" s="1">
        <v>20750</v>
      </c>
      <c r="D3105" s="1" t="s">
        <v>3039</v>
      </c>
      <c r="E3105" s="4">
        <v>220750000428</v>
      </c>
      <c r="F3105" s="2" t="s">
        <v>3043</v>
      </c>
      <c r="G3105" s="4">
        <v>220750000240</v>
      </c>
      <c r="H3105" s="2" t="s">
        <v>3044</v>
      </c>
      <c r="I3105" s="2" t="s">
        <v>3045</v>
      </c>
      <c r="J3105" s="5" t="s">
        <v>535</v>
      </c>
      <c r="K3105" s="5">
        <v>1</v>
      </c>
      <c r="L3105" s="80">
        <v>20</v>
      </c>
      <c r="M3105" s="8">
        <f t="shared" si="96"/>
        <v>4</v>
      </c>
      <c r="N3105" s="80">
        <v>50</v>
      </c>
      <c r="O3105" s="11">
        <f t="shared" si="97"/>
        <v>74</v>
      </c>
    </row>
    <row r="3106" spans="1:15" x14ac:dyDescent="0.35">
      <c r="A3106" s="2" t="s">
        <v>390</v>
      </c>
      <c r="B3106" s="2" t="s">
        <v>727</v>
      </c>
      <c r="C3106" s="1">
        <v>20750</v>
      </c>
      <c r="D3106" s="1" t="s">
        <v>3039</v>
      </c>
      <c r="E3106" s="4">
        <v>220750000428</v>
      </c>
      <c r="F3106" s="2" t="s">
        <v>3043</v>
      </c>
      <c r="G3106" s="4">
        <v>220750000347</v>
      </c>
      <c r="H3106" s="2" t="s">
        <v>3046</v>
      </c>
      <c r="I3106" s="2" t="s">
        <v>3047</v>
      </c>
      <c r="J3106" s="5" t="s">
        <v>535</v>
      </c>
      <c r="K3106" s="5">
        <v>1</v>
      </c>
      <c r="L3106" s="80">
        <v>20</v>
      </c>
      <c r="M3106" s="8">
        <f t="shared" si="96"/>
        <v>4</v>
      </c>
      <c r="N3106" s="80">
        <v>50</v>
      </c>
      <c r="O3106" s="11">
        <f t="shared" si="97"/>
        <v>74</v>
      </c>
    </row>
    <row r="3107" spans="1:15" x14ac:dyDescent="0.35">
      <c r="A3107" s="2" t="s">
        <v>390</v>
      </c>
      <c r="B3107" s="2" t="s">
        <v>727</v>
      </c>
      <c r="C3107" s="1">
        <v>20750</v>
      </c>
      <c r="D3107" s="1" t="s">
        <v>3039</v>
      </c>
      <c r="E3107" s="4">
        <v>220750006515</v>
      </c>
      <c r="F3107" s="2" t="s">
        <v>3040</v>
      </c>
      <c r="G3107" s="4">
        <v>220750006426</v>
      </c>
      <c r="H3107" s="2" t="s">
        <v>3048</v>
      </c>
      <c r="I3107" s="2" t="s">
        <v>3049</v>
      </c>
      <c r="J3107" s="5" t="s">
        <v>535</v>
      </c>
      <c r="K3107" s="5">
        <v>1</v>
      </c>
      <c r="L3107" s="80">
        <v>20</v>
      </c>
      <c r="M3107" s="8">
        <f t="shared" si="96"/>
        <v>4</v>
      </c>
      <c r="N3107" s="80">
        <v>50</v>
      </c>
      <c r="O3107" s="11">
        <f t="shared" si="97"/>
        <v>74</v>
      </c>
    </row>
    <row r="3108" spans="1:15" x14ac:dyDescent="0.35">
      <c r="A3108" s="2" t="s">
        <v>390</v>
      </c>
      <c r="B3108" s="2" t="s">
        <v>727</v>
      </c>
      <c r="C3108" s="1">
        <v>20750</v>
      </c>
      <c r="D3108" s="1" t="s">
        <v>3039</v>
      </c>
      <c r="E3108" s="4">
        <v>220750006515</v>
      </c>
      <c r="F3108" s="2" t="s">
        <v>3040</v>
      </c>
      <c r="G3108" s="4">
        <v>220750006434</v>
      </c>
      <c r="H3108" s="2" t="s">
        <v>3050</v>
      </c>
      <c r="I3108" s="2" t="s">
        <v>3051</v>
      </c>
      <c r="J3108" s="5" t="s">
        <v>535</v>
      </c>
      <c r="K3108" s="5">
        <v>1</v>
      </c>
      <c r="L3108" s="80">
        <v>20</v>
      </c>
      <c r="M3108" s="8">
        <f t="shared" si="96"/>
        <v>4</v>
      </c>
      <c r="N3108" s="80">
        <v>50</v>
      </c>
      <c r="O3108" s="11">
        <f t="shared" si="97"/>
        <v>74</v>
      </c>
    </row>
    <row r="3109" spans="1:15" x14ac:dyDescent="0.35">
      <c r="A3109" s="2" t="s">
        <v>390</v>
      </c>
      <c r="B3109" s="2" t="s">
        <v>727</v>
      </c>
      <c r="C3109" s="1">
        <v>20750</v>
      </c>
      <c r="D3109" s="1" t="s">
        <v>3039</v>
      </c>
      <c r="E3109" s="4">
        <v>220750006515</v>
      </c>
      <c r="F3109" s="2" t="s">
        <v>3040</v>
      </c>
      <c r="G3109" s="4">
        <v>220750006477</v>
      </c>
      <c r="H3109" s="2" t="s">
        <v>3052</v>
      </c>
      <c r="I3109" s="2" t="s">
        <v>3053</v>
      </c>
      <c r="J3109" s="5" t="s">
        <v>535</v>
      </c>
      <c r="K3109" s="5">
        <v>1</v>
      </c>
      <c r="L3109" s="80">
        <v>20</v>
      </c>
      <c r="M3109" s="8">
        <f t="shared" si="96"/>
        <v>4</v>
      </c>
      <c r="N3109" s="80">
        <v>50</v>
      </c>
      <c r="O3109" s="11">
        <f t="shared" si="97"/>
        <v>74</v>
      </c>
    </row>
    <row r="3110" spans="1:15" x14ac:dyDescent="0.35">
      <c r="A3110" s="2" t="s">
        <v>390</v>
      </c>
      <c r="B3110" s="2" t="s">
        <v>727</v>
      </c>
      <c r="C3110" s="1">
        <v>20750</v>
      </c>
      <c r="D3110" s="1" t="s">
        <v>3039</v>
      </c>
      <c r="E3110" s="4">
        <v>220750000428</v>
      </c>
      <c r="F3110" s="2" t="s">
        <v>3043</v>
      </c>
      <c r="G3110" s="4">
        <v>220750006540</v>
      </c>
      <c r="H3110" s="2" t="s">
        <v>3054</v>
      </c>
      <c r="I3110" s="2" t="s">
        <v>3055</v>
      </c>
      <c r="J3110" s="5" t="s">
        <v>535</v>
      </c>
      <c r="K3110" s="5">
        <v>1</v>
      </c>
      <c r="L3110" s="80">
        <v>20</v>
      </c>
      <c r="M3110" s="8">
        <f t="shared" si="96"/>
        <v>4</v>
      </c>
      <c r="N3110" s="80">
        <v>50</v>
      </c>
      <c r="O3110" s="11">
        <f t="shared" si="97"/>
        <v>74</v>
      </c>
    </row>
    <row r="3111" spans="1:15" x14ac:dyDescent="0.35">
      <c r="A3111" s="2" t="s">
        <v>390</v>
      </c>
      <c r="B3111" s="2" t="s">
        <v>2693</v>
      </c>
      <c r="C3111" s="1">
        <v>23068</v>
      </c>
      <c r="D3111" s="1" t="s">
        <v>3056</v>
      </c>
      <c r="E3111" s="4">
        <v>223068000121</v>
      </c>
      <c r="F3111" s="2" t="s">
        <v>3057</v>
      </c>
      <c r="G3111" s="4">
        <v>223068000059</v>
      </c>
      <c r="H3111" s="2" t="s">
        <v>3058</v>
      </c>
      <c r="I3111" s="2" t="s">
        <v>3059</v>
      </c>
      <c r="J3111" s="5" t="s">
        <v>535</v>
      </c>
      <c r="K3111" s="5">
        <v>1</v>
      </c>
      <c r="L3111" s="80">
        <v>20</v>
      </c>
      <c r="M3111" s="8">
        <f t="shared" si="96"/>
        <v>4</v>
      </c>
      <c r="N3111" s="80">
        <v>50</v>
      </c>
      <c r="O3111" s="11">
        <f t="shared" si="97"/>
        <v>74</v>
      </c>
    </row>
    <row r="3112" spans="1:15" x14ac:dyDescent="0.35">
      <c r="A3112" s="2" t="s">
        <v>390</v>
      </c>
      <c r="B3112" s="2" t="s">
        <v>2693</v>
      </c>
      <c r="C3112" s="1">
        <v>23068</v>
      </c>
      <c r="D3112" s="1" t="s">
        <v>3056</v>
      </c>
      <c r="E3112" s="4">
        <v>223068000121</v>
      </c>
      <c r="F3112" s="2" t="s">
        <v>3057</v>
      </c>
      <c r="G3112" s="4">
        <v>223068000253</v>
      </c>
      <c r="H3112" s="2" t="s">
        <v>3060</v>
      </c>
      <c r="I3112" s="2" t="s">
        <v>2181</v>
      </c>
      <c r="J3112" s="5" t="s">
        <v>535</v>
      </c>
      <c r="K3112" s="5">
        <v>1</v>
      </c>
      <c r="L3112" s="80">
        <v>20</v>
      </c>
      <c r="M3112" s="8">
        <f t="shared" si="96"/>
        <v>4</v>
      </c>
      <c r="N3112" s="80">
        <v>50</v>
      </c>
      <c r="O3112" s="11">
        <f t="shared" si="97"/>
        <v>74</v>
      </c>
    </row>
    <row r="3113" spans="1:15" x14ac:dyDescent="0.35">
      <c r="A3113" s="2" t="s">
        <v>390</v>
      </c>
      <c r="B3113" s="2" t="s">
        <v>2693</v>
      </c>
      <c r="C3113" s="1">
        <v>23068</v>
      </c>
      <c r="D3113" s="1" t="s">
        <v>3056</v>
      </c>
      <c r="E3113" s="4">
        <v>223068000989</v>
      </c>
      <c r="F3113" s="2" t="s">
        <v>3061</v>
      </c>
      <c r="G3113" s="4">
        <v>223068000946</v>
      </c>
      <c r="H3113" s="2" t="s">
        <v>3062</v>
      </c>
      <c r="I3113" s="2" t="s">
        <v>3063</v>
      </c>
      <c r="J3113" s="5" t="s">
        <v>535</v>
      </c>
      <c r="K3113" s="5">
        <v>1</v>
      </c>
      <c r="L3113" s="80">
        <v>20</v>
      </c>
      <c r="M3113" s="8">
        <f t="shared" si="96"/>
        <v>4</v>
      </c>
      <c r="N3113" s="80">
        <v>50</v>
      </c>
      <c r="O3113" s="11">
        <f t="shared" si="97"/>
        <v>74</v>
      </c>
    </row>
    <row r="3114" spans="1:15" x14ac:dyDescent="0.35">
      <c r="A3114" s="2" t="s">
        <v>390</v>
      </c>
      <c r="B3114" s="2" t="s">
        <v>2693</v>
      </c>
      <c r="C3114" s="1">
        <v>23068</v>
      </c>
      <c r="D3114" s="1" t="s">
        <v>3056</v>
      </c>
      <c r="E3114" s="4">
        <v>223068002035</v>
      </c>
      <c r="F3114" s="2" t="s">
        <v>3064</v>
      </c>
      <c r="G3114" s="4">
        <v>223068001039</v>
      </c>
      <c r="H3114" s="2" t="s">
        <v>3065</v>
      </c>
      <c r="I3114" s="2" t="s">
        <v>3066</v>
      </c>
      <c r="J3114" s="5" t="s">
        <v>535</v>
      </c>
      <c r="K3114" s="5">
        <v>1</v>
      </c>
      <c r="L3114" s="80">
        <v>20</v>
      </c>
      <c r="M3114" s="8">
        <f t="shared" si="96"/>
        <v>4</v>
      </c>
      <c r="N3114" s="80">
        <v>50</v>
      </c>
      <c r="O3114" s="11">
        <f t="shared" si="97"/>
        <v>74</v>
      </c>
    </row>
    <row r="3115" spans="1:15" x14ac:dyDescent="0.35">
      <c r="A3115" s="2" t="s">
        <v>390</v>
      </c>
      <c r="B3115" s="2" t="s">
        <v>2693</v>
      </c>
      <c r="C3115" s="1">
        <v>23068</v>
      </c>
      <c r="D3115" s="1" t="s">
        <v>3056</v>
      </c>
      <c r="E3115" s="4">
        <v>223068002035</v>
      </c>
      <c r="F3115" s="2" t="s">
        <v>3064</v>
      </c>
      <c r="G3115" s="4">
        <v>223068001616</v>
      </c>
      <c r="H3115" s="2" t="s">
        <v>3067</v>
      </c>
      <c r="I3115" s="2" t="s">
        <v>3068</v>
      </c>
      <c r="J3115" s="5" t="s">
        <v>535</v>
      </c>
      <c r="K3115" s="5">
        <v>1</v>
      </c>
      <c r="L3115" s="80">
        <v>20</v>
      </c>
      <c r="M3115" s="8">
        <f t="shared" si="96"/>
        <v>4</v>
      </c>
      <c r="N3115" s="80">
        <v>50</v>
      </c>
      <c r="O3115" s="11">
        <f t="shared" si="97"/>
        <v>74</v>
      </c>
    </row>
    <row r="3116" spans="1:15" x14ac:dyDescent="0.35">
      <c r="A3116" s="2" t="s">
        <v>390</v>
      </c>
      <c r="B3116" s="2" t="s">
        <v>2693</v>
      </c>
      <c r="C3116" s="1">
        <v>23068</v>
      </c>
      <c r="D3116" s="1" t="s">
        <v>3056</v>
      </c>
      <c r="E3116" s="4">
        <v>223068000041</v>
      </c>
      <c r="F3116" s="2" t="s">
        <v>3069</v>
      </c>
      <c r="G3116" s="4">
        <v>223068001632</v>
      </c>
      <c r="H3116" s="2" t="s">
        <v>3070</v>
      </c>
      <c r="I3116" s="2" t="s">
        <v>3071</v>
      </c>
      <c r="J3116" s="5" t="s">
        <v>535</v>
      </c>
      <c r="K3116" s="5">
        <v>1</v>
      </c>
      <c r="L3116" s="80">
        <v>20</v>
      </c>
      <c r="M3116" s="8">
        <f t="shared" si="96"/>
        <v>4</v>
      </c>
      <c r="N3116" s="80">
        <v>50</v>
      </c>
      <c r="O3116" s="11">
        <f t="shared" si="97"/>
        <v>74</v>
      </c>
    </row>
    <row r="3117" spans="1:15" x14ac:dyDescent="0.35">
      <c r="A3117" s="2" t="s">
        <v>390</v>
      </c>
      <c r="B3117" s="2" t="s">
        <v>2693</v>
      </c>
      <c r="C3117" s="1">
        <v>23068</v>
      </c>
      <c r="D3117" s="1" t="s">
        <v>3056</v>
      </c>
      <c r="E3117" s="4">
        <v>223068000121</v>
      </c>
      <c r="F3117" s="2" t="s">
        <v>3057</v>
      </c>
      <c r="G3117" s="4">
        <v>223068001748</v>
      </c>
      <c r="H3117" s="2" t="s">
        <v>3072</v>
      </c>
      <c r="I3117" s="2" t="s">
        <v>3073</v>
      </c>
      <c r="J3117" s="5" t="s">
        <v>535</v>
      </c>
      <c r="K3117" s="5">
        <v>1</v>
      </c>
      <c r="L3117" s="80">
        <v>20</v>
      </c>
      <c r="M3117" s="8">
        <f t="shared" si="96"/>
        <v>4</v>
      </c>
      <c r="N3117" s="80">
        <v>50</v>
      </c>
      <c r="O3117" s="11">
        <f t="shared" si="97"/>
        <v>74</v>
      </c>
    </row>
    <row r="3118" spans="1:15" x14ac:dyDescent="0.35">
      <c r="A3118" s="2" t="s">
        <v>390</v>
      </c>
      <c r="B3118" s="2" t="s">
        <v>2693</v>
      </c>
      <c r="C3118" s="1">
        <v>23068</v>
      </c>
      <c r="D3118" s="1" t="s">
        <v>3056</v>
      </c>
      <c r="E3118" s="4">
        <v>223068000091</v>
      </c>
      <c r="F3118" s="2" t="s">
        <v>3074</v>
      </c>
      <c r="G3118" s="4">
        <v>223068001969</v>
      </c>
      <c r="H3118" s="2" t="s">
        <v>3075</v>
      </c>
      <c r="I3118" s="2" t="s">
        <v>3076</v>
      </c>
      <c r="J3118" s="5" t="s">
        <v>535</v>
      </c>
      <c r="K3118" s="5">
        <v>1</v>
      </c>
      <c r="L3118" s="80">
        <v>20</v>
      </c>
      <c r="M3118" s="8">
        <f t="shared" si="96"/>
        <v>4</v>
      </c>
      <c r="N3118" s="80">
        <v>50</v>
      </c>
      <c r="O3118" s="11">
        <f t="shared" si="97"/>
        <v>74</v>
      </c>
    </row>
    <row r="3119" spans="1:15" x14ac:dyDescent="0.35">
      <c r="A3119" s="2" t="s">
        <v>390</v>
      </c>
      <c r="B3119" s="2" t="s">
        <v>2693</v>
      </c>
      <c r="C3119" s="1">
        <v>23068</v>
      </c>
      <c r="D3119" s="1" t="s">
        <v>3056</v>
      </c>
      <c r="E3119" s="4">
        <v>223068000121</v>
      </c>
      <c r="F3119" s="2" t="s">
        <v>3057</v>
      </c>
      <c r="G3119" s="4">
        <v>223068001993</v>
      </c>
      <c r="H3119" s="2" t="s">
        <v>3077</v>
      </c>
      <c r="I3119" s="2" t="s">
        <v>3078</v>
      </c>
      <c r="J3119" s="5" t="s">
        <v>535</v>
      </c>
      <c r="K3119" s="5">
        <v>1</v>
      </c>
      <c r="L3119" s="80">
        <v>20</v>
      </c>
      <c r="M3119" s="8">
        <f t="shared" si="96"/>
        <v>4</v>
      </c>
      <c r="N3119" s="80">
        <v>50</v>
      </c>
      <c r="O3119" s="11">
        <f t="shared" si="97"/>
        <v>74</v>
      </c>
    </row>
    <row r="3120" spans="1:15" x14ac:dyDescent="0.35">
      <c r="A3120" s="2" t="s">
        <v>390</v>
      </c>
      <c r="B3120" s="2" t="s">
        <v>2693</v>
      </c>
      <c r="C3120" s="1">
        <v>23068</v>
      </c>
      <c r="D3120" s="1" t="s">
        <v>3056</v>
      </c>
      <c r="E3120" s="4">
        <v>223068002035</v>
      </c>
      <c r="F3120" s="2" t="s">
        <v>3064</v>
      </c>
      <c r="G3120" s="4">
        <v>223068002035</v>
      </c>
      <c r="H3120" s="2" t="s">
        <v>3079</v>
      </c>
      <c r="I3120" s="2" t="s">
        <v>3080</v>
      </c>
      <c r="J3120" s="5" t="s">
        <v>535</v>
      </c>
      <c r="K3120" s="5">
        <v>1</v>
      </c>
      <c r="L3120" s="80">
        <v>20</v>
      </c>
      <c r="M3120" s="8">
        <f t="shared" si="96"/>
        <v>4</v>
      </c>
      <c r="N3120" s="80">
        <v>50</v>
      </c>
      <c r="O3120" s="11">
        <f t="shared" si="97"/>
        <v>74</v>
      </c>
    </row>
    <row r="3121" spans="1:15" x14ac:dyDescent="0.35">
      <c r="A3121" s="2" t="s">
        <v>390</v>
      </c>
      <c r="B3121" s="2" t="s">
        <v>2693</v>
      </c>
      <c r="C3121" s="1">
        <v>23068</v>
      </c>
      <c r="D3121" s="1" t="s">
        <v>3056</v>
      </c>
      <c r="E3121" s="4">
        <v>223068000121</v>
      </c>
      <c r="F3121" s="2" t="s">
        <v>3057</v>
      </c>
      <c r="G3121" s="4">
        <v>223068002345</v>
      </c>
      <c r="H3121" s="2" t="s">
        <v>3081</v>
      </c>
      <c r="I3121" s="2" t="s">
        <v>3082</v>
      </c>
      <c r="J3121" s="5" t="s">
        <v>535</v>
      </c>
      <c r="K3121" s="5">
        <v>1</v>
      </c>
      <c r="L3121" s="80">
        <v>20</v>
      </c>
      <c r="M3121" s="8">
        <f t="shared" si="96"/>
        <v>4</v>
      </c>
      <c r="N3121" s="80">
        <v>50</v>
      </c>
      <c r="O3121" s="11">
        <f t="shared" si="97"/>
        <v>74</v>
      </c>
    </row>
    <row r="3122" spans="1:15" x14ac:dyDescent="0.35">
      <c r="A3122" s="2" t="s">
        <v>390</v>
      </c>
      <c r="B3122" s="2" t="s">
        <v>2693</v>
      </c>
      <c r="C3122" s="1">
        <v>23068</v>
      </c>
      <c r="D3122" s="1" t="s">
        <v>3056</v>
      </c>
      <c r="E3122" s="4">
        <v>223068000989</v>
      </c>
      <c r="F3122" s="2" t="s">
        <v>3061</v>
      </c>
      <c r="G3122" s="4">
        <v>223068002418</v>
      </c>
      <c r="H3122" s="2" t="s">
        <v>3083</v>
      </c>
      <c r="I3122" s="2" t="s">
        <v>3084</v>
      </c>
      <c r="J3122" s="5" t="s">
        <v>535</v>
      </c>
      <c r="K3122" s="5">
        <v>1</v>
      </c>
      <c r="L3122" s="80">
        <v>20</v>
      </c>
      <c r="M3122" s="8">
        <f t="shared" si="96"/>
        <v>4</v>
      </c>
      <c r="N3122" s="80">
        <v>50</v>
      </c>
      <c r="O3122" s="11">
        <f t="shared" si="97"/>
        <v>74</v>
      </c>
    </row>
    <row r="3123" spans="1:15" x14ac:dyDescent="0.35">
      <c r="A3123" s="2" t="s">
        <v>390</v>
      </c>
      <c r="B3123" s="2" t="s">
        <v>2693</v>
      </c>
      <c r="C3123" s="1">
        <v>23090</v>
      </c>
      <c r="D3123" s="1" t="s">
        <v>3085</v>
      </c>
      <c r="E3123" s="4">
        <v>223090000259</v>
      </c>
      <c r="F3123" s="2" t="s">
        <v>3086</v>
      </c>
      <c r="G3123" s="4">
        <v>223090000259</v>
      </c>
      <c r="H3123" s="2" t="s">
        <v>3086</v>
      </c>
      <c r="I3123" s="2" t="s">
        <v>3087</v>
      </c>
      <c r="J3123" s="5" t="s">
        <v>535</v>
      </c>
      <c r="K3123" s="5">
        <v>1</v>
      </c>
      <c r="L3123" s="80">
        <v>20</v>
      </c>
      <c r="M3123" s="8">
        <f t="shared" si="96"/>
        <v>4</v>
      </c>
      <c r="N3123" s="80">
        <v>50</v>
      </c>
      <c r="O3123" s="11">
        <f t="shared" si="97"/>
        <v>74</v>
      </c>
    </row>
    <row r="3124" spans="1:15" x14ac:dyDescent="0.35">
      <c r="A3124" s="2" t="s">
        <v>390</v>
      </c>
      <c r="B3124" s="2" t="s">
        <v>2693</v>
      </c>
      <c r="C3124" s="1">
        <v>23090</v>
      </c>
      <c r="D3124" s="1" t="s">
        <v>3085</v>
      </c>
      <c r="E3124" s="4">
        <v>223090000259</v>
      </c>
      <c r="F3124" s="2" t="s">
        <v>3086</v>
      </c>
      <c r="G3124" s="4">
        <v>223090000267</v>
      </c>
      <c r="H3124" s="2" t="s">
        <v>3088</v>
      </c>
      <c r="I3124" s="2" t="s">
        <v>3089</v>
      </c>
      <c r="J3124" s="5" t="s">
        <v>535</v>
      </c>
      <c r="K3124" s="5">
        <v>1</v>
      </c>
      <c r="L3124" s="80">
        <v>20</v>
      </c>
      <c r="M3124" s="8">
        <f t="shared" si="96"/>
        <v>4</v>
      </c>
      <c r="N3124" s="80">
        <v>50</v>
      </c>
      <c r="O3124" s="11">
        <f t="shared" si="97"/>
        <v>74</v>
      </c>
    </row>
    <row r="3125" spans="1:15" x14ac:dyDescent="0.35">
      <c r="A3125" s="2" t="s">
        <v>390</v>
      </c>
      <c r="B3125" s="2" t="s">
        <v>2693</v>
      </c>
      <c r="C3125" s="1">
        <v>23090</v>
      </c>
      <c r="D3125" s="1" t="s">
        <v>3085</v>
      </c>
      <c r="E3125" s="4">
        <v>223090000321</v>
      </c>
      <c r="F3125" s="2" t="s">
        <v>3090</v>
      </c>
      <c r="G3125" s="4">
        <v>223090000321</v>
      </c>
      <c r="H3125" s="2" t="s">
        <v>3090</v>
      </c>
      <c r="I3125" s="2" t="s">
        <v>3091</v>
      </c>
      <c r="J3125" s="5" t="s">
        <v>535</v>
      </c>
      <c r="K3125" s="5">
        <v>1</v>
      </c>
      <c r="L3125" s="80">
        <v>20</v>
      </c>
      <c r="M3125" s="8">
        <f t="shared" si="96"/>
        <v>4</v>
      </c>
      <c r="N3125" s="80">
        <v>50</v>
      </c>
      <c r="O3125" s="11">
        <f t="shared" si="97"/>
        <v>74</v>
      </c>
    </row>
    <row r="3126" spans="1:15" x14ac:dyDescent="0.35">
      <c r="A3126" s="2" t="s">
        <v>390</v>
      </c>
      <c r="B3126" s="2" t="s">
        <v>2693</v>
      </c>
      <c r="C3126" s="1">
        <v>23090</v>
      </c>
      <c r="D3126" s="1" t="s">
        <v>3085</v>
      </c>
      <c r="E3126" s="4">
        <v>223090000259</v>
      </c>
      <c r="F3126" s="2" t="s">
        <v>3086</v>
      </c>
      <c r="G3126" s="4">
        <v>223090000356</v>
      </c>
      <c r="H3126" s="2" t="s">
        <v>3092</v>
      </c>
      <c r="I3126" s="2" t="s">
        <v>3093</v>
      </c>
      <c r="J3126" s="5" t="s">
        <v>535</v>
      </c>
      <c r="K3126" s="5">
        <v>1</v>
      </c>
      <c r="L3126" s="80">
        <v>20</v>
      </c>
      <c r="M3126" s="8">
        <f t="shared" si="96"/>
        <v>4</v>
      </c>
      <c r="N3126" s="80">
        <v>50</v>
      </c>
      <c r="O3126" s="11">
        <f t="shared" si="97"/>
        <v>74</v>
      </c>
    </row>
    <row r="3127" spans="1:15" x14ac:dyDescent="0.35">
      <c r="A3127" s="2" t="s">
        <v>390</v>
      </c>
      <c r="B3127" s="2" t="s">
        <v>2693</v>
      </c>
      <c r="C3127" s="1">
        <v>23090</v>
      </c>
      <c r="D3127" s="1" t="s">
        <v>3085</v>
      </c>
      <c r="E3127" s="4">
        <v>223090000321</v>
      </c>
      <c r="F3127" s="2" t="s">
        <v>3090</v>
      </c>
      <c r="G3127" s="4">
        <v>223090000402</v>
      </c>
      <c r="H3127" s="2" t="s">
        <v>3094</v>
      </c>
      <c r="I3127" s="2" t="s">
        <v>3095</v>
      </c>
      <c r="J3127" s="5" t="s">
        <v>535</v>
      </c>
      <c r="K3127" s="5">
        <v>1</v>
      </c>
      <c r="L3127" s="80">
        <v>20</v>
      </c>
      <c r="M3127" s="8">
        <f t="shared" si="96"/>
        <v>4</v>
      </c>
      <c r="N3127" s="80">
        <v>50</v>
      </c>
      <c r="O3127" s="11">
        <f t="shared" si="97"/>
        <v>74</v>
      </c>
    </row>
    <row r="3128" spans="1:15" x14ac:dyDescent="0.35">
      <c r="A3128" s="2" t="s">
        <v>390</v>
      </c>
      <c r="B3128" s="2" t="s">
        <v>2693</v>
      </c>
      <c r="C3128" s="1">
        <v>23090</v>
      </c>
      <c r="D3128" s="1" t="s">
        <v>3085</v>
      </c>
      <c r="E3128" s="4">
        <v>223090000429</v>
      </c>
      <c r="F3128" s="2" t="s">
        <v>3096</v>
      </c>
      <c r="G3128" s="4">
        <v>223090000429</v>
      </c>
      <c r="H3128" s="2" t="s">
        <v>3096</v>
      </c>
      <c r="I3128" s="2" t="s">
        <v>3097</v>
      </c>
      <c r="J3128" s="5" t="s">
        <v>535</v>
      </c>
      <c r="K3128" s="5">
        <v>1</v>
      </c>
      <c r="L3128" s="80">
        <v>20</v>
      </c>
      <c r="M3128" s="8">
        <f t="shared" si="96"/>
        <v>4</v>
      </c>
      <c r="N3128" s="80">
        <v>50</v>
      </c>
      <c r="O3128" s="11">
        <f t="shared" si="97"/>
        <v>74</v>
      </c>
    </row>
    <row r="3129" spans="1:15" x14ac:dyDescent="0.35">
      <c r="A3129" s="2" t="s">
        <v>390</v>
      </c>
      <c r="B3129" s="2" t="s">
        <v>2693</v>
      </c>
      <c r="C3129" s="1">
        <v>23090</v>
      </c>
      <c r="D3129" s="1" t="s">
        <v>3085</v>
      </c>
      <c r="E3129" s="4">
        <v>223090000321</v>
      </c>
      <c r="F3129" s="2" t="s">
        <v>3090</v>
      </c>
      <c r="G3129" s="4">
        <v>223090000437</v>
      </c>
      <c r="H3129" s="2" t="s">
        <v>3098</v>
      </c>
      <c r="I3129" s="2" t="s">
        <v>3099</v>
      </c>
      <c r="J3129" s="5" t="s">
        <v>535</v>
      </c>
      <c r="K3129" s="5">
        <v>1</v>
      </c>
      <c r="L3129" s="80">
        <v>20</v>
      </c>
      <c r="M3129" s="8">
        <f t="shared" si="96"/>
        <v>4</v>
      </c>
      <c r="N3129" s="80">
        <v>50</v>
      </c>
      <c r="O3129" s="11">
        <f t="shared" si="97"/>
        <v>74</v>
      </c>
    </row>
    <row r="3130" spans="1:15" x14ac:dyDescent="0.35">
      <c r="A3130" s="2" t="s">
        <v>390</v>
      </c>
      <c r="B3130" s="2" t="s">
        <v>2693</v>
      </c>
      <c r="C3130" s="1">
        <v>23090</v>
      </c>
      <c r="D3130" s="1" t="s">
        <v>3085</v>
      </c>
      <c r="E3130" s="4">
        <v>223090000259</v>
      </c>
      <c r="F3130" s="2" t="s">
        <v>3086</v>
      </c>
      <c r="G3130" s="4">
        <v>223090000577</v>
      </c>
      <c r="H3130" s="2" t="s">
        <v>3100</v>
      </c>
      <c r="I3130" s="2" t="s">
        <v>3101</v>
      </c>
      <c r="J3130" s="5" t="s">
        <v>535</v>
      </c>
      <c r="K3130" s="5">
        <v>1</v>
      </c>
      <c r="L3130" s="80">
        <v>20</v>
      </c>
      <c r="M3130" s="8">
        <f t="shared" si="96"/>
        <v>4</v>
      </c>
      <c r="N3130" s="80">
        <v>50</v>
      </c>
      <c r="O3130" s="11">
        <f t="shared" si="97"/>
        <v>74</v>
      </c>
    </row>
    <row r="3131" spans="1:15" x14ac:dyDescent="0.35">
      <c r="A3131" s="2" t="s">
        <v>390</v>
      </c>
      <c r="B3131" s="2" t="s">
        <v>2693</v>
      </c>
      <c r="C3131" s="1">
        <v>23090</v>
      </c>
      <c r="D3131" s="1" t="s">
        <v>3085</v>
      </c>
      <c r="E3131" s="4">
        <v>223090000429</v>
      </c>
      <c r="F3131" s="2" t="s">
        <v>3096</v>
      </c>
      <c r="G3131" s="4">
        <v>223090000747</v>
      </c>
      <c r="H3131" s="2" t="s">
        <v>3102</v>
      </c>
      <c r="I3131" s="2" t="s">
        <v>3103</v>
      </c>
      <c r="J3131" s="5" t="s">
        <v>535</v>
      </c>
      <c r="K3131" s="5">
        <v>1</v>
      </c>
      <c r="L3131" s="80">
        <v>20</v>
      </c>
      <c r="M3131" s="8">
        <f t="shared" si="96"/>
        <v>4</v>
      </c>
      <c r="N3131" s="80">
        <v>50</v>
      </c>
      <c r="O3131" s="11">
        <f t="shared" si="97"/>
        <v>74</v>
      </c>
    </row>
    <row r="3132" spans="1:15" x14ac:dyDescent="0.35">
      <c r="A3132" s="2" t="s">
        <v>390</v>
      </c>
      <c r="B3132" s="2" t="s">
        <v>2693</v>
      </c>
      <c r="C3132" s="1">
        <v>23090</v>
      </c>
      <c r="D3132" s="1" t="s">
        <v>3085</v>
      </c>
      <c r="E3132" s="4">
        <v>223090000429</v>
      </c>
      <c r="F3132" s="2" t="s">
        <v>3096</v>
      </c>
      <c r="G3132" s="4">
        <v>223090001034</v>
      </c>
      <c r="H3132" s="2" t="s">
        <v>3104</v>
      </c>
      <c r="I3132" s="2" t="s">
        <v>3105</v>
      </c>
      <c r="J3132" s="5" t="s">
        <v>535</v>
      </c>
      <c r="K3132" s="5">
        <v>1</v>
      </c>
      <c r="L3132" s="80">
        <v>20</v>
      </c>
      <c r="M3132" s="8">
        <f t="shared" si="96"/>
        <v>4</v>
      </c>
      <c r="N3132" s="80">
        <v>50</v>
      </c>
      <c r="O3132" s="11">
        <f t="shared" si="97"/>
        <v>74</v>
      </c>
    </row>
    <row r="3133" spans="1:15" x14ac:dyDescent="0.35">
      <c r="A3133" s="2" t="s">
        <v>390</v>
      </c>
      <c r="B3133" s="2" t="s">
        <v>2693</v>
      </c>
      <c r="C3133" s="1">
        <v>23500</v>
      </c>
      <c r="D3133" s="1" t="s">
        <v>3118</v>
      </c>
      <c r="E3133" s="4">
        <v>223500000782</v>
      </c>
      <c r="F3133" s="2" t="s">
        <v>3119</v>
      </c>
      <c r="G3133" s="4">
        <v>223500000227</v>
      </c>
      <c r="H3133" s="2" t="s">
        <v>3120</v>
      </c>
      <c r="I3133" s="2" t="s">
        <v>3121</v>
      </c>
      <c r="J3133" s="5" t="s">
        <v>535</v>
      </c>
      <c r="K3133" s="5">
        <v>1</v>
      </c>
      <c r="L3133" s="80">
        <v>20</v>
      </c>
      <c r="M3133" s="8">
        <f t="shared" si="96"/>
        <v>4</v>
      </c>
      <c r="N3133" s="80">
        <v>50</v>
      </c>
      <c r="O3133" s="11">
        <f t="shared" si="97"/>
        <v>74</v>
      </c>
    </row>
    <row r="3134" spans="1:15" x14ac:dyDescent="0.35">
      <c r="A3134" s="2" t="s">
        <v>390</v>
      </c>
      <c r="B3134" s="2" t="s">
        <v>2693</v>
      </c>
      <c r="C3134" s="1">
        <v>23500</v>
      </c>
      <c r="D3134" s="1" t="s">
        <v>3118</v>
      </c>
      <c r="E3134" s="4">
        <v>223500000782</v>
      </c>
      <c r="F3134" s="2" t="s">
        <v>3119</v>
      </c>
      <c r="G3134" s="4">
        <v>223500000421</v>
      </c>
      <c r="H3134" s="2" t="s">
        <v>3122</v>
      </c>
      <c r="I3134" s="2" t="s">
        <v>3123</v>
      </c>
      <c r="J3134" s="5" t="s">
        <v>535</v>
      </c>
      <c r="K3134" s="5">
        <v>1</v>
      </c>
      <c r="L3134" s="80">
        <v>20</v>
      </c>
      <c r="M3134" s="8">
        <f t="shared" si="96"/>
        <v>4</v>
      </c>
      <c r="N3134" s="80">
        <v>50</v>
      </c>
      <c r="O3134" s="11">
        <f t="shared" si="97"/>
        <v>74</v>
      </c>
    </row>
    <row r="3135" spans="1:15" x14ac:dyDescent="0.35">
      <c r="A3135" s="2" t="s">
        <v>390</v>
      </c>
      <c r="B3135" s="2" t="s">
        <v>2693</v>
      </c>
      <c r="C3135" s="1">
        <v>23500</v>
      </c>
      <c r="D3135" s="1" t="s">
        <v>3118</v>
      </c>
      <c r="E3135" s="4">
        <v>123500000389</v>
      </c>
      <c r="F3135" s="2" t="s">
        <v>3124</v>
      </c>
      <c r="G3135" s="4">
        <v>223500000456</v>
      </c>
      <c r="H3135" s="2" t="s">
        <v>3125</v>
      </c>
      <c r="I3135" s="2" t="s">
        <v>3126</v>
      </c>
      <c r="J3135" s="5" t="s">
        <v>535</v>
      </c>
      <c r="K3135" s="5">
        <v>1</v>
      </c>
      <c r="L3135" s="80">
        <v>20</v>
      </c>
      <c r="M3135" s="8">
        <f t="shared" si="96"/>
        <v>4</v>
      </c>
      <c r="N3135" s="80">
        <v>50</v>
      </c>
      <c r="O3135" s="11">
        <f t="shared" si="97"/>
        <v>74</v>
      </c>
    </row>
    <row r="3136" spans="1:15" x14ac:dyDescent="0.35">
      <c r="A3136" s="2" t="s">
        <v>390</v>
      </c>
      <c r="B3136" s="2" t="s">
        <v>2693</v>
      </c>
      <c r="C3136" s="1">
        <v>23500</v>
      </c>
      <c r="D3136" s="1" t="s">
        <v>3118</v>
      </c>
      <c r="E3136" s="4">
        <v>123500000389</v>
      </c>
      <c r="F3136" s="2" t="s">
        <v>3124</v>
      </c>
      <c r="G3136" s="4">
        <v>223500000669</v>
      </c>
      <c r="H3136" s="2" t="s">
        <v>3127</v>
      </c>
      <c r="I3136" s="2" t="s">
        <v>3128</v>
      </c>
      <c r="J3136" s="5" t="s">
        <v>535</v>
      </c>
      <c r="K3136" s="5">
        <v>1</v>
      </c>
      <c r="L3136" s="80">
        <v>20</v>
      </c>
      <c r="M3136" s="8">
        <f t="shared" si="96"/>
        <v>4</v>
      </c>
      <c r="N3136" s="80">
        <v>50</v>
      </c>
      <c r="O3136" s="11">
        <f t="shared" si="97"/>
        <v>74</v>
      </c>
    </row>
    <row r="3137" spans="1:15" x14ac:dyDescent="0.35">
      <c r="A3137" s="2" t="s">
        <v>390</v>
      </c>
      <c r="B3137" s="2" t="s">
        <v>2693</v>
      </c>
      <c r="C3137" s="1">
        <v>23500</v>
      </c>
      <c r="D3137" s="1" t="s">
        <v>3118</v>
      </c>
      <c r="E3137" s="4">
        <v>223500000782</v>
      </c>
      <c r="F3137" s="2" t="s">
        <v>3119</v>
      </c>
      <c r="G3137" s="4">
        <v>223500000855</v>
      </c>
      <c r="H3137" s="2" t="s">
        <v>3129</v>
      </c>
      <c r="I3137" s="2" t="s">
        <v>1582</v>
      </c>
      <c r="J3137" s="5" t="s">
        <v>535</v>
      </c>
      <c r="K3137" s="5">
        <v>1</v>
      </c>
      <c r="L3137" s="80">
        <v>20</v>
      </c>
      <c r="M3137" s="8">
        <f t="shared" si="96"/>
        <v>4</v>
      </c>
      <c r="N3137" s="80">
        <v>50</v>
      </c>
      <c r="O3137" s="11">
        <f t="shared" si="97"/>
        <v>74</v>
      </c>
    </row>
    <row r="3138" spans="1:15" x14ac:dyDescent="0.35">
      <c r="A3138" s="2" t="s">
        <v>390</v>
      </c>
      <c r="B3138" s="2" t="s">
        <v>2693</v>
      </c>
      <c r="C3138" s="1">
        <v>23500</v>
      </c>
      <c r="D3138" s="1" t="s">
        <v>3118</v>
      </c>
      <c r="E3138" s="4">
        <v>223500000782</v>
      </c>
      <c r="F3138" s="2" t="s">
        <v>3119</v>
      </c>
      <c r="G3138" s="4">
        <v>223500800002</v>
      </c>
      <c r="H3138" s="2" t="s">
        <v>3130</v>
      </c>
      <c r="I3138" s="2" t="s">
        <v>3131</v>
      </c>
      <c r="J3138" s="5" t="s">
        <v>535</v>
      </c>
      <c r="K3138" s="5">
        <v>1</v>
      </c>
      <c r="L3138" s="80">
        <v>20</v>
      </c>
      <c r="M3138" s="8">
        <f t="shared" si="96"/>
        <v>4</v>
      </c>
      <c r="N3138" s="80">
        <v>50</v>
      </c>
      <c r="O3138" s="11">
        <f t="shared" si="97"/>
        <v>74</v>
      </c>
    </row>
    <row r="3139" spans="1:15" x14ac:dyDescent="0.35">
      <c r="A3139" s="2" t="s">
        <v>390</v>
      </c>
      <c r="B3139" s="2" t="s">
        <v>2693</v>
      </c>
      <c r="C3139" s="1">
        <v>23555</v>
      </c>
      <c r="D3139" s="1" t="s">
        <v>3132</v>
      </c>
      <c r="E3139" s="4">
        <v>223555001109</v>
      </c>
      <c r="F3139" s="2" t="s">
        <v>3133</v>
      </c>
      <c r="G3139" s="4">
        <v>223555000030</v>
      </c>
      <c r="H3139" s="2" t="s">
        <v>3134</v>
      </c>
      <c r="I3139" s="2" t="s">
        <v>3135</v>
      </c>
      <c r="J3139" s="5" t="s">
        <v>535</v>
      </c>
      <c r="K3139" s="5">
        <v>1</v>
      </c>
      <c r="L3139" s="80">
        <v>20</v>
      </c>
      <c r="M3139" s="8">
        <f t="shared" si="96"/>
        <v>4</v>
      </c>
      <c r="N3139" s="80">
        <v>50</v>
      </c>
      <c r="O3139" s="11">
        <f t="shared" si="97"/>
        <v>74</v>
      </c>
    </row>
    <row r="3140" spans="1:15" x14ac:dyDescent="0.35">
      <c r="A3140" s="2" t="s">
        <v>390</v>
      </c>
      <c r="B3140" s="2" t="s">
        <v>2693</v>
      </c>
      <c r="C3140" s="1">
        <v>23555</v>
      </c>
      <c r="D3140" s="1" t="s">
        <v>3132</v>
      </c>
      <c r="E3140" s="4">
        <v>223555000102</v>
      </c>
      <c r="F3140" s="2" t="s">
        <v>3136</v>
      </c>
      <c r="G3140" s="4">
        <v>223555000056</v>
      </c>
      <c r="H3140" s="2" t="s">
        <v>3137</v>
      </c>
      <c r="I3140" s="2" t="s">
        <v>3138</v>
      </c>
      <c r="J3140" s="5" t="s">
        <v>535</v>
      </c>
      <c r="K3140" s="5">
        <v>1</v>
      </c>
      <c r="L3140" s="80">
        <v>20</v>
      </c>
      <c r="M3140" s="8">
        <f t="shared" si="96"/>
        <v>4</v>
      </c>
      <c r="N3140" s="80">
        <v>50</v>
      </c>
      <c r="O3140" s="11">
        <f t="shared" si="97"/>
        <v>74</v>
      </c>
    </row>
    <row r="3141" spans="1:15" x14ac:dyDescent="0.35">
      <c r="A3141" s="2" t="s">
        <v>390</v>
      </c>
      <c r="B3141" s="2" t="s">
        <v>2693</v>
      </c>
      <c r="C3141" s="1">
        <v>23555</v>
      </c>
      <c r="D3141" s="1" t="s">
        <v>3132</v>
      </c>
      <c r="E3141" s="4">
        <v>223555000102</v>
      </c>
      <c r="F3141" s="2" t="s">
        <v>3136</v>
      </c>
      <c r="G3141" s="4">
        <v>223555000102</v>
      </c>
      <c r="H3141" s="2" t="s">
        <v>3139</v>
      </c>
      <c r="I3141" s="2" t="s">
        <v>3140</v>
      </c>
      <c r="J3141" s="5" t="s">
        <v>535</v>
      </c>
      <c r="K3141" s="5">
        <v>1</v>
      </c>
      <c r="L3141" s="80">
        <v>20</v>
      </c>
      <c r="M3141" s="8">
        <f t="shared" si="96"/>
        <v>4</v>
      </c>
      <c r="N3141" s="80">
        <v>50</v>
      </c>
      <c r="O3141" s="11">
        <f t="shared" si="97"/>
        <v>74</v>
      </c>
    </row>
    <row r="3142" spans="1:15" x14ac:dyDescent="0.35">
      <c r="A3142" s="2" t="s">
        <v>390</v>
      </c>
      <c r="B3142" s="2" t="s">
        <v>2693</v>
      </c>
      <c r="C3142" s="1">
        <v>23555</v>
      </c>
      <c r="D3142" s="1" t="s">
        <v>3132</v>
      </c>
      <c r="E3142" s="4">
        <v>223555000021</v>
      </c>
      <c r="F3142" s="2" t="s">
        <v>3141</v>
      </c>
      <c r="G3142" s="4">
        <v>223555000111</v>
      </c>
      <c r="H3142" s="2" t="s">
        <v>3142</v>
      </c>
      <c r="I3142" s="2" t="s">
        <v>3143</v>
      </c>
      <c r="J3142" s="5" t="s">
        <v>535</v>
      </c>
      <c r="K3142" s="5">
        <v>1</v>
      </c>
      <c r="L3142" s="80">
        <v>20</v>
      </c>
      <c r="M3142" s="8">
        <f t="shared" si="96"/>
        <v>4</v>
      </c>
      <c r="N3142" s="80">
        <v>50</v>
      </c>
      <c r="O3142" s="11">
        <f t="shared" si="97"/>
        <v>74</v>
      </c>
    </row>
    <row r="3143" spans="1:15" x14ac:dyDescent="0.35">
      <c r="A3143" s="2" t="s">
        <v>390</v>
      </c>
      <c r="B3143" s="2" t="s">
        <v>2693</v>
      </c>
      <c r="C3143" s="1">
        <v>23555</v>
      </c>
      <c r="D3143" s="1" t="s">
        <v>3132</v>
      </c>
      <c r="E3143" s="4">
        <v>223555000439</v>
      </c>
      <c r="F3143" s="2" t="s">
        <v>3144</v>
      </c>
      <c r="G3143" s="4">
        <v>223555000129</v>
      </c>
      <c r="H3143" s="2" t="s">
        <v>3145</v>
      </c>
      <c r="I3143" s="2" t="s">
        <v>3146</v>
      </c>
      <c r="J3143" s="5" t="s">
        <v>535</v>
      </c>
      <c r="K3143" s="5">
        <v>1</v>
      </c>
      <c r="L3143" s="80">
        <v>20</v>
      </c>
      <c r="M3143" s="8">
        <f t="shared" si="96"/>
        <v>4</v>
      </c>
      <c r="N3143" s="80">
        <v>50</v>
      </c>
      <c r="O3143" s="11">
        <f t="shared" si="97"/>
        <v>74</v>
      </c>
    </row>
    <row r="3144" spans="1:15" x14ac:dyDescent="0.35">
      <c r="A3144" s="2" t="s">
        <v>390</v>
      </c>
      <c r="B3144" s="2" t="s">
        <v>2693</v>
      </c>
      <c r="C3144" s="1">
        <v>23555</v>
      </c>
      <c r="D3144" s="1" t="s">
        <v>3132</v>
      </c>
      <c r="E3144" s="4">
        <v>223555002105</v>
      </c>
      <c r="F3144" s="2" t="s">
        <v>3147</v>
      </c>
      <c r="G3144" s="4">
        <v>223555000145</v>
      </c>
      <c r="H3144" s="2" t="s">
        <v>3148</v>
      </c>
      <c r="I3144" s="2" t="s">
        <v>3149</v>
      </c>
      <c r="J3144" s="5" t="s">
        <v>535</v>
      </c>
      <c r="K3144" s="5">
        <v>1</v>
      </c>
      <c r="L3144" s="80">
        <v>20</v>
      </c>
      <c r="M3144" s="8">
        <f t="shared" ref="M3144:M3207" si="98">ROUND(L3144*0.19,0)</f>
        <v>4</v>
      </c>
      <c r="N3144" s="80">
        <v>50</v>
      </c>
      <c r="O3144" s="11">
        <f t="shared" ref="O3144:O3207" si="99">L3144+M3144+N3144</f>
        <v>74</v>
      </c>
    </row>
    <row r="3145" spans="1:15" x14ac:dyDescent="0.35">
      <c r="A3145" s="2" t="s">
        <v>390</v>
      </c>
      <c r="B3145" s="2" t="s">
        <v>2693</v>
      </c>
      <c r="C3145" s="1">
        <v>23555</v>
      </c>
      <c r="D3145" s="1" t="s">
        <v>3132</v>
      </c>
      <c r="E3145" s="4">
        <v>223555000382</v>
      </c>
      <c r="F3145" s="2" t="s">
        <v>3150</v>
      </c>
      <c r="G3145" s="4">
        <v>223555000404</v>
      </c>
      <c r="H3145" s="2" t="s">
        <v>3151</v>
      </c>
      <c r="I3145" s="2" t="s">
        <v>3152</v>
      </c>
      <c r="J3145" s="5" t="s">
        <v>535</v>
      </c>
      <c r="K3145" s="5">
        <v>1</v>
      </c>
      <c r="L3145" s="80">
        <v>20</v>
      </c>
      <c r="M3145" s="8">
        <f t="shared" si="98"/>
        <v>4</v>
      </c>
      <c r="N3145" s="80">
        <v>50</v>
      </c>
      <c r="O3145" s="11">
        <f t="shared" si="99"/>
        <v>74</v>
      </c>
    </row>
    <row r="3146" spans="1:15" x14ac:dyDescent="0.35">
      <c r="A3146" s="2" t="s">
        <v>390</v>
      </c>
      <c r="B3146" s="2" t="s">
        <v>2693</v>
      </c>
      <c r="C3146" s="1">
        <v>23555</v>
      </c>
      <c r="D3146" s="1" t="s">
        <v>3132</v>
      </c>
      <c r="E3146" s="4">
        <v>223555000382</v>
      </c>
      <c r="F3146" s="2" t="s">
        <v>3150</v>
      </c>
      <c r="G3146" s="4">
        <v>223555000463</v>
      </c>
      <c r="H3146" s="2" t="s">
        <v>3153</v>
      </c>
      <c r="I3146" s="2" t="s">
        <v>3154</v>
      </c>
      <c r="J3146" s="5" t="s">
        <v>535</v>
      </c>
      <c r="K3146" s="5">
        <v>1</v>
      </c>
      <c r="L3146" s="80">
        <v>20</v>
      </c>
      <c r="M3146" s="8">
        <f t="shared" si="98"/>
        <v>4</v>
      </c>
      <c r="N3146" s="80">
        <v>50</v>
      </c>
      <c r="O3146" s="11">
        <f t="shared" si="99"/>
        <v>74</v>
      </c>
    </row>
    <row r="3147" spans="1:15" x14ac:dyDescent="0.35">
      <c r="A3147" s="2" t="s">
        <v>390</v>
      </c>
      <c r="B3147" s="2" t="s">
        <v>2693</v>
      </c>
      <c r="C3147" s="1">
        <v>23555</v>
      </c>
      <c r="D3147" s="1" t="s">
        <v>3132</v>
      </c>
      <c r="E3147" s="4">
        <v>223555000994</v>
      </c>
      <c r="F3147" s="2" t="s">
        <v>3155</v>
      </c>
      <c r="G3147" s="4">
        <v>223555000544</v>
      </c>
      <c r="H3147" s="2" t="s">
        <v>3156</v>
      </c>
      <c r="I3147" s="2" t="s">
        <v>3157</v>
      </c>
      <c r="J3147" s="5" t="s">
        <v>535</v>
      </c>
      <c r="K3147" s="5">
        <v>1</v>
      </c>
      <c r="L3147" s="80">
        <v>20</v>
      </c>
      <c r="M3147" s="8">
        <f t="shared" si="98"/>
        <v>4</v>
      </c>
      <c r="N3147" s="80">
        <v>50</v>
      </c>
      <c r="O3147" s="11">
        <f t="shared" si="99"/>
        <v>74</v>
      </c>
    </row>
    <row r="3148" spans="1:15" x14ac:dyDescent="0.35">
      <c r="A3148" s="2" t="s">
        <v>390</v>
      </c>
      <c r="B3148" s="2" t="s">
        <v>2693</v>
      </c>
      <c r="C3148" s="1">
        <v>23555</v>
      </c>
      <c r="D3148" s="1" t="s">
        <v>3132</v>
      </c>
      <c r="E3148" s="4">
        <v>223555002105</v>
      </c>
      <c r="F3148" s="2" t="s">
        <v>3147</v>
      </c>
      <c r="G3148" s="4">
        <v>223555000587</v>
      </c>
      <c r="H3148" s="2" t="s">
        <v>3158</v>
      </c>
      <c r="I3148" s="2" t="s">
        <v>3159</v>
      </c>
      <c r="J3148" s="5" t="s">
        <v>535</v>
      </c>
      <c r="K3148" s="5">
        <v>1</v>
      </c>
      <c r="L3148" s="80">
        <v>20</v>
      </c>
      <c r="M3148" s="8">
        <f t="shared" si="98"/>
        <v>4</v>
      </c>
      <c r="N3148" s="80">
        <v>50</v>
      </c>
      <c r="O3148" s="11">
        <f t="shared" si="99"/>
        <v>74</v>
      </c>
    </row>
    <row r="3149" spans="1:15" x14ac:dyDescent="0.35">
      <c r="A3149" s="2" t="s">
        <v>390</v>
      </c>
      <c r="B3149" s="2" t="s">
        <v>2693</v>
      </c>
      <c r="C3149" s="1">
        <v>23555</v>
      </c>
      <c r="D3149" s="1" t="s">
        <v>3132</v>
      </c>
      <c r="E3149" s="4">
        <v>223555000579</v>
      </c>
      <c r="F3149" s="2" t="s">
        <v>3160</v>
      </c>
      <c r="G3149" s="4">
        <v>223555000625</v>
      </c>
      <c r="H3149" s="2" t="s">
        <v>3161</v>
      </c>
      <c r="I3149" s="2" t="s">
        <v>3162</v>
      </c>
      <c r="J3149" s="5" t="s">
        <v>535</v>
      </c>
      <c r="K3149" s="5">
        <v>1</v>
      </c>
      <c r="L3149" s="80">
        <v>20</v>
      </c>
      <c r="M3149" s="8">
        <f t="shared" si="98"/>
        <v>4</v>
      </c>
      <c r="N3149" s="80">
        <v>50</v>
      </c>
      <c r="O3149" s="11">
        <f t="shared" si="99"/>
        <v>74</v>
      </c>
    </row>
    <row r="3150" spans="1:15" x14ac:dyDescent="0.35">
      <c r="A3150" s="2" t="s">
        <v>390</v>
      </c>
      <c r="B3150" s="2" t="s">
        <v>2693</v>
      </c>
      <c r="C3150" s="1">
        <v>23555</v>
      </c>
      <c r="D3150" s="1" t="s">
        <v>3132</v>
      </c>
      <c r="E3150" s="4">
        <v>223555000579</v>
      </c>
      <c r="F3150" s="2" t="s">
        <v>3160</v>
      </c>
      <c r="G3150" s="4">
        <v>223555000633</v>
      </c>
      <c r="H3150" s="2" t="s">
        <v>3163</v>
      </c>
      <c r="I3150" s="2" t="s">
        <v>3164</v>
      </c>
      <c r="J3150" s="5" t="s">
        <v>535</v>
      </c>
      <c r="K3150" s="5">
        <v>1</v>
      </c>
      <c r="L3150" s="80">
        <v>20</v>
      </c>
      <c r="M3150" s="8">
        <f t="shared" si="98"/>
        <v>4</v>
      </c>
      <c r="N3150" s="80">
        <v>50</v>
      </c>
      <c r="O3150" s="11">
        <f t="shared" si="99"/>
        <v>74</v>
      </c>
    </row>
    <row r="3151" spans="1:15" x14ac:dyDescent="0.35">
      <c r="A3151" s="2" t="s">
        <v>390</v>
      </c>
      <c r="B3151" s="2" t="s">
        <v>2693</v>
      </c>
      <c r="C3151" s="1">
        <v>23555</v>
      </c>
      <c r="D3151" s="1" t="s">
        <v>3132</v>
      </c>
      <c r="E3151" s="4">
        <v>223555000994</v>
      </c>
      <c r="F3151" s="2" t="s">
        <v>3155</v>
      </c>
      <c r="G3151" s="4">
        <v>223555000994</v>
      </c>
      <c r="H3151" s="2" t="s">
        <v>3155</v>
      </c>
      <c r="I3151" s="2" t="s">
        <v>3165</v>
      </c>
      <c r="J3151" s="5" t="s">
        <v>535</v>
      </c>
      <c r="K3151" s="5">
        <v>1</v>
      </c>
      <c r="L3151" s="80">
        <v>20</v>
      </c>
      <c r="M3151" s="8">
        <f t="shared" si="98"/>
        <v>4</v>
      </c>
      <c r="N3151" s="80">
        <v>50</v>
      </c>
      <c r="O3151" s="11">
        <f t="shared" si="99"/>
        <v>74</v>
      </c>
    </row>
    <row r="3152" spans="1:15" x14ac:dyDescent="0.35">
      <c r="A3152" s="2" t="s">
        <v>390</v>
      </c>
      <c r="B3152" s="2" t="s">
        <v>2693</v>
      </c>
      <c r="C3152" s="1">
        <v>23555</v>
      </c>
      <c r="D3152" s="1" t="s">
        <v>3132</v>
      </c>
      <c r="E3152" s="4">
        <v>223555000901</v>
      </c>
      <c r="F3152" s="2" t="s">
        <v>3166</v>
      </c>
      <c r="G3152" s="4">
        <v>223555001079</v>
      </c>
      <c r="H3152" s="2" t="s">
        <v>3167</v>
      </c>
      <c r="I3152" s="2" t="s">
        <v>3168</v>
      </c>
      <c r="J3152" s="5" t="s">
        <v>535</v>
      </c>
      <c r="K3152" s="5">
        <v>1</v>
      </c>
      <c r="L3152" s="80">
        <v>20</v>
      </c>
      <c r="M3152" s="8">
        <f t="shared" si="98"/>
        <v>4</v>
      </c>
      <c r="N3152" s="80">
        <v>50</v>
      </c>
      <c r="O3152" s="11">
        <f t="shared" si="99"/>
        <v>74</v>
      </c>
    </row>
    <row r="3153" spans="1:15" x14ac:dyDescent="0.35">
      <c r="A3153" s="2" t="s">
        <v>390</v>
      </c>
      <c r="B3153" s="2" t="s">
        <v>2693</v>
      </c>
      <c r="C3153" s="1">
        <v>23555</v>
      </c>
      <c r="D3153" s="1" t="s">
        <v>3132</v>
      </c>
      <c r="E3153" s="4">
        <v>223555001109</v>
      </c>
      <c r="F3153" s="2" t="s">
        <v>3133</v>
      </c>
      <c r="G3153" s="4">
        <v>223555001087</v>
      </c>
      <c r="H3153" s="2" t="s">
        <v>3169</v>
      </c>
      <c r="I3153" s="2" t="s">
        <v>3170</v>
      </c>
      <c r="J3153" s="5" t="s">
        <v>535</v>
      </c>
      <c r="K3153" s="5">
        <v>1</v>
      </c>
      <c r="L3153" s="80">
        <v>20</v>
      </c>
      <c r="M3153" s="8">
        <f t="shared" si="98"/>
        <v>4</v>
      </c>
      <c r="N3153" s="80">
        <v>50</v>
      </c>
      <c r="O3153" s="11">
        <f t="shared" si="99"/>
        <v>74</v>
      </c>
    </row>
    <row r="3154" spans="1:15" x14ac:dyDescent="0.35">
      <c r="A3154" s="2" t="s">
        <v>390</v>
      </c>
      <c r="B3154" s="2" t="s">
        <v>2693</v>
      </c>
      <c r="C3154" s="1">
        <v>23555</v>
      </c>
      <c r="D3154" s="1" t="s">
        <v>3132</v>
      </c>
      <c r="E3154" s="4">
        <v>223555000382</v>
      </c>
      <c r="F3154" s="2" t="s">
        <v>3150</v>
      </c>
      <c r="G3154" s="4">
        <v>223555001117</v>
      </c>
      <c r="H3154" s="2" t="s">
        <v>3171</v>
      </c>
      <c r="I3154" s="2" t="s">
        <v>3172</v>
      </c>
      <c r="J3154" s="5" t="s">
        <v>535</v>
      </c>
      <c r="K3154" s="5">
        <v>1</v>
      </c>
      <c r="L3154" s="80">
        <v>20</v>
      </c>
      <c r="M3154" s="8">
        <f t="shared" si="98"/>
        <v>4</v>
      </c>
      <c r="N3154" s="80">
        <v>50</v>
      </c>
      <c r="O3154" s="11">
        <f t="shared" si="99"/>
        <v>74</v>
      </c>
    </row>
    <row r="3155" spans="1:15" x14ac:dyDescent="0.35">
      <c r="A3155" s="2" t="s">
        <v>390</v>
      </c>
      <c r="B3155" s="2" t="s">
        <v>2693</v>
      </c>
      <c r="C3155" s="1">
        <v>23555</v>
      </c>
      <c r="D3155" s="1" t="s">
        <v>3132</v>
      </c>
      <c r="E3155" s="4">
        <v>223555000579</v>
      </c>
      <c r="F3155" s="2" t="s">
        <v>3160</v>
      </c>
      <c r="G3155" s="4">
        <v>223555001362</v>
      </c>
      <c r="H3155" s="2" t="s">
        <v>3173</v>
      </c>
      <c r="I3155" s="2" t="s">
        <v>3174</v>
      </c>
      <c r="J3155" s="5" t="s">
        <v>535</v>
      </c>
      <c r="K3155" s="5">
        <v>1</v>
      </c>
      <c r="L3155" s="80">
        <v>20</v>
      </c>
      <c r="M3155" s="8">
        <f t="shared" si="98"/>
        <v>4</v>
      </c>
      <c r="N3155" s="80">
        <v>50</v>
      </c>
      <c r="O3155" s="11">
        <f t="shared" si="99"/>
        <v>74</v>
      </c>
    </row>
    <row r="3156" spans="1:15" x14ac:dyDescent="0.35">
      <c r="A3156" s="2" t="s">
        <v>390</v>
      </c>
      <c r="B3156" s="2" t="s">
        <v>2693</v>
      </c>
      <c r="C3156" s="1">
        <v>23555</v>
      </c>
      <c r="D3156" s="1" t="s">
        <v>3132</v>
      </c>
      <c r="E3156" s="4">
        <v>223555000196</v>
      </c>
      <c r="F3156" s="2" t="s">
        <v>3175</v>
      </c>
      <c r="G3156" s="4">
        <v>223555001401</v>
      </c>
      <c r="H3156" s="2" t="s">
        <v>3176</v>
      </c>
      <c r="I3156" s="2" t="s">
        <v>3177</v>
      </c>
      <c r="J3156" s="5" t="s">
        <v>535</v>
      </c>
      <c r="K3156" s="5">
        <v>1</v>
      </c>
      <c r="L3156" s="80">
        <v>20</v>
      </c>
      <c r="M3156" s="8">
        <f t="shared" si="98"/>
        <v>4</v>
      </c>
      <c r="N3156" s="80">
        <v>50</v>
      </c>
      <c r="O3156" s="11">
        <f t="shared" si="99"/>
        <v>74</v>
      </c>
    </row>
    <row r="3157" spans="1:15" x14ac:dyDescent="0.35">
      <c r="A3157" s="2" t="s">
        <v>390</v>
      </c>
      <c r="B3157" s="2" t="s">
        <v>2693</v>
      </c>
      <c r="C3157" s="1">
        <v>23555</v>
      </c>
      <c r="D3157" s="1" t="s">
        <v>3132</v>
      </c>
      <c r="E3157" s="4">
        <v>223555000102</v>
      </c>
      <c r="F3157" s="2" t="s">
        <v>3136</v>
      </c>
      <c r="G3157" s="4">
        <v>223555001443</v>
      </c>
      <c r="H3157" s="2" t="s">
        <v>3178</v>
      </c>
      <c r="I3157" s="2" t="s">
        <v>3179</v>
      </c>
      <c r="J3157" s="5" t="s">
        <v>535</v>
      </c>
      <c r="K3157" s="5">
        <v>1</v>
      </c>
      <c r="L3157" s="80">
        <v>20</v>
      </c>
      <c r="M3157" s="8">
        <f t="shared" si="98"/>
        <v>4</v>
      </c>
      <c r="N3157" s="80">
        <v>50</v>
      </c>
      <c r="O3157" s="11">
        <f t="shared" si="99"/>
        <v>74</v>
      </c>
    </row>
    <row r="3158" spans="1:15" x14ac:dyDescent="0.35">
      <c r="A3158" s="2" t="s">
        <v>390</v>
      </c>
      <c r="B3158" s="2" t="s">
        <v>2693</v>
      </c>
      <c r="C3158" s="1">
        <v>23555</v>
      </c>
      <c r="D3158" s="1" t="s">
        <v>3132</v>
      </c>
      <c r="E3158" s="4">
        <v>223555000901</v>
      </c>
      <c r="F3158" s="2" t="s">
        <v>3166</v>
      </c>
      <c r="G3158" s="4">
        <v>223555001711</v>
      </c>
      <c r="H3158" s="2" t="s">
        <v>3180</v>
      </c>
      <c r="I3158" s="2" t="s">
        <v>3181</v>
      </c>
      <c r="J3158" s="5" t="s">
        <v>535</v>
      </c>
      <c r="K3158" s="5">
        <v>1</v>
      </c>
      <c r="L3158" s="80">
        <v>20</v>
      </c>
      <c r="M3158" s="8">
        <f t="shared" si="98"/>
        <v>4</v>
      </c>
      <c r="N3158" s="80">
        <v>50</v>
      </c>
      <c r="O3158" s="11">
        <f t="shared" si="99"/>
        <v>74</v>
      </c>
    </row>
    <row r="3159" spans="1:15" x14ac:dyDescent="0.35">
      <c r="A3159" s="2" t="s">
        <v>390</v>
      </c>
      <c r="B3159" s="2" t="s">
        <v>2693</v>
      </c>
      <c r="C3159" s="1">
        <v>23555</v>
      </c>
      <c r="D3159" s="1" t="s">
        <v>3132</v>
      </c>
      <c r="E3159" s="4">
        <v>223555000901</v>
      </c>
      <c r="F3159" s="2" t="s">
        <v>3166</v>
      </c>
      <c r="G3159" s="4">
        <v>223555001737</v>
      </c>
      <c r="H3159" s="2" t="s">
        <v>3182</v>
      </c>
      <c r="I3159" s="2" t="s">
        <v>3183</v>
      </c>
      <c r="J3159" s="5" t="s">
        <v>535</v>
      </c>
      <c r="K3159" s="5">
        <v>1</v>
      </c>
      <c r="L3159" s="80">
        <v>20</v>
      </c>
      <c r="M3159" s="8">
        <f t="shared" si="98"/>
        <v>4</v>
      </c>
      <c r="N3159" s="80">
        <v>50</v>
      </c>
      <c r="O3159" s="11">
        <f t="shared" si="99"/>
        <v>74</v>
      </c>
    </row>
    <row r="3160" spans="1:15" x14ac:dyDescent="0.35">
      <c r="A3160" s="2" t="s">
        <v>390</v>
      </c>
      <c r="B3160" s="2" t="s">
        <v>2693</v>
      </c>
      <c r="C3160" s="1">
        <v>23555</v>
      </c>
      <c r="D3160" s="1" t="s">
        <v>3132</v>
      </c>
      <c r="E3160" s="4">
        <v>223555001109</v>
      </c>
      <c r="F3160" s="2" t="s">
        <v>3133</v>
      </c>
      <c r="G3160" s="4">
        <v>223555001753</v>
      </c>
      <c r="H3160" s="2" t="s">
        <v>3184</v>
      </c>
      <c r="I3160" s="2" t="s">
        <v>3185</v>
      </c>
      <c r="J3160" s="5" t="s">
        <v>535</v>
      </c>
      <c r="K3160" s="5">
        <v>1</v>
      </c>
      <c r="L3160" s="80">
        <v>20</v>
      </c>
      <c r="M3160" s="8">
        <f t="shared" si="98"/>
        <v>4</v>
      </c>
      <c r="N3160" s="80">
        <v>50</v>
      </c>
      <c r="O3160" s="11">
        <f t="shared" si="99"/>
        <v>74</v>
      </c>
    </row>
    <row r="3161" spans="1:15" x14ac:dyDescent="0.35">
      <c r="A3161" s="2" t="s">
        <v>390</v>
      </c>
      <c r="B3161" s="2" t="s">
        <v>2693</v>
      </c>
      <c r="C3161" s="1">
        <v>23555</v>
      </c>
      <c r="D3161" s="1" t="s">
        <v>3132</v>
      </c>
      <c r="E3161" s="4">
        <v>223555001109</v>
      </c>
      <c r="F3161" s="2" t="s">
        <v>3133</v>
      </c>
      <c r="G3161" s="4">
        <v>223555001761</v>
      </c>
      <c r="H3161" s="2" t="s">
        <v>3186</v>
      </c>
      <c r="I3161" s="2" t="s">
        <v>3187</v>
      </c>
      <c r="J3161" s="5" t="s">
        <v>535</v>
      </c>
      <c r="K3161" s="5">
        <v>1</v>
      </c>
      <c r="L3161" s="80">
        <v>20</v>
      </c>
      <c r="M3161" s="8">
        <f t="shared" si="98"/>
        <v>4</v>
      </c>
      <c r="N3161" s="80">
        <v>50</v>
      </c>
      <c r="O3161" s="11">
        <f t="shared" si="99"/>
        <v>74</v>
      </c>
    </row>
    <row r="3162" spans="1:15" x14ac:dyDescent="0.35">
      <c r="A3162" s="2" t="s">
        <v>390</v>
      </c>
      <c r="B3162" s="2" t="s">
        <v>2693</v>
      </c>
      <c r="C3162" s="1">
        <v>23555</v>
      </c>
      <c r="D3162" s="1" t="s">
        <v>3132</v>
      </c>
      <c r="E3162" s="4">
        <v>223555000901</v>
      </c>
      <c r="F3162" s="2" t="s">
        <v>3166</v>
      </c>
      <c r="G3162" s="4">
        <v>223555001788</v>
      </c>
      <c r="H3162" s="2" t="s">
        <v>3188</v>
      </c>
      <c r="I3162" s="2" t="s">
        <v>3189</v>
      </c>
      <c r="J3162" s="5" t="s">
        <v>535</v>
      </c>
      <c r="K3162" s="5">
        <v>1</v>
      </c>
      <c r="L3162" s="80">
        <v>20</v>
      </c>
      <c r="M3162" s="8">
        <f t="shared" si="98"/>
        <v>4</v>
      </c>
      <c r="N3162" s="80">
        <v>50</v>
      </c>
      <c r="O3162" s="11">
        <f t="shared" si="99"/>
        <v>74</v>
      </c>
    </row>
    <row r="3163" spans="1:15" x14ac:dyDescent="0.35">
      <c r="A3163" s="2" t="s">
        <v>390</v>
      </c>
      <c r="B3163" s="2" t="s">
        <v>2693</v>
      </c>
      <c r="C3163" s="1">
        <v>23555</v>
      </c>
      <c r="D3163" s="1" t="s">
        <v>3132</v>
      </c>
      <c r="E3163" s="4">
        <v>223555000579</v>
      </c>
      <c r="F3163" s="2" t="s">
        <v>3160</v>
      </c>
      <c r="G3163" s="4">
        <v>223555001851</v>
      </c>
      <c r="H3163" s="2" t="s">
        <v>3190</v>
      </c>
      <c r="I3163" s="2" t="s">
        <v>3191</v>
      </c>
      <c r="J3163" s="5" t="s">
        <v>535</v>
      </c>
      <c r="K3163" s="5">
        <v>1</v>
      </c>
      <c r="L3163" s="80">
        <v>20</v>
      </c>
      <c r="M3163" s="8">
        <f t="shared" si="98"/>
        <v>4</v>
      </c>
      <c r="N3163" s="80">
        <v>50</v>
      </c>
      <c r="O3163" s="11">
        <f t="shared" si="99"/>
        <v>74</v>
      </c>
    </row>
    <row r="3164" spans="1:15" x14ac:dyDescent="0.35">
      <c r="A3164" s="2" t="s">
        <v>390</v>
      </c>
      <c r="B3164" s="2" t="s">
        <v>2693</v>
      </c>
      <c r="C3164" s="1">
        <v>23555</v>
      </c>
      <c r="D3164" s="1" t="s">
        <v>3132</v>
      </c>
      <c r="E3164" s="4">
        <v>223555000021</v>
      </c>
      <c r="F3164" s="2" t="s">
        <v>3141</v>
      </c>
      <c r="G3164" s="4">
        <v>223555001877</v>
      </c>
      <c r="H3164" s="2" t="s">
        <v>3192</v>
      </c>
      <c r="I3164" s="2" t="s">
        <v>3193</v>
      </c>
      <c r="J3164" s="5" t="s">
        <v>535</v>
      </c>
      <c r="K3164" s="5">
        <v>1</v>
      </c>
      <c r="L3164" s="80">
        <v>20</v>
      </c>
      <c r="M3164" s="8">
        <f t="shared" si="98"/>
        <v>4</v>
      </c>
      <c r="N3164" s="80">
        <v>50</v>
      </c>
      <c r="O3164" s="11">
        <f t="shared" si="99"/>
        <v>74</v>
      </c>
    </row>
    <row r="3165" spans="1:15" x14ac:dyDescent="0.35">
      <c r="A3165" s="2" t="s">
        <v>390</v>
      </c>
      <c r="B3165" s="2" t="s">
        <v>2693</v>
      </c>
      <c r="C3165" s="1">
        <v>23555</v>
      </c>
      <c r="D3165" s="1" t="s">
        <v>3132</v>
      </c>
      <c r="E3165" s="4">
        <v>223555000196</v>
      </c>
      <c r="F3165" s="2" t="s">
        <v>3175</v>
      </c>
      <c r="G3165" s="4">
        <v>223555001915</v>
      </c>
      <c r="H3165" s="2" t="s">
        <v>3194</v>
      </c>
      <c r="I3165" s="2" t="s">
        <v>3195</v>
      </c>
      <c r="J3165" s="5" t="s">
        <v>535</v>
      </c>
      <c r="K3165" s="5">
        <v>1</v>
      </c>
      <c r="L3165" s="80">
        <v>20</v>
      </c>
      <c r="M3165" s="8">
        <f t="shared" si="98"/>
        <v>4</v>
      </c>
      <c r="N3165" s="80">
        <v>50</v>
      </c>
      <c r="O3165" s="11">
        <f t="shared" si="99"/>
        <v>74</v>
      </c>
    </row>
    <row r="3166" spans="1:15" x14ac:dyDescent="0.35">
      <c r="A3166" s="2" t="s">
        <v>390</v>
      </c>
      <c r="B3166" s="2" t="s">
        <v>2693</v>
      </c>
      <c r="C3166" s="1">
        <v>23555</v>
      </c>
      <c r="D3166" s="1" t="s">
        <v>3132</v>
      </c>
      <c r="E3166" s="4">
        <v>223555000901</v>
      </c>
      <c r="F3166" s="2" t="s">
        <v>3166</v>
      </c>
      <c r="G3166" s="4">
        <v>223555001974</v>
      </c>
      <c r="H3166" s="2" t="s">
        <v>3196</v>
      </c>
      <c r="I3166" s="2" t="s">
        <v>3197</v>
      </c>
      <c r="J3166" s="5" t="s">
        <v>535</v>
      </c>
      <c r="K3166" s="5">
        <v>1</v>
      </c>
      <c r="L3166" s="80">
        <v>20</v>
      </c>
      <c r="M3166" s="8">
        <f t="shared" si="98"/>
        <v>4</v>
      </c>
      <c r="N3166" s="80">
        <v>50</v>
      </c>
      <c r="O3166" s="11">
        <f t="shared" si="99"/>
        <v>74</v>
      </c>
    </row>
    <row r="3167" spans="1:15" x14ac:dyDescent="0.35">
      <c r="A3167" s="2" t="s">
        <v>390</v>
      </c>
      <c r="B3167" s="2" t="s">
        <v>2693</v>
      </c>
      <c r="C3167" s="1">
        <v>23555</v>
      </c>
      <c r="D3167" s="1" t="s">
        <v>3132</v>
      </c>
      <c r="E3167" s="4">
        <v>223555000439</v>
      </c>
      <c r="F3167" s="2" t="s">
        <v>3144</v>
      </c>
      <c r="G3167" s="4">
        <v>223555001991</v>
      </c>
      <c r="H3167" s="2" t="s">
        <v>3198</v>
      </c>
      <c r="I3167" s="2" t="s">
        <v>3199</v>
      </c>
      <c r="J3167" s="5" t="s">
        <v>535</v>
      </c>
      <c r="K3167" s="5">
        <v>1</v>
      </c>
      <c r="L3167" s="80">
        <v>20</v>
      </c>
      <c r="M3167" s="8">
        <f t="shared" si="98"/>
        <v>4</v>
      </c>
      <c r="N3167" s="80">
        <v>50</v>
      </c>
      <c r="O3167" s="11">
        <f t="shared" si="99"/>
        <v>74</v>
      </c>
    </row>
    <row r="3168" spans="1:15" x14ac:dyDescent="0.35">
      <c r="A3168" s="2" t="s">
        <v>390</v>
      </c>
      <c r="B3168" s="2" t="s">
        <v>2693</v>
      </c>
      <c r="C3168" s="1">
        <v>23555</v>
      </c>
      <c r="D3168" s="1" t="s">
        <v>3132</v>
      </c>
      <c r="E3168" s="4">
        <v>223555000901</v>
      </c>
      <c r="F3168" s="2" t="s">
        <v>3166</v>
      </c>
      <c r="G3168" s="4">
        <v>223555002008</v>
      </c>
      <c r="H3168" s="2" t="s">
        <v>3200</v>
      </c>
      <c r="I3168" s="2" t="s">
        <v>3201</v>
      </c>
      <c r="J3168" s="5" t="s">
        <v>535</v>
      </c>
      <c r="K3168" s="5">
        <v>1</v>
      </c>
      <c r="L3168" s="80">
        <v>20</v>
      </c>
      <c r="M3168" s="8">
        <f t="shared" si="98"/>
        <v>4</v>
      </c>
      <c r="N3168" s="80">
        <v>50</v>
      </c>
      <c r="O3168" s="11">
        <f t="shared" si="99"/>
        <v>74</v>
      </c>
    </row>
    <row r="3169" spans="1:15" x14ac:dyDescent="0.35">
      <c r="A3169" s="2" t="s">
        <v>390</v>
      </c>
      <c r="B3169" s="2" t="s">
        <v>2693</v>
      </c>
      <c r="C3169" s="1">
        <v>23555</v>
      </c>
      <c r="D3169" s="1" t="s">
        <v>3132</v>
      </c>
      <c r="E3169" s="4">
        <v>223555000439</v>
      </c>
      <c r="F3169" s="2" t="s">
        <v>3144</v>
      </c>
      <c r="G3169" s="4">
        <v>223555002016</v>
      </c>
      <c r="H3169" s="2" t="s">
        <v>3202</v>
      </c>
      <c r="I3169" s="2" t="s">
        <v>3203</v>
      </c>
      <c r="J3169" s="5" t="s">
        <v>535</v>
      </c>
      <c r="K3169" s="5">
        <v>1</v>
      </c>
      <c r="L3169" s="80">
        <v>20</v>
      </c>
      <c r="M3169" s="8">
        <f t="shared" si="98"/>
        <v>4</v>
      </c>
      <c r="N3169" s="80">
        <v>50</v>
      </c>
      <c r="O3169" s="11">
        <f t="shared" si="99"/>
        <v>74</v>
      </c>
    </row>
    <row r="3170" spans="1:15" x14ac:dyDescent="0.35">
      <c r="A3170" s="2" t="s">
        <v>390</v>
      </c>
      <c r="B3170" s="2" t="s">
        <v>2693</v>
      </c>
      <c r="C3170" s="1">
        <v>23555</v>
      </c>
      <c r="D3170" s="1" t="s">
        <v>3132</v>
      </c>
      <c r="E3170" s="4">
        <v>223555000579</v>
      </c>
      <c r="F3170" s="2" t="s">
        <v>3160</v>
      </c>
      <c r="G3170" s="4">
        <v>223555002130</v>
      </c>
      <c r="H3170" s="2" t="s">
        <v>3204</v>
      </c>
      <c r="I3170" s="2" t="s">
        <v>3205</v>
      </c>
      <c r="J3170" s="5" t="s">
        <v>535</v>
      </c>
      <c r="K3170" s="5">
        <v>1</v>
      </c>
      <c r="L3170" s="80">
        <v>20</v>
      </c>
      <c r="M3170" s="8">
        <f t="shared" si="98"/>
        <v>4</v>
      </c>
      <c r="N3170" s="80">
        <v>50</v>
      </c>
      <c r="O3170" s="11">
        <f t="shared" si="99"/>
        <v>74</v>
      </c>
    </row>
    <row r="3171" spans="1:15" x14ac:dyDescent="0.35">
      <c r="A3171" s="2" t="s">
        <v>390</v>
      </c>
      <c r="B3171" s="2" t="s">
        <v>2693</v>
      </c>
      <c r="C3171" s="1">
        <v>23555</v>
      </c>
      <c r="D3171" s="1" t="s">
        <v>3132</v>
      </c>
      <c r="E3171" s="4">
        <v>223555000901</v>
      </c>
      <c r="F3171" s="2" t="s">
        <v>3166</v>
      </c>
      <c r="G3171" s="4">
        <v>223555002156</v>
      </c>
      <c r="H3171" s="2" t="s">
        <v>3206</v>
      </c>
      <c r="I3171" s="2" t="s">
        <v>3207</v>
      </c>
      <c r="J3171" s="5" t="s">
        <v>535</v>
      </c>
      <c r="K3171" s="5">
        <v>1</v>
      </c>
      <c r="L3171" s="80">
        <v>20</v>
      </c>
      <c r="M3171" s="8">
        <f t="shared" si="98"/>
        <v>4</v>
      </c>
      <c r="N3171" s="80">
        <v>50</v>
      </c>
      <c r="O3171" s="11">
        <f t="shared" si="99"/>
        <v>74</v>
      </c>
    </row>
    <row r="3172" spans="1:15" x14ac:dyDescent="0.35">
      <c r="A3172" s="2" t="s">
        <v>390</v>
      </c>
      <c r="B3172" s="2" t="s">
        <v>2693</v>
      </c>
      <c r="C3172" s="1">
        <v>23555</v>
      </c>
      <c r="D3172" s="1" t="s">
        <v>3132</v>
      </c>
      <c r="E3172" s="4">
        <v>223555000102</v>
      </c>
      <c r="F3172" s="2" t="s">
        <v>3136</v>
      </c>
      <c r="G3172" s="4">
        <v>223555002199</v>
      </c>
      <c r="H3172" s="2" t="s">
        <v>798</v>
      </c>
      <c r="I3172" s="2" t="s">
        <v>3208</v>
      </c>
      <c r="J3172" s="5" t="s">
        <v>535</v>
      </c>
      <c r="K3172" s="5">
        <v>1</v>
      </c>
      <c r="L3172" s="80">
        <v>20</v>
      </c>
      <c r="M3172" s="8">
        <f t="shared" si="98"/>
        <v>4</v>
      </c>
      <c r="N3172" s="80">
        <v>50</v>
      </c>
      <c r="O3172" s="11">
        <f t="shared" si="99"/>
        <v>74</v>
      </c>
    </row>
    <row r="3173" spans="1:15" x14ac:dyDescent="0.35">
      <c r="A3173" s="2" t="s">
        <v>390</v>
      </c>
      <c r="B3173" s="2" t="s">
        <v>2693</v>
      </c>
      <c r="C3173" s="1">
        <v>23555</v>
      </c>
      <c r="D3173" s="1" t="s">
        <v>3132</v>
      </c>
      <c r="E3173" s="4">
        <v>223555000382</v>
      </c>
      <c r="F3173" s="2" t="s">
        <v>3150</v>
      </c>
      <c r="G3173" s="4">
        <v>223555008006</v>
      </c>
      <c r="H3173" s="2" t="s">
        <v>3209</v>
      </c>
      <c r="I3173" s="2" t="s">
        <v>3210</v>
      </c>
      <c r="J3173" s="5" t="s">
        <v>535</v>
      </c>
      <c r="K3173" s="5">
        <v>1</v>
      </c>
      <c r="L3173" s="80">
        <v>20</v>
      </c>
      <c r="M3173" s="8">
        <f t="shared" si="98"/>
        <v>4</v>
      </c>
      <c r="N3173" s="80">
        <v>50</v>
      </c>
      <c r="O3173" s="11">
        <f t="shared" si="99"/>
        <v>74</v>
      </c>
    </row>
    <row r="3174" spans="1:15" x14ac:dyDescent="0.35">
      <c r="A3174" s="2" t="s">
        <v>390</v>
      </c>
      <c r="B3174" s="2" t="s">
        <v>2693</v>
      </c>
      <c r="C3174" s="1">
        <v>23574</v>
      </c>
      <c r="D3174" s="1" t="s">
        <v>3213</v>
      </c>
      <c r="E3174" s="4">
        <v>223574000016</v>
      </c>
      <c r="F3174" s="2" t="s">
        <v>3214</v>
      </c>
      <c r="G3174" s="4">
        <v>223574000016</v>
      </c>
      <c r="H3174" s="2" t="s">
        <v>3215</v>
      </c>
      <c r="I3174" s="2" t="s">
        <v>3216</v>
      </c>
      <c r="J3174" s="5" t="s">
        <v>535</v>
      </c>
      <c r="K3174" s="5">
        <v>1</v>
      </c>
      <c r="L3174" s="80">
        <v>20</v>
      </c>
      <c r="M3174" s="8">
        <f t="shared" si="98"/>
        <v>4</v>
      </c>
      <c r="N3174" s="80">
        <v>50</v>
      </c>
      <c r="O3174" s="11">
        <f t="shared" si="99"/>
        <v>74</v>
      </c>
    </row>
    <row r="3175" spans="1:15" x14ac:dyDescent="0.35">
      <c r="A3175" s="2" t="s">
        <v>390</v>
      </c>
      <c r="B3175" s="2" t="s">
        <v>2693</v>
      </c>
      <c r="C3175" s="1">
        <v>23574</v>
      </c>
      <c r="D3175" s="1" t="s">
        <v>3213</v>
      </c>
      <c r="E3175" s="4">
        <v>223574000245</v>
      </c>
      <c r="F3175" s="2" t="s">
        <v>3217</v>
      </c>
      <c r="G3175" s="4">
        <v>223574000245</v>
      </c>
      <c r="H3175" s="2" t="s">
        <v>3218</v>
      </c>
      <c r="I3175" s="2" t="s">
        <v>3219</v>
      </c>
      <c r="J3175" s="5" t="s">
        <v>535</v>
      </c>
      <c r="K3175" s="5">
        <v>1</v>
      </c>
      <c r="L3175" s="80">
        <v>20</v>
      </c>
      <c r="M3175" s="8">
        <f t="shared" si="98"/>
        <v>4</v>
      </c>
      <c r="N3175" s="80">
        <v>50</v>
      </c>
      <c r="O3175" s="11">
        <f t="shared" si="99"/>
        <v>74</v>
      </c>
    </row>
    <row r="3176" spans="1:15" x14ac:dyDescent="0.35">
      <c r="A3176" s="2" t="s">
        <v>390</v>
      </c>
      <c r="B3176" s="2" t="s">
        <v>2693</v>
      </c>
      <c r="C3176" s="1">
        <v>23574</v>
      </c>
      <c r="D3176" s="1" t="s">
        <v>3213</v>
      </c>
      <c r="E3176" s="4">
        <v>223574001225</v>
      </c>
      <c r="F3176" s="2" t="s">
        <v>3220</v>
      </c>
      <c r="G3176" s="4">
        <v>223574000351</v>
      </c>
      <c r="H3176" s="2" t="s">
        <v>3221</v>
      </c>
      <c r="I3176" s="2" t="s">
        <v>3221</v>
      </c>
      <c r="J3176" s="5" t="s">
        <v>535</v>
      </c>
      <c r="K3176" s="5">
        <v>1</v>
      </c>
      <c r="L3176" s="80">
        <v>20</v>
      </c>
      <c r="M3176" s="8">
        <f t="shared" si="98"/>
        <v>4</v>
      </c>
      <c r="N3176" s="80">
        <v>50</v>
      </c>
      <c r="O3176" s="11">
        <f t="shared" si="99"/>
        <v>74</v>
      </c>
    </row>
    <row r="3177" spans="1:15" x14ac:dyDescent="0.35">
      <c r="A3177" s="2" t="s">
        <v>390</v>
      </c>
      <c r="B3177" s="2" t="s">
        <v>2693</v>
      </c>
      <c r="C3177" s="1">
        <v>23574</v>
      </c>
      <c r="D3177" s="1" t="s">
        <v>3213</v>
      </c>
      <c r="E3177" s="4">
        <v>223574001063</v>
      </c>
      <c r="F3177" s="2" t="s">
        <v>3222</v>
      </c>
      <c r="G3177" s="4">
        <v>223574000695</v>
      </c>
      <c r="H3177" s="2" t="s">
        <v>3223</v>
      </c>
      <c r="I3177" s="2" t="s">
        <v>3223</v>
      </c>
      <c r="J3177" s="5" t="s">
        <v>535</v>
      </c>
      <c r="K3177" s="5">
        <v>1</v>
      </c>
      <c r="L3177" s="80">
        <v>20</v>
      </c>
      <c r="M3177" s="8">
        <f t="shared" si="98"/>
        <v>4</v>
      </c>
      <c r="N3177" s="80">
        <v>50</v>
      </c>
      <c r="O3177" s="11">
        <f t="shared" si="99"/>
        <v>74</v>
      </c>
    </row>
    <row r="3178" spans="1:15" x14ac:dyDescent="0.35">
      <c r="A3178" s="2" t="s">
        <v>390</v>
      </c>
      <c r="B3178" s="2" t="s">
        <v>2693</v>
      </c>
      <c r="C3178" s="1">
        <v>23574</v>
      </c>
      <c r="D3178" s="1" t="s">
        <v>3213</v>
      </c>
      <c r="E3178" s="4">
        <v>223574001063</v>
      </c>
      <c r="F3178" s="2" t="s">
        <v>3222</v>
      </c>
      <c r="G3178" s="4">
        <v>223574000831</v>
      </c>
      <c r="H3178" s="2" t="s">
        <v>3224</v>
      </c>
      <c r="I3178" s="2" t="s">
        <v>3224</v>
      </c>
      <c r="J3178" s="5" t="s">
        <v>535</v>
      </c>
      <c r="K3178" s="5">
        <v>1</v>
      </c>
      <c r="L3178" s="80">
        <v>20</v>
      </c>
      <c r="M3178" s="8">
        <f t="shared" si="98"/>
        <v>4</v>
      </c>
      <c r="N3178" s="80">
        <v>50</v>
      </c>
      <c r="O3178" s="11">
        <f t="shared" si="99"/>
        <v>74</v>
      </c>
    </row>
    <row r="3179" spans="1:15" x14ac:dyDescent="0.35">
      <c r="A3179" s="2" t="s">
        <v>390</v>
      </c>
      <c r="B3179" s="2" t="s">
        <v>2693</v>
      </c>
      <c r="C3179" s="1">
        <v>23574</v>
      </c>
      <c r="D3179" s="1" t="s">
        <v>3213</v>
      </c>
      <c r="E3179" s="4">
        <v>223574000253</v>
      </c>
      <c r="F3179" s="2" t="s">
        <v>3225</v>
      </c>
      <c r="G3179" s="4">
        <v>223574000971</v>
      </c>
      <c r="H3179" s="2" t="s">
        <v>955</v>
      </c>
      <c r="I3179" s="2" t="s">
        <v>955</v>
      </c>
      <c r="J3179" s="5" t="s">
        <v>535</v>
      </c>
      <c r="K3179" s="5">
        <v>1</v>
      </c>
      <c r="L3179" s="80">
        <v>20</v>
      </c>
      <c r="M3179" s="8">
        <f t="shared" si="98"/>
        <v>4</v>
      </c>
      <c r="N3179" s="80">
        <v>50</v>
      </c>
      <c r="O3179" s="11">
        <f t="shared" si="99"/>
        <v>74</v>
      </c>
    </row>
    <row r="3180" spans="1:15" x14ac:dyDescent="0.35">
      <c r="A3180" s="2" t="s">
        <v>390</v>
      </c>
      <c r="B3180" s="2" t="s">
        <v>2693</v>
      </c>
      <c r="C3180" s="1">
        <v>23574</v>
      </c>
      <c r="D3180" s="1" t="s">
        <v>3213</v>
      </c>
      <c r="E3180" s="4">
        <v>223574001063</v>
      </c>
      <c r="F3180" s="2" t="s">
        <v>3222</v>
      </c>
      <c r="G3180" s="4">
        <v>223574001063</v>
      </c>
      <c r="H3180" s="2" t="s">
        <v>3226</v>
      </c>
      <c r="I3180" s="2" t="s">
        <v>3227</v>
      </c>
      <c r="J3180" s="5" t="s">
        <v>535</v>
      </c>
      <c r="K3180" s="5">
        <v>1</v>
      </c>
      <c r="L3180" s="80">
        <v>20</v>
      </c>
      <c r="M3180" s="8">
        <f t="shared" si="98"/>
        <v>4</v>
      </c>
      <c r="N3180" s="80">
        <v>50</v>
      </c>
      <c r="O3180" s="11">
        <f t="shared" si="99"/>
        <v>74</v>
      </c>
    </row>
    <row r="3181" spans="1:15" x14ac:dyDescent="0.35">
      <c r="A3181" s="2" t="s">
        <v>390</v>
      </c>
      <c r="B3181" s="2" t="s">
        <v>2693</v>
      </c>
      <c r="C3181" s="1">
        <v>23574</v>
      </c>
      <c r="D3181" s="1" t="s">
        <v>3213</v>
      </c>
      <c r="E3181" s="4">
        <v>223574001225</v>
      </c>
      <c r="F3181" s="2" t="s">
        <v>3220</v>
      </c>
      <c r="G3181" s="4">
        <v>223574001187</v>
      </c>
      <c r="H3181" s="2" t="s">
        <v>3228</v>
      </c>
      <c r="I3181" s="2" t="s">
        <v>3228</v>
      </c>
      <c r="J3181" s="5" t="s">
        <v>535</v>
      </c>
      <c r="K3181" s="5">
        <v>1</v>
      </c>
      <c r="L3181" s="80">
        <v>20</v>
      </c>
      <c r="M3181" s="8">
        <f t="shared" si="98"/>
        <v>4</v>
      </c>
      <c r="N3181" s="80">
        <v>50</v>
      </c>
      <c r="O3181" s="11">
        <f t="shared" si="99"/>
        <v>74</v>
      </c>
    </row>
    <row r="3182" spans="1:15" x14ac:dyDescent="0.35">
      <c r="A3182" s="2" t="s">
        <v>390</v>
      </c>
      <c r="B3182" s="2" t="s">
        <v>2693</v>
      </c>
      <c r="C3182" s="1">
        <v>23574</v>
      </c>
      <c r="D3182" s="1" t="s">
        <v>3213</v>
      </c>
      <c r="E3182" s="4">
        <v>223574001225</v>
      </c>
      <c r="F3182" s="2" t="s">
        <v>3220</v>
      </c>
      <c r="G3182" s="4">
        <v>223574001225</v>
      </c>
      <c r="H3182" s="2" t="s">
        <v>3229</v>
      </c>
      <c r="I3182" s="2" t="s">
        <v>3230</v>
      </c>
      <c r="J3182" s="5" t="s">
        <v>535</v>
      </c>
      <c r="K3182" s="5">
        <v>1</v>
      </c>
      <c r="L3182" s="80">
        <v>20</v>
      </c>
      <c r="M3182" s="8">
        <f t="shared" si="98"/>
        <v>4</v>
      </c>
      <c r="N3182" s="80">
        <v>50</v>
      </c>
      <c r="O3182" s="11">
        <f t="shared" si="99"/>
        <v>74</v>
      </c>
    </row>
    <row r="3183" spans="1:15" x14ac:dyDescent="0.35">
      <c r="A3183" s="2" t="s">
        <v>390</v>
      </c>
      <c r="B3183" s="2" t="s">
        <v>2693</v>
      </c>
      <c r="C3183" s="1">
        <v>23574</v>
      </c>
      <c r="D3183" s="1" t="s">
        <v>3213</v>
      </c>
      <c r="E3183" s="4">
        <v>223574000016</v>
      </c>
      <c r="F3183" s="2" t="s">
        <v>3214</v>
      </c>
      <c r="G3183" s="4">
        <v>223574001241</v>
      </c>
      <c r="H3183" s="2" t="s">
        <v>3231</v>
      </c>
      <c r="I3183" s="2" t="s">
        <v>3231</v>
      </c>
      <c r="J3183" s="5" t="s">
        <v>535</v>
      </c>
      <c r="K3183" s="5">
        <v>1</v>
      </c>
      <c r="L3183" s="80">
        <v>20</v>
      </c>
      <c r="M3183" s="8">
        <f t="shared" si="98"/>
        <v>4</v>
      </c>
      <c r="N3183" s="80">
        <v>50</v>
      </c>
      <c r="O3183" s="11">
        <f t="shared" si="99"/>
        <v>74</v>
      </c>
    </row>
    <row r="3184" spans="1:15" x14ac:dyDescent="0.35">
      <c r="A3184" s="2" t="s">
        <v>390</v>
      </c>
      <c r="B3184" s="2" t="s">
        <v>2693</v>
      </c>
      <c r="C3184" s="1">
        <v>23580</v>
      </c>
      <c r="D3184" s="1" t="s">
        <v>3232</v>
      </c>
      <c r="E3184" s="4">
        <v>223580001121</v>
      </c>
      <c r="F3184" s="2" t="s">
        <v>3233</v>
      </c>
      <c r="G3184" s="4">
        <v>223580000010</v>
      </c>
      <c r="H3184" s="2" t="s">
        <v>3234</v>
      </c>
      <c r="I3184" s="2" t="s">
        <v>3235</v>
      </c>
      <c r="J3184" s="5" t="s">
        <v>535</v>
      </c>
      <c r="K3184" s="5">
        <v>1</v>
      </c>
      <c r="L3184" s="80">
        <v>20</v>
      </c>
      <c r="M3184" s="8">
        <f t="shared" si="98"/>
        <v>4</v>
      </c>
      <c r="N3184" s="80">
        <v>50</v>
      </c>
      <c r="O3184" s="11">
        <f t="shared" si="99"/>
        <v>74</v>
      </c>
    </row>
    <row r="3185" spans="1:15" x14ac:dyDescent="0.35">
      <c r="A3185" s="2" t="s">
        <v>390</v>
      </c>
      <c r="B3185" s="2" t="s">
        <v>2693</v>
      </c>
      <c r="C3185" s="1">
        <v>23580</v>
      </c>
      <c r="D3185" s="1" t="s">
        <v>3232</v>
      </c>
      <c r="E3185" s="4">
        <v>223580001121</v>
      </c>
      <c r="F3185" s="2" t="s">
        <v>3233</v>
      </c>
      <c r="G3185" s="4">
        <v>223580000044</v>
      </c>
      <c r="H3185" s="2" t="s">
        <v>3236</v>
      </c>
      <c r="I3185" s="2" t="s">
        <v>3237</v>
      </c>
      <c r="J3185" s="5" t="s">
        <v>535</v>
      </c>
      <c r="K3185" s="5">
        <v>1</v>
      </c>
      <c r="L3185" s="80">
        <v>20</v>
      </c>
      <c r="M3185" s="8">
        <f t="shared" si="98"/>
        <v>4</v>
      </c>
      <c r="N3185" s="80">
        <v>50</v>
      </c>
      <c r="O3185" s="11">
        <f t="shared" si="99"/>
        <v>74</v>
      </c>
    </row>
    <row r="3186" spans="1:15" x14ac:dyDescent="0.35">
      <c r="A3186" s="2" t="s">
        <v>390</v>
      </c>
      <c r="B3186" s="2" t="s">
        <v>2693</v>
      </c>
      <c r="C3186" s="1">
        <v>23580</v>
      </c>
      <c r="D3186" s="1" t="s">
        <v>3232</v>
      </c>
      <c r="E3186" s="4">
        <v>223580001121</v>
      </c>
      <c r="F3186" s="2" t="s">
        <v>3233</v>
      </c>
      <c r="G3186" s="4">
        <v>223580000907</v>
      </c>
      <c r="H3186" s="2" t="s">
        <v>3238</v>
      </c>
      <c r="I3186" s="2" t="s">
        <v>3239</v>
      </c>
      <c r="J3186" s="5" t="s">
        <v>535</v>
      </c>
      <c r="K3186" s="5">
        <v>1</v>
      </c>
      <c r="L3186" s="80">
        <v>20</v>
      </c>
      <c r="M3186" s="8">
        <f t="shared" si="98"/>
        <v>4</v>
      </c>
      <c r="N3186" s="80">
        <v>50</v>
      </c>
      <c r="O3186" s="11">
        <f t="shared" si="99"/>
        <v>74</v>
      </c>
    </row>
    <row r="3187" spans="1:15" x14ac:dyDescent="0.35">
      <c r="A3187" s="2" t="s">
        <v>390</v>
      </c>
      <c r="B3187" s="2" t="s">
        <v>2693</v>
      </c>
      <c r="C3187" s="1">
        <v>23855</v>
      </c>
      <c r="D3187" s="1" t="s">
        <v>3240</v>
      </c>
      <c r="E3187" s="4">
        <v>223855000163</v>
      </c>
      <c r="F3187" s="2" t="s">
        <v>3241</v>
      </c>
      <c r="G3187" s="4">
        <v>223855000147</v>
      </c>
      <c r="H3187" s="2" t="s">
        <v>3242</v>
      </c>
      <c r="I3187" s="2" t="s">
        <v>3243</v>
      </c>
      <c r="J3187" s="5" t="s">
        <v>535</v>
      </c>
      <c r="K3187" s="5">
        <v>1</v>
      </c>
      <c r="L3187" s="80">
        <v>20</v>
      </c>
      <c r="M3187" s="8">
        <f t="shared" si="98"/>
        <v>4</v>
      </c>
      <c r="N3187" s="80">
        <v>50</v>
      </c>
      <c r="O3187" s="11">
        <f t="shared" si="99"/>
        <v>74</v>
      </c>
    </row>
    <row r="3188" spans="1:15" x14ac:dyDescent="0.35">
      <c r="A3188" s="2" t="s">
        <v>390</v>
      </c>
      <c r="B3188" s="2" t="s">
        <v>2693</v>
      </c>
      <c r="C3188" s="1">
        <v>23855</v>
      </c>
      <c r="D3188" s="1" t="s">
        <v>3240</v>
      </c>
      <c r="E3188" s="4">
        <v>223855000023</v>
      </c>
      <c r="F3188" s="2" t="s">
        <v>3246</v>
      </c>
      <c r="G3188" s="4">
        <v>223855000228</v>
      </c>
      <c r="H3188" s="2" t="s">
        <v>3247</v>
      </c>
      <c r="I3188" s="2" t="s">
        <v>3248</v>
      </c>
      <c r="J3188" s="5" t="s">
        <v>535</v>
      </c>
      <c r="K3188" s="5">
        <v>1</v>
      </c>
      <c r="L3188" s="80">
        <v>20</v>
      </c>
      <c r="M3188" s="8">
        <f t="shared" si="98"/>
        <v>4</v>
      </c>
      <c r="N3188" s="80">
        <v>50</v>
      </c>
      <c r="O3188" s="11">
        <f t="shared" si="99"/>
        <v>74</v>
      </c>
    </row>
    <row r="3189" spans="1:15" x14ac:dyDescent="0.35">
      <c r="A3189" s="2" t="s">
        <v>390</v>
      </c>
      <c r="B3189" s="2" t="s">
        <v>2693</v>
      </c>
      <c r="C3189" s="1">
        <v>23855</v>
      </c>
      <c r="D3189" s="1" t="s">
        <v>3240</v>
      </c>
      <c r="E3189" s="4">
        <v>223855000163</v>
      </c>
      <c r="F3189" s="2" t="s">
        <v>3241</v>
      </c>
      <c r="G3189" s="4">
        <v>223855001038</v>
      </c>
      <c r="H3189" s="2" t="s">
        <v>3249</v>
      </c>
      <c r="I3189" s="2" t="s">
        <v>3245</v>
      </c>
      <c r="J3189" s="5" t="s">
        <v>535</v>
      </c>
      <c r="K3189" s="5">
        <v>1</v>
      </c>
      <c r="L3189" s="80">
        <v>20</v>
      </c>
      <c r="M3189" s="8">
        <f t="shared" si="98"/>
        <v>4</v>
      </c>
      <c r="N3189" s="80">
        <v>50</v>
      </c>
      <c r="O3189" s="11">
        <f t="shared" si="99"/>
        <v>74</v>
      </c>
    </row>
    <row r="3190" spans="1:15" x14ac:dyDescent="0.35">
      <c r="A3190" s="2" t="s">
        <v>390</v>
      </c>
      <c r="B3190" s="2" t="s">
        <v>2693</v>
      </c>
      <c r="C3190" s="1">
        <v>23855</v>
      </c>
      <c r="D3190" s="1" t="s">
        <v>3240</v>
      </c>
      <c r="E3190" s="4">
        <v>223855000201</v>
      </c>
      <c r="F3190" s="2" t="s">
        <v>3250</v>
      </c>
      <c r="G3190" s="4">
        <v>223855001321</v>
      </c>
      <c r="H3190" s="2" t="s">
        <v>3251</v>
      </c>
      <c r="I3190" s="2" t="s">
        <v>3252</v>
      </c>
      <c r="J3190" s="5" t="s">
        <v>535</v>
      </c>
      <c r="K3190" s="5">
        <v>1</v>
      </c>
      <c r="L3190" s="80">
        <v>20</v>
      </c>
      <c r="M3190" s="8">
        <f t="shared" si="98"/>
        <v>4</v>
      </c>
      <c r="N3190" s="80">
        <v>50</v>
      </c>
      <c r="O3190" s="11">
        <f t="shared" si="99"/>
        <v>74</v>
      </c>
    </row>
    <row r="3191" spans="1:15" x14ac:dyDescent="0.35">
      <c r="A3191" s="2" t="s">
        <v>390</v>
      </c>
      <c r="B3191" s="2" t="s">
        <v>2693</v>
      </c>
      <c r="C3191" s="1">
        <v>23855</v>
      </c>
      <c r="D3191" s="1" t="s">
        <v>3240</v>
      </c>
      <c r="E3191" s="4">
        <v>223855000881</v>
      </c>
      <c r="F3191" s="2" t="s">
        <v>3253</v>
      </c>
      <c r="G3191" s="4">
        <v>223855001470</v>
      </c>
      <c r="H3191" s="2" t="s">
        <v>3254</v>
      </c>
      <c r="I3191" s="2" t="s">
        <v>3255</v>
      </c>
      <c r="J3191" s="5" t="s">
        <v>535</v>
      </c>
      <c r="K3191" s="5">
        <v>1</v>
      </c>
      <c r="L3191" s="80">
        <v>20</v>
      </c>
      <c r="M3191" s="8">
        <f t="shared" si="98"/>
        <v>4</v>
      </c>
      <c r="N3191" s="80">
        <v>50</v>
      </c>
      <c r="O3191" s="11">
        <f t="shared" si="99"/>
        <v>74</v>
      </c>
    </row>
    <row r="3192" spans="1:15" x14ac:dyDescent="0.35">
      <c r="A3192" s="2" t="s">
        <v>390</v>
      </c>
      <c r="B3192" s="2" t="s">
        <v>2693</v>
      </c>
      <c r="C3192" s="1">
        <v>23855</v>
      </c>
      <c r="D3192" s="1" t="s">
        <v>3240</v>
      </c>
      <c r="E3192" s="4">
        <v>223855000881</v>
      </c>
      <c r="F3192" s="2" t="s">
        <v>3253</v>
      </c>
      <c r="G3192" s="4">
        <v>223855001496</v>
      </c>
      <c r="H3192" s="2" t="s">
        <v>3258</v>
      </c>
      <c r="I3192" s="2" t="s">
        <v>3257</v>
      </c>
      <c r="J3192" s="5" t="s">
        <v>535</v>
      </c>
      <c r="K3192" s="5">
        <v>1</v>
      </c>
      <c r="L3192" s="80">
        <v>20</v>
      </c>
      <c r="M3192" s="8">
        <f t="shared" si="98"/>
        <v>4</v>
      </c>
      <c r="N3192" s="80">
        <v>50</v>
      </c>
      <c r="O3192" s="11">
        <f t="shared" si="99"/>
        <v>74</v>
      </c>
    </row>
    <row r="3193" spans="1:15" x14ac:dyDescent="0.35">
      <c r="A3193" s="2" t="s">
        <v>390</v>
      </c>
      <c r="B3193" s="2" t="s">
        <v>2693</v>
      </c>
      <c r="C3193" s="1">
        <v>23855</v>
      </c>
      <c r="D3193" s="1" t="s">
        <v>3240</v>
      </c>
      <c r="E3193" s="4">
        <v>223855000163</v>
      </c>
      <c r="F3193" s="2" t="s">
        <v>3241</v>
      </c>
      <c r="G3193" s="4">
        <v>223855001500</v>
      </c>
      <c r="H3193" s="2" t="s">
        <v>3259</v>
      </c>
      <c r="I3193" s="2" t="s">
        <v>3243</v>
      </c>
      <c r="J3193" s="5" t="s">
        <v>535</v>
      </c>
      <c r="K3193" s="5">
        <v>1</v>
      </c>
      <c r="L3193" s="80">
        <v>20</v>
      </c>
      <c r="M3193" s="8">
        <f t="shared" si="98"/>
        <v>4</v>
      </c>
      <c r="N3193" s="80">
        <v>50</v>
      </c>
      <c r="O3193" s="11">
        <f t="shared" si="99"/>
        <v>74</v>
      </c>
    </row>
    <row r="3194" spans="1:15" x14ac:dyDescent="0.35">
      <c r="A3194" s="2" t="s">
        <v>390</v>
      </c>
      <c r="B3194" s="2" t="s">
        <v>2693</v>
      </c>
      <c r="C3194" s="1">
        <v>23855</v>
      </c>
      <c r="D3194" s="1" t="s">
        <v>3240</v>
      </c>
      <c r="E3194" s="4">
        <v>223855000201</v>
      </c>
      <c r="F3194" s="2" t="s">
        <v>3250</v>
      </c>
      <c r="G3194" s="4">
        <v>223855800003</v>
      </c>
      <c r="H3194" s="2" t="s">
        <v>3260</v>
      </c>
      <c r="I3194" s="2" t="s">
        <v>3261</v>
      </c>
      <c r="J3194" s="5" t="s">
        <v>535</v>
      </c>
      <c r="K3194" s="5">
        <v>1</v>
      </c>
      <c r="L3194" s="80">
        <v>20</v>
      </c>
      <c r="M3194" s="8">
        <f t="shared" si="98"/>
        <v>4</v>
      </c>
      <c r="N3194" s="80">
        <v>50</v>
      </c>
      <c r="O3194" s="11">
        <f t="shared" si="99"/>
        <v>74</v>
      </c>
    </row>
    <row r="3195" spans="1:15" x14ac:dyDescent="0.35">
      <c r="A3195" s="2" t="s">
        <v>390</v>
      </c>
      <c r="B3195" s="2" t="s">
        <v>778</v>
      </c>
      <c r="C3195" s="1">
        <v>27006</v>
      </c>
      <c r="D3195" s="1" t="s">
        <v>3262</v>
      </c>
      <c r="E3195" s="4">
        <v>227006000449</v>
      </c>
      <c r="F3195" s="2" t="s">
        <v>3263</v>
      </c>
      <c r="G3195" s="4">
        <v>227006000635</v>
      </c>
      <c r="H3195" s="2" t="s">
        <v>3264</v>
      </c>
      <c r="I3195" s="2" t="s">
        <v>3265</v>
      </c>
      <c r="J3195" s="5" t="s">
        <v>535</v>
      </c>
      <c r="K3195" s="5">
        <v>1</v>
      </c>
      <c r="L3195" s="80">
        <v>20</v>
      </c>
      <c r="M3195" s="8">
        <f t="shared" si="98"/>
        <v>4</v>
      </c>
      <c r="N3195" s="80">
        <v>50</v>
      </c>
      <c r="O3195" s="11">
        <f t="shared" si="99"/>
        <v>74</v>
      </c>
    </row>
    <row r="3196" spans="1:15" x14ac:dyDescent="0.35">
      <c r="A3196" s="2" t="s">
        <v>390</v>
      </c>
      <c r="B3196" s="2" t="s">
        <v>778</v>
      </c>
      <c r="C3196" s="1">
        <v>27073</v>
      </c>
      <c r="D3196" s="1" t="s">
        <v>3266</v>
      </c>
      <c r="E3196" s="4">
        <v>127073000017</v>
      </c>
      <c r="F3196" s="2" t="s">
        <v>3267</v>
      </c>
      <c r="G3196" s="4">
        <v>227073000054</v>
      </c>
      <c r="H3196" s="2" t="s">
        <v>3268</v>
      </c>
      <c r="I3196" s="2" t="s">
        <v>3269</v>
      </c>
      <c r="J3196" s="5" t="s">
        <v>535</v>
      </c>
      <c r="K3196" s="5">
        <v>1</v>
      </c>
      <c r="L3196" s="80">
        <v>20</v>
      </c>
      <c r="M3196" s="8">
        <f t="shared" si="98"/>
        <v>4</v>
      </c>
      <c r="N3196" s="80">
        <v>50</v>
      </c>
      <c r="O3196" s="11">
        <f t="shared" si="99"/>
        <v>74</v>
      </c>
    </row>
    <row r="3197" spans="1:15" x14ac:dyDescent="0.35">
      <c r="A3197" s="2" t="s">
        <v>390</v>
      </c>
      <c r="B3197" s="2" t="s">
        <v>778</v>
      </c>
      <c r="C3197" s="1">
        <v>27075</v>
      </c>
      <c r="D3197" s="1" t="s">
        <v>3270</v>
      </c>
      <c r="E3197" s="4">
        <v>227075000213</v>
      </c>
      <c r="F3197" s="2" t="s">
        <v>3271</v>
      </c>
      <c r="G3197" s="4">
        <v>227075000213</v>
      </c>
      <c r="H3197" s="2" t="s">
        <v>3272</v>
      </c>
      <c r="I3197" s="2" t="s">
        <v>3273</v>
      </c>
      <c r="J3197" s="5" t="s">
        <v>535</v>
      </c>
      <c r="K3197" s="5">
        <v>1</v>
      </c>
      <c r="L3197" s="80">
        <v>20</v>
      </c>
      <c r="M3197" s="8">
        <f t="shared" si="98"/>
        <v>4</v>
      </c>
      <c r="N3197" s="80">
        <v>50</v>
      </c>
      <c r="O3197" s="11">
        <f t="shared" si="99"/>
        <v>74</v>
      </c>
    </row>
    <row r="3198" spans="1:15" x14ac:dyDescent="0.35">
      <c r="A3198" s="2" t="s">
        <v>390</v>
      </c>
      <c r="B3198" s="2" t="s">
        <v>778</v>
      </c>
      <c r="C3198" s="1">
        <v>27205</v>
      </c>
      <c r="D3198" s="1" t="s">
        <v>3274</v>
      </c>
      <c r="E3198" s="4">
        <v>227205000199</v>
      </c>
      <c r="F3198" s="2" t="s">
        <v>3275</v>
      </c>
      <c r="G3198" s="4">
        <v>227205000407</v>
      </c>
      <c r="H3198" s="2" t="s">
        <v>3276</v>
      </c>
      <c r="I3198" s="2" t="s">
        <v>3277</v>
      </c>
      <c r="J3198" s="5" t="s">
        <v>535</v>
      </c>
      <c r="K3198" s="5">
        <v>1</v>
      </c>
      <c r="L3198" s="80">
        <v>20</v>
      </c>
      <c r="M3198" s="8">
        <f t="shared" si="98"/>
        <v>4</v>
      </c>
      <c r="N3198" s="80">
        <v>50</v>
      </c>
      <c r="O3198" s="11">
        <f t="shared" si="99"/>
        <v>74</v>
      </c>
    </row>
    <row r="3199" spans="1:15" x14ac:dyDescent="0.35">
      <c r="A3199" s="2" t="s">
        <v>390</v>
      </c>
      <c r="B3199" s="2" t="s">
        <v>778</v>
      </c>
      <c r="C3199" s="1">
        <v>27660</v>
      </c>
      <c r="D3199" s="1" t="s">
        <v>3278</v>
      </c>
      <c r="E3199" s="4">
        <v>227660000628</v>
      </c>
      <c r="F3199" s="2" t="s">
        <v>3279</v>
      </c>
      <c r="G3199" s="4">
        <v>227660000113</v>
      </c>
      <c r="H3199" s="2" t="s">
        <v>3280</v>
      </c>
      <c r="I3199" s="2" t="s">
        <v>3281</v>
      </c>
      <c r="J3199" s="5" t="s">
        <v>535</v>
      </c>
      <c r="K3199" s="5">
        <v>1</v>
      </c>
      <c r="L3199" s="80">
        <v>20</v>
      </c>
      <c r="M3199" s="8">
        <f t="shared" si="98"/>
        <v>4</v>
      </c>
      <c r="N3199" s="80">
        <v>50</v>
      </c>
      <c r="O3199" s="11">
        <f t="shared" si="99"/>
        <v>74</v>
      </c>
    </row>
    <row r="3200" spans="1:15" x14ac:dyDescent="0.35">
      <c r="A3200" s="2" t="s">
        <v>390</v>
      </c>
      <c r="B3200" s="2" t="s">
        <v>778</v>
      </c>
      <c r="C3200" s="1">
        <v>27660</v>
      </c>
      <c r="D3200" s="1" t="s">
        <v>3278</v>
      </c>
      <c r="E3200" s="4">
        <v>227660000628</v>
      </c>
      <c r="F3200" s="2" t="s">
        <v>3279</v>
      </c>
      <c r="G3200" s="4">
        <v>227660000628</v>
      </c>
      <c r="H3200" s="2" t="s">
        <v>3282</v>
      </c>
      <c r="I3200" s="2" t="s">
        <v>3283</v>
      </c>
      <c r="J3200" s="5" t="s">
        <v>535</v>
      </c>
      <c r="K3200" s="5">
        <v>1</v>
      </c>
      <c r="L3200" s="80">
        <v>20</v>
      </c>
      <c r="M3200" s="8">
        <f t="shared" si="98"/>
        <v>4</v>
      </c>
      <c r="N3200" s="80">
        <v>50</v>
      </c>
      <c r="O3200" s="11">
        <f t="shared" si="99"/>
        <v>74</v>
      </c>
    </row>
    <row r="3201" spans="1:15" x14ac:dyDescent="0.35">
      <c r="A3201" s="2" t="s">
        <v>390</v>
      </c>
      <c r="B3201" s="2" t="s">
        <v>791</v>
      </c>
      <c r="C3201" s="1">
        <v>41020</v>
      </c>
      <c r="D3201" s="1" t="s">
        <v>3284</v>
      </c>
      <c r="E3201" s="4">
        <v>141020000018</v>
      </c>
      <c r="F3201" s="2" t="s">
        <v>3285</v>
      </c>
      <c r="G3201" s="4">
        <v>241020000039</v>
      </c>
      <c r="H3201" s="2" t="s">
        <v>3286</v>
      </c>
      <c r="I3201" s="2" t="s">
        <v>3287</v>
      </c>
      <c r="J3201" s="5" t="s">
        <v>535</v>
      </c>
      <c r="K3201" s="5">
        <v>1</v>
      </c>
      <c r="L3201" s="80">
        <v>20</v>
      </c>
      <c r="M3201" s="8">
        <f t="shared" si="98"/>
        <v>4</v>
      </c>
      <c r="N3201" s="80">
        <v>50</v>
      </c>
      <c r="O3201" s="11">
        <f t="shared" si="99"/>
        <v>74</v>
      </c>
    </row>
    <row r="3202" spans="1:15" x14ac:dyDescent="0.35">
      <c r="A3202" s="2" t="s">
        <v>390</v>
      </c>
      <c r="B3202" s="2" t="s">
        <v>791</v>
      </c>
      <c r="C3202" s="1">
        <v>41020</v>
      </c>
      <c r="D3202" s="1" t="s">
        <v>3284</v>
      </c>
      <c r="E3202" s="4">
        <v>241020000047</v>
      </c>
      <c r="F3202" s="2" t="s">
        <v>3288</v>
      </c>
      <c r="G3202" s="4">
        <v>241020000080</v>
      </c>
      <c r="H3202" s="2" t="s">
        <v>3289</v>
      </c>
      <c r="I3202" s="2" t="s">
        <v>3290</v>
      </c>
      <c r="J3202" s="5" t="s">
        <v>535</v>
      </c>
      <c r="K3202" s="5">
        <v>1</v>
      </c>
      <c r="L3202" s="80">
        <v>20</v>
      </c>
      <c r="M3202" s="8">
        <f t="shared" si="98"/>
        <v>4</v>
      </c>
      <c r="N3202" s="80">
        <v>50</v>
      </c>
      <c r="O3202" s="11">
        <f t="shared" si="99"/>
        <v>74</v>
      </c>
    </row>
    <row r="3203" spans="1:15" x14ac:dyDescent="0.35">
      <c r="A3203" s="2" t="s">
        <v>390</v>
      </c>
      <c r="B3203" s="2" t="s">
        <v>791</v>
      </c>
      <c r="C3203" s="1">
        <v>41020</v>
      </c>
      <c r="D3203" s="1" t="s">
        <v>3284</v>
      </c>
      <c r="E3203" s="4">
        <v>241020000047</v>
      </c>
      <c r="F3203" s="2" t="s">
        <v>3288</v>
      </c>
      <c r="G3203" s="4">
        <v>241020000110</v>
      </c>
      <c r="H3203" s="2" t="s">
        <v>3291</v>
      </c>
      <c r="I3203" s="2" t="s">
        <v>3292</v>
      </c>
      <c r="J3203" s="5" t="s">
        <v>535</v>
      </c>
      <c r="K3203" s="5">
        <v>1</v>
      </c>
      <c r="L3203" s="80">
        <v>20</v>
      </c>
      <c r="M3203" s="8">
        <f t="shared" si="98"/>
        <v>4</v>
      </c>
      <c r="N3203" s="80">
        <v>50</v>
      </c>
      <c r="O3203" s="11">
        <f t="shared" si="99"/>
        <v>74</v>
      </c>
    </row>
    <row r="3204" spans="1:15" x14ac:dyDescent="0.35">
      <c r="A3204" s="2" t="s">
        <v>390</v>
      </c>
      <c r="B3204" s="2" t="s">
        <v>791</v>
      </c>
      <c r="C3204" s="1">
        <v>41020</v>
      </c>
      <c r="D3204" s="1" t="s">
        <v>3284</v>
      </c>
      <c r="E3204" s="4">
        <v>141020000018</v>
      </c>
      <c r="F3204" s="2" t="s">
        <v>3285</v>
      </c>
      <c r="G3204" s="4">
        <v>241020000161</v>
      </c>
      <c r="H3204" s="2" t="s">
        <v>3293</v>
      </c>
      <c r="I3204" s="2" t="s">
        <v>2000</v>
      </c>
      <c r="J3204" s="5" t="s">
        <v>535</v>
      </c>
      <c r="K3204" s="5">
        <v>1</v>
      </c>
      <c r="L3204" s="80">
        <v>20</v>
      </c>
      <c r="M3204" s="8">
        <f t="shared" si="98"/>
        <v>4</v>
      </c>
      <c r="N3204" s="80">
        <v>50</v>
      </c>
      <c r="O3204" s="11">
        <f t="shared" si="99"/>
        <v>74</v>
      </c>
    </row>
    <row r="3205" spans="1:15" x14ac:dyDescent="0.35">
      <c r="A3205" s="2" t="s">
        <v>390</v>
      </c>
      <c r="B3205" s="2" t="s">
        <v>791</v>
      </c>
      <c r="C3205" s="1">
        <v>41020</v>
      </c>
      <c r="D3205" s="1" t="s">
        <v>3284</v>
      </c>
      <c r="E3205" s="4">
        <v>241020000047</v>
      </c>
      <c r="F3205" s="2" t="s">
        <v>3288</v>
      </c>
      <c r="G3205" s="4">
        <v>241020000217</v>
      </c>
      <c r="H3205" s="2" t="s">
        <v>3294</v>
      </c>
      <c r="I3205" s="2" t="s">
        <v>3292</v>
      </c>
      <c r="J3205" s="5" t="s">
        <v>535</v>
      </c>
      <c r="K3205" s="5">
        <v>1</v>
      </c>
      <c r="L3205" s="80">
        <v>20</v>
      </c>
      <c r="M3205" s="8">
        <f t="shared" si="98"/>
        <v>4</v>
      </c>
      <c r="N3205" s="80">
        <v>50</v>
      </c>
      <c r="O3205" s="11">
        <f t="shared" si="99"/>
        <v>74</v>
      </c>
    </row>
    <row r="3206" spans="1:15" x14ac:dyDescent="0.35">
      <c r="A3206" s="2" t="s">
        <v>390</v>
      </c>
      <c r="B3206" s="2" t="s">
        <v>791</v>
      </c>
      <c r="C3206" s="1">
        <v>41020</v>
      </c>
      <c r="D3206" s="1" t="s">
        <v>3284</v>
      </c>
      <c r="E3206" s="4">
        <v>141020000018</v>
      </c>
      <c r="F3206" s="2" t="s">
        <v>3285</v>
      </c>
      <c r="G3206" s="4">
        <v>241020000225</v>
      </c>
      <c r="H3206" s="2" t="s">
        <v>2784</v>
      </c>
      <c r="I3206" s="2" t="s">
        <v>1185</v>
      </c>
      <c r="J3206" s="5" t="s">
        <v>535</v>
      </c>
      <c r="K3206" s="5">
        <v>1</v>
      </c>
      <c r="L3206" s="80">
        <v>20</v>
      </c>
      <c r="M3206" s="8">
        <f t="shared" si="98"/>
        <v>4</v>
      </c>
      <c r="N3206" s="80">
        <v>50</v>
      </c>
      <c r="O3206" s="11">
        <f t="shared" si="99"/>
        <v>74</v>
      </c>
    </row>
    <row r="3207" spans="1:15" x14ac:dyDescent="0.35">
      <c r="A3207" s="2" t="s">
        <v>390</v>
      </c>
      <c r="B3207" s="2" t="s">
        <v>791</v>
      </c>
      <c r="C3207" s="1">
        <v>41020</v>
      </c>
      <c r="D3207" s="1" t="s">
        <v>3284</v>
      </c>
      <c r="E3207" s="4">
        <v>141020000018</v>
      </c>
      <c r="F3207" s="2" t="s">
        <v>3285</v>
      </c>
      <c r="G3207" s="4">
        <v>241020000322</v>
      </c>
      <c r="H3207" s="2" t="s">
        <v>3295</v>
      </c>
      <c r="I3207" s="2" t="s">
        <v>3296</v>
      </c>
      <c r="J3207" s="5" t="s">
        <v>535</v>
      </c>
      <c r="K3207" s="5">
        <v>1</v>
      </c>
      <c r="L3207" s="80">
        <v>20</v>
      </c>
      <c r="M3207" s="8">
        <f t="shared" si="98"/>
        <v>4</v>
      </c>
      <c r="N3207" s="80">
        <v>50</v>
      </c>
      <c r="O3207" s="11">
        <f t="shared" si="99"/>
        <v>74</v>
      </c>
    </row>
    <row r="3208" spans="1:15" x14ac:dyDescent="0.35">
      <c r="A3208" s="2" t="s">
        <v>390</v>
      </c>
      <c r="B3208" s="2" t="s">
        <v>791</v>
      </c>
      <c r="C3208" s="1">
        <v>41020</v>
      </c>
      <c r="D3208" s="1" t="s">
        <v>3284</v>
      </c>
      <c r="E3208" s="4">
        <v>141020000018</v>
      </c>
      <c r="F3208" s="2" t="s">
        <v>3285</v>
      </c>
      <c r="G3208" s="4">
        <v>241020000349</v>
      </c>
      <c r="H3208" s="2" t="s">
        <v>3297</v>
      </c>
      <c r="I3208" s="2" t="s">
        <v>3298</v>
      </c>
      <c r="J3208" s="5" t="s">
        <v>535</v>
      </c>
      <c r="K3208" s="5">
        <v>1</v>
      </c>
      <c r="L3208" s="80">
        <v>20</v>
      </c>
      <c r="M3208" s="8">
        <f t="shared" ref="M3208:M3271" si="100">ROUND(L3208*0.19,0)</f>
        <v>4</v>
      </c>
      <c r="N3208" s="80">
        <v>50</v>
      </c>
      <c r="O3208" s="11">
        <f t="shared" ref="O3208:O3271" si="101">L3208+M3208+N3208</f>
        <v>74</v>
      </c>
    </row>
    <row r="3209" spans="1:15" x14ac:dyDescent="0.35">
      <c r="A3209" s="2" t="s">
        <v>390</v>
      </c>
      <c r="B3209" s="2" t="s">
        <v>791</v>
      </c>
      <c r="C3209" s="1">
        <v>41020</v>
      </c>
      <c r="D3209" s="1" t="s">
        <v>3284</v>
      </c>
      <c r="E3209" s="4">
        <v>141020000018</v>
      </c>
      <c r="F3209" s="2" t="s">
        <v>3285</v>
      </c>
      <c r="G3209" s="4">
        <v>241020000357</v>
      </c>
      <c r="H3209" s="2" t="s">
        <v>3299</v>
      </c>
      <c r="I3209" s="2" t="s">
        <v>3300</v>
      </c>
      <c r="J3209" s="5" t="s">
        <v>535</v>
      </c>
      <c r="K3209" s="5">
        <v>1</v>
      </c>
      <c r="L3209" s="80">
        <v>20</v>
      </c>
      <c r="M3209" s="8">
        <f t="shared" si="100"/>
        <v>4</v>
      </c>
      <c r="N3209" s="80">
        <v>50</v>
      </c>
      <c r="O3209" s="11">
        <f t="shared" si="101"/>
        <v>74</v>
      </c>
    </row>
    <row r="3210" spans="1:15" x14ac:dyDescent="0.35">
      <c r="A3210" s="2" t="s">
        <v>390</v>
      </c>
      <c r="B3210" s="2" t="s">
        <v>791</v>
      </c>
      <c r="C3210" s="1">
        <v>41020</v>
      </c>
      <c r="D3210" s="1" t="s">
        <v>3284</v>
      </c>
      <c r="E3210" s="4">
        <v>241020000047</v>
      </c>
      <c r="F3210" s="2" t="s">
        <v>3288</v>
      </c>
      <c r="G3210" s="4">
        <v>241020000365</v>
      </c>
      <c r="H3210" s="2" t="s">
        <v>3301</v>
      </c>
      <c r="I3210" s="2" t="s">
        <v>3302</v>
      </c>
      <c r="J3210" s="5" t="s">
        <v>535</v>
      </c>
      <c r="K3210" s="5">
        <v>1</v>
      </c>
      <c r="L3210" s="80">
        <v>20</v>
      </c>
      <c r="M3210" s="8">
        <f t="shared" si="100"/>
        <v>4</v>
      </c>
      <c r="N3210" s="80">
        <v>50</v>
      </c>
      <c r="O3210" s="11">
        <f t="shared" si="101"/>
        <v>74</v>
      </c>
    </row>
    <row r="3211" spans="1:15" x14ac:dyDescent="0.35">
      <c r="A3211" s="2" t="s">
        <v>390</v>
      </c>
      <c r="B3211" s="2" t="s">
        <v>791</v>
      </c>
      <c r="C3211" s="1">
        <v>41020</v>
      </c>
      <c r="D3211" s="1" t="s">
        <v>3284</v>
      </c>
      <c r="E3211" s="4">
        <v>141020000018</v>
      </c>
      <c r="F3211" s="2" t="s">
        <v>3285</v>
      </c>
      <c r="G3211" s="4">
        <v>241020000381</v>
      </c>
      <c r="H3211" s="2" t="s">
        <v>3303</v>
      </c>
      <c r="I3211" s="2" t="s">
        <v>3304</v>
      </c>
      <c r="J3211" s="5" t="s">
        <v>535</v>
      </c>
      <c r="K3211" s="5">
        <v>1</v>
      </c>
      <c r="L3211" s="80">
        <v>20</v>
      </c>
      <c r="M3211" s="8">
        <f t="shared" si="100"/>
        <v>4</v>
      </c>
      <c r="N3211" s="80">
        <v>50</v>
      </c>
      <c r="O3211" s="11">
        <f t="shared" si="101"/>
        <v>74</v>
      </c>
    </row>
    <row r="3212" spans="1:15" x14ac:dyDescent="0.35">
      <c r="A3212" s="2" t="s">
        <v>390</v>
      </c>
      <c r="B3212" s="2" t="s">
        <v>791</v>
      </c>
      <c r="C3212" s="1">
        <v>41020</v>
      </c>
      <c r="D3212" s="1" t="s">
        <v>3284</v>
      </c>
      <c r="E3212" s="4">
        <v>141020000018</v>
      </c>
      <c r="F3212" s="2" t="s">
        <v>3285</v>
      </c>
      <c r="G3212" s="4">
        <v>241020000390</v>
      </c>
      <c r="H3212" s="2" t="s">
        <v>3305</v>
      </c>
      <c r="I3212" s="2" t="s">
        <v>3306</v>
      </c>
      <c r="J3212" s="5" t="s">
        <v>535</v>
      </c>
      <c r="K3212" s="5">
        <v>1</v>
      </c>
      <c r="L3212" s="80">
        <v>20</v>
      </c>
      <c r="M3212" s="8">
        <f t="shared" si="100"/>
        <v>4</v>
      </c>
      <c r="N3212" s="80">
        <v>50</v>
      </c>
      <c r="O3212" s="11">
        <f t="shared" si="101"/>
        <v>74</v>
      </c>
    </row>
    <row r="3213" spans="1:15" x14ac:dyDescent="0.35">
      <c r="A3213" s="2" t="s">
        <v>390</v>
      </c>
      <c r="B3213" s="2" t="s">
        <v>791</v>
      </c>
      <c r="C3213" s="1">
        <v>41020</v>
      </c>
      <c r="D3213" s="1" t="s">
        <v>3284</v>
      </c>
      <c r="E3213" s="4">
        <v>241020000047</v>
      </c>
      <c r="F3213" s="2" t="s">
        <v>3288</v>
      </c>
      <c r="G3213" s="4">
        <v>241020000497</v>
      </c>
      <c r="H3213" s="2" t="s">
        <v>3307</v>
      </c>
      <c r="I3213" s="2" t="s">
        <v>3308</v>
      </c>
      <c r="J3213" s="5" t="s">
        <v>535</v>
      </c>
      <c r="K3213" s="5">
        <v>1</v>
      </c>
      <c r="L3213" s="80">
        <v>20</v>
      </c>
      <c r="M3213" s="8">
        <f t="shared" si="100"/>
        <v>4</v>
      </c>
      <c r="N3213" s="80">
        <v>50</v>
      </c>
      <c r="O3213" s="11">
        <f t="shared" si="101"/>
        <v>74</v>
      </c>
    </row>
    <row r="3214" spans="1:15" x14ac:dyDescent="0.35">
      <c r="A3214" s="2" t="s">
        <v>390</v>
      </c>
      <c r="B3214" s="2" t="s">
        <v>791</v>
      </c>
      <c r="C3214" s="1">
        <v>41020</v>
      </c>
      <c r="D3214" s="1" t="s">
        <v>3284</v>
      </c>
      <c r="E3214" s="4">
        <v>241020000047</v>
      </c>
      <c r="F3214" s="2" t="s">
        <v>3288</v>
      </c>
      <c r="G3214" s="4">
        <v>241020000578</v>
      </c>
      <c r="H3214" s="2" t="s">
        <v>3309</v>
      </c>
      <c r="I3214" s="2" t="s">
        <v>3310</v>
      </c>
      <c r="J3214" s="5" t="s">
        <v>535</v>
      </c>
      <c r="K3214" s="5">
        <v>1</v>
      </c>
      <c r="L3214" s="80">
        <v>20</v>
      </c>
      <c r="M3214" s="8">
        <f t="shared" si="100"/>
        <v>4</v>
      </c>
      <c r="N3214" s="80">
        <v>50</v>
      </c>
      <c r="O3214" s="11">
        <f t="shared" si="101"/>
        <v>74</v>
      </c>
    </row>
    <row r="3215" spans="1:15" x14ac:dyDescent="0.35">
      <c r="A3215" s="2" t="s">
        <v>390</v>
      </c>
      <c r="B3215" s="2" t="s">
        <v>791</v>
      </c>
      <c r="C3215" s="1">
        <v>41020</v>
      </c>
      <c r="D3215" s="1" t="s">
        <v>3284</v>
      </c>
      <c r="E3215" s="4">
        <v>141020000018</v>
      </c>
      <c r="F3215" s="2" t="s">
        <v>3285</v>
      </c>
      <c r="G3215" s="4">
        <v>241020000586</v>
      </c>
      <c r="H3215" s="2" t="s">
        <v>3311</v>
      </c>
      <c r="I3215" s="2" t="s">
        <v>3312</v>
      </c>
      <c r="J3215" s="5" t="s">
        <v>535</v>
      </c>
      <c r="K3215" s="5">
        <v>1</v>
      </c>
      <c r="L3215" s="80">
        <v>20</v>
      </c>
      <c r="M3215" s="8">
        <f t="shared" si="100"/>
        <v>4</v>
      </c>
      <c r="N3215" s="80">
        <v>50</v>
      </c>
      <c r="O3215" s="11">
        <f t="shared" si="101"/>
        <v>74</v>
      </c>
    </row>
    <row r="3216" spans="1:15" x14ac:dyDescent="0.35">
      <c r="A3216" s="2" t="s">
        <v>390</v>
      </c>
      <c r="B3216" s="2" t="s">
        <v>791</v>
      </c>
      <c r="C3216" s="1">
        <v>41020</v>
      </c>
      <c r="D3216" s="1" t="s">
        <v>3284</v>
      </c>
      <c r="E3216" s="4">
        <v>241020000047</v>
      </c>
      <c r="F3216" s="2" t="s">
        <v>3288</v>
      </c>
      <c r="G3216" s="4">
        <v>241020000594</v>
      </c>
      <c r="H3216" s="2" t="s">
        <v>3313</v>
      </c>
      <c r="I3216" s="2" t="s">
        <v>3314</v>
      </c>
      <c r="J3216" s="5" t="s">
        <v>535</v>
      </c>
      <c r="K3216" s="5">
        <v>1</v>
      </c>
      <c r="L3216" s="80">
        <v>20</v>
      </c>
      <c r="M3216" s="8">
        <f t="shared" si="100"/>
        <v>4</v>
      </c>
      <c r="N3216" s="80">
        <v>50</v>
      </c>
      <c r="O3216" s="11">
        <f t="shared" si="101"/>
        <v>74</v>
      </c>
    </row>
    <row r="3217" spans="1:15" x14ac:dyDescent="0.35">
      <c r="A3217" s="2" t="s">
        <v>390</v>
      </c>
      <c r="B3217" s="2" t="s">
        <v>791</v>
      </c>
      <c r="C3217" s="1">
        <v>41020</v>
      </c>
      <c r="D3217" s="1" t="s">
        <v>3284</v>
      </c>
      <c r="E3217" s="4">
        <v>241020000047</v>
      </c>
      <c r="F3217" s="2" t="s">
        <v>3288</v>
      </c>
      <c r="G3217" s="4">
        <v>241020000624</v>
      </c>
      <c r="H3217" s="2" t="s">
        <v>2863</v>
      </c>
      <c r="I3217" s="2" t="s">
        <v>2864</v>
      </c>
      <c r="J3217" s="5" t="s">
        <v>535</v>
      </c>
      <c r="K3217" s="5">
        <v>1</v>
      </c>
      <c r="L3217" s="80">
        <v>20</v>
      </c>
      <c r="M3217" s="8">
        <f t="shared" si="100"/>
        <v>4</v>
      </c>
      <c r="N3217" s="80">
        <v>50</v>
      </c>
      <c r="O3217" s="11">
        <f t="shared" si="101"/>
        <v>74</v>
      </c>
    </row>
    <row r="3218" spans="1:15" x14ac:dyDescent="0.35">
      <c r="A3218" s="2" t="s">
        <v>390</v>
      </c>
      <c r="B3218" s="2" t="s">
        <v>791</v>
      </c>
      <c r="C3218" s="1">
        <v>41020</v>
      </c>
      <c r="D3218" s="1" t="s">
        <v>3284</v>
      </c>
      <c r="E3218" s="4">
        <v>241020000047</v>
      </c>
      <c r="F3218" s="2" t="s">
        <v>3288</v>
      </c>
      <c r="G3218" s="4">
        <v>241020000713</v>
      </c>
      <c r="H3218" s="2" t="s">
        <v>3315</v>
      </c>
      <c r="I3218" s="2" t="s">
        <v>3316</v>
      </c>
      <c r="J3218" s="5" t="s">
        <v>535</v>
      </c>
      <c r="K3218" s="5">
        <v>1</v>
      </c>
      <c r="L3218" s="80">
        <v>20</v>
      </c>
      <c r="M3218" s="8">
        <f t="shared" si="100"/>
        <v>4</v>
      </c>
      <c r="N3218" s="80">
        <v>50</v>
      </c>
      <c r="O3218" s="11">
        <f t="shared" si="101"/>
        <v>74</v>
      </c>
    </row>
    <row r="3219" spans="1:15" x14ac:dyDescent="0.35">
      <c r="A3219" s="2" t="s">
        <v>390</v>
      </c>
      <c r="B3219" s="2" t="s">
        <v>791</v>
      </c>
      <c r="C3219" s="1">
        <v>41020</v>
      </c>
      <c r="D3219" s="1" t="s">
        <v>3284</v>
      </c>
      <c r="E3219" s="4">
        <v>141020000018</v>
      </c>
      <c r="F3219" s="2" t="s">
        <v>3285</v>
      </c>
      <c r="G3219" s="4">
        <v>241020000764</v>
      </c>
      <c r="H3219" s="2" t="s">
        <v>3317</v>
      </c>
      <c r="I3219" s="2" t="s">
        <v>3318</v>
      </c>
      <c r="J3219" s="5" t="s">
        <v>535</v>
      </c>
      <c r="K3219" s="5">
        <v>1</v>
      </c>
      <c r="L3219" s="80">
        <v>20</v>
      </c>
      <c r="M3219" s="8">
        <f t="shared" si="100"/>
        <v>4</v>
      </c>
      <c r="N3219" s="80">
        <v>50</v>
      </c>
      <c r="O3219" s="11">
        <f t="shared" si="101"/>
        <v>74</v>
      </c>
    </row>
    <row r="3220" spans="1:15" x14ac:dyDescent="0.35">
      <c r="A3220" s="2" t="s">
        <v>390</v>
      </c>
      <c r="B3220" s="2" t="s">
        <v>791</v>
      </c>
      <c r="C3220" s="1">
        <v>41020</v>
      </c>
      <c r="D3220" s="1" t="s">
        <v>3284</v>
      </c>
      <c r="E3220" s="4">
        <v>241020000047</v>
      </c>
      <c r="F3220" s="2" t="s">
        <v>3288</v>
      </c>
      <c r="G3220" s="4">
        <v>241020000799</v>
      </c>
      <c r="H3220" s="2" t="s">
        <v>3319</v>
      </c>
      <c r="I3220" s="2" t="s">
        <v>2950</v>
      </c>
      <c r="J3220" s="5" t="s">
        <v>535</v>
      </c>
      <c r="K3220" s="5">
        <v>1</v>
      </c>
      <c r="L3220" s="80">
        <v>20</v>
      </c>
      <c r="M3220" s="8">
        <f t="shared" si="100"/>
        <v>4</v>
      </c>
      <c r="N3220" s="80">
        <v>50</v>
      </c>
      <c r="O3220" s="11">
        <f t="shared" si="101"/>
        <v>74</v>
      </c>
    </row>
    <row r="3221" spans="1:15" x14ac:dyDescent="0.35">
      <c r="A3221" s="2" t="s">
        <v>390</v>
      </c>
      <c r="B3221" s="2" t="s">
        <v>791</v>
      </c>
      <c r="C3221" s="1">
        <v>41020</v>
      </c>
      <c r="D3221" s="1" t="s">
        <v>3284</v>
      </c>
      <c r="E3221" s="4">
        <v>241020000047</v>
      </c>
      <c r="F3221" s="2" t="s">
        <v>3288</v>
      </c>
      <c r="G3221" s="4">
        <v>241020000802</v>
      </c>
      <c r="H3221" s="2" t="s">
        <v>3320</v>
      </c>
      <c r="I3221" s="2" t="s">
        <v>3321</v>
      </c>
      <c r="J3221" s="5" t="s">
        <v>535</v>
      </c>
      <c r="K3221" s="5">
        <v>1</v>
      </c>
      <c r="L3221" s="80">
        <v>20</v>
      </c>
      <c r="M3221" s="8">
        <f t="shared" si="100"/>
        <v>4</v>
      </c>
      <c r="N3221" s="80">
        <v>50</v>
      </c>
      <c r="O3221" s="11">
        <f t="shared" si="101"/>
        <v>74</v>
      </c>
    </row>
    <row r="3222" spans="1:15" x14ac:dyDescent="0.35">
      <c r="A3222" s="2" t="s">
        <v>390</v>
      </c>
      <c r="B3222" s="2" t="s">
        <v>791</v>
      </c>
      <c r="C3222" s="1">
        <v>41078</v>
      </c>
      <c r="D3222" s="1" t="s">
        <v>3322</v>
      </c>
      <c r="E3222" s="4">
        <v>241078000195</v>
      </c>
      <c r="F3222" s="2" t="s">
        <v>3323</v>
      </c>
      <c r="G3222" s="4">
        <v>241078000195</v>
      </c>
      <c r="H3222" s="2" t="s">
        <v>3324</v>
      </c>
      <c r="I3222" s="2" t="s">
        <v>3325</v>
      </c>
      <c r="J3222" s="5" t="s">
        <v>535</v>
      </c>
      <c r="K3222" s="5">
        <v>1</v>
      </c>
      <c r="L3222" s="80">
        <v>20</v>
      </c>
      <c r="M3222" s="8">
        <f t="shared" si="100"/>
        <v>4</v>
      </c>
      <c r="N3222" s="80">
        <v>50</v>
      </c>
      <c r="O3222" s="11">
        <f t="shared" si="101"/>
        <v>74</v>
      </c>
    </row>
    <row r="3223" spans="1:15" x14ac:dyDescent="0.35">
      <c r="A3223" s="2" t="s">
        <v>390</v>
      </c>
      <c r="B3223" s="2" t="s">
        <v>791</v>
      </c>
      <c r="C3223" s="1">
        <v>41078</v>
      </c>
      <c r="D3223" s="1" t="s">
        <v>3322</v>
      </c>
      <c r="E3223" s="4">
        <v>241078000195</v>
      </c>
      <c r="F3223" s="2" t="s">
        <v>3323</v>
      </c>
      <c r="G3223" s="4">
        <v>241078000314</v>
      </c>
      <c r="H3223" s="2" t="s">
        <v>3326</v>
      </c>
      <c r="I3223" s="2" t="s">
        <v>3327</v>
      </c>
      <c r="J3223" s="5" t="s">
        <v>535</v>
      </c>
      <c r="K3223" s="5">
        <v>1</v>
      </c>
      <c r="L3223" s="80">
        <v>20</v>
      </c>
      <c r="M3223" s="8">
        <f t="shared" si="100"/>
        <v>4</v>
      </c>
      <c r="N3223" s="80">
        <v>50</v>
      </c>
      <c r="O3223" s="11">
        <f t="shared" si="101"/>
        <v>74</v>
      </c>
    </row>
    <row r="3224" spans="1:15" x14ac:dyDescent="0.35">
      <c r="A3224" s="2" t="s">
        <v>390</v>
      </c>
      <c r="B3224" s="2" t="s">
        <v>791</v>
      </c>
      <c r="C3224" s="1">
        <v>41078</v>
      </c>
      <c r="D3224" s="1" t="s">
        <v>3322</v>
      </c>
      <c r="E3224" s="4">
        <v>241078000195</v>
      </c>
      <c r="F3224" s="2" t="s">
        <v>3323</v>
      </c>
      <c r="G3224" s="4">
        <v>241078000462</v>
      </c>
      <c r="H3224" s="2" t="s">
        <v>642</v>
      </c>
      <c r="I3224" s="2" t="s">
        <v>3328</v>
      </c>
      <c r="J3224" s="5" t="s">
        <v>535</v>
      </c>
      <c r="K3224" s="5">
        <v>1</v>
      </c>
      <c r="L3224" s="80">
        <v>20</v>
      </c>
      <c r="M3224" s="8">
        <f t="shared" si="100"/>
        <v>4</v>
      </c>
      <c r="N3224" s="80">
        <v>50</v>
      </c>
      <c r="O3224" s="11">
        <f t="shared" si="101"/>
        <v>74</v>
      </c>
    </row>
    <row r="3225" spans="1:15" x14ac:dyDescent="0.35">
      <c r="A3225" s="2" t="s">
        <v>390</v>
      </c>
      <c r="B3225" s="2" t="s">
        <v>791</v>
      </c>
      <c r="C3225" s="1">
        <v>41132</v>
      </c>
      <c r="D3225" s="1" t="s">
        <v>796</v>
      </c>
      <c r="E3225" s="4">
        <v>241132000937</v>
      </c>
      <c r="F3225" s="2" t="s">
        <v>797</v>
      </c>
      <c r="G3225" s="4">
        <v>241132000341</v>
      </c>
      <c r="H3225" s="2" t="s">
        <v>2474</v>
      </c>
      <c r="I3225" s="2" t="s">
        <v>3329</v>
      </c>
      <c r="J3225" s="5" t="s">
        <v>535</v>
      </c>
      <c r="K3225" s="5">
        <v>1</v>
      </c>
      <c r="L3225" s="80">
        <v>20</v>
      </c>
      <c r="M3225" s="8">
        <f t="shared" si="100"/>
        <v>4</v>
      </c>
      <c r="N3225" s="80">
        <v>50</v>
      </c>
      <c r="O3225" s="11">
        <f t="shared" si="101"/>
        <v>74</v>
      </c>
    </row>
    <row r="3226" spans="1:15" x14ac:dyDescent="0.35">
      <c r="A3226" s="2" t="s">
        <v>390</v>
      </c>
      <c r="B3226" s="2" t="s">
        <v>791</v>
      </c>
      <c r="C3226" s="1">
        <v>41020</v>
      </c>
      <c r="D3226" s="1" t="s">
        <v>3284</v>
      </c>
      <c r="E3226" s="4">
        <v>241020000047</v>
      </c>
      <c r="F3226" s="2" t="s">
        <v>3288</v>
      </c>
      <c r="G3226" s="4">
        <v>241132000783</v>
      </c>
      <c r="H3226" s="2" t="s">
        <v>3330</v>
      </c>
      <c r="I3226" s="2" t="s">
        <v>3331</v>
      </c>
      <c r="J3226" s="5" t="s">
        <v>535</v>
      </c>
      <c r="K3226" s="5">
        <v>1</v>
      </c>
      <c r="L3226" s="80">
        <v>20</v>
      </c>
      <c r="M3226" s="8">
        <f t="shared" si="100"/>
        <v>4</v>
      </c>
      <c r="N3226" s="80">
        <v>50</v>
      </c>
      <c r="O3226" s="11">
        <f t="shared" si="101"/>
        <v>74</v>
      </c>
    </row>
    <row r="3227" spans="1:15" x14ac:dyDescent="0.35">
      <c r="A3227" s="2" t="s">
        <v>390</v>
      </c>
      <c r="B3227" s="2" t="s">
        <v>791</v>
      </c>
      <c r="C3227" s="1">
        <v>41306</v>
      </c>
      <c r="D3227" s="1" t="s">
        <v>3332</v>
      </c>
      <c r="E3227" s="4">
        <v>241306000044</v>
      </c>
      <c r="F3227" s="2" t="s">
        <v>3333</v>
      </c>
      <c r="G3227" s="4">
        <v>241306000044</v>
      </c>
      <c r="H3227" s="2" t="s">
        <v>794</v>
      </c>
      <c r="I3227" s="2" t="s">
        <v>3334</v>
      </c>
      <c r="J3227" s="5" t="s">
        <v>535</v>
      </c>
      <c r="K3227" s="5">
        <v>1</v>
      </c>
      <c r="L3227" s="80">
        <v>20</v>
      </c>
      <c r="M3227" s="8">
        <f t="shared" si="100"/>
        <v>4</v>
      </c>
      <c r="N3227" s="80">
        <v>50</v>
      </c>
      <c r="O3227" s="11">
        <f t="shared" si="101"/>
        <v>74</v>
      </c>
    </row>
    <row r="3228" spans="1:15" x14ac:dyDescent="0.35">
      <c r="A3228" s="2" t="s">
        <v>390</v>
      </c>
      <c r="B3228" s="2" t="s">
        <v>791</v>
      </c>
      <c r="C3228" s="1">
        <v>41799</v>
      </c>
      <c r="D3228" s="1" t="s">
        <v>3335</v>
      </c>
      <c r="E3228" s="4">
        <v>441799000322</v>
      </c>
      <c r="F3228" s="2" t="s">
        <v>3336</v>
      </c>
      <c r="G3228" s="4">
        <v>241799000021</v>
      </c>
      <c r="H3228" s="2" t="s">
        <v>3337</v>
      </c>
      <c r="I3228" s="2" t="s">
        <v>3338</v>
      </c>
      <c r="J3228" s="5" t="s">
        <v>535</v>
      </c>
      <c r="K3228" s="5">
        <v>1</v>
      </c>
      <c r="L3228" s="80">
        <v>20</v>
      </c>
      <c r="M3228" s="8">
        <f t="shared" si="100"/>
        <v>4</v>
      </c>
      <c r="N3228" s="80">
        <v>50</v>
      </c>
      <c r="O3228" s="11">
        <f t="shared" si="101"/>
        <v>74</v>
      </c>
    </row>
    <row r="3229" spans="1:15" x14ac:dyDescent="0.35">
      <c r="A3229" s="2" t="s">
        <v>390</v>
      </c>
      <c r="B3229" s="2" t="s">
        <v>791</v>
      </c>
      <c r="C3229" s="1">
        <v>41799</v>
      </c>
      <c r="D3229" s="1" t="s">
        <v>3335</v>
      </c>
      <c r="E3229" s="4">
        <v>441799000322</v>
      </c>
      <c r="F3229" s="2" t="s">
        <v>3336</v>
      </c>
      <c r="G3229" s="4">
        <v>241799000072</v>
      </c>
      <c r="H3229" s="2" t="s">
        <v>3339</v>
      </c>
      <c r="I3229" s="2" t="s">
        <v>2526</v>
      </c>
      <c r="J3229" s="5" t="s">
        <v>535</v>
      </c>
      <c r="K3229" s="5">
        <v>1</v>
      </c>
      <c r="L3229" s="80">
        <v>20</v>
      </c>
      <c r="M3229" s="8">
        <f t="shared" si="100"/>
        <v>4</v>
      </c>
      <c r="N3229" s="80">
        <v>50</v>
      </c>
      <c r="O3229" s="11">
        <f t="shared" si="101"/>
        <v>74</v>
      </c>
    </row>
    <row r="3230" spans="1:15" x14ac:dyDescent="0.35">
      <c r="A3230" s="2" t="s">
        <v>390</v>
      </c>
      <c r="B3230" s="2" t="s">
        <v>791</v>
      </c>
      <c r="C3230" s="1">
        <v>41799</v>
      </c>
      <c r="D3230" s="1" t="s">
        <v>3335</v>
      </c>
      <c r="E3230" s="4">
        <v>441799000322</v>
      </c>
      <c r="F3230" s="2" t="s">
        <v>3336</v>
      </c>
      <c r="G3230" s="4">
        <v>241799000641</v>
      </c>
      <c r="H3230" s="2" t="s">
        <v>3340</v>
      </c>
      <c r="I3230" s="2" t="s">
        <v>3341</v>
      </c>
      <c r="J3230" s="5" t="s">
        <v>535</v>
      </c>
      <c r="K3230" s="5">
        <v>1</v>
      </c>
      <c r="L3230" s="80">
        <v>20</v>
      </c>
      <c r="M3230" s="8">
        <f t="shared" si="100"/>
        <v>4</v>
      </c>
      <c r="N3230" s="80">
        <v>50</v>
      </c>
      <c r="O3230" s="11">
        <f t="shared" si="101"/>
        <v>74</v>
      </c>
    </row>
    <row r="3231" spans="1:15" x14ac:dyDescent="0.35">
      <c r="A3231" s="2" t="s">
        <v>390</v>
      </c>
      <c r="B3231" s="2" t="s">
        <v>804</v>
      </c>
      <c r="C3231" s="1">
        <v>44035</v>
      </c>
      <c r="D3231" s="1" t="s">
        <v>3342</v>
      </c>
      <c r="E3231" s="4">
        <v>244430001805</v>
      </c>
      <c r="F3231" s="2" t="s">
        <v>3343</v>
      </c>
      <c r="G3231" s="4">
        <v>244430001805</v>
      </c>
      <c r="H3231" s="2" t="s">
        <v>3343</v>
      </c>
      <c r="I3231" s="2" t="s">
        <v>3344</v>
      </c>
      <c r="J3231" s="5" t="s">
        <v>535</v>
      </c>
      <c r="K3231" s="5">
        <v>1</v>
      </c>
      <c r="L3231" s="80">
        <v>20</v>
      </c>
      <c r="M3231" s="8">
        <f t="shared" si="100"/>
        <v>4</v>
      </c>
      <c r="N3231" s="80">
        <v>50</v>
      </c>
      <c r="O3231" s="11">
        <f t="shared" si="101"/>
        <v>74</v>
      </c>
    </row>
    <row r="3232" spans="1:15" x14ac:dyDescent="0.35">
      <c r="A3232" s="2" t="s">
        <v>390</v>
      </c>
      <c r="B3232" s="2" t="s">
        <v>804</v>
      </c>
      <c r="C3232" s="1">
        <v>44560</v>
      </c>
      <c r="D3232" s="1" t="s">
        <v>728</v>
      </c>
      <c r="E3232" s="4">
        <v>244560000240</v>
      </c>
      <c r="F3232" s="2" t="s">
        <v>3345</v>
      </c>
      <c r="G3232" s="4">
        <v>244560000240</v>
      </c>
      <c r="H3232" s="2" t="s">
        <v>3345</v>
      </c>
      <c r="I3232" s="2" t="s">
        <v>3346</v>
      </c>
      <c r="J3232" s="5" t="s">
        <v>535</v>
      </c>
      <c r="K3232" s="5">
        <v>1</v>
      </c>
      <c r="L3232" s="80">
        <v>20</v>
      </c>
      <c r="M3232" s="8">
        <f t="shared" si="100"/>
        <v>4</v>
      </c>
      <c r="N3232" s="80">
        <v>50</v>
      </c>
      <c r="O3232" s="11">
        <f t="shared" si="101"/>
        <v>74</v>
      </c>
    </row>
    <row r="3233" spans="1:15" x14ac:dyDescent="0.35">
      <c r="A3233" s="2" t="s">
        <v>390</v>
      </c>
      <c r="B3233" s="2" t="s">
        <v>804</v>
      </c>
      <c r="C3233" s="1">
        <v>44560</v>
      </c>
      <c r="D3233" s="1" t="s">
        <v>728</v>
      </c>
      <c r="E3233" s="4">
        <v>244560000541</v>
      </c>
      <c r="F3233" s="2" t="s">
        <v>3347</v>
      </c>
      <c r="G3233" s="4">
        <v>244560000541</v>
      </c>
      <c r="H3233" s="2" t="s">
        <v>3347</v>
      </c>
      <c r="I3233" s="2" t="s">
        <v>3348</v>
      </c>
      <c r="J3233" s="5" t="s">
        <v>535</v>
      </c>
      <c r="K3233" s="5">
        <v>1</v>
      </c>
      <c r="L3233" s="80">
        <v>20</v>
      </c>
      <c r="M3233" s="8">
        <f t="shared" si="100"/>
        <v>4</v>
      </c>
      <c r="N3233" s="80">
        <v>50</v>
      </c>
      <c r="O3233" s="11">
        <f t="shared" si="101"/>
        <v>74</v>
      </c>
    </row>
    <row r="3234" spans="1:15" x14ac:dyDescent="0.35">
      <c r="A3234" s="2" t="s">
        <v>390</v>
      </c>
      <c r="B3234" s="2" t="s">
        <v>804</v>
      </c>
      <c r="C3234" s="1">
        <v>44560</v>
      </c>
      <c r="D3234" s="1" t="s">
        <v>728</v>
      </c>
      <c r="E3234" s="4">
        <v>244560001572</v>
      </c>
      <c r="F3234" s="2" t="s">
        <v>3349</v>
      </c>
      <c r="G3234" s="4">
        <v>244560001572</v>
      </c>
      <c r="H3234" s="2" t="s">
        <v>3350</v>
      </c>
      <c r="I3234" s="2" t="s">
        <v>3351</v>
      </c>
      <c r="J3234" s="5" t="s">
        <v>535</v>
      </c>
      <c r="K3234" s="5">
        <v>1</v>
      </c>
      <c r="L3234" s="80">
        <v>20</v>
      </c>
      <c r="M3234" s="8">
        <f t="shared" si="100"/>
        <v>4</v>
      </c>
      <c r="N3234" s="80">
        <v>50</v>
      </c>
      <c r="O3234" s="11">
        <f t="shared" si="101"/>
        <v>74</v>
      </c>
    </row>
    <row r="3235" spans="1:15" x14ac:dyDescent="0.35">
      <c r="A3235" s="2" t="s">
        <v>390</v>
      </c>
      <c r="B3235" s="2" t="s">
        <v>804</v>
      </c>
      <c r="C3235" s="1">
        <v>44560</v>
      </c>
      <c r="D3235" s="1" t="s">
        <v>728</v>
      </c>
      <c r="E3235" s="4">
        <v>244560000240</v>
      </c>
      <c r="F3235" s="2" t="s">
        <v>3345</v>
      </c>
      <c r="G3235" s="4">
        <v>244560002188</v>
      </c>
      <c r="H3235" s="2" t="s">
        <v>3352</v>
      </c>
      <c r="I3235" s="2" t="s">
        <v>3353</v>
      </c>
      <c r="J3235" s="5" t="s">
        <v>535</v>
      </c>
      <c r="K3235" s="5">
        <v>1</v>
      </c>
      <c r="L3235" s="80">
        <v>20</v>
      </c>
      <c r="M3235" s="8">
        <f t="shared" si="100"/>
        <v>4</v>
      </c>
      <c r="N3235" s="80">
        <v>50</v>
      </c>
      <c r="O3235" s="11">
        <f t="shared" si="101"/>
        <v>74</v>
      </c>
    </row>
    <row r="3236" spans="1:15" x14ac:dyDescent="0.35">
      <c r="A3236" s="2" t="s">
        <v>390</v>
      </c>
      <c r="B3236" s="2" t="s">
        <v>804</v>
      </c>
      <c r="C3236" s="1">
        <v>44560</v>
      </c>
      <c r="D3236" s="1" t="s">
        <v>728</v>
      </c>
      <c r="E3236" s="4">
        <v>244560002633</v>
      </c>
      <c r="F3236" s="2" t="s">
        <v>3354</v>
      </c>
      <c r="G3236" s="4">
        <v>244560002633</v>
      </c>
      <c r="H3236" s="2" t="s">
        <v>3355</v>
      </c>
      <c r="I3236" s="2" t="s">
        <v>3356</v>
      </c>
      <c r="J3236" s="5" t="s">
        <v>535</v>
      </c>
      <c r="K3236" s="5">
        <v>1</v>
      </c>
      <c r="L3236" s="80">
        <v>20</v>
      </c>
      <c r="M3236" s="8">
        <f t="shared" si="100"/>
        <v>4</v>
      </c>
      <c r="N3236" s="80">
        <v>50</v>
      </c>
      <c r="O3236" s="11">
        <f t="shared" si="101"/>
        <v>74</v>
      </c>
    </row>
    <row r="3237" spans="1:15" x14ac:dyDescent="0.35">
      <c r="A3237" s="2" t="s">
        <v>390</v>
      </c>
      <c r="B3237" s="2" t="s">
        <v>804</v>
      </c>
      <c r="C3237" s="1">
        <v>44560</v>
      </c>
      <c r="D3237" s="1" t="s">
        <v>728</v>
      </c>
      <c r="E3237" s="4">
        <v>244560002633</v>
      </c>
      <c r="F3237" s="2" t="s">
        <v>3354</v>
      </c>
      <c r="G3237" s="4">
        <v>244560002749</v>
      </c>
      <c r="H3237" s="2" t="s">
        <v>3357</v>
      </c>
      <c r="I3237" s="2" t="s">
        <v>3356</v>
      </c>
      <c r="J3237" s="5" t="s">
        <v>535</v>
      </c>
      <c r="K3237" s="5">
        <v>1</v>
      </c>
      <c r="L3237" s="80">
        <v>20</v>
      </c>
      <c r="M3237" s="8">
        <f t="shared" si="100"/>
        <v>4</v>
      </c>
      <c r="N3237" s="80">
        <v>50</v>
      </c>
      <c r="O3237" s="11">
        <f t="shared" si="101"/>
        <v>74</v>
      </c>
    </row>
    <row r="3238" spans="1:15" x14ac:dyDescent="0.35">
      <c r="A3238" s="2" t="s">
        <v>390</v>
      </c>
      <c r="B3238" s="2" t="s">
        <v>804</v>
      </c>
      <c r="C3238" s="1">
        <v>44560</v>
      </c>
      <c r="D3238" s="1" t="s">
        <v>728</v>
      </c>
      <c r="E3238" s="4">
        <v>244560002633</v>
      </c>
      <c r="F3238" s="2" t="s">
        <v>3354</v>
      </c>
      <c r="G3238" s="4">
        <v>244560003664</v>
      </c>
      <c r="H3238" s="2" t="s">
        <v>3358</v>
      </c>
      <c r="I3238" s="2" t="s">
        <v>3359</v>
      </c>
      <c r="J3238" s="5" t="s">
        <v>535</v>
      </c>
      <c r="K3238" s="5">
        <v>1</v>
      </c>
      <c r="L3238" s="80">
        <v>20</v>
      </c>
      <c r="M3238" s="8">
        <f t="shared" si="100"/>
        <v>4</v>
      </c>
      <c r="N3238" s="80">
        <v>50</v>
      </c>
      <c r="O3238" s="11">
        <f t="shared" si="101"/>
        <v>74</v>
      </c>
    </row>
    <row r="3239" spans="1:15" x14ac:dyDescent="0.35">
      <c r="A3239" s="2" t="s">
        <v>390</v>
      </c>
      <c r="B3239" s="2" t="s">
        <v>811</v>
      </c>
      <c r="C3239" s="1">
        <v>47001</v>
      </c>
      <c r="D3239" s="1" t="s">
        <v>812</v>
      </c>
      <c r="E3239" s="4">
        <v>247001001791</v>
      </c>
      <c r="F3239" s="2" t="s">
        <v>3360</v>
      </c>
      <c r="G3239" s="4">
        <v>247001001791</v>
      </c>
      <c r="H3239" s="2" t="s">
        <v>3361</v>
      </c>
      <c r="I3239" s="2" t="s">
        <v>3362</v>
      </c>
      <c r="J3239" s="5" t="s">
        <v>523</v>
      </c>
      <c r="K3239" s="5">
        <v>1</v>
      </c>
      <c r="L3239" s="80">
        <v>20</v>
      </c>
      <c r="M3239" s="8">
        <f t="shared" si="100"/>
        <v>4</v>
      </c>
      <c r="N3239" s="80">
        <v>50</v>
      </c>
      <c r="O3239" s="11">
        <f t="shared" si="101"/>
        <v>74</v>
      </c>
    </row>
    <row r="3240" spans="1:15" x14ac:dyDescent="0.35">
      <c r="A3240" s="2" t="s">
        <v>390</v>
      </c>
      <c r="B3240" s="2" t="s">
        <v>9165</v>
      </c>
      <c r="C3240" s="1">
        <v>50313</v>
      </c>
      <c r="D3240" s="1" t="s">
        <v>820</v>
      </c>
      <c r="E3240" s="4">
        <v>250313000164</v>
      </c>
      <c r="F3240" s="2" t="s">
        <v>1015</v>
      </c>
      <c r="G3240" s="4">
        <v>250313000164</v>
      </c>
      <c r="H3240" s="2" t="s">
        <v>3363</v>
      </c>
      <c r="I3240" s="2" t="s">
        <v>3364</v>
      </c>
      <c r="J3240" s="5" t="s">
        <v>535</v>
      </c>
      <c r="K3240" s="5">
        <v>1</v>
      </c>
      <c r="L3240" s="80">
        <v>20</v>
      </c>
      <c r="M3240" s="8">
        <f t="shared" si="100"/>
        <v>4</v>
      </c>
      <c r="N3240" s="80">
        <v>50</v>
      </c>
      <c r="O3240" s="11">
        <f t="shared" si="101"/>
        <v>74</v>
      </c>
    </row>
    <row r="3241" spans="1:15" x14ac:dyDescent="0.35">
      <c r="A3241" s="2" t="s">
        <v>390</v>
      </c>
      <c r="B3241" s="2" t="s">
        <v>9165</v>
      </c>
      <c r="C3241" s="1">
        <v>50313</v>
      </c>
      <c r="D3241" s="1" t="s">
        <v>820</v>
      </c>
      <c r="E3241" s="4">
        <v>150313001000</v>
      </c>
      <c r="F3241" s="2" t="s">
        <v>3365</v>
      </c>
      <c r="G3241" s="4">
        <v>250313800012</v>
      </c>
      <c r="H3241" s="2" t="s">
        <v>3366</v>
      </c>
      <c r="I3241" s="2" t="s">
        <v>3367</v>
      </c>
      <c r="J3241" s="5" t="s">
        <v>535</v>
      </c>
      <c r="K3241" s="5">
        <v>1</v>
      </c>
      <c r="L3241" s="80">
        <v>20</v>
      </c>
      <c r="M3241" s="8">
        <f t="shared" si="100"/>
        <v>4</v>
      </c>
      <c r="N3241" s="80">
        <v>50</v>
      </c>
      <c r="O3241" s="11">
        <f t="shared" si="101"/>
        <v>74</v>
      </c>
    </row>
    <row r="3242" spans="1:15" x14ac:dyDescent="0.35">
      <c r="A3242" s="2" t="s">
        <v>390</v>
      </c>
      <c r="B3242" s="2" t="s">
        <v>9165</v>
      </c>
      <c r="C3242" s="1">
        <v>50325</v>
      </c>
      <c r="D3242" s="1" t="s">
        <v>3368</v>
      </c>
      <c r="E3242" s="4">
        <v>150325000254</v>
      </c>
      <c r="F3242" s="2" t="s">
        <v>3369</v>
      </c>
      <c r="G3242" s="4">
        <v>250325000011</v>
      </c>
      <c r="H3242" s="2" t="s">
        <v>3370</v>
      </c>
      <c r="I3242" s="2" t="s">
        <v>3371</v>
      </c>
      <c r="J3242" s="5" t="s">
        <v>535</v>
      </c>
      <c r="K3242" s="5">
        <v>1</v>
      </c>
      <c r="L3242" s="80">
        <v>20</v>
      </c>
      <c r="M3242" s="8">
        <f t="shared" si="100"/>
        <v>4</v>
      </c>
      <c r="N3242" s="80">
        <v>50</v>
      </c>
      <c r="O3242" s="11">
        <f t="shared" si="101"/>
        <v>74</v>
      </c>
    </row>
    <row r="3243" spans="1:15" x14ac:dyDescent="0.35">
      <c r="A3243" s="2" t="s">
        <v>390</v>
      </c>
      <c r="B3243" s="2" t="s">
        <v>9165</v>
      </c>
      <c r="C3243" s="1">
        <v>50330</v>
      </c>
      <c r="D3243" s="1" t="s">
        <v>3374</v>
      </c>
      <c r="E3243" s="4">
        <v>250330000437</v>
      </c>
      <c r="F3243" s="2" t="s">
        <v>3375</v>
      </c>
      <c r="G3243" s="4">
        <v>250330000364</v>
      </c>
      <c r="H3243" s="2" t="s">
        <v>3376</v>
      </c>
      <c r="I3243" s="2" t="s">
        <v>3377</v>
      </c>
      <c r="J3243" s="5" t="s">
        <v>535</v>
      </c>
      <c r="K3243" s="5">
        <v>1</v>
      </c>
      <c r="L3243" s="80">
        <v>20</v>
      </c>
      <c r="M3243" s="8">
        <f t="shared" si="100"/>
        <v>4</v>
      </c>
      <c r="N3243" s="80">
        <v>50</v>
      </c>
      <c r="O3243" s="11">
        <f t="shared" si="101"/>
        <v>74</v>
      </c>
    </row>
    <row r="3244" spans="1:15" x14ac:dyDescent="0.35">
      <c r="A3244" s="2" t="s">
        <v>390</v>
      </c>
      <c r="B3244" s="2" t="s">
        <v>9165</v>
      </c>
      <c r="C3244" s="1">
        <v>50330</v>
      </c>
      <c r="D3244" s="1" t="s">
        <v>3374</v>
      </c>
      <c r="E3244" s="4">
        <v>250330000216</v>
      </c>
      <c r="F3244" s="2" t="s">
        <v>3378</v>
      </c>
      <c r="G3244" s="4">
        <v>250330000429</v>
      </c>
      <c r="H3244" s="2" t="s">
        <v>3379</v>
      </c>
      <c r="I3244" s="2" t="s">
        <v>3380</v>
      </c>
      <c r="J3244" s="5" t="s">
        <v>535</v>
      </c>
      <c r="K3244" s="5">
        <v>1</v>
      </c>
      <c r="L3244" s="80">
        <v>20</v>
      </c>
      <c r="M3244" s="8">
        <f t="shared" si="100"/>
        <v>4</v>
      </c>
      <c r="N3244" s="80">
        <v>50</v>
      </c>
      <c r="O3244" s="11">
        <f t="shared" si="101"/>
        <v>74</v>
      </c>
    </row>
    <row r="3245" spans="1:15" x14ac:dyDescent="0.35">
      <c r="A3245" s="2" t="s">
        <v>390</v>
      </c>
      <c r="B3245" s="2" t="s">
        <v>9165</v>
      </c>
      <c r="C3245" s="1">
        <v>50330</v>
      </c>
      <c r="D3245" s="1" t="s">
        <v>3374</v>
      </c>
      <c r="E3245" s="4">
        <v>250330000437</v>
      </c>
      <c r="F3245" s="2" t="s">
        <v>3375</v>
      </c>
      <c r="G3245" s="4">
        <v>250330000569</v>
      </c>
      <c r="H3245" s="2" t="s">
        <v>3381</v>
      </c>
      <c r="I3245" s="2" t="s">
        <v>3382</v>
      </c>
      <c r="J3245" s="5" t="s">
        <v>535</v>
      </c>
      <c r="K3245" s="5">
        <v>1</v>
      </c>
      <c r="L3245" s="80">
        <v>20</v>
      </c>
      <c r="M3245" s="8">
        <f t="shared" si="100"/>
        <v>4</v>
      </c>
      <c r="N3245" s="80">
        <v>50</v>
      </c>
      <c r="O3245" s="11">
        <f t="shared" si="101"/>
        <v>74</v>
      </c>
    </row>
    <row r="3246" spans="1:15" x14ac:dyDescent="0.35">
      <c r="A3246" s="2" t="s">
        <v>390</v>
      </c>
      <c r="B3246" s="2" t="s">
        <v>9165</v>
      </c>
      <c r="C3246" s="1">
        <v>50370</v>
      </c>
      <c r="D3246" s="1" t="s">
        <v>3383</v>
      </c>
      <c r="E3246" s="4">
        <v>150370000010</v>
      </c>
      <c r="F3246" s="2" t="s">
        <v>3384</v>
      </c>
      <c r="G3246" s="4">
        <v>250330000828</v>
      </c>
      <c r="H3246" s="2" t="s">
        <v>3387</v>
      </c>
      <c r="I3246" s="2" t="s">
        <v>3388</v>
      </c>
      <c r="J3246" s="5" t="s">
        <v>535</v>
      </c>
      <c r="K3246" s="5">
        <v>1</v>
      </c>
      <c r="L3246" s="80">
        <v>20</v>
      </c>
      <c r="M3246" s="8">
        <f t="shared" si="100"/>
        <v>4</v>
      </c>
      <c r="N3246" s="80">
        <v>50</v>
      </c>
      <c r="O3246" s="11">
        <f t="shared" si="101"/>
        <v>74</v>
      </c>
    </row>
    <row r="3247" spans="1:15" x14ac:dyDescent="0.35">
      <c r="A3247" s="2" t="s">
        <v>390</v>
      </c>
      <c r="B3247" s="2" t="s">
        <v>9165</v>
      </c>
      <c r="C3247" s="1">
        <v>50330</v>
      </c>
      <c r="D3247" s="1" t="s">
        <v>3374</v>
      </c>
      <c r="E3247" s="4">
        <v>250330000437</v>
      </c>
      <c r="F3247" s="2" t="s">
        <v>3375</v>
      </c>
      <c r="G3247" s="4">
        <v>250330001409</v>
      </c>
      <c r="H3247" s="2" t="s">
        <v>3389</v>
      </c>
      <c r="I3247" s="2" t="s">
        <v>3390</v>
      </c>
      <c r="J3247" s="5" t="s">
        <v>535</v>
      </c>
      <c r="K3247" s="5">
        <v>1</v>
      </c>
      <c r="L3247" s="80">
        <v>20</v>
      </c>
      <c r="M3247" s="8">
        <f t="shared" si="100"/>
        <v>4</v>
      </c>
      <c r="N3247" s="80">
        <v>50</v>
      </c>
      <c r="O3247" s="11">
        <f t="shared" si="101"/>
        <v>74</v>
      </c>
    </row>
    <row r="3248" spans="1:15" x14ac:dyDescent="0.35">
      <c r="A3248" s="2" t="s">
        <v>390</v>
      </c>
      <c r="B3248" s="2" t="s">
        <v>9165</v>
      </c>
      <c r="C3248" s="1">
        <v>50370</v>
      </c>
      <c r="D3248" s="1" t="s">
        <v>3383</v>
      </c>
      <c r="E3248" s="4">
        <v>150370000010</v>
      </c>
      <c r="F3248" s="2" t="s">
        <v>3384</v>
      </c>
      <c r="G3248" s="4">
        <v>250370000081</v>
      </c>
      <c r="H3248" s="2" t="s">
        <v>3391</v>
      </c>
      <c r="I3248" s="2" t="s">
        <v>3392</v>
      </c>
      <c r="J3248" s="5" t="s">
        <v>535</v>
      </c>
      <c r="K3248" s="5">
        <v>1</v>
      </c>
      <c r="L3248" s="80">
        <v>20</v>
      </c>
      <c r="M3248" s="8">
        <f t="shared" si="100"/>
        <v>4</v>
      </c>
      <c r="N3248" s="80">
        <v>50</v>
      </c>
      <c r="O3248" s="11">
        <f t="shared" si="101"/>
        <v>74</v>
      </c>
    </row>
    <row r="3249" spans="1:15" x14ac:dyDescent="0.35">
      <c r="A3249" s="2" t="s">
        <v>390</v>
      </c>
      <c r="B3249" s="2" t="s">
        <v>9165</v>
      </c>
      <c r="C3249" s="1">
        <v>50370</v>
      </c>
      <c r="D3249" s="1" t="s">
        <v>3383</v>
      </c>
      <c r="E3249" s="4">
        <v>150370000010</v>
      </c>
      <c r="F3249" s="2" t="s">
        <v>3384</v>
      </c>
      <c r="G3249" s="4">
        <v>250370000120</v>
      </c>
      <c r="H3249" s="2" t="s">
        <v>2992</v>
      </c>
      <c r="I3249" s="2" t="s">
        <v>3393</v>
      </c>
      <c r="J3249" s="5" t="s">
        <v>535</v>
      </c>
      <c r="K3249" s="5">
        <v>1</v>
      </c>
      <c r="L3249" s="80">
        <v>20</v>
      </c>
      <c r="M3249" s="8">
        <f t="shared" si="100"/>
        <v>4</v>
      </c>
      <c r="N3249" s="80">
        <v>50</v>
      </c>
      <c r="O3249" s="11">
        <f t="shared" si="101"/>
        <v>74</v>
      </c>
    </row>
    <row r="3250" spans="1:15" x14ac:dyDescent="0.35">
      <c r="A3250" s="2" t="s">
        <v>390</v>
      </c>
      <c r="B3250" s="2" t="s">
        <v>9165</v>
      </c>
      <c r="C3250" s="1">
        <v>50370</v>
      </c>
      <c r="D3250" s="1" t="s">
        <v>3383</v>
      </c>
      <c r="E3250" s="4">
        <v>150370000010</v>
      </c>
      <c r="F3250" s="2" t="s">
        <v>3384</v>
      </c>
      <c r="G3250" s="4">
        <v>250370001100</v>
      </c>
      <c r="H3250" s="2" t="s">
        <v>3396</v>
      </c>
      <c r="I3250" s="2" t="s">
        <v>3392</v>
      </c>
      <c r="J3250" s="5" t="s">
        <v>535</v>
      </c>
      <c r="K3250" s="5">
        <v>1</v>
      </c>
      <c r="L3250" s="80">
        <v>20</v>
      </c>
      <c r="M3250" s="8">
        <f t="shared" si="100"/>
        <v>4</v>
      </c>
      <c r="N3250" s="80">
        <v>50</v>
      </c>
      <c r="O3250" s="11">
        <f t="shared" si="101"/>
        <v>74</v>
      </c>
    </row>
    <row r="3251" spans="1:15" x14ac:dyDescent="0.35">
      <c r="A3251" s="2" t="s">
        <v>390</v>
      </c>
      <c r="B3251" s="2" t="s">
        <v>9165</v>
      </c>
      <c r="C3251" s="1">
        <v>50450</v>
      </c>
      <c r="D3251" s="1" t="s">
        <v>3397</v>
      </c>
      <c r="E3251" s="4">
        <v>250577000472</v>
      </c>
      <c r="F3251" s="2" t="s">
        <v>3398</v>
      </c>
      <c r="G3251" s="4">
        <v>250450000261</v>
      </c>
      <c r="H3251" s="2" t="s">
        <v>3399</v>
      </c>
      <c r="I3251" s="2" t="s">
        <v>3400</v>
      </c>
      <c r="J3251" s="5" t="s">
        <v>535</v>
      </c>
      <c r="K3251" s="5">
        <v>1</v>
      </c>
      <c r="L3251" s="80">
        <v>20</v>
      </c>
      <c r="M3251" s="8">
        <f t="shared" si="100"/>
        <v>4</v>
      </c>
      <c r="N3251" s="80">
        <v>50</v>
      </c>
      <c r="O3251" s="11">
        <f t="shared" si="101"/>
        <v>74</v>
      </c>
    </row>
    <row r="3252" spans="1:15" x14ac:dyDescent="0.35">
      <c r="A3252" s="2" t="s">
        <v>390</v>
      </c>
      <c r="B3252" s="2" t="s">
        <v>9165</v>
      </c>
      <c r="C3252" s="1">
        <v>50450</v>
      </c>
      <c r="D3252" s="1" t="s">
        <v>3397</v>
      </c>
      <c r="E3252" s="4">
        <v>250450000171</v>
      </c>
      <c r="F3252" s="2" t="s">
        <v>3401</v>
      </c>
      <c r="G3252" s="4">
        <v>250450000295</v>
      </c>
      <c r="H3252" s="2" t="s">
        <v>3402</v>
      </c>
      <c r="I3252" s="2" t="s">
        <v>3403</v>
      </c>
      <c r="J3252" s="5" t="s">
        <v>535</v>
      </c>
      <c r="K3252" s="5">
        <v>1</v>
      </c>
      <c r="L3252" s="80">
        <v>20</v>
      </c>
      <c r="M3252" s="8">
        <f t="shared" si="100"/>
        <v>4</v>
      </c>
      <c r="N3252" s="80">
        <v>50</v>
      </c>
      <c r="O3252" s="11">
        <f t="shared" si="101"/>
        <v>74</v>
      </c>
    </row>
    <row r="3253" spans="1:15" x14ac:dyDescent="0.35">
      <c r="A3253" s="2" t="s">
        <v>390</v>
      </c>
      <c r="B3253" s="2" t="s">
        <v>9165</v>
      </c>
      <c r="C3253" s="1">
        <v>50450</v>
      </c>
      <c r="D3253" s="1" t="s">
        <v>3397</v>
      </c>
      <c r="E3253" s="4">
        <v>250450000171</v>
      </c>
      <c r="F3253" s="2" t="s">
        <v>3401</v>
      </c>
      <c r="G3253" s="4">
        <v>250450000384</v>
      </c>
      <c r="H3253" s="2" t="s">
        <v>3404</v>
      </c>
      <c r="I3253" s="2" t="s">
        <v>3405</v>
      </c>
      <c r="J3253" s="5" t="s">
        <v>535</v>
      </c>
      <c r="K3253" s="5">
        <v>1</v>
      </c>
      <c r="L3253" s="80">
        <v>20</v>
      </c>
      <c r="M3253" s="8">
        <f t="shared" si="100"/>
        <v>4</v>
      </c>
      <c r="N3253" s="80">
        <v>50</v>
      </c>
      <c r="O3253" s="11">
        <f t="shared" si="101"/>
        <v>74</v>
      </c>
    </row>
    <row r="3254" spans="1:15" x14ac:dyDescent="0.35">
      <c r="A3254" s="2" t="s">
        <v>390</v>
      </c>
      <c r="B3254" s="2" t="s">
        <v>9165</v>
      </c>
      <c r="C3254" s="1">
        <v>50450</v>
      </c>
      <c r="D3254" s="1" t="s">
        <v>3397</v>
      </c>
      <c r="E3254" s="4">
        <v>250450000163</v>
      </c>
      <c r="F3254" s="2" t="s">
        <v>3406</v>
      </c>
      <c r="G3254" s="4">
        <v>250450000546</v>
      </c>
      <c r="H3254" s="2" t="s">
        <v>3407</v>
      </c>
      <c r="I3254" s="2" t="s">
        <v>3408</v>
      </c>
      <c r="J3254" s="5" t="s">
        <v>535</v>
      </c>
      <c r="K3254" s="5">
        <v>1</v>
      </c>
      <c r="L3254" s="80">
        <v>20</v>
      </c>
      <c r="M3254" s="8">
        <f t="shared" si="100"/>
        <v>4</v>
      </c>
      <c r="N3254" s="80">
        <v>50</v>
      </c>
      <c r="O3254" s="11">
        <f t="shared" si="101"/>
        <v>74</v>
      </c>
    </row>
    <row r="3255" spans="1:15" x14ac:dyDescent="0.35">
      <c r="A3255" s="2" t="s">
        <v>390</v>
      </c>
      <c r="B3255" s="2" t="s">
        <v>9165</v>
      </c>
      <c r="C3255" s="1">
        <v>50568</v>
      </c>
      <c r="D3255" s="1" t="s">
        <v>3409</v>
      </c>
      <c r="E3255" s="4">
        <v>250568000061</v>
      </c>
      <c r="F3255" s="2" t="s">
        <v>3410</v>
      </c>
      <c r="G3255" s="4">
        <v>250568000061</v>
      </c>
      <c r="H3255" s="2" t="s">
        <v>3411</v>
      </c>
      <c r="I3255" s="2" t="s">
        <v>3412</v>
      </c>
      <c r="J3255" s="5" t="s">
        <v>535</v>
      </c>
      <c r="K3255" s="5">
        <v>1</v>
      </c>
      <c r="L3255" s="80">
        <v>20</v>
      </c>
      <c r="M3255" s="8">
        <f t="shared" si="100"/>
        <v>4</v>
      </c>
      <c r="N3255" s="80">
        <v>50</v>
      </c>
      <c r="O3255" s="11">
        <f t="shared" si="101"/>
        <v>74</v>
      </c>
    </row>
    <row r="3256" spans="1:15" x14ac:dyDescent="0.35">
      <c r="A3256" s="2" t="s">
        <v>390</v>
      </c>
      <c r="B3256" s="2" t="s">
        <v>9165</v>
      </c>
      <c r="C3256" s="1">
        <v>50568</v>
      </c>
      <c r="D3256" s="1" t="s">
        <v>3409</v>
      </c>
      <c r="E3256" s="4">
        <v>250568000061</v>
      </c>
      <c r="F3256" s="2" t="s">
        <v>3410</v>
      </c>
      <c r="G3256" s="4">
        <v>250568000788</v>
      </c>
      <c r="H3256" s="2" t="s">
        <v>3413</v>
      </c>
      <c r="I3256" s="2" t="s">
        <v>3414</v>
      </c>
      <c r="J3256" s="5" t="s">
        <v>535</v>
      </c>
      <c r="K3256" s="5">
        <v>1</v>
      </c>
      <c r="L3256" s="80">
        <v>20</v>
      </c>
      <c r="M3256" s="8">
        <f t="shared" si="100"/>
        <v>4</v>
      </c>
      <c r="N3256" s="80">
        <v>50</v>
      </c>
      <c r="O3256" s="11">
        <f t="shared" si="101"/>
        <v>74</v>
      </c>
    </row>
    <row r="3257" spans="1:15" x14ac:dyDescent="0.35">
      <c r="A3257" s="2" t="s">
        <v>390</v>
      </c>
      <c r="B3257" s="2" t="s">
        <v>9165</v>
      </c>
      <c r="C3257" s="1">
        <v>50590</v>
      </c>
      <c r="D3257" s="1" t="s">
        <v>2481</v>
      </c>
      <c r="E3257" s="4">
        <v>250577000499</v>
      </c>
      <c r="F3257" s="2" t="s">
        <v>3415</v>
      </c>
      <c r="G3257" s="4">
        <v>250577000499</v>
      </c>
      <c r="H3257" s="2" t="s">
        <v>3416</v>
      </c>
      <c r="I3257" s="2" t="s">
        <v>3417</v>
      </c>
      <c r="J3257" s="5" t="s">
        <v>535</v>
      </c>
      <c r="K3257" s="5">
        <v>1</v>
      </c>
      <c r="L3257" s="80">
        <v>20</v>
      </c>
      <c r="M3257" s="8">
        <f t="shared" si="100"/>
        <v>4</v>
      </c>
      <c r="N3257" s="80">
        <v>50</v>
      </c>
      <c r="O3257" s="11">
        <f t="shared" si="101"/>
        <v>74</v>
      </c>
    </row>
    <row r="3258" spans="1:15" x14ac:dyDescent="0.35">
      <c r="A3258" s="2" t="s">
        <v>390</v>
      </c>
      <c r="B3258" s="2" t="s">
        <v>9165</v>
      </c>
      <c r="C3258" s="1">
        <v>50450</v>
      </c>
      <c r="D3258" s="1" t="s">
        <v>3397</v>
      </c>
      <c r="E3258" s="4">
        <v>250577000472</v>
      </c>
      <c r="F3258" s="2" t="s">
        <v>3398</v>
      </c>
      <c r="G3258" s="4">
        <v>250577000707</v>
      </c>
      <c r="H3258" s="2" t="s">
        <v>3418</v>
      </c>
      <c r="I3258" s="2" t="s">
        <v>3419</v>
      </c>
      <c r="J3258" s="5" t="s">
        <v>535</v>
      </c>
      <c r="K3258" s="5">
        <v>1</v>
      </c>
      <c r="L3258" s="80">
        <v>20</v>
      </c>
      <c r="M3258" s="8">
        <f t="shared" si="100"/>
        <v>4</v>
      </c>
      <c r="N3258" s="80">
        <v>50</v>
      </c>
      <c r="O3258" s="11">
        <f t="shared" si="101"/>
        <v>74</v>
      </c>
    </row>
    <row r="3259" spans="1:15" x14ac:dyDescent="0.35">
      <c r="A3259" s="2" t="s">
        <v>390</v>
      </c>
      <c r="B3259" s="2" t="s">
        <v>9165</v>
      </c>
      <c r="C3259" s="1">
        <v>50590</v>
      </c>
      <c r="D3259" s="1" t="s">
        <v>2481</v>
      </c>
      <c r="E3259" s="4">
        <v>250577000251</v>
      </c>
      <c r="F3259" s="2" t="s">
        <v>3420</v>
      </c>
      <c r="G3259" s="4">
        <v>250577000766</v>
      </c>
      <c r="H3259" s="2" t="s">
        <v>3421</v>
      </c>
      <c r="I3259" s="2" t="s">
        <v>3422</v>
      </c>
      <c r="J3259" s="5" t="s">
        <v>535</v>
      </c>
      <c r="K3259" s="5">
        <v>1</v>
      </c>
      <c r="L3259" s="80">
        <v>20</v>
      </c>
      <c r="M3259" s="8">
        <f t="shared" si="100"/>
        <v>4</v>
      </c>
      <c r="N3259" s="80">
        <v>50</v>
      </c>
      <c r="O3259" s="11">
        <f t="shared" si="101"/>
        <v>74</v>
      </c>
    </row>
    <row r="3260" spans="1:15" x14ac:dyDescent="0.35">
      <c r="A3260" s="2" t="s">
        <v>390</v>
      </c>
      <c r="B3260" s="2" t="s">
        <v>9165</v>
      </c>
      <c r="C3260" s="1">
        <v>50590</v>
      </c>
      <c r="D3260" s="1" t="s">
        <v>2481</v>
      </c>
      <c r="E3260" s="4">
        <v>250577000499</v>
      </c>
      <c r="F3260" s="2" t="s">
        <v>3415</v>
      </c>
      <c r="G3260" s="4">
        <v>250590000180</v>
      </c>
      <c r="H3260" s="2" t="s">
        <v>3426</v>
      </c>
      <c r="I3260" s="2" t="s">
        <v>2620</v>
      </c>
      <c r="J3260" s="5" t="s">
        <v>535</v>
      </c>
      <c r="K3260" s="5">
        <v>1</v>
      </c>
      <c r="L3260" s="80">
        <v>20</v>
      </c>
      <c r="M3260" s="8">
        <f t="shared" si="100"/>
        <v>4</v>
      </c>
      <c r="N3260" s="80">
        <v>50</v>
      </c>
      <c r="O3260" s="11">
        <f t="shared" si="101"/>
        <v>74</v>
      </c>
    </row>
    <row r="3261" spans="1:15" x14ac:dyDescent="0.35">
      <c r="A3261" s="2" t="s">
        <v>390</v>
      </c>
      <c r="B3261" s="2" t="s">
        <v>9165</v>
      </c>
      <c r="C3261" s="1">
        <v>50450</v>
      </c>
      <c r="D3261" s="1" t="s">
        <v>3397</v>
      </c>
      <c r="E3261" s="4">
        <v>250450000163</v>
      </c>
      <c r="F3261" s="2" t="s">
        <v>3406</v>
      </c>
      <c r="G3261" s="4">
        <v>250590000201</v>
      </c>
      <c r="H3261" s="2" t="s">
        <v>3427</v>
      </c>
      <c r="I3261" s="2" t="s">
        <v>3428</v>
      </c>
      <c r="J3261" s="5" t="s">
        <v>535</v>
      </c>
      <c r="K3261" s="5">
        <v>1</v>
      </c>
      <c r="L3261" s="80">
        <v>20</v>
      </c>
      <c r="M3261" s="8">
        <f t="shared" si="100"/>
        <v>4</v>
      </c>
      <c r="N3261" s="80">
        <v>50</v>
      </c>
      <c r="O3261" s="11">
        <f t="shared" si="101"/>
        <v>74</v>
      </c>
    </row>
    <row r="3262" spans="1:15" x14ac:dyDescent="0.35">
      <c r="A3262" s="2" t="s">
        <v>390</v>
      </c>
      <c r="B3262" s="2" t="s">
        <v>9165</v>
      </c>
      <c r="C3262" s="1">
        <v>50590</v>
      </c>
      <c r="D3262" s="1" t="s">
        <v>2481</v>
      </c>
      <c r="E3262" s="4">
        <v>250577000499</v>
      </c>
      <c r="F3262" s="2" t="s">
        <v>3415</v>
      </c>
      <c r="G3262" s="4">
        <v>250590000210</v>
      </c>
      <c r="H3262" s="2" t="s">
        <v>3429</v>
      </c>
      <c r="I3262" s="2" t="s">
        <v>3377</v>
      </c>
      <c r="J3262" s="5" t="s">
        <v>535</v>
      </c>
      <c r="K3262" s="5">
        <v>1</v>
      </c>
      <c r="L3262" s="80">
        <v>20</v>
      </c>
      <c r="M3262" s="8">
        <f t="shared" si="100"/>
        <v>4</v>
      </c>
      <c r="N3262" s="80">
        <v>50</v>
      </c>
      <c r="O3262" s="11">
        <f t="shared" si="101"/>
        <v>74</v>
      </c>
    </row>
    <row r="3263" spans="1:15" x14ac:dyDescent="0.35">
      <c r="A3263" s="2" t="s">
        <v>390</v>
      </c>
      <c r="B3263" s="2" t="s">
        <v>9165</v>
      </c>
      <c r="C3263" s="1">
        <v>50590</v>
      </c>
      <c r="D3263" s="1" t="s">
        <v>2481</v>
      </c>
      <c r="E3263" s="4">
        <v>250577000251</v>
      </c>
      <c r="F3263" s="2" t="s">
        <v>3420</v>
      </c>
      <c r="G3263" s="4">
        <v>250590000643</v>
      </c>
      <c r="H3263" s="2" t="s">
        <v>3430</v>
      </c>
      <c r="I3263" s="2" t="s">
        <v>3431</v>
      </c>
      <c r="J3263" s="5" t="s">
        <v>535</v>
      </c>
      <c r="K3263" s="5">
        <v>1</v>
      </c>
      <c r="L3263" s="80">
        <v>20</v>
      </c>
      <c r="M3263" s="8">
        <f t="shared" si="100"/>
        <v>4</v>
      </c>
      <c r="N3263" s="80">
        <v>50</v>
      </c>
      <c r="O3263" s="11">
        <f t="shared" si="101"/>
        <v>74</v>
      </c>
    </row>
    <row r="3264" spans="1:15" x14ac:dyDescent="0.35">
      <c r="A3264" s="2" t="s">
        <v>390</v>
      </c>
      <c r="B3264" s="2" t="s">
        <v>9165</v>
      </c>
      <c r="C3264" s="1">
        <v>50590</v>
      </c>
      <c r="D3264" s="1" t="s">
        <v>2481</v>
      </c>
      <c r="E3264" s="4">
        <v>250577000251</v>
      </c>
      <c r="F3264" s="2" t="s">
        <v>3420</v>
      </c>
      <c r="G3264" s="4">
        <v>250590000651</v>
      </c>
      <c r="H3264" s="2" t="s">
        <v>3432</v>
      </c>
      <c r="I3264" s="2" t="s">
        <v>3433</v>
      </c>
      <c r="J3264" s="5" t="s">
        <v>535</v>
      </c>
      <c r="K3264" s="5">
        <v>1</v>
      </c>
      <c r="L3264" s="80">
        <v>20</v>
      </c>
      <c r="M3264" s="8">
        <f t="shared" si="100"/>
        <v>4</v>
      </c>
      <c r="N3264" s="80">
        <v>50</v>
      </c>
      <c r="O3264" s="11">
        <f t="shared" si="101"/>
        <v>74</v>
      </c>
    </row>
    <row r="3265" spans="1:15" x14ac:dyDescent="0.35">
      <c r="A3265" s="2" t="s">
        <v>390</v>
      </c>
      <c r="B3265" s="2" t="s">
        <v>9165</v>
      </c>
      <c r="C3265" s="1">
        <v>50590</v>
      </c>
      <c r="D3265" s="1" t="s">
        <v>2481</v>
      </c>
      <c r="E3265" s="4">
        <v>250577000499</v>
      </c>
      <c r="F3265" s="2" t="s">
        <v>3415</v>
      </c>
      <c r="G3265" s="4">
        <v>250590000732</v>
      </c>
      <c r="H3265" s="2" t="s">
        <v>3434</v>
      </c>
      <c r="I3265" s="2" t="s">
        <v>3435</v>
      </c>
      <c r="J3265" s="5" t="s">
        <v>535</v>
      </c>
      <c r="K3265" s="5">
        <v>1</v>
      </c>
      <c r="L3265" s="80">
        <v>20</v>
      </c>
      <c r="M3265" s="8">
        <f t="shared" si="100"/>
        <v>4</v>
      </c>
      <c r="N3265" s="80">
        <v>50</v>
      </c>
      <c r="O3265" s="11">
        <f t="shared" si="101"/>
        <v>74</v>
      </c>
    </row>
    <row r="3266" spans="1:15" x14ac:dyDescent="0.35">
      <c r="A3266" s="2" t="s">
        <v>390</v>
      </c>
      <c r="B3266" s="2" t="s">
        <v>9165</v>
      </c>
      <c r="C3266" s="1">
        <v>50590</v>
      </c>
      <c r="D3266" s="1" t="s">
        <v>2481</v>
      </c>
      <c r="E3266" s="4">
        <v>250590000813</v>
      </c>
      <c r="F3266" s="2" t="s">
        <v>3423</v>
      </c>
      <c r="G3266" s="4">
        <v>250590000899</v>
      </c>
      <c r="H3266" s="2" t="s">
        <v>3436</v>
      </c>
      <c r="I3266" s="2" t="s">
        <v>3437</v>
      </c>
      <c r="J3266" s="5" t="s">
        <v>535</v>
      </c>
      <c r="K3266" s="5">
        <v>1</v>
      </c>
      <c r="L3266" s="80">
        <v>20</v>
      </c>
      <c r="M3266" s="8">
        <f t="shared" si="100"/>
        <v>4</v>
      </c>
      <c r="N3266" s="80">
        <v>50</v>
      </c>
      <c r="O3266" s="11">
        <f t="shared" si="101"/>
        <v>74</v>
      </c>
    </row>
    <row r="3267" spans="1:15" x14ac:dyDescent="0.35">
      <c r="A3267" s="2" t="s">
        <v>390</v>
      </c>
      <c r="B3267" s="2" t="s">
        <v>9165</v>
      </c>
      <c r="C3267" s="1">
        <v>50711</v>
      </c>
      <c r="D3267" s="1" t="s">
        <v>3438</v>
      </c>
      <c r="E3267" s="4">
        <v>250711001502</v>
      </c>
      <c r="F3267" s="2" t="s">
        <v>3446</v>
      </c>
      <c r="G3267" s="4">
        <v>250711001502</v>
      </c>
      <c r="H3267" s="2" t="s">
        <v>3447</v>
      </c>
      <c r="I3267" s="2" t="s">
        <v>3448</v>
      </c>
      <c r="J3267" s="5" t="s">
        <v>535</v>
      </c>
      <c r="K3267" s="5">
        <v>1</v>
      </c>
      <c r="L3267" s="80">
        <v>20</v>
      </c>
      <c r="M3267" s="8">
        <f t="shared" si="100"/>
        <v>4</v>
      </c>
      <c r="N3267" s="80">
        <v>50</v>
      </c>
      <c r="O3267" s="11">
        <f t="shared" si="101"/>
        <v>74</v>
      </c>
    </row>
    <row r="3268" spans="1:15" x14ac:dyDescent="0.35">
      <c r="A3268" s="2" t="s">
        <v>390</v>
      </c>
      <c r="B3268" s="2" t="s">
        <v>9166</v>
      </c>
      <c r="C3268" s="1">
        <v>52233</v>
      </c>
      <c r="D3268" s="1" t="s">
        <v>3449</v>
      </c>
      <c r="E3268" s="4">
        <v>252233000522</v>
      </c>
      <c r="F3268" s="2" t="s">
        <v>3450</v>
      </c>
      <c r="G3268" s="4">
        <v>252233000522</v>
      </c>
      <c r="H3268" s="2" t="s">
        <v>3450</v>
      </c>
      <c r="I3268" s="2" t="s">
        <v>3451</v>
      </c>
      <c r="J3268" s="5" t="s">
        <v>535</v>
      </c>
      <c r="K3268" s="5">
        <v>1</v>
      </c>
      <c r="L3268" s="80">
        <v>20</v>
      </c>
      <c r="M3268" s="8">
        <f t="shared" si="100"/>
        <v>4</v>
      </c>
      <c r="N3268" s="80">
        <v>50</v>
      </c>
      <c r="O3268" s="11">
        <f t="shared" si="101"/>
        <v>74</v>
      </c>
    </row>
    <row r="3269" spans="1:15" x14ac:dyDescent="0.35">
      <c r="A3269" s="2" t="s">
        <v>390</v>
      </c>
      <c r="B3269" s="2" t="s">
        <v>9166</v>
      </c>
      <c r="C3269" s="1">
        <v>52256</v>
      </c>
      <c r="D3269" s="1" t="s">
        <v>3452</v>
      </c>
      <c r="E3269" s="4">
        <v>252256000651</v>
      </c>
      <c r="F3269" s="2" t="s">
        <v>3453</v>
      </c>
      <c r="G3269" s="4">
        <v>252256000651</v>
      </c>
      <c r="H3269" s="2" t="s">
        <v>3454</v>
      </c>
      <c r="I3269" s="2" t="s">
        <v>3455</v>
      </c>
      <c r="J3269" s="5" t="s">
        <v>535</v>
      </c>
      <c r="K3269" s="5">
        <v>1</v>
      </c>
      <c r="L3269" s="80">
        <v>20</v>
      </c>
      <c r="M3269" s="8">
        <f t="shared" si="100"/>
        <v>4</v>
      </c>
      <c r="N3269" s="80">
        <v>50</v>
      </c>
      <c r="O3269" s="11">
        <f t="shared" si="101"/>
        <v>74</v>
      </c>
    </row>
    <row r="3270" spans="1:15" x14ac:dyDescent="0.35">
      <c r="A3270" s="2" t="s">
        <v>390</v>
      </c>
      <c r="B3270" s="2" t="s">
        <v>9166</v>
      </c>
      <c r="C3270" s="1">
        <v>52418</v>
      </c>
      <c r="D3270" s="1" t="s">
        <v>2821</v>
      </c>
      <c r="E3270" s="4">
        <v>252418000626</v>
      </c>
      <c r="F3270" s="2" t="s">
        <v>3456</v>
      </c>
      <c r="G3270" s="4">
        <v>252418000626</v>
      </c>
      <c r="H3270" s="2" t="s">
        <v>3456</v>
      </c>
      <c r="I3270" s="2" t="s">
        <v>3457</v>
      </c>
      <c r="J3270" s="5" t="s">
        <v>535</v>
      </c>
      <c r="K3270" s="5">
        <v>1</v>
      </c>
      <c r="L3270" s="80">
        <v>20</v>
      </c>
      <c r="M3270" s="8">
        <f t="shared" si="100"/>
        <v>4</v>
      </c>
      <c r="N3270" s="80">
        <v>50</v>
      </c>
      <c r="O3270" s="11">
        <f t="shared" si="101"/>
        <v>74</v>
      </c>
    </row>
    <row r="3271" spans="1:15" x14ac:dyDescent="0.35">
      <c r="A3271" s="2" t="s">
        <v>390</v>
      </c>
      <c r="B3271" s="2" t="s">
        <v>9166</v>
      </c>
      <c r="C3271" s="1">
        <v>52786</v>
      </c>
      <c r="D3271" s="1" t="s">
        <v>3458</v>
      </c>
      <c r="E3271" s="4">
        <v>252786000059</v>
      </c>
      <c r="F3271" s="2" t="s">
        <v>3459</v>
      </c>
      <c r="G3271" s="4">
        <v>252786000059</v>
      </c>
      <c r="H3271" s="2" t="s">
        <v>3460</v>
      </c>
      <c r="I3271" s="2" t="s">
        <v>3461</v>
      </c>
      <c r="J3271" s="5" t="s">
        <v>535</v>
      </c>
      <c r="K3271" s="5">
        <v>1</v>
      </c>
      <c r="L3271" s="80">
        <v>20</v>
      </c>
      <c r="M3271" s="8">
        <f t="shared" si="100"/>
        <v>4</v>
      </c>
      <c r="N3271" s="80">
        <v>50</v>
      </c>
      <c r="O3271" s="11">
        <f t="shared" si="101"/>
        <v>74</v>
      </c>
    </row>
    <row r="3272" spans="1:15" x14ac:dyDescent="0.35">
      <c r="A3272" s="2" t="s">
        <v>390</v>
      </c>
      <c r="B3272" s="2" t="s">
        <v>9166</v>
      </c>
      <c r="C3272" s="1">
        <v>52786</v>
      </c>
      <c r="D3272" s="1" t="s">
        <v>3458</v>
      </c>
      <c r="E3272" s="4">
        <v>252786000075</v>
      </c>
      <c r="F3272" s="2" t="s">
        <v>3462</v>
      </c>
      <c r="G3272" s="4">
        <v>252786000075</v>
      </c>
      <c r="H3272" s="2" t="s">
        <v>3463</v>
      </c>
      <c r="I3272" s="2" t="s">
        <v>3464</v>
      </c>
      <c r="J3272" s="5" t="s">
        <v>535</v>
      </c>
      <c r="K3272" s="5">
        <v>1</v>
      </c>
      <c r="L3272" s="80">
        <v>20</v>
      </c>
      <c r="M3272" s="8">
        <f t="shared" ref="M3272:M3335" si="102">ROUND(L3272*0.19,0)</f>
        <v>4</v>
      </c>
      <c r="N3272" s="80">
        <v>50</v>
      </c>
      <c r="O3272" s="11">
        <f t="shared" ref="O3272:O3335" si="103">L3272+M3272+N3272</f>
        <v>74</v>
      </c>
    </row>
    <row r="3273" spans="1:15" x14ac:dyDescent="0.35">
      <c r="A3273" s="2" t="s">
        <v>390</v>
      </c>
      <c r="B3273" s="2" t="s">
        <v>9166</v>
      </c>
      <c r="C3273" s="1">
        <v>52786</v>
      </c>
      <c r="D3273" s="1" t="s">
        <v>3458</v>
      </c>
      <c r="E3273" s="4">
        <v>252786000121</v>
      </c>
      <c r="F3273" s="2" t="s">
        <v>3465</v>
      </c>
      <c r="G3273" s="4">
        <v>252786000121</v>
      </c>
      <c r="H3273" s="2" t="s">
        <v>3466</v>
      </c>
      <c r="I3273" s="2" t="s">
        <v>3467</v>
      </c>
      <c r="J3273" s="5" t="s">
        <v>535</v>
      </c>
      <c r="K3273" s="5">
        <v>1</v>
      </c>
      <c r="L3273" s="80">
        <v>20</v>
      </c>
      <c r="M3273" s="8">
        <f t="shared" si="102"/>
        <v>4</v>
      </c>
      <c r="N3273" s="80">
        <v>50</v>
      </c>
      <c r="O3273" s="11">
        <f t="shared" si="103"/>
        <v>74</v>
      </c>
    </row>
    <row r="3274" spans="1:15" x14ac:dyDescent="0.35">
      <c r="A3274" s="2" t="s">
        <v>390</v>
      </c>
      <c r="B3274" s="2" t="s">
        <v>9166</v>
      </c>
      <c r="C3274" s="1">
        <v>52786</v>
      </c>
      <c r="D3274" s="1" t="s">
        <v>3458</v>
      </c>
      <c r="E3274" s="4">
        <v>252786000245</v>
      </c>
      <c r="F3274" s="2" t="s">
        <v>3468</v>
      </c>
      <c r="G3274" s="4">
        <v>252786000245</v>
      </c>
      <c r="H3274" s="2" t="s">
        <v>3469</v>
      </c>
      <c r="I3274" s="2" t="s">
        <v>3470</v>
      </c>
      <c r="J3274" s="5" t="s">
        <v>535</v>
      </c>
      <c r="K3274" s="5">
        <v>1</v>
      </c>
      <c r="L3274" s="80">
        <v>20</v>
      </c>
      <c r="M3274" s="8">
        <f t="shared" si="102"/>
        <v>4</v>
      </c>
      <c r="N3274" s="80">
        <v>50</v>
      </c>
      <c r="O3274" s="11">
        <f t="shared" si="103"/>
        <v>74</v>
      </c>
    </row>
    <row r="3275" spans="1:15" x14ac:dyDescent="0.35">
      <c r="A3275" s="2" t="s">
        <v>390</v>
      </c>
      <c r="B3275" s="2" t="s">
        <v>9166</v>
      </c>
      <c r="C3275" s="1">
        <v>52786</v>
      </c>
      <c r="D3275" s="1" t="s">
        <v>3458</v>
      </c>
      <c r="E3275" s="4">
        <v>252786000369</v>
      </c>
      <c r="F3275" s="2" t="s">
        <v>3471</v>
      </c>
      <c r="G3275" s="4">
        <v>252786000369</v>
      </c>
      <c r="H3275" s="2" t="s">
        <v>3472</v>
      </c>
      <c r="I3275" s="2" t="s">
        <v>3473</v>
      </c>
      <c r="J3275" s="5" t="s">
        <v>535</v>
      </c>
      <c r="K3275" s="5">
        <v>1</v>
      </c>
      <c r="L3275" s="80">
        <v>20</v>
      </c>
      <c r="M3275" s="8">
        <f t="shared" si="102"/>
        <v>4</v>
      </c>
      <c r="N3275" s="80">
        <v>50</v>
      </c>
      <c r="O3275" s="11">
        <f t="shared" si="103"/>
        <v>74</v>
      </c>
    </row>
    <row r="3276" spans="1:15" x14ac:dyDescent="0.35">
      <c r="A3276" s="2" t="s">
        <v>390</v>
      </c>
      <c r="B3276" s="2" t="s">
        <v>9167</v>
      </c>
      <c r="C3276" s="1">
        <v>54003</v>
      </c>
      <c r="D3276" s="1" t="s">
        <v>3474</v>
      </c>
      <c r="E3276" s="4">
        <v>254003000283</v>
      </c>
      <c r="F3276" s="2" t="s">
        <v>3475</v>
      </c>
      <c r="G3276" s="4">
        <v>254003000283</v>
      </c>
      <c r="H3276" s="2" t="s">
        <v>3475</v>
      </c>
      <c r="I3276" s="2" t="s">
        <v>3476</v>
      </c>
      <c r="J3276" s="5" t="s">
        <v>535</v>
      </c>
      <c r="K3276" s="5">
        <v>1</v>
      </c>
      <c r="L3276" s="80">
        <v>20</v>
      </c>
      <c r="M3276" s="8">
        <f t="shared" si="102"/>
        <v>4</v>
      </c>
      <c r="N3276" s="80">
        <v>50</v>
      </c>
      <c r="O3276" s="11">
        <f t="shared" si="103"/>
        <v>74</v>
      </c>
    </row>
    <row r="3277" spans="1:15" x14ac:dyDescent="0.35">
      <c r="A3277" s="2" t="s">
        <v>390</v>
      </c>
      <c r="B3277" s="2" t="s">
        <v>9167</v>
      </c>
      <c r="C3277" s="1">
        <v>54003</v>
      </c>
      <c r="D3277" s="1" t="s">
        <v>3474</v>
      </c>
      <c r="E3277" s="4">
        <v>254003000364</v>
      </c>
      <c r="F3277" s="2" t="s">
        <v>3477</v>
      </c>
      <c r="G3277" s="4">
        <v>254003000364</v>
      </c>
      <c r="H3277" s="2" t="s">
        <v>3478</v>
      </c>
      <c r="I3277" s="2" t="s">
        <v>3479</v>
      </c>
      <c r="J3277" s="5" t="s">
        <v>535</v>
      </c>
      <c r="K3277" s="5">
        <v>1</v>
      </c>
      <c r="L3277" s="80">
        <v>20</v>
      </c>
      <c r="M3277" s="8">
        <f t="shared" si="102"/>
        <v>4</v>
      </c>
      <c r="N3277" s="80">
        <v>50</v>
      </c>
      <c r="O3277" s="11">
        <f t="shared" si="103"/>
        <v>74</v>
      </c>
    </row>
    <row r="3278" spans="1:15" x14ac:dyDescent="0.35">
      <c r="A3278" s="2" t="s">
        <v>390</v>
      </c>
      <c r="B3278" s="2" t="s">
        <v>9167</v>
      </c>
      <c r="C3278" s="1">
        <v>54003</v>
      </c>
      <c r="D3278" s="1" t="s">
        <v>3474</v>
      </c>
      <c r="E3278" s="4">
        <v>254003000445</v>
      </c>
      <c r="F3278" s="2" t="s">
        <v>3480</v>
      </c>
      <c r="G3278" s="4">
        <v>254003000445</v>
      </c>
      <c r="H3278" s="2" t="s">
        <v>3480</v>
      </c>
      <c r="I3278" s="2" t="s">
        <v>3481</v>
      </c>
      <c r="J3278" s="5" t="s">
        <v>535</v>
      </c>
      <c r="K3278" s="5">
        <v>1</v>
      </c>
      <c r="L3278" s="80">
        <v>20</v>
      </c>
      <c r="M3278" s="8">
        <f t="shared" si="102"/>
        <v>4</v>
      </c>
      <c r="N3278" s="80">
        <v>50</v>
      </c>
      <c r="O3278" s="11">
        <f t="shared" si="103"/>
        <v>74</v>
      </c>
    </row>
    <row r="3279" spans="1:15" x14ac:dyDescent="0.35">
      <c r="A3279" s="2" t="s">
        <v>390</v>
      </c>
      <c r="B3279" s="2" t="s">
        <v>9167</v>
      </c>
      <c r="C3279" s="1">
        <v>54003</v>
      </c>
      <c r="D3279" s="1" t="s">
        <v>3474</v>
      </c>
      <c r="E3279" s="4">
        <v>254003000526</v>
      </c>
      <c r="F3279" s="2" t="s">
        <v>3482</v>
      </c>
      <c r="G3279" s="4">
        <v>254003000526</v>
      </c>
      <c r="H3279" s="2" t="s">
        <v>3482</v>
      </c>
      <c r="I3279" s="2" t="s">
        <v>3483</v>
      </c>
      <c r="J3279" s="5" t="s">
        <v>535</v>
      </c>
      <c r="K3279" s="5">
        <v>1</v>
      </c>
      <c r="L3279" s="80">
        <v>20</v>
      </c>
      <c r="M3279" s="8">
        <f t="shared" si="102"/>
        <v>4</v>
      </c>
      <c r="N3279" s="80">
        <v>50</v>
      </c>
      <c r="O3279" s="11">
        <f t="shared" si="103"/>
        <v>74</v>
      </c>
    </row>
    <row r="3280" spans="1:15" x14ac:dyDescent="0.35">
      <c r="A3280" s="2" t="s">
        <v>390</v>
      </c>
      <c r="B3280" s="2" t="s">
        <v>9167</v>
      </c>
      <c r="C3280" s="1">
        <v>54245</v>
      </c>
      <c r="D3280" s="1" t="s">
        <v>2038</v>
      </c>
      <c r="E3280" s="4">
        <v>254245000776</v>
      </c>
      <c r="F3280" s="2" t="s">
        <v>3484</v>
      </c>
      <c r="G3280" s="4">
        <v>254245000776</v>
      </c>
      <c r="H3280" s="2" t="s">
        <v>3485</v>
      </c>
      <c r="I3280" s="2" t="s">
        <v>1239</v>
      </c>
      <c r="J3280" s="5" t="s">
        <v>535</v>
      </c>
      <c r="K3280" s="5">
        <v>1</v>
      </c>
      <c r="L3280" s="80">
        <v>20</v>
      </c>
      <c r="M3280" s="8">
        <f t="shared" si="102"/>
        <v>4</v>
      </c>
      <c r="N3280" s="80">
        <v>50</v>
      </c>
      <c r="O3280" s="11">
        <f t="shared" si="103"/>
        <v>74</v>
      </c>
    </row>
    <row r="3281" spans="1:15" x14ac:dyDescent="0.35">
      <c r="A3281" s="2" t="s">
        <v>390</v>
      </c>
      <c r="B3281" s="2" t="s">
        <v>9167</v>
      </c>
      <c r="C3281" s="1">
        <v>54250</v>
      </c>
      <c r="D3281" s="1" t="s">
        <v>3486</v>
      </c>
      <c r="E3281" s="4">
        <v>254250000253</v>
      </c>
      <c r="F3281" s="2" t="s">
        <v>3487</v>
      </c>
      <c r="G3281" s="4">
        <v>254250000253</v>
      </c>
      <c r="H3281" s="2" t="s">
        <v>3487</v>
      </c>
      <c r="I3281" s="2" t="s">
        <v>3488</v>
      </c>
      <c r="J3281" s="5" t="s">
        <v>535</v>
      </c>
      <c r="K3281" s="5">
        <v>1</v>
      </c>
      <c r="L3281" s="80">
        <v>20</v>
      </c>
      <c r="M3281" s="8">
        <f t="shared" si="102"/>
        <v>4</v>
      </c>
      <c r="N3281" s="80">
        <v>50</v>
      </c>
      <c r="O3281" s="11">
        <f t="shared" si="103"/>
        <v>74</v>
      </c>
    </row>
    <row r="3282" spans="1:15" x14ac:dyDescent="0.35">
      <c r="A3282" s="2" t="s">
        <v>390</v>
      </c>
      <c r="B3282" s="2" t="s">
        <v>9167</v>
      </c>
      <c r="C3282" s="1">
        <v>54344</v>
      </c>
      <c r="D3282" s="1" t="s">
        <v>3489</v>
      </c>
      <c r="E3282" s="4">
        <v>254344000290</v>
      </c>
      <c r="F3282" s="2" t="s">
        <v>3490</v>
      </c>
      <c r="G3282" s="4">
        <v>254344000591</v>
      </c>
      <c r="H3282" s="2" t="s">
        <v>3491</v>
      </c>
      <c r="I3282" s="2" t="s">
        <v>3492</v>
      </c>
      <c r="J3282" s="5" t="s">
        <v>535</v>
      </c>
      <c r="K3282" s="5">
        <v>1</v>
      </c>
      <c r="L3282" s="80">
        <v>20</v>
      </c>
      <c r="M3282" s="8">
        <f t="shared" si="102"/>
        <v>4</v>
      </c>
      <c r="N3282" s="80">
        <v>50</v>
      </c>
      <c r="O3282" s="11">
        <f t="shared" si="103"/>
        <v>74</v>
      </c>
    </row>
    <row r="3283" spans="1:15" x14ac:dyDescent="0.35">
      <c r="A3283" s="2" t="s">
        <v>390</v>
      </c>
      <c r="B3283" s="2" t="s">
        <v>9167</v>
      </c>
      <c r="C3283" s="1">
        <v>54670</v>
      </c>
      <c r="D3283" s="1" t="s">
        <v>3493</v>
      </c>
      <c r="E3283" s="4">
        <v>254670000798</v>
      </c>
      <c r="F3283" s="2" t="s">
        <v>3494</v>
      </c>
      <c r="G3283" s="4">
        <v>254670000798</v>
      </c>
      <c r="H3283" s="2" t="s">
        <v>3494</v>
      </c>
      <c r="I3283" s="2" t="s">
        <v>3495</v>
      </c>
      <c r="J3283" s="5" t="s">
        <v>535</v>
      </c>
      <c r="K3283" s="5">
        <v>1</v>
      </c>
      <c r="L3283" s="80">
        <v>20</v>
      </c>
      <c r="M3283" s="8">
        <f t="shared" si="102"/>
        <v>4</v>
      </c>
      <c r="N3283" s="80">
        <v>50</v>
      </c>
      <c r="O3283" s="11">
        <f t="shared" si="103"/>
        <v>74</v>
      </c>
    </row>
    <row r="3284" spans="1:15" x14ac:dyDescent="0.35">
      <c r="A3284" s="2" t="s">
        <v>390</v>
      </c>
      <c r="B3284" s="2" t="s">
        <v>9167</v>
      </c>
      <c r="C3284" s="1">
        <v>54670</v>
      </c>
      <c r="D3284" s="1" t="s">
        <v>3493</v>
      </c>
      <c r="E3284" s="4">
        <v>254670000330</v>
      </c>
      <c r="F3284" s="2" t="s">
        <v>3496</v>
      </c>
      <c r="G3284" s="4">
        <v>254670000909</v>
      </c>
      <c r="H3284" s="2" t="s">
        <v>3497</v>
      </c>
      <c r="I3284" s="2" t="s">
        <v>3498</v>
      </c>
      <c r="J3284" s="5" t="s">
        <v>535</v>
      </c>
      <c r="K3284" s="5">
        <v>1</v>
      </c>
      <c r="L3284" s="80">
        <v>20</v>
      </c>
      <c r="M3284" s="8">
        <f t="shared" si="102"/>
        <v>4</v>
      </c>
      <c r="N3284" s="80">
        <v>50</v>
      </c>
      <c r="O3284" s="11">
        <f t="shared" si="103"/>
        <v>74</v>
      </c>
    </row>
    <row r="3285" spans="1:15" x14ac:dyDescent="0.35">
      <c r="A3285" s="2" t="s">
        <v>390</v>
      </c>
      <c r="B3285" s="2" t="s">
        <v>9167</v>
      </c>
      <c r="C3285" s="1">
        <v>54720</v>
      </c>
      <c r="D3285" s="1" t="s">
        <v>3499</v>
      </c>
      <c r="E3285" s="4">
        <v>254720000034</v>
      </c>
      <c r="F3285" s="2" t="s">
        <v>3500</v>
      </c>
      <c r="G3285" s="4">
        <v>254720000034</v>
      </c>
      <c r="H3285" s="2" t="s">
        <v>3501</v>
      </c>
      <c r="I3285" s="2" t="s">
        <v>3502</v>
      </c>
      <c r="J3285" s="5" t="s">
        <v>535</v>
      </c>
      <c r="K3285" s="5">
        <v>1</v>
      </c>
      <c r="L3285" s="80">
        <v>20</v>
      </c>
      <c r="M3285" s="8">
        <f t="shared" si="102"/>
        <v>4</v>
      </c>
      <c r="N3285" s="80">
        <v>50</v>
      </c>
      <c r="O3285" s="11">
        <f t="shared" si="103"/>
        <v>74</v>
      </c>
    </row>
    <row r="3286" spans="1:15" x14ac:dyDescent="0.35">
      <c r="A3286" s="2" t="s">
        <v>390</v>
      </c>
      <c r="B3286" s="2" t="s">
        <v>9167</v>
      </c>
      <c r="C3286" s="1">
        <v>54720</v>
      </c>
      <c r="D3286" s="1" t="s">
        <v>3499</v>
      </c>
      <c r="E3286" s="4">
        <v>254720000271</v>
      </c>
      <c r="F3286" s="2" t="s">
        <v>3503</v>
      </c>
      <c r="G3286" s="4">
        <v>254720000352</v>
      </c>
      <c r="H3286" s="2" t="s">
        <v>3504</v>
      </c>
      <c r="I3286" s="2" t="s">
        <v>1753</v>
      </c>
      <c r="J3286" s="5" t="s">
        <v>535</v>
      </c>
      <c r="K3286" s="5">
        <v>1</v>
      </c>
      <c r="L3286" s="80">
        <v>20</v>
      </c>
      <c r="M3286" s="8">
        <f t="shared" si="102"/>
        <v>4</v>
      </c>
      <c r="N3286" s="80">
        <v>50</v>
      </c>
      <c r="O3286" s="11">
        <f t="shared" si="103"/>
        <v>74</v>
      </c>
    </row>
    <row r="3287" spans="1:15" x14ac:dyDescent="0.35">
      <c r="A3287" s="2" t="s">
        <v>390</v>
      </c>
      <c r="B3287" s="2" t="s">
        <v>9167</v>
      </c>
      <c r="C3287" s="1">
        <v>54720</v>
      </c>
      <c r="D3287" s="1" t="s">
        <v>3499</v>
      </c>
      <c r="E3287" s="4">
        <v>254720000930</v>
      </c>
      <c r="F3287" s="2" t="s">
        <v>3505</v>
      </c>
      <c r="G3287" s="4">
        <v>254720000930</v>
      </c>
      <c r="H3287" s="2" t="s">
        <v>3505</v>
      </c>
      <c r="I3287" s="2" t="s">
        <v>3506</v>
      </c>
      <c r="J3287" s="5" t="s">
        <v>535</v>
      </c>
      <c r="K3287" s="5">
        <v>1</v>
      </c>
      <c r="L3287" s="80">
        <v>20</v>
      </c>
      <c r="M3287" s="8">
        <f t="shared" si="102"/>
        <v>4</v>
      </c>
      <c r="N3287" s="80">
        <v>50</v>
      </c>
      <c r="O3287" s="11">
        <f t="shared" si="103"/>
        <v>74</v>
      </c>
    </row>
    <row r="3288" spans="1:15" x14ac:dyDescent="0.35">
      <c r="A3288" s="2" t="s">
        <v>390</v>
      </c>
      <c r="B3288" s="2" t="s">
        <v>9167</v>
      </c>
      <c r="C3288" s="1">
        <v>54720</v>
      </c>
      <c r="D3288" s="1" t="s">
        <v>3499</v>
      </c>
      <c r="E3288" s="4">
        <v>254720001197</v>
      </c>
      <c r="F3288" s="2" t="s">
        <v>3507</v>
      </c>
      <c r="G3288" s="4">
        <v>254720001197</v>
      </c>
      <c r="H3288" s="2" t="s">
        <v>3507</v>
      </c>
      <c r="I3288" s="2" t="s">
        <v>1827</v>
      </c>
      <c r="J3288" s="5" t="s">
        <v>535</v>
      </c>
      <c r="K3288" s="5">
        <v>1</v>
      </c>
      <c r="L3288" s="80">
        <v>20</v>
      </c>
      <c r="M3288" s="8">
        <f t="shared" si="102"/>
        <v>4</v>
      </c>
      <c r="N3288" s="80">
        <v>50</v>
      </c>
      <c r="O3288" s="11">
        <f t="shared" si="103"/>
        <v>74</v>
      </c>
    </row>
    <row r="3289" spans="1:15" x14ac:dyDescent="0.35">
      <c r="A3289" s="2" t="s">
        <v>390</v>
      </c>
      <c r="B3289" s="2" t="s">
        <v>9167</v>
      </c>
      <c r="C3289" s="1">
        <v>54720</v>
      </c>
      <c r="D3289" s="1" t="s">
        <v>3499</v>
      </c>
      <c r="E3289" s="4">
        <v>254720001197</v>
      </c>
      <c r="F3289" s="2" t="s">
        <v>3507</v>
      </c>
      <c r="G3289" s="4">
        <v>254720001499</v>
      </c>
      <c r="H3289" s="2" t="s">
        <v>3508</v>
      </c>
      <c r="I3289" s="2" t="s">
        <v>3509</v>
      </c>
      <c r="J3289" s="5" t="s">
        <v>535</v>
      </c>
      <c r="K3289" s="5">
        <v>1</v>
      </c>
      <c r="L3289" s="80">
        <v>20</v>
      </c>
      <c r="M3289" s="8">
        <f t="shared" si="102"/>
        <v>4</v>
      </c>
      <c r="N3289" s="80">
        <v>50</v>
      </c>
      <c r="O3289" s="11">
        <f t="shared" si="103"/>
        <v>74</v>
      </c>
    </row>
    <row r="3290" spans="1:15" x14ac:dyDescent="0.35">
      <c r="A3290" s="2" t="s">
        <v>390</v>
      </c>
      <c r="B3290" s="2" t="s">
        <v>9167</v>
      </c>
      <c r="C3290" s="1">
        <v>54800</v>
      </c>
      <c r="D3290" s="1" t="s">
        <v>3510</v>
      </c>
      <c r="E3290" s="4">
        <v>254800000108</v>
      </c>
      <c r="F3290" s="2" t="s">
        <v>3511</v>
      </c>
      <c r="G3290" s="4">
        <v>254800000035</v>
      </c>
      <c r="H3290" s="2" t="s">
        <v>3512</v>
      </c>
      <c r="I3290" s="2" t="s">
        <v>3513</v>
      </c>
      <c r="J3290" s="5" t="s">
        <v>535</v>
      </c>
      <c r="K3290" s="5">
        <v>1</v>
      </c>
      <c r="L3290" s="80">
        <v>20</v>
      </c>
      <c r="M3290" s="8">
        <f t="shared" si="102"/>
        <v>4</v>
      </c>
      <c r="N3290" s="80">
        <v>50</v>
      </c>
      <c r="O3290" s="11">
        <f t="shared" si="103"/>
        <v>74</v>
      </c>
    </row>
    <row r="3291" spans="1:15" x14ac:dyDescent="0.35">
      <c r="A3291" s="2" t="s">
        <v>390</v>
      </c>
      <c r="B3291" s="2" t="s">
        <v>9167</v>
      </c>
      <c r="C3291" s="1">
        <v>54800</v>
      </c>
      <c r="D3291" s="1" t="s">
        <v>3510</v>
      </c>
      <c r="E3291" s="4">
        <v>254800001104</v>
      </c>
      <c r="F3291" s="2" t="s">
        <v>3514</v>
      </c>
      <c r="G3291" s="4">
        <v>254800000230</v>
      </c>
      <c r="H3291" s="2" t="s">
        <v>3515</v>
      </c>
      <c r="I3291" s="2" t="s">
        <v>3516</v>
      </c>
      <c r="J3291" s="5" t="s">
        <v>535</v>
      </c>
      <c r="K3291" s="5">
        <v>1</v>
      </c>
      <c r="L3291" s="80">
        <v>20</v>
      </c>
      <c r="M3291" s="8">
        <f t="shared" si="102"/>
        <v>4</v>
      </c>
      <c r="N3291" s="80">
        <v>50</v>
      </c>
      <c r="O3291" s="11">
        <f t="shared" si="103"/>
        <v>74</v>
      </c>
    </row>
    <row r="3292" spans="1:15" x14ac:dyDescent="0.35">
      <c r="A3292" s="2" t="s">
        <v>390</v>
      </c>
      <c r="B3292" s="2" t="s">
        <v>9167</v>
      </c>
      <c r="C3292" s="1">
        <v>54800</v>
      </c>
      <c r="D3292" s="1" t="s">
        <v>3510</v>
      </c>
      <c r="E3292" s="4">
        <v>254800000736</v>
      </c>
      <c r="F3292" s="2" t="s">
        <v>3517</v>
      </c>
      <c r="G3292" s="4">
        <v>254800000736</v>
      </c>
      <c r="H3292" s="2" t="s">
        <v>3518</v>
      </c>
      <c r="I3292" s="2" t="s">
        <v>3519</v>
      </c>
      <c r="J3292" s="5" t="s">
        <v>535</v>
      </c>
      <c r="K3292" s="5">
        <v>1</v>
      </c>
      <c r="L3292" s="80">
        <v>20</v>
      </c>
      <c r="M3292" s="8">
        <f t="shared" si="102"/>
        <v>4</v>
      </c>
      <c r="N3292" s="80">
        <v>50</v>
      </c>
      <c r="O3292" s="11">
        <f t="shared" si="103"/>
        <v>74</v>
      </c>
    </row>
    <row r="3293" spans="1:15" x14ac:dyDescent="0.35">
      <c r="A3293" s="2" t="s">
        <v>390</v>
      </c>
      <c r="B3293" s="2" t="s">
        <v>9167</v>
      </c>
      <c r="C3293" s="1">
        <v>54250</v>
      </c>
      <c r="D3293" s="1" t="s">
        <v>3486</v>
      </c>
      <c r="E3293" s="4">
        <v>254810000106</v>
      </c>
      <c r="F3293" s="2" t="s">
        <v>3520</v>
      </c>
      <c r="G3293" s="4">
        <v>254810000106</v>
      </c>
      <c r="H3293" s="2" t="s">
        <v>3521</v>
      </c>
      <c r="I3293" s="2" t="s">
        <v>3522</v>
      </c>
      <c r="J3293" s="5" t="s">
        <v>535</v>
      </c>
      <c r="K3293" s="5">
        <v>1</v>
      </c>
      <c r="L3293" s="80">
        <v>20</v>
      </c>
      <c r="M3293" s="8">
        <f t="shared" si="102"/>
        <v>4</v>
      </c>
      <c r="N3293" s="80">
        <v>50</v>
      </c>
      <c r="O3293" s="11">
        <f t="shared" si="103"/>
        <v>74</v>
      </c>
    </row>
    <row r="3294" spans="1:15" x14ac:dyDescent="0.35">
      <c r="A3294" s="2" t="s">
        <v>390</v>
      </c>
      <c r="B3294" s="2" t="s">
        <v>9167</v>
      </c>
      <c r="C3294" s="1">
        <v>54250</v>
      </c>
      <c r="D3294" s="1" t="s">
        <v>3486</v>
      </c>
      <c r="E3294" s="4">
        <v>254810000629</v>
      </c>
      <c r="F3294" s="2" t="s">
        <v>3523</v>
      </c>
      <c r="G3294" s="4">
        <v>254810000629</v>
      </c>
      <c r="H3294" s="2" t="s">
        <v>3524</v>
      </c>
      <c r="I3294" s="2" t="s">
        <v>3525</v>
      </c>
      <c r="J3294" s="5" t="s">
        <v>535</v>
      </c>
      <c r="K3294" s="5">
        <v>1</v>
      </c>
      <c r="L3294" s="80">
        <v>20</v>
      </c>
      <c r="M3294" s="8">
        <f t="shared" si="102"/>
        <v>4</v>
      </c>
      <c r="N3294" s="80">
        <v>50</v>
      </c>
      <c r="O3294" s="11">
        <f t="shared" si="103"/>
        <v>74</v>
      </c>
    </row>
    <row r="3295" spans="1:15" x14ac:dyDescent="0.35">
      <c r="A3295" s="2" t="s">
        <v>390</v>
      </c>
      <c r="B3295" s="2" t="s">
        <v>932</v>
      </c>
      <c r="C3295" s="1">
        <v>73067</v>
      </c>
      <c r="D3295" s="1" t="s">
        <v>3552</v>
      </c>
      <c r="E3295" s="4">
        <v>273067001482</v>
      </c>
      <c r="F3295" s="2" t="s">
        <v>3553</v>
      </c>
      <c r="G3295" s="4">
        <v>273067001512</v>
      </c>
      <c r="H3295" s="2" t="s">
        <v>3554</v>
      </c>
      <c r="I3295" s="2" t="s">
        <v>3555</v>
      </c>
      <c r="J3295" s="5" t="s">
        <v>535</v>
      </c>
      <c r="K3295" s="5">
        <v>1</v>
      </c>
      <c r="L3295" s="80">
        <v>20</v>
      </c>
      <c r="M3295" s="8">
        <f t="shared" si="102"/>
        <v>4</v>
      </c>
      <c r="N3295" s="80">
        <v>50</v>
      </c>
      <c r="O3295" s="11">
        <f t="shared" si="103"/>
        <v>74</v>
      </c>
    </row>
    <row r="3296" spans="1:15" x14ac:dyDescent="0.35">
      <c r="A3296" s="2" t="s">
        <v>390</v>
      </c>
      <c r="B3296" s="2" t="s">
        <v>932</v>
      </c>
      <c r="C3296" s="1">
        <v>73067</v>
      </c>
      <c r="D3296" s="1" t="s">
        <v>3552</v>
      </c>
      <c r="E3296" s="4">
        <v>273067001482</v>
      </c>
      <c r="F3296" s="2" t="s">
        <v>3553</v>
      </c>
      <c r="G3296" s="4">
        <v>273067001636</v>
      </c>
      <c r="H3296" s="2" t="s">
        <v>3556</v>
      </c>
      <c r="I3296" s="2" t="s">
        <v>3557</v>
      </c>
      <c r="J3296" s="5" t="s">
        <v>535</v>
      </c>
      <c r="K3296" s="5">
        <v>1</v>
      </c>
      <c r="L3296" s="80">
        <v>20</v>
      </c>
      <c r="M3296" s="8">
        <f t="shared" si="102"/>
        <v>4</v>
      </c>
      <c r="N3296" s="80">
        <v>50</v>
      </c>
      <c r="O3296" s="11">
        <f t="shared" si="103"/>
        <v>74</v>
      </c>
    </row>
    <row r="3297" spans="1:15" x14ac:dyDescent="0.35">
      <c r="A3297" s="2" t="s">
        <v>390</v>
      </c>
      <c r="B3297" s="2" t="s">
        <v>932</v>
      </c>
      <c r="C3297" s="1">
        <v>73067</v>
      </c>
      <c r="D3297" s="1" t="s">
        <v>3552</v>
      </c>
      <c r="E3297" s="4">
        <v>273067001482</v>
      </c>
      <c r="F3297" s="2" t="s">
        <v>3553</v>
      </c>
      <c r="G3297" s="4">
        <v>273067001709</v>
      </c>
      <c r="H3297" s="2" t="s">
        <v>3558</v>
      </c>
      <c r="I3297" s="2" t="s">
        <v>3559</v>
      </c>
      <c r="J3297" s="5" t="s">
        <v>535</v>
      </c>
      <c r="K3297" s="5">
        <v>1</v>
      </c>
      <c r="L3297" s="80">
        <v>20</v>
      </c>
      <c r="M3297" s="8">
        <f t="shared" si="102"/>
        <v>4</v>
      </c>
      <c r="N3297" s="80">
        <v>50</v>
      </c>
      <c r="O3297" s="11">
        <f t="shared" si="103"/>
        <v>74</v>
      </c>
    </row>
    <row r="3298" spans="1:15" x14ac:dyDescent="0.35">
      <c r="A3298" s="2" t="s">
        <v>390</v>
      </c>
      <c r="B3298" s="2" t="s">
        <v>932</v>
      </c>
      <c r="C3298" s="1">
        <v>73168</v>
      </c>
      <c r="D3298" s="1" t="s">
        <v>3560</v>
      </c>
      <c r="E3298" s="4">
        <v>173168003538</v>
      </c>
      <c r="F3298" s="2" t="s">
        <v>3561</v>
      </c>
      <c r="G3298" s="4">
        <v>273168000398</v>
      </c>
      <c r="H3298" s="2" t="s">
        <v>3562</v>
      </c>
      <c r="I3298" s="2" t="s">
        <v>3563</v>
      </c>
      <c r="J3298" s="5" t="s">
        <v>535</v>
      </c>
      <c r="K3298" s="5">
        <v>1</v>
      </c>
      <c r="L3298" s="80">
        <v>20</v>
      </c>
      <c r="M3298" s="8">
        <f t="shared" si="102"/>
        <v>4</v>
      </c>
      <c r="N3298" s="80">
        <v>50</v>
      </c>
      <c r="O3298" s="11">
        <f t="shared" si="103"/>
        <v>74</v>
      </c>
    </row>
    <row r="3299" spans="1:15" x14ac:dyDescent="0.35">
      <c r="A3299" s="2" t="s">
        <v>390</v>
      </c>
      <c r="B3299" s="2" t="s">
        <v>932</v>
      </c>
      <c r="C3299" s="1">
        <v>73168</v>
      </c>
      <c r="D3299" s="1" t="s">
        <v>3560</v>
      </c>
      <c r="E3299" s="4">
        <v>273168000487</v>
      </c>
      <c r="F3299" s="2" t="s">
        <v>3564</v>
      </c>
      <c r="G3299" s="4">
        <v>273168000487</v>
      </c>
      <c r="H3299" s="2" t="s">
        <v>3565</v>
      </c>
      <c r="I3299" s="2" t="s">
        <v>3566</v>
      </c>
      <c r="J3299" s="5" t="s">
        <v>535</v>
      </c>
      <c r="K3299" s="5">
        <v>1</v>
      </c>
      <c r="L3299" s="80">
        <v>20</v>
      </c>
      <c r="M3299" s="8">
        <f t="shared" si="102"/>
        <v>4</v>
      </c>
      <c r="N3299" s="80">
        <v>50</v>
      </c>
      <c r="O3299" s="11">
        <f t="shared" si="103"/>
        <v>74</v>
      </c>
    </row>
    <row r="3300" spans="1:15" x14ac:dyDescent="0.35">
      <c r="A3300" s="2" t="s">
        <v>390</v>
      </c>
      <c r="B3300" s="2" t="s">
        <v>932</v>
      </c>
      <c r="C3300" s="1">
        <v>73168</v>
      </c>
      <c r="D3300" s="1" t="s">
        <v>3560</v>
      </c>
      <c r="E3300" s="4">
        <v>173168003538</v>
      </c>
      <c r="F3300" s="2" t="s">
        <v>3561</v>
      </c>
      <c r="G3300" s="4">
        <v>273168000517</v>
      </c>
      <c r="H3300" s="2" t="s">
        <v>3567</v>
      </c>
      <c r="I3300" s="2" t="s">
        <v>3568</v>
      </c>
      <c r="J3300" s="5" t="s">
        <v>535</v>
      </c>
      <c r="K3300" s="5">
        <v>1</v>
      </c>
      <c r="L3300" s="80">
        <v>20</v>
      </c>
      <c r="M3300" s="8">
        <f t="shared" si="102"/>
        <v>4</v>
      </c>
      <c r="N3300" s="80">
        <v>50</v>
      </c>
      <c r="O3300" s="11">
        <f t="shared" si="103"/>
        <v>74</v>
      </c>
    </row>
    <row r="3301" spans="1:15" x14ac:dyDescent="0.35">
      <c r="A3301" s="2" t="s">
        <v>390</v>
      </c>
      <c r="B3301" s="2" t="s">
        <v>932</v>
      </c>
      <c r="C3301" s="1">
        <v>73168</v>
      </c>
      <c r="D3301" s="1" t="s">
        <v>3560</v>
      </c>
      <c r="E3301" s="4">
        <v>273168000487</v>
      </c>
      <c r="F3301" s="2" t="s">
        <v>3564</v>
      </c>
      <c r="G3301" s="4">
        <v>273168001106</v>
      </c>
      <c r="H3301" s="2" t="s">
        <v>3574</v>
      </c>
      <c r="I3301" s="2" t="s">
        <v>1743</v>
      </c>
      <c r="J3301" s="5" t="s">
        <v>535</v>
      </c>
      <c r="K3301" s="5">
        <v>1</v>
      </c>
      <c r="L3301" s="80">
        <v>20</v>
      </c>
      <c r="M3301" s="8">
        <f t="shared" si="102"/>
        <v>4</v>
      </c>
      <c r="N3301" s="80">
        <v>50</v>
      </c>
      <c r="O3301" s="11">
        <f t="shared" si="103"/>
        <v>74</v>
      </c>
    </row>
    <row r="3302" spans="1:15" x14ac:dyDescent="0.35">
      <c r="A3302" s="2" t="s">
        <v>390</v>
      </c>
      <c r="B3302" s="2" t="s">
        <v>932</v>
      </c>
      <c r="C3302" s="1">
        <v>73168</v>
      </c>
      <c r="D3302" s="1" t="s">
        <v>3560</v>
      </c>
      <c r="E3302" s="4">
        <v>273168002277</v>
      </c>
      <c r="F3302" s="2" t="s">
        <v>3575</v>
      </c>
      <c r="G3302" s="4">
        <v>273168002218</v>
      </c>
      <c r="H3302" s="2" t="s">
        <v>3576</v>
      </c>
      <c r="I3302" s="2" t="s">
        <v>3577</v>
      </c>
      <c r="J3302" s="5" t="s">
        <v>535</v>
      </c>
      <c r="K3302" s="5">
        <v>1</v>
      </c>
      <c r="L3302" s="80">
        <v>20</v>
      </c>
      <c r="M3302" s="8">
        <f t="shared" si="102"/>
        <v>4</v>
      </c>
      <c r="N3302" s="80">
        <v>50</v>
      </c>
      <c r="O3302" s="11">
        <f t="shared" si="103"/>
        <v>74</v>
      </c>
    </row>
    <row r="3303" spans="1:15" x14ac:dyDescent="0.35">
      <c r="A3303" s="2" t="s">
        <v>390</v>
      </c>
      <c r="B3303" s="2" t="s">
        <v>932</v>
      </c>
      <c r="C3303" s="1">
        <v>73168</v>
      </c>
      <c r="D3303" s="1" t="s">
        <v>3560</v>
      </c>
      <c r="E3303" s="4">
        <v>273168002277</v>
      </c>
      <c r="F3303" s="2" t="s">
        <v>3575</v>
      </c>
      <c r="G3303" s="4">
        <v>273168002277</v>
      </c>
      <c r="H3303" s="2" t="s">
        <v>3578</v>
      </c>
      <c r="I3303" s="2" t="s">
        <v>3579</v>
      </c>
      <c r="J3303" s="5" t="s">
        <v>535</v>
      </c>
      <c r="K3303" s="5">
        <v>1</v>
      </c>
      <c r="L3303" s="80">
        <v>20</v>
      </c>
      <c r="M3303" s="8">
        <f t="shared" si="102"/>
        <v>4</v>
      </c>
      <c r="N3303" s="80">
        <v>50</v>
      </c>
      <c r="O3303" s="11">
        <f t="shared" si="103"/>
        <v>74</v>
      </c>
    </row>
    <row r="3304" spans="1:15" x14ac:dyDescent="0.35">
      <c r="A3304" s="2" t="s">
        <v>390</v>
      </c>
      <c r="B3304" s="2" t="s">
        <v>932</v>
      </c>
      <c r="C3304" s="1">
        <v>73217</v>
      </c>
      <c r="D3304" s="1" t="s">
        <v>3582</v>
      </c>
      <c r="E3304" s="4">
        <v>273217001044</v>
      </c>
      <c r="F3304" s="2" t="s">
        <v>3583</v>
      </c>
      <c r="G3304" s="4">
        <v>273217000081</v>
      </c>
      <c r="H3304" s="2" t="s">
        <v>3584</v>
      </c>
      <c r="I3304" s="2" t="s">
        <v>3585</v>
      </c>
      <c r="J3304" s="5" t="s">
        <v>535</v>
      </c>
      <c r="K3304" s="5">
        <v>1</v>
      </c>
      <c r="L3304" s="80">
        <v>20</v>
      </c>
      <c r="M3304" s="8">
        <f t="shared" si="102"/>
        <v>4</v>
      </c>
      <c r="N3304" s="80">
        <v>50</v>
      </c>
      <c r="O3304" s="11">
        <f t="shared" si="103"/>
        <v>74</v>
      </c>
    </row>
    <row r="3305" spans="1:15" x14ac:dyDescent="0.35">
      <c r="A3305" s="2" t="s">
        <v>390</v>
      </c>
      <c r="B3305" s="2" t="s">
        <v>932</v>
      </c>
      <c r="C3305" s="1">
        <v>73217</v>
      </c>
      <c r="D3305" s="1" t="s">
        <v>3582</v>
      </c>
      <c r="E3305" s="4">
        <v>273217001001</v>
      </c>
      <c r="F3305" s="2" t="s">
        <v>3586</v>
      </c>
      <c r="G3305" s="4">
        <v>273217000129</v>
      </c>
      <c r="H3305" s="2" t="s">
        <v>3587</v>
      </c>
      <c r="I3305" s="2" t="s">
        <v>3588</v>
      </c>
      <c r="J3305" s="5" t="s">
        <v>535</v>
      </c>
      <c r="K3305" s="5">
        <v>1</v>
      </c>
      <c r="L3305" s="80">
        <v>20</v>
      </c>
      <c r="M3305" s="8">
        <f t="shared" si="102"/>
        <v>4</v>
      </c>
      <c r="N3305" s="80">
        <v>50</v>
      </c>
      <c r="O3305" s="11">
        <f t="shared" si="103"/>
        <v>74</v>
      </c>
    </row>
    <row r="3306" spans="1:15" x14ac:dyDescent="0.35">
      <c r="A3306" s="2" t="s">
        <v>390</v>
      </c>
      <c r="B3306" s="2" t="s">
        <v>932</v>
      </c>
      <c r="C3306" s="1">
        <v>73217</v>
      </c>
      <c r="D3306" s="1" t="s">
        <v>3582</v>
      </c>
      <c r="E3306" s="4">
        <v>273217001001</v>
      </c>
      <c r="F3306" s="2" t="s">
        <v>3586</v>
      </c>
      <c r="G3306" s="4">
        <v>273217000153</v>
      </c>
      <c r="H3306" s="2" t="s">
        <v>3589</v>
      </c>
      <c r="I3306" s="2" t="s">
        <v>3590</v>
      </c>
      <c r="J3306" s="5" t="s">
        <v>535</v>
      </c>
      <c r="K3306" s="5">
        <v>1</v>
      </c>
      <c r="L3306" s="80">
        <v>20</v>
      </c>
      <c r="M3306" s="8">
        <f t="shared" si="102"/>
        <v>4</v>
      </c>
      <c r="N3306" s="80">
        <v>50</v>
      </c>
      <c r="O3306" s="11">
        <f t="shared" si="103"/>
        <v>74</v>
      </c>
    </row>
    <row r="3307" spans="1:15" x14ac:dyDescent="0.35">
      <c r="A3307" s="2" t="s">
        <v>390</v>
      </c>
      <c r="B3307" s="2" t="s">
        <v>932</v>
      </c>
      <c r="C3307" s="1">
        <v>73217</v>
      </c>
      <c r="D3307" s="1" t="s">
        <v>3582</v>
      </c>
      <c r="E3307" s="4">
        <v>273217000692</v>
      </c>
      <c r="F3307" s="2" t="s">
        <v>3591</v>
      </c>
      <c r="G3307" s="4">
        <v>273217000161</v>
      </c>
      <c r="H3307" s="2" t="s">
        <v>3592</v>
      </c>
      <c r="I3307" s="2" t="s">
        <v>3593</v>
      </c>
      <c r="J3307" s="5" t="s">
        <v>535</v>
      </c>
      <c r="K3307" s="5">
        <v>1</v>
      </c>
      <c r="L3307" s="80">
        <v>20</v>
      </c>
      <c r="M3307" s="8">
        <f t="shared" si="102"/>
        <v>4</v>
      </c>
      <c r="N3307" s="80">
        <v>50</v>
      </c>
      <c r="O3307" s="11">
        <f t="shared" si="103"/>
        <v>74</v>
      </c>
    </row>
    <row r="3308" spans="1:15" x14ac:dyDescent="0.35">
      <c r="A3308" s="2" t="s">
        <v>390</v>
      </c>
      <c r="B3308" s="2" t="s">
        <v>932</v>
      </c>
      <c r="C3308" s="1">
        <v>73217</v>
      </c>
      <c r="D3308" s="1" t="s">
        <v>3582</v>
      </c>
      <c r="E3308" s="4">
        <v>273217000315</v>
      </c>
      <c r="F3308" s="2" t="s">
        <v>3594</v>
      </c>
      <c r="G3308" s="4">
        <v>273217000269</v>
      </c>
      <c r="H3308" s="2" t="s">
        <v>3595</v>
      </c>
      <c r="I3308" s="2" t="s">
        <v>3596</v>
      </c>
      <c r="J3308" s="5" t="s">
        <v>535</v>
      </c>
      <c r="K3308" s="5">
        <v>1</v>
      </c>
      <c r="L3308" s="80">
        <v>20</v>
      </c>
      <c r="M3308" s="8">
        <f t="shared" si="102"/>
        <v>4</v>
      </c>
      <c r="N3308" s="80">
        <v>50</v>
      </c>
      <c r="O3308" s="11">
        <f t="shared" si="103"/>
        <v>74</v>
      </c>
    </row>
    <row r="3309" spans="1:15" x14ac:dyDescent="0.35">
      <c r="A3309" s="2" t="s">
        <v>390</v>
      </c>
      <c r="B3309" s="2" t="s">
        <v>932</v>
      </c>
      <c r="C3309" s="1">
        <v>73217</v>
      </c>
      <c r="D3309" s="1" t="s">
        <v>3582</v>
      </c>
      <c r="E3309" s="4">
        <v>273217000927</v>
      </c>
      <c r="F3309" s="2" t="s">
        <v>3597</v>
      </c>
      <c r="G3309" s="4">
        <v>273217000277</v>
      </c>
      <c r="H3309" s="2" t="s">
        <v>3598</v>
      </c>
      <c r="I3309" s="2" t="s">
        <v>3599</v>
      </c>
      <c r="J3309" s="5" t="s">
        <v>535</v>
      </c>
      <c r="K3309" s="5">
        <v>1</v>
      </c>
      <c r="L3309" s="80">
        <v>20</v>
      </c>
      <c r="M3309" s="8">
        <f t="shared" si="102"/>
        <v>4</v>
      </c>
      <c r="N3309" s="80">
        <v>50</v>
      </c>
      <c r="O3309" s="11">
        <f t="shared" si="103"/>
        <v>74</v>
      </c>
    </row>
    <row r="3310" spans="1:15" x14ac:dyDescent="0.35">
      <c r="A3310" s="2" t="s">
        <v>390</v>
      </c>
      <c r="B3310" s="2" t="s">
        <v>932</v>
      </c>
      <c r="C3310" s="1">
        <v>73217</v>
      </c>
      <c r="D3310" s="1" t="s">
        <v>3582</v>
      </c>
      <c r="E3310" s="4">
        <v>273217001001</v>
      </c>
      <c r="F3310" s="2" t="s">
        <v>3586</v>
      </c>
      <c r="G3310" s="4">
        <v>273217000285</v>
      </c>
      <c r="H3310" s="2" t="s">
        <v>3600</v>
      </c>
      <c r="I3310" s="2" t="s">
        <v>3601</v>
      </c>
      <c r="J3310" s="5" t="s">
        <v>535</v>
      </c>
      <c r="K3310" s="5">
        <v>1</v>
      </c>
      <c r="L3310" s="80">
        <v>20</v>
      </c>
      <c r="M3310" s="8">
        <f t="shared" si="102"/>
        <v>4</v>
      </c>
      <c r="N3310" s="80">
        <v>50</v>
      </c>
      <c r="O3310" s="11">
        <f t="shared" si="103"/>
        <v>74</v>
      </c>
    </row>
    <row r="3311" spans="1:15" x14ac:dyDescent="0.35">
      <c r="A3311" s="2" t="s">
        <v>390</v>
      </c>
      <c r="B3311" s="2" t="s">
        <v>932</v>
      </c>
      <c r="C3311" s="1">
        <v>73217</v>
      </c>
      <c r="D3311" s="1" t="s">
        <v>3582</v>
      </c>
      <c r="E3311" s="4">
        <v>273217000293</v>
      </c>
      <c r="F3311" s="2" t="s">
        <v>3602</v>
      </c>
      <c r="G3311" s="4">
        <v>273217000293</v>
      </c>
      <c r="H3311" s="2" t="s">
        <v>3603</v>
      </c>
      <c r="I3311" s="2" t="s">
        <v>3604</v>
      </c>
      <c r="J3311" s="5" t="s">
        <v>535</v>
      </c>
      <c r="K3311" s="5">
        <v>1</v>
      </c>
      <c r="L3311" s="80">
        <v>20</v>
      </c>
      <c r="M3311" s="8">
        <f t="shared" si="102"/>
        <v>4</v>
      </c>
      <c r="N3311" s="80">
        <v>50</v>
      </c>
      <c r="O3311" s="11">
        <f t="shared" si="103"/>
        <v>74</v>
      </c>
    </row>
    <row r="3312" spans="1:15" x14ac:dyDescent="0.35">
      <c r="A3312" s="2" t="s">
        <v>390</v>
      </c>
      <c r="B3312" s="2" t="s">
        <v>932</v>
      </c>
      <c r="C3312" s="1">
        <v>73217</v>
      </c>
      <c r="D3312" s="1" t="s">
        <v>3582</v>
      </c>
      <c r="E3312" s="4">
        <v>273217001001</v>
      </c>
      <c r="F3312" s="2" t="s">
        <v>3586</v>
      </c>
      <c r="G3312" s="4">
        <v>273217000307</v>
      </c>
      <c r="H3312" s="2" t="s">
        <v>3605</v>
      </c>
      <c r="I3312" s="2" t="s">
        <v>3606</v>
      </c>
      <c r="J3312" s="5" t="s">
        <v>535</v>
      </c>
      <c r="K3312" s="5">
        <v>1</v>
      </c>
      <c r="L3312" s="80">
        <v>20</v>
      </c>
      <c r="M3312" s="8">
        <f t="shared" si="102"/>
        <v>4</v>
      </c>
      <c r="N3312" s="80">
        <v>50</v>
      </c>
      <c r="O3312" s="11">
        <f t="shared" si="103"/>
        <v>74</v>
      </c>
    </row>
    <row r="3313" spans="1:15" x14ac:dyDescent="0.35">
      <c r="A3313" s="2" t="s">
        <v>390</v>
      </c>
      <c r="B3313" s="2" t="s">
        <v>932</v>
      </c>
      <c r="C3313" s="1">
        <v>73217</v>
      </c>
      <c r="D3313" s="1" t="s">
        <v>3582</v>
      </c>
      <c r="E3313" s="4">
        <v>273217000293</v>
      </c>
      <c r="F3313" s="2" t="s">
        <v>3602</v>
      </c>
      <c r="G3313" s="4">
        <v>273217000331</v>
      </c>
      <c r="H3313" s="2" t="s">
        <v>3607</v>
      </c>
      <c r="I3313" s="2" t="s">
        <v>3608</v>
      </c>
      <c r="J3313" s="5" t="s">
        <v>535</v>
      </c>
      <c r="K3313" s="5">
        <v>1</v>
      </c>
      <c r="L3313" s="80">
        <v>20</v>
      </c>
      <c r="M3313" s="8">
        <f t="shared" si="102"/>
        <v>4</v>
      </c>
      <c r="N3313" s="80">
        <v>50</v>
      </c>
      <c r="O3313" s="11">
        <f t="shared" si="103"/>
        <v>74</v>
      </c>
    </row>
    <row r="3314" spans="1:15" x14ac:dyDescent="0.35">
      <c r="A3314" s="2" t="s">
        <v>390</v>
      </c>
      <c r="B3314" s="2" t="s">
        <v>932</v>
      </c>
      <c r="C3314" s="1">
        <v>73217</v>
      </c>
      <c r="D3314" s="1" t="s">
        <v>3582</v>
      </c>
      <c r="E3314" s="4">
        <v>273217000072</v>
      </c>
      <c r="F3314" s="2" t="s">
        <v>3609</v>
      </c>
      <c r="G3314" s="4">
        <v>273217000358</v>
      </c>
      <c r="H3314" s="2" t="s">
        <v>3610</v>
      </c>
      <c r="I3314" s="2" t="s">
        <v>3611</v>
      </c>
      <c r="J3314" s="5" t="s">
        <v>535</v>
      </c>
      <c r="K3314" s="5">
        <v>1</v>
      </c>
      <c r="L3314" s="80">
        <v>20</v>
      </c>
      <c r="M3314" s="8">
        <f t="shared" si="102"/>
        <v>4</v>
      </c>
      <c r="N3314" s="80">
        <v>50</v>
      </c>
      <c r="O3314" s="11">
        <f t="shared" si="103"/>
        <v>74</v>
      </c>
    </row>
    <row r="3315" spans="1:15" x14ac:dyDescent="0.35">
      <c r="A3315" s="2" t="s">
        <v>390</v>
      </c>
      <c r="B3315" s="2" t="s">
        <v>932</v>
      </c>
      <c r="C3315" s="1">
        <v>73217</v>
      </c>
      <c r="D3315" s="1" t="s">
        <v>3582</v>
      </c>
      <c r="E3315" s="4">
        <v>273217001044</v>
      </c>
      <c r="F3315" s="2" t="s">
        <v>3583</v>
      </c>
      <c r="G3315" s="4">
        <v>273217000382</v>
      </c>
      <c r="H3315" s="2" t="s">
        <v>3612</v>
      </c>
      <c r="I3315" s="2" t="s">
        <v>3613</v>
      </c>
      <c r="J3315" s="5" t="s">
        <v>535</v>
      </c>
      <c r="K3315" s="5">
        <v>1</v>
      </c>
      <c r="L3315" s="80">
        <v>20</v>
      </c>
      <c r="M3315" s="8">
        <f t="shared" si="102"/>
        <v>4</v>
      </c>
      <c r="N3315" s="80">
        <v>50</v>
      </c>
      <c r="O3315" s="11">
        <f t="shared" si="103"/>
        <v>74</v>
      </c>
    </row>
    <row r="3316" spans="1:15" x14ac:dyDescent="0.35">
      <c r="A3316" s="2" t="s">
        <v>390</v>
      </c>
      <c r="B3316" s="2" t="s">
        <v>932</v>
      </c>
      <c r="C3316" s="1">
        <v>73217</v>
      </c>
      <c r="D3316" s="1" t="s">
        <v>3582</v>
      </c>
      <c r="E3316" s="4">
        <v>273217000455</v>
      </c>
      <c r="F3316" s="2" t="s">
        <v>3614</v>
      </c>
      <c r="G3316" s="4">
        <v>273217000391</v>
      </c>
      <c r="H3316" s="2" t="s">
        <v>3615</v>
      </c>
      <c r="I3316" s="2" t="s">
        <v>3616</v>
      </c>
      <c r="J3316" s="5" t="s">
        <v>535</v>
      </c>
      <c r="K3316" s="5">
        <v>1</v>
      </c>
      <c r="L3316" s="80">
        <v>20</v>
      </c>
      <c r="M3316" s="8">
        <f t="shared" si="102"/>
        <v>4</v>
      </c>
      <c r="N3316" s="80">
        <v>50</v>
      </c>
      <c r="O3316" s="11">
        <f t="shared" si="103"/>
        <v>74</v>
      </c>
    </row>
    <row r="3317" spans="1:15" x14ac:dyDescent="0.35">
      <c r="A3317" s="2" t="s">
        <v>390</v>
      </c>
      <c r="B3317" s="2" t="s">
        <v>932</v>
      </c>
      <c r="C3317" s="1">
        <v>73217</v>
      </c>
      <c r="D3317" s="1" t="s">
        <v>3582</v>
      </c>
      <c r="E3317" s="4">
        <v>273217001044</v>
      </c>
      <c r="F3317" s="2" t="s">
        <v>3583</v>
      </c>
      <c r="G3317" s="4">
        <v>273217000421</v>
      </c>
      <c r="H3317" s="2" t="s">
        <v>3617</v>
      </c>
      <c r="I3317" s="2" t="s">
        <v>3618</v>
      </c>
      <c r="J3317" s="5" t="s">
        <v>535</v>
      </c>
      <c r="K3317" s="5">
        <v>1</v>
      </c>
      <c r="L3317" s="80">
        <v>20</v>
      </c>
      <c r="M3317" s="8">
        <f t="shared" si="102"/>
        <v>4</v>
      </c>
      <c r="N3317" s="80">
        <v>50</v>
      </c>
      <c r="O3317" s="11">
        <f t="shared" si="103"/>
        <v>74</v>
      </c>
    </row>
    <row r="3318" spans="1:15" x14ac:dyDescent="0.35">
      <c r="A3318" s="2" t="s">
        <v>390</v>
      </c>
      <c r="B3318" s="2" t="s">
        <v>932</v>
      </c>
      <c r="C3318" s="1">
        <v>73217</v>
      </c>
      <c r="D3318" s="1" t="s">
        <v>3582</v>
      </c>
      <c r="E3318" s="4">
        <v>273217000692</v>
      </c>
      <c r="F3318" s="2" t="s">
        <v>3591</v>
      </c>
      <c r="G3318" s="4">
        <v>273217000439</v>
      </c>
      <c r="H3318" s="2" t="s">
        <v>3619</v>
      </c>
      <c r="I3318" s="2" t="s">
        <v>3620</v>
      </c>
      <c r="J3318" s="5" t="s">
        <v>535</v>
      </c>
      <c r="K3318" s="5">
        <v>1</v>
      </c>
      <c r="L3318" s="80">
        <v>20</v>
      </c>
      <c r="M3318" s="8">
        <f t="shared" si="102"/>
        <v>4</v>
      </c>
      <c r="N3318" s="80">
        <v>50</v>
      </c>
      <c r="O3318" s="11">
        <f t="shared" si="103"/>
        <v>74</v>
      </c>
    </row>
    <row r="3319" spans="1:15" x14ac:dyDescent="0.35">
      <c r="A3319" s="2" t="s">
        <v>390</v>
      </c>
      <c r="B3319" s="2" t="s">
        <v>932</v>
      </c>
      <c r="C3319" s="1">
        <v>73217</v>
      </c>
      <c r="D3319" s="1" t="s">
        <v>3582</v>
      </c>
      <c r="E3319" s="4">
        <v>273217001044</v>
      </c>
      <c r="F3319" s="2" t="s">
        <v>3583</v>
      </c>
      <c r="G3319" s="4">
        <v>273217000625</v>
      </c>
      <c r="H3319" s="2" t="s">
        <v>3621</v>
      </c>
      <c r="I3319" s="2" t="s">
        <v>3622</v>
      </c>
      <c r="J3319" s="5" t="s">
        <v>535</v>
      </c>
      <c r="K3319" s="5">
        <v>1</v>
      </c>
      <c r="L3319" s="80">
        <v>20</v>
      </c>
      <c r="M3319" s="8">
        <f t="shared" si="102"/>
        <v>4</v>
      </c>
      <c r="N3319" s="80">
        <v>50</v>
      </c>
      <c r="O3319" s="11">
        <f t="shared" si="103"/>
        <v>74</v>
      </c>
    </row>
    <row r="3320" spans="1:15" x14ac:dyDescent="0.35">
      <c r="A3320" s="2" t="s">
        <v>390</v>
      </c>
      <c r="B3320" s="2" t="s">
        <v>932</v>
      </c>
      <c r="C3320" s="1">
        <v>73217</v>
      </c>
      <c r="D3320" s="1" t="s">
        <v>3582</v>
      </c>
      <c r="E3320" s="4">
        <v>273217000293</v>
      </c>
      <c r="F3320" s="2" t="s">
        <v>3602</v>
      </c>
      <c r="G3320" s="4">
        <v>273217000641</v>
      </c>
      <c r="H3320" s="2" t="s">
        <v>3623</v>
      </c>
      <c r="I3320" s="2" t="s">
        <v>3624</v>
      </c>
      <c r="J3320" s="5" t="s">
        <v>535</v>
      </c>
      <c r="K3320" s="5">
        <v>1</v>
      </c>
      <c r="L3320" s="80">
        <v>20</v>
      </c>
      <c r="M3320" s="8">
        <f t="shared" si="102"/>
        <v>4</v>
      </c>
      <c r="N3320" s="80">
        <v>50</v>
      </c>
      <c r="O3320" s="11">
        <f t="shared" si="103"/>
        <v>74</v>
      </c>
    </row>
    <row r="3321" spans="1:15" x14ac:dyDescent="0.35">
      <c r="A3321" s="2" t="s">
        <v>390</v>
      </c>
      <c r="B3321" s="2" t="s">
        <v>932</v>
      </c>
      <c r="C3321" s="1">
        <v>73217</v>
      </c>
      <c r="D3321" s="1" t="s">
        <v>3582</v>
      </c>
      <c r="E3321" s="4">
        <v>273217000072</v>
      </c>
      <c r="F3321" s="2" t="s">
        <v>3609</v>
      </c>
      <c r="G3321" s="4">
        <v>273217000951</v>
      </c>
      <c r="H3321" s="2" t="s">
        <v>3625</v>
      </c>
      <c r="I3321" s="2" t="s">
        <v>3626</v>
      </c>
      <c r="J3321" s="5" t="s">
        <v>535</v>
      </c>
      <c r="K3321" s="5">
        <v>1</v>
      </c>
      <c r="L3321" s="80">
        <v>20</v>
      </c>
      <c r="M3321" s="8">
        <f t="shared" si="102"/>
        <v>4</v>
      </c>
      <c r="N3321" s="80">
        <v>50</v>
      </c>
      <c r="O3321" s="11">
        <f t="shared" si="103"/>
        <v>74</v>
      </c>
    </row>
    <row r="3322" spans="1:15" x14ac:dyDescent="0.35">
      <c r="A3322" s="2" t="s">
        <v>390</v>
      </c>
      <c r="B3322" s="2" t="s">
        <v>932</v>
      </c>
      <c r="C3322" s="1">
        <v>73217</v>
      </c>
      <c r="D3322" s="1" t="s">
        <v>3582</v>
      </c>
      <c r="E3322" s="4">
        <v>273217001044</v>
      </c>
      <c r="F3322" s="2" t="s">
        <v>3583</v>
      </c>
      <c r="G3322" s="4">
        <v>273217000960</v>
      </c>
      <c r="H3322" s="2" t="s">
        <v>2529</v>
      </c>
      <c r="I3322" s="2" t="s">
        <v>3627</v>
      </c>
      <c r="J3322" s="5" t="s">
        <v>535</v>
      </c>
      <c r="K3322" s="5">
        <v>1</v>
      </c>
      <c r="L3322" s="80">
        <v>20</v>
      </c>
      <c r="M3322" s="8">
        <f t="shared" si="102"/>
        <v>4</v>
      </c>
      <c r="N3322" s="80">
        <v>50</v>
      </c>
      <c r="O3322" s="11">
        <f t="shared" si="103"/>
        <v>74</v>
      </c>
    </row>
    <row r="3323" spans="1:15" x14ac:dyDescent="0.35">
      <c r="A3323" s="2" t="s">
        <v>390</v>
      </c>
      <c r="B3323" s="2" t="s">
        <v>932</v>
      </c>
      <c r="C3323" s="1">
        <v>73217</v>
      </c>
      <c r="D3323" s="1" t="s">
        <v>3582</v>
      </c>
      <c r="E3323" s="4">
        <v>273217000293</v>
      </c>
      <c r="F3323" s="2" t="s">
        <v>3602</v>
      </c>
      <c r="G3323" s="4">
        <v>273217000994</v>
      </c>
      <c r="H3323" s="2" t="s">
        <v>2865</v>
      </c>
      <c r="I3323" s="2" t="s">
        <v>3628</v>
      </c>
      <c r="J3323" s="5" t="s">
        <v>535</v>
      </c>
      <c r="K3323" s="5">
        <v>1</v>
      </c>
      <c r="L3323" s="80">
        <v>20</v>
      </c>
      <c r="M3323" s="8">
        <f t="shared" si="102"/>
        <v>4</v>
      </c>
      <c r="N3323" s="80">
        <v>50</v>
      </c>
      <c r="O3323" s="11">
        <f t="shared" si="103"/>
        <v>74</v>
      </c>
    </row>
    <row r="3324" spans="1:15" x14ac:dyDescent="0.35">
      <c r="A3324" s="2" t="s">
        <v>390</v>
      </c>
      <c r="B3324" s="2" t="s">
        <v>932</v>
      </c>
      <c r="C3324" s="1">
        <v>73217</v>
      </c>
      <c r="D3324" s="1" t="s">
        <v>3582</v>
      </c>
      <c r="E3324" s="4">
        <v>273217000315</v>
      </c>
      <c r="F3324" s="2" t="s">
        <v>3594</v>
      </c>
      <c r="G3324" s="4">
        <v>273217001010</v>
      </c>
      <c r="H3324" s="2" t="s">
        <v>3629</v>
      </c>
      <c r="I3324" s="2" t="s">
        <v>3630</v>
      </c>
      <c r="J3324" s="5" t="s">
        <v>535</v>
      </c>
      <c r="K3324" s="5">
        <v>1</v>
      </c>
      <c r="L3324" s="80">
        <v>20</v>
      </c>
      <c r="M3324" s="8">
        <f t="shared" si="102"/>
        <v>4</v>
      </c>
      <c r="N3324" s="80">
        <v>50</v>
      </c>
      <c r="O3324" s="11">
        <f t="shared" si="103"/>
        <v>74</v>
      </c>
    </row>
    <row r="3325" spans="1:15" x14ac:dyDescent="0.35">
      <c r="A3325" s="2" t="s">
        <v>390</v>
      </c>
      <c r="B3325" s="2" t="s">
        <v>932</v>
      </c>
      <c r="C3325" s="1">
        <v>73217</v>
      </c>
      <c r="D3325" s="1" t="s">
        <v>3582</v>
      </c>
      <c r="E3325" s="4">
        <v>273217000692</v>
      </c>
      <c r="F3325" s="2" t="s">
        <v>3591</v>
      </c>
      <c r="G3325" s="4">
        <v>273217001028</v>
      </c>
      <c r="H3325" s="2" t="s">
        <v>3631</v>
      </c>
      <c r="I3325" s="2" t="s">
        <v>3632</v>
      </c>
      <c r="J3325" s="5" t="s">
        <v>535</v>
      </c>
      <c r="K3325" s="5">
        <v>1</v>
      </c>
      <c r="L3325" s="80">
        <v>20</v>
      </c>
      <c r="M3325" s="8">
        <f t="shared" si="102"/>
        <v>4</v>
      </c>
      <c r="N3325" s="80">
        <v>50</v>
      </c>
      <c r="O3325" s="11">
        <f t="shared" si="103"/>
        <v>74</v>
      </c>
    </row>
    <row r="3326" spans="1:15" x14ac:dyDescent="0.35">
      <c r="A3326" s="2" t="s">
        <v>390</v>
      </c>
      <c r="B3326" s="2" t="s">
        <v>932</v>
      </c>
      <c r="C3326" s="1">
        <v>73217</v>
      </c>
      <c r="D3326" s="1" t="s">
        <v>3582</v>
      </c>
      <c r="E3326" s="4">
        <v>273217000072</v>
      </c>
      <c r="F3326" s="2" t="s">
        <v>3609</v>
      </c>
      <c r="G3326" s="4">
        <v>273217001079</v>
      </c>
      <c r="H3326" s="2" t="s">
        <v>3633</v>
      </c>
      <c r="I3326" s="2" t="s">
        <v>3634</v>
      </c>
      <c r="J3326" s="5" t="s">
        <v>535</v>
      </c>
      <c r="K3326" s="5">
        <v>1</v>
      </c>
      <c r="L3326" s="80">
        <v>20</v>
      </c>
      <c r="M3326" s="8">
        <f t="shared" si="102"/>
        <v>4</v>
      </c>
      <c r="N3326" s="80">
        <v>50</v>
      </c>
      <c r="O3326" s="11">
        <f t="shared" si="103"/>
        <v>74</v>
      </c>
    </row>
    <row r="3327" spans="1:15" x14ac:dyDescent="0.35">
      <c r="A3327" s="2" t="s">
        <v>390</v>
      </c>
      <c r="B3327" s="2" t="s">
        <v>932</v>
      </c>
      <c r="C3327" s="1">
        <v>73217</v>
      </c>
      <c r="D3327" s="1" t="s">
        <v>3582</v>
      </c>
      <c r="E3327" s="4">
        <v>273217000315</v>
      </c>
      <c r="F3327" s="2" t="s">
        <v>3594</v>
      </c>
      <c r="G3327" s="4">
        <v>273217001095</v>
      </c>
      <c r="H3327" s="2" t="s">
        <v>3635</v>
      </c>
      <c r="I3327" s="2" t="s">
        <v>3636</v>
      </c>
      <c r="J3327" s="5" t="s">
        <v>535</v>
      </c>
      <c r="K3327" s="5">
        <v>1</v>
      </c>
      <c r="L3327" s="80">
        <v>20</v>
      </c>
      <c r="M3327" s="8">
        <f t="shared" si="102"/>
        <v>4</v>
      </c>
      <c r="N3327" s="80">
        <v>50</v>
      </c>
      <c r="O3327" s="11">
        <f t="shared" si="103"/>
        <v>74</v>
      </c>
    </row>
    <row r="3328" spans="1:15" x14ac:dyDescent="0.35">
      <c r="A3328" s="2" t="s">
        <v>390</v>
      </c>
      <c r="B3328" s="2" t="s">
        <v>932</v>
      </c>
      <c r="C3328" s="1">
        <v>73217</v>
      </c>
      <c r="D3328" s="1" t="s">
        <v>3582</v>
      </c>
      <c r="E3328" s="4">
        <v>273217000455</v>
      </c>
      <c r="F3328" s="2" t="s">
        <v>3614</v>
      </c>
      <c r="G3328" s="4">
        <v>273217001109</v>
      </c>
      <c r="H3328" s="2" t="s">
        <v>3637</v>
      </c>
      <c r="I3328" s="2" t="s">
        <v>3638</v>
      </c>
      <c r="J3328" s="5" t="s">
        <v>535</v>
      </c>
      <c r="K3328" s="5">
        <v>1</v>
      </c>
      <c r="L3328" s="80">
        <v>20</v>
      </c>
      <c r="M3328" s="8">
        <f t="shared" si="102"/>
        <v>4</v>
      </c>
      <c r="N3328" s="80">
        <v>50</v>
      </c>
      <c r="O3328" s="11">
        <f t="shared" si="103"/>
        <v>74</v>
      </c>
    </row>
    <row r="3329" spans="1:15" x14ac:dyDescent="0.35">
      <c r="A3329" s="2" t="s">
        <v>390</v>
      </c>
      <c r="B3329" s="2" t="s">
        <v>932</v>
      </c>
      <c r="C3329" s="1">
        <v>73217</v>
      </c>
      <c r="D3329" s="1" t="s">
        <v>3582</v>
      </c>
      <c r="E3329" s="4">
        <v>273217000455</v>
      </c>
      <c r="F3329" s="2" t="s">
        <v>3614</v>
      </c>
      <c r="G3329" s="4">
        <v>273217001117</v>
      </c>
      <c r="H3329" s="2" t="s">
        <v>3639</v>
      </c>
      <c r="I3329" s="2" t="s">
        <v>3640</v>
      </c>
      <c r="J3329" s="5" t="s">
        <v>535</v>
      </c>
      <c r="K3329" s="5">
        <v>1</v>
      </c>
      <c r="L3329" s="80">
        <v>20</v>
      </c>
      <c r="M3329" s="8">
        <f t="shared" si="102"/>
        <v>4</v>
      </c>
      <c r="N3329" s="80">
        <v>50</v>
      </c>
      <c r="O3329" s="11">
        <f t="shared" si="103"/>
        <v>74</v>
      </c>
    </row>
    <row r="3330" spans="1:15" x14ac:dyDescent="0.35">
      <c r="A3330" s="2" t="s">
        <v>390</v>
      </c>
      <c r="B3330" s="2" t="s">
        <v>932</v>
      </c>
      <c r="C3330" s="1">
        <v>73217</v>
      </c>
      <c r="D3330" s="1" t="s">
        <v>3582</v>
      </c>
      <c r="E3330" s="4">
        <v>273217000072</v>
      </c>
      <c r="F3330" s="2" t="s">
        <v>3609</v>
      </c>
      <c r="G3330" s="4">
        <v>273217001125</v>
      </c>
      <c r="H3330" s="2" t="s">
        <v>3641</v>
      </c>
      <c r="I3330" s="2" t="s">
        <v>3642</v>
      </c>
      <c r="J3330" s="5" t="s">
        <v>535</v>
      </c>
      <c r="K3330" s="5">
        <v>1</v>
      </c>
      <c r="L3330" s="80">
        <v>20</v>
      </c>
      <c r="M3330" s="8">
        <f t="shared" si="102"/>
        <v>4</v>
      </c>
      <c r="N3330" s="80">
        <v>50</v>
      </c>
      <c r="O3330" s="11">
        <f t="shared" si="103"/>
        <v>74</v>
      </c>
    </row>
    <row r="3331" spans="1:15" x14ac:dyDescent="0.35">
      <c r="A3331" s="2" t="s">
        <v>390</v>
      </c>
      <c r="B3331" s="2" t="s">
        <v>932</v>
      </c>
      <c r="C3331" s="1">
        <v>73217</v>
      </c>
      <c r="D3331" s="1" t="s">
        <v>3582</v>
      </c>
      <c r="E3331" s="4">
        <v>273217001061</v>
      </c>
      <c r="F3331" s="2" t="s">
        <v>3643</v>
      </c>
      <c r="G3331" s="4">
        <v>273217001192</v>
      </c>
      <c r="H3331" s="2" t="s">
        <v>3644</v>
      </c>
      <c r="I3331" s="2" t="s">
        <v>3645</v>
      </c>
      <c r="J3331" s="5" t="s">
        <v>535</v>
      </c>
      <c r="K3331" s="5">
        <v>1</v>
      </c>
      <c r="L3331" s="80">
        <v>20</v>
      </c>
      <c r="M3331" s="8">
        <f t="shared" si="102"/>
        <v>4</v>
      </c>
      <c r="N3331" s="80">
        <v>50</v>
      </c>
      <c r="O3331" s="11">
        <f t="shared" si="103"/>
        <v>74</v>
      </c>
    </row>
    <row r="3332" spans="1:15" x14ac:dyDescent="0.35">
      <c r="A3332" s="2" t="s">
        <v>390</v>
      </c>
      <c r="B3332" s="2" t="s">
        <v>932</v>
      </c>
      <c r="C3332" s="1">
        <v>73217</v>
      </c>
      <c r="D3332" s="1" t="s">
        <v>3582</v>
      </c>
      <c r="E3332" s="4">
        <v>273217000234</v>
      </c>
      <c r="F3332" s="2" t="s">
        <v>3646</v>
      </c>
      <c r="G3332" s="4">
        <v>273217001231</v>
      </c>
      <c r="H3332" s="2" t="s">
        <v>3647</v>
      </c>
      <c r="I3332" s="2" t="s">
        <v>3648</v>
      </c>
      <c r="J3332" s="5" t="s">
        <v>535</v>
      </c>
      <c r="K3332" s="5">
        <v>1</v>
      </c>
      <c r="L3332" s="80">
        <v>20</v>
      </c>
      <c r="M3332" s="8">
        <f t="shared" si="102"/>
        <v>4</v>
      </c>
      <c r="N3332" s="80">
        <v>50</v>
      </c>
      <c r="O3332" s="11">
        <f t="shared" si="103"/>
        <v>74</v>
      </c>
    </row>
    <row r="3333" spans="1:15" x14ac:dyDescent="0.35">
      <c r="A3333" s="2" t="s">
        <v>390</v>
      </c>
      <c r="B3333" s="2" t="s">
        <v>932</v>
      </c>
      <c r="C3333" s="1">
        <v>73217</v>
      </c>
      <c r="D3333" s="1" t="s">
        <v>3582</v>
      </c>
      <c r="E3333" s="4">
        <v>273217000234</v>
      </c>
      <c r="F3333" s="2" t="s">
        <v>3646</v>
      </c>
      <c r="G3333" s="4">
        <v>273217001273</v>
      </c>
      <c r="H3333" s="2" t="s">
        <v>3649</v>
      </c>
      <c r="I3333" s="2" t="s">
        <v>3650</v>
      </c>
      <c r="J3333" s="5" t="s">
        <v>535</v>
      </c>
      <c r="K3333" s="5">
        <v>1</v>
      </c>
      <c r="L3333" s="80">
        <v>20</v>
      </c>
      <c r="M3333" s="8">
        <f t="shared" si="102"/>
        <v>4</v>
      </c>
      <c r="N3333" s="80">
        <v>50</v>
      </c>
      <c r="O3333" s="11">
        <f t="shared" si="103"/>
        <v>74</v>
      </c>
    </row>
    <row r="3334" spans="1:15" x14ac:dyDescent="0.35">
      <c r="A3334" s="2" t="s">
        <v>390</v>
      </c>
      <c r="B3334" s="2" t="s">
        <v>932</v>
      </c>
      <c r="C3334" s="1">
        <v>73270</v>
      </c>
      <c r="D3334" s="1" t="s">
        <v>3651</v>
      </c>
      <c r="E3334" s="4">
        <v>273270000661</v>
      </c>
      <c r="F3334" s="2" t="s">
        <v>3652</v>
      </c>
      <c r="G3334" s="4">
        <v>273270000661</v>
      </c>
      <c r="H3334" s="2" t="s">
        <v>3653</v>
      </c>
      <c r="I3334" s="2" t="s">
        <v>3654</v>
      </c>
      <c r="J3334" s="5" t="s">
        <v>535</v>
      </c>
      <c r="K3334" s="5">
        <v>1</v>
      </c>
      <c r="L3334" s="80">
        <v>20</v>
      </c>
      <c r="M3334" s="8">
        <f t="shared" si="102"/>
        <v>4</v>
      </c>
      <c r="N3334" s="80">
        <v>50</v>
      </c>
      <c r="O3334" s="11">
        <f t="shared" si="103"/>
        <v>74</v>
      </c>
    </row>
    <row r="3335" spans="1:15" x14ac:dyDescent="0.35">
      <c r="A3335" s="2" t="s">
        <v>390</v>
      </c>
      <c r="B3335" s="2" t="s">
        <v>932</v>
      </c>
      <c r="C3335" s="1">
        <v>73408</v>
      </c>
      <c r="D3335" s="1" t="s">
        <v>939</v>
      </c>
      <c r="E3335" s="4">
        <v>173408000663</v>
      </c>
      <c r="F3335" s="2" t="s">
        <v>3655</v>
      </c>
      <c r="G3335" s="4">
        <v>273408000072</v>
      </c>
      <c r="H3335" s="2" t="s">
        <v>3656</v>
      </c>
      <c r="I3335" s="2" t="s">
        <v>3657</v>
      </c>
      <c r="J3335" s="5" t="s">
        <v>535</v>
      </c>
      <c r="K3335" s="5">
        <v>1</v>
      </c>
      <c r="L3335" s="80">
        <v>20</v>
      </c>
      <c r="M3335" s="8">
        <f t="shared" si="102"/>
        <v>4</v>
      </c>
      <c r="N3335" s="80">
        <v>50</v>
      </c>
      <c r="O3335" s="11">
        <f t="shared" si="103"/>
        <v>74</v>
      </c>
    </row>
    <row r="3336" spans="1:15" x14ac:dyDescent="0.35">
      <c r="A3336" s="2" t="s">
        <v>390</v>
      </c>
      <c r="B3336" s="2" t="s">
        <v>932</v>
      </c>
      <c r="C3336" s="1">
        <v>73408</v>
      </c>
      <c r="D3336" s="1" t="s">
        <v>939</v>
      </c>
      <c r="E3336" s="4">
        <v>173408000469</v>
      </c>
      <c r="F3336" s="2" t="s">
        <v>3658</v>
      </c>
      <c r="G3336" s="4">
        <v>273408000111</v>
      </c>
      <c r="H3336" s="2" t="s">
        <v>3659</v>
      </c>
      <c r="I3336" s="2" t="s">
        <v>1142</v>
      </c>
      <c r="J3336" s="5" t="s">
        <v>535</v>
      </c>
      <c r="K3336" s="5">
        <v>1</v>
      </c>
      <c r="L3336" s="80">
        <v>20</v>
      </c>
      <c r="M3336" s="8">
        <f t="shared" ref="M3336:M3399" si="104">ROUND(L3336*0.19,0)</f>
        <v>4</v>
      </c>
      <c r="N3336" s="80">
        <v>50</v>
      </c>
      <c r="O3336" s="11">
        <f t="shared" ref="O3336:O3399" si="105">L3336+M3336+N3336</f>
        <v>74</v>
      </c>
    </row>
    <row r="3337" spans="1:15" x14ac:dyDescent="0.35">
      <c r="A3337" s="2" t="s">
        <v>390</v>
      </c>
      <c r="B3337" s="2" t="s">
        <v>932</v>
      </c>
      <c r="C3337" s="1">
        <v>73483</v>
      </c>
      <c r="D3337" s="1" t="s">
        <v>3660</v>
      </c>
      <c r="E3337" s="4">
        <v>273483000851</v>
      </c>
      <c r="F3337" s="2" t="s">
        <v>3661</v>
      </c>
      <c r="G3337" s="4">
        <v>273483000118</v>
      </c>
      <c r="H3337" s="2" t="s">
        <v>3662</v>
      </c>
      <c r="I3337" s="2" t="s">
        <v>3663</v>
      </c>
      <c r="J3337" s="5" t="s">
        <v>535</v>
      </c>
      <c r="K3337" s="5">
        <v>1</v>
      </c>
      <c r="L3337" s="80">
        <v>20</v>
      </c>
      <c r="M3337" s="8">
        <f t="shared" si="104"/>
        <v>4</v>
      </c>
      <c r="N3337" s="80">
        <v>50</v>
      </c>
      <c r="O3337" s="11">
        <f t="shared" si="105"/>
        <v>74</v>
      </c>
    </row>
    <row r="3338" spans="1:15" x14ac:dyDescent="0.35">
      <c r="A3338" s="2" t="s">
        <v>390</v>
      </c>
      <c r="B3338" s="2" t="s">
        <v>932</v>
      </c>
      <c r="C3338" s="1">
        <v>73483</v>
      </c>
      <c r="D3338" s="1" t="s">
        <v>3660</v>
      </c>
      <c r="E3338" s="4">
        <v>273483000541</v>
      </c>
      <c r="F3338" s="2" t="s">
        <v>3664</v>
      </c>
      <c r="G3338" s="4">
        <v>273483000126</v>
      </c>
      <c r="H3338" s="2" t="s">
        <v>3665</v>
      </c>
      <c r="I3338" s="2" t="s">
        <v>3666</v>
      </c>
      <c r="J3338" s="5" t="s">
        <v>535</v>
      </c>
      <c r="K3338" s="5">
        <v>1</v>
      </c>
      <c r="L3338" s="80">
        <v>20</v>
      </c>
      <c r="M3338" s="8">
        <f t="shared" si="104"/>
        <v>4</v>
      </c>
      <c r="N3338" s="80">
        <v>50</v>
      </c>
      <c r="O3338" s="11">
        <f t="shared" si="105"/>
        <v>74</v>
      </c>
    </row>
    <row r="3339" spans="1:15" x14ac:dyDescent="0.35">
      <c r="A3339" s="2" t="s">
        <v>390</v>
      </c>
      <c r="B3339" s="2" t="s">
        <v>932</v>
      </c>
      <c r="C3339" s="1">
        <v>73483</v>
      </c>
      <c r="D3339" s="1" t="s">
        <v>3660</v>
      </c>
      <c r="E3339" s="4">
        <v>273483000851</v>
      </c>
      <c r="F3339" s="2" t="s">
        <v>3661</v>
      </c>
      <c r="G3339" s="4">
        <v>273483000151</v>
      </c>
      <c r="H3339" s="2" t="s">
        <v>3667</v>
      </c>
      <c r="I3339" s="2" t="s">
        <v>3668</v>
      </c>
      <c r="J3339" s="5" t="s">
        <v>535</v>
      </c>
      <c r="K3339" s="5">
        <v>1</v>
      </c>
      <c r="L3339" s="80">
        <v>20</v>
      </c>
      <c r="M3339" s="8">
        <f t="shared" si="104"/>
        <v>4</v>
      </c>
      <c r="N3339" s="80">
        <v>50</v>
      </c>
      <c r="O3339" s="11">
        <f t="shared" si="105"/>
        <v>74</v>
      </c>
    </row>
    <row r="3340" spans="1:15" x14ac:dyDescent="0.35">
      <c r="A3340" s="2" t="s">
        <v>390</v>
      </c>
      <c r="B3340" s="2" t="s">
        <v>932</v>
      </c>
      <c r="C3340" s="1">
        <v>73483</v>
      </c>
      <c r="D3340" s="1" t="s">
        <v>3660</v>
      </c>
      <c r="E3340" s="4">
        <v>273483000541</v>
      </c>
      <c r="F3340" s="2" t="s">
        <v>3664</v>
      </c>
      <c r="G3340" s="4">
        <v>273483000169</v>
      </c>
      <c r="H3340" s="2" t="s">
        <v>3669</v>
      </c>
      <c r="I3340" s="2" t="s">
        <v>3670</v>
      </c>
      <c r="J3340" s="5" t="s">
        <v>535</v>
      </c>
      <c r="K3340" s="5">
        <v>1</v>
      </c>
      <c r="L3340" s="80">
        <v>20</v>
      </c>
      <c r="M3340" s="8">
        <f t="shared" si="104"/>
        <v>4</v>
      </c>
      <c r="N3340" s="80">
        <v>50</v>
      </c>
      <c r="O3340" s="11">
        <f t="shared" si="105"/>
        <v>74</v>
      </c>
    </row>
    <row r="3341" spans="1:15" x14ac:dyDescent="0.35">
      <c r="A3341" s="2" t="s">
        <v>390</v>
      </c>
      <c r="B3341" s="2" t="s">
        <v>932</v>
      </c>
      <c r="C3341" s="1">
        <v>73483</v>
      </c>
      <c r="D3341" s="1" t="s">
        <v>3660</v>
      </c>
      <c r="E3341" s="4">
        <v>273483000142</v>
      </c>
      <c r="F3341" s="2" t="s">
        <v>3671</v>
      </c>
      <c r="G3341" s="4">
        <v>273483000177</v>
      </c>
      <c r="H3341" s="2" t="s">
        <v>3672</v>
      </c>
      <c r="I3341" s="2" t="s">
        <v>3673</v>
      </c>
      <c r="J3341" s="5" t="s">
        <v>535</v>
      </c>
      <c r="K3341" s="5">
        <v>1</v>
      </c>
      <c r="L3341" s="80">
        <v>20</v>
      </c>
      <c r="M3341" s="8">
        <f t="shared" si="104"/>
        <v>4</v>
      </c>
      <c r="N3341" s="80">
        <v>50</v>
      </c>
      <c r="O3341" s="11">
        <f t="shared" si="105"/>
        <v>74</v>
      </c>
    </row>
    <row r="3342" spans="1:15" x14ac:dyDescent="0.35">
      <c r="A3342" s="2" t="s">
        <v>390</v>
      </c>
      <c r="B3342" s="2" t="s">
        <v>932</v>
      </c>
      <c r="C3342" s="1">
        <v>73483</v>
      </c>
      <c r="D3342" s="1" t="s">
        <v>3660</v>
      </c>
      <c r="E3342" s="4">
        <v>273483000142</v>
      </c>
      <c r="F3342" s="2" t="s">
        <v>3671</v>
      </c>
      <c r="G3342" s="4">
        <v>273483000193</v>
      </c>
      <c r="H3342" s="2" t="s">
        <v>3674</v>
      </c>
      <c r="I3342" s="2" t="s">
        <v>3675</v>
      </c>
      <c r="J3342" s="5" t="s">
        <v>535</v>
      </c>
      <c r="K3342" s="5">
        <v>1</v>
      </c>
      <c r="L3342" s="80">
        <v>20</v>
      </c>
      <c r="M3342" s="8">
        <f t="shared" si="104"/>
        <v>4</v>
      </c>
      <c r="N3342" s="80">
        <v>50</v>
      </c>
      <c r="O3342" s="11">
        <f t="shared" si="105"/>
        <v>74</v>
      </c>
    </row>
    <row r="3343" spans="1:15" x14ac:dyDescent="0.35">
      <c r="A3343" s="2" t="s">
        <v>390</v>
      </c>
      <c r="B3343" s="2" t="s">
        <v>932</v>
      </c>
      <c r="C3343" s="1">
        <v>73483</v>
      </c>
      <c r="D3343" s="1" t="s">
        <v>3660</v>
      </c>
      <c r="E3343" s="4">
        <v>273483000142</v>
      </c>
      <c r="F3343" s="2" t="s">
        <v>3671</v>
      </c>
      <c r="G3343" s="4">
        <v>273483000215</v>
      </c>
      <c r="H3343" s="2" t="s">
        <v>3676</v>
      </c>
      <c r="I3343" s="2" t="s">
        <v>3677</v>
      </c>
      <c r="J3343" s="5" t="s">
        <v>535</v>
      </c>
      <c r="K3343" s="5">
        <v>1</v>
      </c>
      <c r="L3343" s="80">
        <v>20</v>
      </c>
      <c r="M3343" s="8">
        <f t="shared" si="104"/>
        <v>4</v>
      </c>
      <c r="N3343" s="80">
        <v>50</v>
      </c>
      <c r="O3343" s="11">
        <f t="shared" si="105"/>
        <v>74</v>
      </c>
    </row>
    <row r="3344" spans="1:15" x14ac:dyDescent="0.35">
      <c r="A3344" s="2" t="s">
        <v>390</v>
      </c>
      <c r="B3344" s="2" t="s">
        <v>932</v>
      </c>
      <c r="C3344" s="1">
        <v>73483</v>
      </c>
      <c r="D3344" s="1" t="s">
        <v>3660</v>
      </c>
      <c r="E3344" s="4">
        <v>273483000851</v>
      </c>
      <c r="F3344" s="2" t="s">
        <v>3661</v>
      </c>
      <c r="G3344" s="4">
        <v>273483000223</v>
      </c>
      <c r="H3344" s="2" t="s">
        <v>3678</v>
      </c>
      <c r="I3344" s="2" t="s">
        <v>3679</v>
      </c>
      <c r="J3344" s="5" t="s">
        <v>535</v>
      </c>
      <c r="K3344" s="5">
        <v>1</v>
      </c>
      <c r="L3344" s="80">
        <v>20</v>
      </c>
      <c r="M3344" s="8">
        <f t="shared" si="104"/>
        <v>4</v>
      </c>
      <c r="N3344" s="80">
        <v>50</v>
      </c>
      <c r="O3344" s="11">
        <f t="shared" si="105"/>
        <v>74</v>
      </c>
    </row>
    <row r="3345" spans="1:15" x14ac:dyDescent="0.35">
      <c r="A3345" s="2" t="s">
        <v>390</v>
      </c>
      <c r="B3345" s="2" t="s">
        <v>932</v>
      </c>
      <c r="C3345" s="1">
        <v>73483</v>
      </c>
      <c r="D3345" s="1" t="s">
        <v>3660</v>
      </c>
      <c r="E3345" s="4">
        <v>273483000851</v>
      </c>
      <c r="F3345" s="2" t="s">
        <v>3661</v>
      </c>
      <c r="G3345" s="4">
        <v>273483000258</v>
      </c>
      <c r="H3345" s="2" t="s">
        <v>3680</v>
      </c>
      <c r="I3345" s="2" t="s">
        <v>3681</v>
      </c>
      <c r="J3345" s="5" t="s">
        <v>535</v>
      </c>
      <c r="K3345" s="5">
        <v>1</v>
      </c>
      <c r="L3345" s="80">
        <v>20</v>
      </c>
      <c r="M3345" s="8">
        <f t="shared" si="104"/>
        <v>4</v>
      </c>
      <c r="N3345" s="80">
        <v>50</v>
      </c>
      <c r="O3345" s="11">
        <f t="shared" si="105"/>
        <v>74</v>
      </c>
    </row>
    <row r="3346" spans="1:15" x14ac:dyDescent="0.35">
      <c r="A3346" s="2" t="s">
        <v>390</v>
      </c>
      <c r="B3346" s="2" t="s">
        <v>932</v>
      </c>
      <c r="C3346" s="1">
        <v>73483</v>
      </c>
      <c r="D3346" s="1" t="s">
        <v>3660</v>
      </c>
      <c r="E3346" s="4">
        <v>273483000851</v>
      </c>
      <c r="F3346" s="2" t="s">
        <v>3661</v>
      </c>
      <c r="G3346" s="4">
        <v>273483000266</v>
      </c>
      <c r="H3346" s="2" t="s">
        <v>3682</v>
      </c>
      <c r="I3346" s="2" t="s">
        <v>3683</v>
      </c>
      <c r="J3346" s="5" t="s">
        <v>535</v>
      </c>
      <c r="K3346" s="5">
        <v>1</v>
      </c>
      <c r="L3346" s="80">
        <v>20</v>
      </c>
      <c r="M3346" s="8">
        <f t="shared" si="104"/>
        <v>4</v>
      </c>
      <c r="N3346" s="80">
        <v>50</v>
      </c>
      <c r="O3346" s="11">
        <f t="shared" si="105"/>
        <v>74</v>
      </c>
    </row>
    <row r="3347" spans="1:15" x14ac:dyDescent="0.35">
      <c r="A3347" s="2" t="s">
        <v>390</v>
      </c>
      <c r="B3347" s="2" t="s">
        <v>932</v>
      </c>
      <c r="C3347" s="1">
        <v>73483</v>
      </c>
      <c r="D3347" s="1" t="s">
        <v>3660</v>
      </c>
      <c r="E3347" s="4">
        <v>273483000142</v>
      </c>
      <c r="F3347" s="2" t="s">
        <v>3671</v>
      </c>
      <c r="G3347" s="4">
        <v>273483000274</v>
      </c>
      <c r="H3347" s="2" t="s">
        <v>3684</v>
      </c>
      <c r="I3347" s="2" t="s">
        <v>3685</v>
      </c>
      <c r="J3347" s="5" t="s">
        <v>535</v>
      </c>
      <c r="K3347" s="5">
        <v>1</v>
      </c>
      <c r="L3347" s="80">
        <v>20</v>
      </c>
      <c r="M3347" s="8">
        <f t="shared" si="104"/>
        <v>4</v>
      </c>
      <c r="N3347" s="80">
        <v>50</v>
      </c>
      <c r="O3347" s="11">
        <f t="shared" si="105"/>
        <v>74</v>
      </c>
    </row>
    <row r="3348" spans="1:15" x14ac:dyDescent="0.35">
      <c r="A3348" s="2" t="s">
        <v>390</v>
      </c>
      <c r="B3348" s="2" t="s">
        <v>932</v>
      </c>
      <c r="C3348" s="1">
        <v>73483</v>
      </c>
      <c r="D3348" s="1" t="s">
        <v>3660</v>
      </c>
      <c r="E3348" s="4">
        <v>273483000851</v>
      </c>
      <c r="F3348" s="2" t="s">
        <v>3661</v>
      </c>
      <c r="G3348" s="4">
        <v>273483000291</v>
      </c>
      <c r="H3348" s="2" t="s">
        <v>2720</v>
      </c>
      <c r="I3348" s="2" t="s">
        <v>3686</v>
      </c>
      <c r="J3348" s="5" t="s">
        <v>535</v>
      </c>
      <c r="K3348" s="5">
        <v>1</v>
      </c>
      <c r="L3348" s="80">
        <v>20</v>
      </c>
      <c r="M3348" s="8">
        <f t="shared" si="104"/>
        <v>4</v>
      </c>
      <c r="N3348" s="80">
        <v>50</v>
      </c>
      <c r="O3348" s="11">
        <f t="shared" si="105"/>
        <v>74</v>
      </c>
    </row>
    <row r="3349" spans="1:15" x14ac:dyDescent="0.35">
      <c r="A3349" s="2" t="s">
        <v>390</v>
      </c>
      <c r="B3349" s="2" t="s">
        <v>932</v>
      </c>
      <c r="C3349" s="1">
        <v>73483</v>
      </c>
      <c r="D3349" s="1" t="s">
        <v>3660</v>
      </c>
      <c r="E3349" s="4">
        <v>273483000142</v>
      </c>
      <c r="F3349" s="2" t="s">
        <v>3671</v>
      </c>
      <c r="G3349" s="4">
        <v>273483000304</v>
      </c>
      <c r="H3349" s="2" t="s">
        <v>3687</v>
      </c>
      <c r="I3349" s="2" t="s">
        <v>3688</v>
      </c>
      <c r="J3349" s="5" t="s">
        <v>535</v>
      </c>
      <c r="K3349" s="5">
        <v>1</v>
      </c>
      <c r="L3349" s="80">
        <v>20</v>
      </c>
      <c r="M3349" s="8">
        <f t="shared" si="104"/>
        <v>4</v>
      </c>
      <c r="N3349" s="80">
        <v>50</v>
      </c>
      <c r="O3349" s="11">
        <f t="shared" si="105"/>
        <v>74</v>
      </c>
    </row>
    <row r="3350" spans="1:15" x14ac:dyDescent="0.35">
      <c r="A3350" s="2" t="s">
        <v>390</v>
      </c>
      <c r="B3350" s="2" t="s">
        <v>932</v>
      </c>
      <c r="C3350" s="1">
        <v>73483</v>
      </c>
      <c r="D3350" s="1" t="s">
        <v>3660</v>
      </c>
      <c r="E3350" s="4">
        <v>273483000851</v>
      </c>
      <c r="F3350" s="2" t="s">
        <v>3661</v>
      </c>
      <c r="G3350" s="4">
        <v>273483000649</v>
      </c>
      <c r="H3350" s="2" t="s">
        <v>3689</v>
      </c>
      <c r="I3350" s="2" t="s">
        <v>3690</v>
      </c>
      <c r="J3350" s="5" t="s">
        <v>535</v>
      </c>
      <c r="K3350" s="5">
        <v>1</v>
      </c>
      <c r="L3350" s="80">
        <v>20</v>
      </c>
      <c r="M3350" s="8">
        <f t="shared" si="104"/>
        <v>4</v>
      </c>
      <c r="N3350" s="80">
        <v>50</v>
      </c>
      <c r="O3350" s="11">
        <f t="shared" si="105"/>
        <v>74</v>
      </c>
    </row>
    <row r="3351" spans="1:15" x14ac:dyDescent="0.35">
      <c r="A3351" s="2" t="s">
        <v>390</v>
      </c>
      <c r="B3351" s="2" t="s">
        <v>932</v>
      </c>
      <c r="C3351" s="1">
        <v>73483</v>
      </c>
      <c r="D3351" s="1" t="s">
        <v>3660</v>
      </c>
      <c r="E3351" s="4">
        <v>273483000142</v>
      </c>
      <c r="F3351" s="2" t="s">
        <v>3671</v>
      </c>
      <c r="G3351" s="4">
        <v>273483000681</v>
      </c>
      <c r="H3351" s="2" t="s">
        <v>3691</v>
      </c>
      <c r="I3351" s="2" t="s">
        <v>3692</v>
      </c>
      <c r="J3351" s="5" t="s">
        <v>535</v>
      </c>
      <c r="K3351" s="5">
        <v>1</v>
      </c>
      <c r="L3351" s="80">
        <v>20</v>
      </c>
      <c r="M3351" s="8">
        <f t="shared" si="104"/>
        <v>4</v>
      </c>
      <c r="N3351" s="80">
        <v>50</v>
      </c>
      <c r="O3351" s="11">
        <f t="shared" si="105"/>
        <v>74</v>
      </c>
    </row>
    <row r="3352" spans="1:15" x14ac:dyDescent="0.35">
      <c r="A3352" s="2" t="s">
        <v>390</v>
      </c>
      <c r="B3352" s="2" t="s">
        <v>932</v>
      </c>
      <c r="C3352" s="1">
        <v>73483</v>
      </c>
      <c r="D3352" s="1" t="s">
        <v>3660</v>
      </c>
      <c r="E3352" s="4">
        <v>273483000851</v>
      </c>
      <c r="F3352" s="2" t="s">
        <v>3661</v>
      </c>
      <c r="G3352" s="4">
        <v>273483000703</v>
      </c>
      <c r="H3352" s="2" t="s">
        <v>3693</v>
      </c>
      <c r="I3352" s="2" t="s">
        <v>3694</v>
      </c>
      <c r="J3352" s="5" t="s">
        <v>535</v>
      </c>
      <c r="K3352" s="5">
        <v>1</v>
      </c>
      <c r="L3352" s="80">
        <v>20</v>
      </c>
      <c r="M3352" s="8">
        <f t="shared" si="104"/>
        <v>4</v>
      </c>
      <c r="N3352" s="80">
        <v>50</v>
      </c>
      <c r="O3352" s="11">
        <f t="shared" si="105"/>
        <v>74</v>
      </c>
    </row>
    <row r="3353" spans="1:15" x14ac:dyDescent="0.35">
      <c r="A3353" s="2" t="s">
        <v>390</v>
      </c>
      <c r="B3353" s="2" t="s">
        <v>932</v>
      </c>
      <c r="C3353" s="1">
        <v>73483</v>
      </c>
      <c r="D3353" s="1" t="s">
        <v>3660</v>
      </c>
      <c r="E3353" s="4">
        <v>273483000851</v>
      </c>
      <c r="F3353" s="2" t="s">
        <v>3661</v>
      </c>
      <c r="G3353" s="4">
        <v>273483000746</v>
      </c>
      <c r="H3353" s="2" t="s">
        <v>2863</v>
      </c>
      <c r="I3353" s="2" t="s">
        <v>2864</v>
      </c>
      <c r="J3353" s="5" t="s">
        <v>535</v>
      </c>
      <c r="K3353" s="5">
        <v>1</v>
      </c>
      <c r="L3353" s="80">
        <v>20</v>
      </c>
      <c r="M3353" s="8">
        <f t="shared" si="104"/>
        <v>4</v>
      </c>
      <c r="N3353" s="80">
        <v>50</v>
      </c>
      <c r="O3353" s="11">
        <f t="shared" si="105"/>
        <v>74</v>
      </c>
    </row>
    <row r="3354" spans="1:15" x14ac:dyDescent="0.35">
      <c r="A3354" s="2" t="s">
        <v>390</v>
      </c>
      <c r="B3354" s="2" t="s">
        <v>932</v>
      </c>
      <c r="C3354" s="1">
        <v>73483</v>
      </c>
      <c r="D3354" s="1" t="s">
        <v>3660</v>
      </c>
      <c r="E3354" s="4">
        <v>273483000851</v>
      </c>
      <c r="F3354" s="2" t="s">
        <v>3661</v>
      </c>
      <c r="G3354" s="4">
        <v>273483000762</v>
      </c>
      <c r="H3354" s="2" t="s">
        <v>3695</v>
      </c>
      <c r="I3354" s="2" t="s">
        <v>3696</v>
      </c>
      <c r="J3354" s="5" t="s">
        <v>535</v>
      </c>
      <c r="K3354" s="5">
        <v>1</v>
      </c>
      <c r="L3354" s="80">
        <v>20</v>
      </c>
      <c r="M3354" s="8">
        <f t="shared" si="104"/>
        <v>4</v>
      </c>
      <c r="N3354" s="80">
        <v>50</v>
      </c>
      <c r="O3354" s="11">
        <f t="shared" si="105"/>
        <v>74</v>
      </c>
    </row>
    <row r="3355" spans="1:15" x14ac:dyDescent="0.35">
      <c r="A3355" s="2" t="s">
        <v>390</v>
      </c>
      <c r="B3355" s="2" t="s">
        <v>932</v>
      </c>
      <c r="C3355" s="1">
        <v>73483</v>
      </c>
      <c r="D3355" s="1" t="s">
        <v>3660</v>
      </c>
      <c r="E3355" s="4">
        <v>273483000142</v>
      </c>
      <c r="F3355" s="2" t="s">
        <v>3671</v>
      </c>
      <c r="G3355" s="4">
        <v>273483000789</v>
      </c>
      <c r="H3355" s="2" t="s">
        <v>3697</v>
      </c>
      <c r="I3355" s="2" t="s">
        <v>3698</v>
      </c>
      <c r="J3355" s="5" t="s">
        <v>535</v>
      </c>
      <c r="K3355" s="5">
        <v>1</v>
      </c>
      <c r="L3355" s="80">
        <v>20</v>
      </c>
      <c r="M3355" s="8">
        <f t="shared" si="104"/>
        <v>4</v>
      </c>
      <c r="N3355" s="80">
        <v>50</v>
      </c>
      <c r="O3355" s="11">
        <f t="shared" si="105"/>
        <v>74</v>
      </c>
    </row>
    <row r="3356" spans="1:15" x14ac:dyDescent="0.35">
      <c r="A3356" s="2" t="s">
        <v>390</v>
      </c>
      <c r="B3356" s="2" t="s">
        <v>932</v>
      </c>
      <c r="C3356" s="1">
        <v>73483</v>
      </c>
      <c r="D3356" s="1" t="s">
        <v>3660</v>
      </c>
      <c r="E3356" s="4">
        <v>273483000142</v>
      </c>
      <c r="F3356" s="2" t="s">
        <v>3671</v>
      </c>
      <c r="G3356" s="4">
        <v>273483000797</v>
      </c>
      <c r="H3356" s="2" t="s">
        <v>3699</v>
      </c>
      <c r="I3356" s="2" t="s">
        <v>3700</v>
      </c>
      <c r="J3356" s="5" t="s">
        <v>535</v>
      </c>
      <c r="K3356" s="5">
        <v>1</v>
      </c>
      <c r="L3356" s="80">
        <v>20</v>
      </c>
      <c r="M3356" s="8">
        <f t="shared" si="104"/>
        <v>4</v>
      </c>
      <c r="N3356" s="80">
        <v>50</v>
      </c>
      <c r="O3356" s="11">
        <f t="shared" si="105"/>
        <v>74</v>
      </c>
    </row>
    <row r="3357" spans="1:15" x14ac:dyDescent="0.35">
      <c r="A3357" s="2" t="s">
        <v>390</v>
      </c>
      <c r="B3357" s="2" t="s">
        <v>932</v>
      </c>
      <c r="C3357" s="1">
        <v>73483</v>
      </c>
      <c r="D3357" s="1" t="s">
        <v>3660</v>
      </c>
      <c r="E3357" s="4">
        <v>273483000541</v>
      </c>
      <c r="F3357" s="2" t="s">
        <v>3664</v>
      </c>
      <c r="G3357" s="4">
        <v>273483000819</v>
      </c>
      <c r="H3357" s="2" t="s">
        <v>3701</v>
      </c>
      <c r="I3357" s="2" t="s">
        <v>3702</v>
      </c>
      <c r="J3357" s="5" t="s">
        <v>535</v>
      </c>
      <c r="K3357" s="5">
        <v>1</v>
      </c>
      <c r="L3357" s="80">
        <v>20</v>
      </c>
      <c r="M3357" s="8">
        <f t="shared" si="104"/>
        <v>4</v>
      </c>
      <c r="N3357" s="80">
        <v>50</v>
      </c>
      <c r="O3357" s="11">
        <f t="shared" si="105"/>
        <v>74</v>
      </c>
    </row>
    <row r="3358" spans="1:15" x14ac:dyDescent="0.35">
      <c r="A3358" s="2" t="s">
        <v>390</v>
      </c>
      <c r="B3358" s="2" t="s">
        <v>932</v>
      </c>
      <c r="C3358" s="1">
        <v>73483</v>
      </c>
      <c r="D3358" s="1" t="s">
        <v>3660</v>
      </c>
      <c r="E3358" s="4">
        <v>273483000851</v>
      </c>
      <c r="F3358" s="2" t="s">
        <v>3661</v>
      </c>
      <c r="G3358" s="4">
        <v>273483000827</v>
      </c>
      <c r="H3358" s="2" t="s">
        <v>3703</v>
      </c>
      <c r="I3358" s="2" t="s">
        <v>3704</v>
      </c>
      <c r="J3358" s="5" t="s">
        <v>535</v>
      </c>
      <c r="K3358" s="5">
        <v>1</v>
      </c>
      <c r="L3358" s="80">
        <v>20</v>
      </c>
      <c r="M3358" s="8">
        <f t="shared" si="104"/>
        <v>4</v>
      </c>
      <c r="N3358" s="80">
        <v>50</v>
      </c>
      <c r="O3358" s="11">
        <f t="shared" si="105"/>
        <v>74</v>
      </c>
    </row>
    <row r="3359" spans="1:15" x14ac:dyDescent="0.35">
      <c r="A3359" s="2" t="s">
        <v>390</v>
      </c>
      <c r="B3359" s="2" t="s">
        <v>932</v>
      </c>
      <c r="C3359" s="1">
        <v>73555</v>
      </c>
      <c r="D3359" s="1" t="s">
        <v>3705</v>
      </c>
      <c r="E3359" s="4">
        <v>273555000185</v>
      </c>
      <c r="F3359" s="2" t="s">
        <v>3706</v>
      </c>
      <c r="G3359" s="4">
        <v>273555000452</v>
      </c>
      <c r="H3359" s="2" t="s">
        <v>3707</v>
      </c>
      <c r="I3359" s="2" t="s">
        <v>3708</v>
      </c>
      <c r="J3359" s="5" t="s">
        <v>535</v>
      </c>
      <c r="K3359" s="5">
        <v>1</v>
      </c>
      <c r="L3359" s="80">
        <v>20</v>
      </c>
      <c r="M3359" s="8">
        <f t="shared" si="104"/>
        <v>4</v>
      </c>
      <c r="N3359" s="80">
        <v>50</v>
      </c>
      <c r="O3359" s="11">
        <f t="shared" si="105"/>
        <v>74</v>
      </c>
    </row>
    <row r="3360" spans="1:15" x14ac:dyDescent="0.35">
      <c r="A3360" s="2" t="s">
        <v>390</v>
      </c>
      <c r="B3360" s="2" t="s">
        <v>932</v>
      </c>
      <c r="C3360" s="1">
        <v>73555</v>
      </c>
      <c r="D3360" s="1" t="s">
        <v>3705</v>
      </c>
      <c r="E3360" s="4">
        <v>273555000169</v>
      </c>
      <c r="F3360" s="2" t="s">
        <v>3709</v>
      </c>
      <c r="G3360" s="4">
        <v>273555001122</v>
      </c>
      <c r="H3360" s="2" t="s">
        <v>2840</v>
      </c>
      <c r="I3360" s="2" t="s">
        <v>3710</v>
      </c>
      <c r="J3360" s="5" t="s">
        <v>535</v>
      </c>
      <c r="K3360" s="5">
        <v>1</v>
      </c>
      <c r="L3360" s="80">
        <v>20</v>
      </c>
      <c r="M3360" s="8">
        <f t="shared" si="104"/>
        <v>4</v>
      </c>
      <c r="N3360" s="80">
        <v>50</v>
      </c>
      <c r="O3360" s="11">
        <f t="shared" si="105"/>
        <v>74</v>
      </c>
    </row>
    <row r="3361" spans="1:15" x14ac:dyDescent="0.35">
      <c r="A3361" s="2" t="s">
        <v>390</v>
      </c>
      <c r="B3361" s="2" t="s">
        <v>932</v>
      </c>
      <c r="C3361" s="1">
        <v>73555</v>
      </c>
      <c r="D3361" s="1" t="s">
        <v>3705</v>
      </c>
      <c r="E3361" s="4">
        <v>273555000185</v>
      </c>
      <c r="F3361" s="2" t="s">
        <v>3706</v>
      </c>
      <c r="G3361" s="4">
        <v>273555001262</v>
      </c>
      <c r="H3361" s="2" t="s">
        <v>3711</v>
      </c>
      <c r="I3361" s="2" t="s">
        <v>3712</v>
      </c>
      <c r="J3361" s="5" t="s">
        <v>535</v>
      </c>
      <c r="K3361" s="5">
        <v>1</v>
      </c>
      <c r="L3361" s="80">
        <v>20</v>
      </c>
      <c r="M3361" s="8">
        <f t="shared" si="104"/>
        <v>4</v>
      </c>
      <c r="N3361" s="80">
        <v>50</v>
      </c>
      <c r="O3361" s="11">
        <f t="shared" si="105"/>
        <v>74</v>
      </c>
    </row>
    <row r="3362" spans="1:15" x14ac:dyDescent="0.35">
      <c r="A3362" s="2" t="s">
        <v>390</v>
      </c>
      <c r="B3362" s="2" t="s">
        <v>932</v>
      </c>
      <c r="C3362" s="1">
        <v>73555</v>
      </c>
      <c r="D3362" s="1" t="s">
        <v>3705</v>
      </c>
      <c r="E3362" s="4">
        <v>273555000169</v>
      </c>
      <c r="F3362" s="2" t="s">
        <v>3709</v>
      </c>
      <c r="G3362" s="4">
        <v>273555001351</v>
      </c>
      <c r="H3362" s="2" t="s">
        <v>3713</v>
      </c>
      <c r="I3362" s="2" t="s">
        <v>3714</v>
      </c>
      <c r="J3362" s="5" t="s">
        <v>535</v>
      </c>
      <c r="K3362" s="5">
        <v>1</v>
      </c>
      <c r="L3362" s="80">
        <v>20</v>
      </c>
      <c r="M3362" s="8">
        <f t="shared" si="104"/>
        <v>4</v>
      </c>
      <c r="N3362" s="80">
        <v>50</v>
      </c>
      <c r="O3362" s="11">
        <f t="shared" si="105"/>
        <v>74</v>
      </c>
    </row>
    <row r="3363" spans="1:15" x14ac:dyDescent="0.35">
      <c r="A3363" s="2" t="s">
        <v>390</v>
      </c>
      <c r="B3363" s="2" t="s">
        <v>932</v>
      </c>
      <c r="C3363" s="1">
        <v>73555</v>
      </c>
      <c r="D3363" s="1" t="s">
        <v>3705</v>
      </c>
      <c r="E3363" s="4">
        <v>273555000185</v>
      </c>
      <c r="F3363" s="2" t="s">
        <v>3706</v>
      </c>
      <c r="G3363" s="4">
        <v>273555001530</v>
      </c>
      <c r="H3363" s="2" t="s">
        <v>3715</v>
      </c>
      <c r="I3363" s="2" t="s">
        <v>3716</v>
      </c>
      <c r="J3363" s="5" t="s">
        <v>535</v>
      </c>
      <c r="K3363" s="5">
        <v>1</v>
      </c>
      <c r="L3363" s="80">
        <v>20</v>
      </c>
      <c r="M3363" s="8">
        <f t="shared" si="104"/>
        <v>4</v>
      </c>
      <c r="N3363" s="80">
        <v>50</v>
      </c>
      <c r="O3363" s="11">
        <f t="shared" si="105"/>
        <v>74</v>
      </c>
    </row>
    <row r="3364" spans="1:15" x14ac:dyDescent="0.35">
      <c r="A3364" s="2" t="s">
        <v>390</v>
      </c>
      <c r="B3364" s="2" t="s">
        <v>932</v>
      </c>
      <c r="C3364" s="1">
        <v>73555</v>
      </c>
      <c r="D3364" s="1" t="s">
        <v>3705</v>
      </c>
      <c r="E3364" s="4">
        <v>273555000185</v>
      </c>
      <c r="F3364" s="2" t="s">
        <v>3706</v>
      </c>
      <c r="G3364" s="4">
        <v>273555001572</v>
      </c>
      <c r="H3364" s="2" t="s">
        <v>994</v>
      </c>
      <c r="I3364" s="2" t="s">
        <v>3717</v>
      </c>
      <c r="J3364" s="5" t="s">
        <v>535</v>
      </c>
      <c r="K3364" s="5">
        <v>1</v>
      </c>
      <c r="L3364" s="80">
        <v>20</v>
      </c>
      <c r="M3364" s="8">
        <f t="shared" si="104"/>
        <v>4</v>
      </c>
      <c r="N3364" s="80">
        <v>50</v>
      </c>
      <c r="O3364" s="11">
        <f t="shared" si="105"/>
        <v>74</v>
      </c>
    </row>
    <row r="3365" spans="1:15" x14ac:dyDescent="0.35">
      <c r="A3365" s="2" t="s">
        <v>390</v>
      </c>
      <c r="B3365" s="2" t="s">
        <v>932</v>
      </c>
      <c r="C3365" s="1">
        <v>73555</v>
      </c>
      <c r="D3365" s="1" t="s">
        <v>3705</v>
      </c>
      <c r="E3365" s="4">
        <v>273555000185</v>
      </c>
      <c r="F3365" s="2" t="s">
        <v>3706</v>
      </c>
      <c r="G3365" s="4">
        <v>273555001734</v>
      </c>
      <c r="H3365" s="2" t="s">
        <v>3718</v>
      </c>
      <c r="I3365" s="2" t="s">
        <v>3719</v>
      </c>
      <c r="J3365" s="5" t="s">
        <v>535</v>
      </c>
      <c r="K3365" s="5">
        <v>1</v>
      </c>
      <c r="L3365" s="80">
        <v>20</v>
      </c>
      <c r="M3365" s="8">
        <f t="shared" si="104"/>
        <v>4</v>
      </c>
      <c r="N3365" s="80">
        <v>50</v>
      </c>
      <c r="O3365" s="11">
        <f t="shared" si="105"/>
        <v>74</v>
      </c>
    </row>
    <row r="3366" spans="1:15" x14ac:dyDescent="0.35">
      <c r="A3366" s="2" t="s">
        <v>390</v>
      </c>
      <c r="B3366" s="2" t="s">
        <v>932</v>
      </c>
      <c r="C3366" s="1">
        <v>73616</v>
      </c>
      <c r="D3366" s="1" t="s">
        <v>3720</v>
      </c>
      <c r="E3366" s="4">
        <v>273616000141</v>
      </c>
      <c r="F3366" s="2" t="s">
        <v>3722</v>
      </c>
      <c r="G3366" s="4">
        <v>273616000841</v>
      </c>
      <c r="H3366" s="2" t="s">
        <v>3723</v>
      </c>
      <c r="I3366" s="2" t="s">
        <v>3724</v>
      </c>
      <c r="J3366" s="5" t="s">
        <v>535</v>
      </c>
      <c r="K3366" s="5">
        <v>1</v>
      </c>
      <c r="L3366" s="80">
        <v>20</v>
      </c>
      <c r="M3366" s="8">
        <f t="shared" si="104"/>
        <v>4</v>
      </c>
      <c r="N3366" s="80">
        <v>50</v>
      </c>
      <c r="O3366" s="11">
        <f t="shared" si="105"/>
        <v>74</v>
      </c>
    </row>
    <row r="3367" spans="1:15" x14ac:dyDescent="0.35">
      <c r="A3367" s="2" t="s">
        <v>390</v>
      </c>
      <c r="B3367" s="2" t="s">
        <v>932</v>
      </c>
      <c r="C3367" s="1">
        <v>73616</v>
      </c>
      <c r="D3367" s="1" t="s">
        <v>3720</v>
      </c>
      <c r="E3367" s="4">
        <v>273616000892</v>
      </c>
      <c r="F3367" s="2" t="s">
        <v>3721</v>
      </c>
      <c r="G3367" s="4">
        <v>273616001201</v>
      </c>
      <c r="H3367" s="2" t="s">
        <v>3725</v>
      </c>
      <c r="I3367" s="2" t="s">
        <v>1204</v>
      </c>
      <c r="J3367" s="5" t="s">
        <v>535</v>
      </c>
      <c r="K3367" s="5">
        <v>1</v>
      </c>
      <c r="L3367" s="80">
        <v>20</v>
      </c>
      <c r="M3367" s="8">
        <f t="shared" si="104"/>
        <v>4</v>
      </c>
      <c r="N3367" s="80">
        <v>50</v>
      </c>
      <c r="O3367" s="11">
        <f t="shared" si="105"/>
        <v>74</v>
      </c>
    </row>
    <row r="3368" spans="1:15" x14ac:dyDescent="0.35">
      <c r="A3368" s="2" t="s">
        <v>390</v>
      </c>
      <c r="B3368" s="2" t="s">
        <v>932</v>
      </c>
      <c r="C3368" s="1">
        <v>73616</v>
      </c>
      <c r="D3368" s="1" t="s">
        <v>3720</v>
      </c>
      <c r="E3368" s="4">
        <v>273616000302</v>
      </c>
      <c r="F3368" s="2" t="s">
        <v>3726</v>
      </c>
      <c r="G3368" s="4">
        <v>273616001325</v>
      </c>
      <c r="H3368" s="2" t="s">
        <v>3727</v>
      </c>
      <c r="I3368" s="2" t="s">
        <v>3728</v>
      </c>
      <c r="J3368" s="5" t="s">
        <v>535</v>
      </c>
      <c r="K3368" s="5">
        <v>1</v>
      </c>
      <c r="L3368" s="80">
        <v>20</v>
      </c>
      <c r="M3368" s="8">
        <f t="shared" si="104"/>
        <v>4</v>
      </c>
      <c r="N3368" s="80">
        <v>50</v>
      </c>
      <c r="O3368" s="11">
        <f t="shared" si="105"/>
        <v>74</v>
      </c>
    </row>
    <row r="3369" spans="1:15" x14ac:dyDescent="0.35">
      <c r="A3369" s="2" t="s">
        <v>390</v>
      </c>
      <c r="B3369" s="2" t="s">
        <v>932</v>
      </c>
      <c r="C3369" s="1">
        <v>73616</v>
      </c>
      <c r="D3369" s="1" t="s">
        <v>3720</v>
      </c>
      <c r="E3369" s="4">
        <v>273616000892</v>
      </c>
      <c r="F3369" s="2" t="s">
        <v>3721</v>
      </c>
      <c r="G3369" s="4">
        <v>273616001368</v>
      </c>
      <c r="H3369" s="2" t="s">
        <v>3729</v>
      </c>
      <c r="I3369" s="2" t="s">
        <v>3730</v>
      </c>
      <c r="J3369" s="5" t="s">
        <v>535</v>
      </c>
      <c r="K3369" s="5">
        <v>1</v>
      </c>
      <c r="L3369" s="80">
        <v>20</v>
      </c>
      <c r="M3369" s="8">
        <f t="shared" si="104"/>
        <v>4</v>
      </c>
      <c r="N3369" s="80">
        <v>50</v>
      </c>
      <c r="O3369" s="11">
        <f t="shared" si="105"/>
        <v>74</v>
      </c>
    </row>
    <row r="3370" spans="1:15" x14ac:dyDescent="0.35">
      <c r="A3370" s="2" t="s">
        <v>390</v>
      </c>
      <c r="B3370" s="2" t="s">
        <v>932</v>
      </c>
      <c r="C3370" s="1">
        <v>73616</v>
      </c>
      <c r="D3370" s="1" t="s">
        <v>3720</v>
      </c>
      <c r="E3370" s="4">
        <v>273616000302</v>
      </c>
      <c r="F3370" s="2" t="s">
        <v>3726</v>
      </c>
      <c r="G3370" s="4">
        <v>273616001384</v>
      </c>
      <c r="H3370" s="2" t="s">
        <v>2474</v>
      </c>
      <c r="I3370" s="2" t="s">
        <v>1243</v>
      </c>
      <c r="J3370" s="5" t="s">
        <v>535</v>
      </c>
      <c r="K3370" s="5">
        <v>1</v>
      </c>
      <c r="L3370" s="80">
        <v>20</v>
      </c>
      <c r="M3370" s="8">
        <f t="shared" si="104"/>
        <v>4</v>
      </c>
      <c r="N3370" s="80">
        <v>50</v>
      </c>
      <c r="O3370" s="11">
        <f t="shared" si="105"/>
        <v>74</v>
      </c>
    </row>
    <row r="3371" spans="1:15" x14ac:dyDescent="0.35">
      <c r="A3371" s="2" t="s">
        <v>390</v>
      </c>
      <c r="B3371" s="2" t="s">
        <v>932</v>
      </c>
      <c r="C3371" s="1">
        <v>73616</v>
      </c>
      <c r="D3371" s="1" t="s">
        <v>3720</v>
      </c>
      <c r="E3371" s="4">
        <v>273616000141</v>
      </c>
      <c r="F3371" s="2" t="s">
        <v>3722</v>
      </c>
      <c r="G3371" s="4">
        <v>273616001643</v>
      </c>
      <c r="H3371" s="2" t="s">
        <v>3676</v>
      </c>
      <c r="I3371" s="2" t="s">
        <v>3677</v>
      </c>
      <c r="J3371" s="5" t="s">
        <v>535</v>
      </c>
      <c r="K3371" s="5">
        <v>1</v>
      </c>
      <c r="L3371" s="80">
        <v>20</v>
      </c>
      <c r="M3371" s="8">
        <f t="shared" si="104"/>
        <v>4</v>
      </c>
      <c r="N3371" s="80">
        <v>50</v>
      </c>
      <c r="O3371" s="11">
        <f t="shared" si="105"/>
        <v>74</v>
      </c>
    </row>
    <row r="3372" spans="1:15" x14ac:dyDescent="0.35">
      <c r="A3372" s="2" t="s">
        <v>390</v>
      </c>
      <c r="B3372" s="2" t="s">
        <v>932</v>
      </c>
      <c r="C3372" s="1">
        <v>73678</v>
      </c>
      <c r="D3372" s="1" t="s">
        <v>3211</v>
      </c>
      <c r="E3372" s="4">
        <v>273678000040</v>
      </c>
      <c r="F3372" s="2" t="s">
        <v>3731</v>
      </c>
      <c r="G3372" s="4">
        <v>273678000040</v>
      </c>
      <c r="H3372" s="2" t="s">
        <v>3732</v>
      </c>
      <c r="I3372" s="2" t="s">
        <v>3733</v>
      </c>
      <c r="J3372" s="5" t="s">
        <v>535</v>
      </c>
      <c r="K3372" s="5">
        <v>1</v>
      </c>
      <c r="L3372" s="80">
        <v>20</v>
      </c>
      <c r="M3372" s="8">
        <f t="shared" si="104"/>
        <v>4</v>
      </c>
      <c r="N3372" s="80">
        <v>50</v>
      </c>
      <c r="O3372" s="11">
        <f t="shared" si="105"/>
        <v>74</v>
      </c>
    </row>
    <row r="3373" spans="1:15" x14ac:dyDescent="0.35">
      <c r="A3373" s="2" t="s">
        <v>390</v>
      </c>
      <c r="B3373" s="2" t="s">
        <v>932</v>
      </c>
      <c r="C3373" s="1">
        <v>73678</v>
      </c>
      <c r="D3373" s="1" t="s">
        <v>3211</v>
      </c>
      <c r="E3373" s="4">
        <v>173678000037</v>
      </c>
      <c r="F3373" s="2" t="s">
        <v>3734</v>
      </c>
      <c r="G3373" s="4">
        <v>273678000147</v>
      </c>
      <c r="H3373" s="2" t="s">
        <v>3735</v>
      </c>
      <c r="I3373" s="2" t="s">
        <v>3736</v>
      </c>
      <c r="J3373" s="5" t="s">
        <v>535</v>
      </c>
      <c r="K3373" s="5">
        <v>1</v>
      </c>
      <c r="L3373" s="80">
        <v>20</v>
      </c>
      <c r="M3373" s="8">
        <f t="shared" si="104"/>
        <v>4</v>
      </c>
      <c r="N3373" s="80">
        <v>50</v>
      </c>
      <c r="O3373" s="11">
        <f t="shared" si="105"/>
        <v>74</v>
      </c>
    </row>
    <row r="3374" spans="1:15" x14ac:dyDescent="0.35">
      <c r="A3374" s="2" t="s">
        <v>390</v>
      </c>
      <c r="B3374" s="2" t="s">
        <v>932</v>
      </c>
      <c r="C3374" s="1">
        <v>73678</v>
      </c>
      <c r="D3374" s="1" t="s">
        <v>3211</v>
      </c>
      <c r="E3374" s="4">
        <v>273678000384</v>
      </c>
      <c r="F3374" s="2" t="s">
        <v>3737</v>
      </c>
      <c r="G3374" s="4">
        <v>273678000155</v>
      </c>
      <c r="H3374" s="2" t="s">
        <v>3738</v>
      </c>
      <c r="I3374" s="2" t="s">
        <v>3739</v>
      </c>
      <c r="J3374" s="5" t="s">
        <v>535</v>
      </c>
      <c r="K3374" s="5">
        <v>1</v>
      </c>
      <c r="L3374" s="80">
        <v>20</v>
      </c>
      <c r="M3374" s="8">
        <f t="shared" si="104"/>
        <v>4</v>
      </c>
      <c r="N3374" s="80">
        <v>50</v>
      </c>
      <c r="O3374" s="11">
        <f t="shared" si="105"/>
        <v>74</v>
      </c>
    </row>
    <row r="3375" spans="1:15" x14ac:dyDescent="0.35">
      <c r="A3375" s="2" t="s">
        <v>390</v>
      </c>
      <c r="B3375" s="2" t="s">
        <v>932</v>
      </c>
      <c r="C3375" s="1">
        <v>73678</v>
      </c>
      <c r="D3375" s="1" t="s">
        <v>3211</v>
      </c>
      <c r="E3375" s="4">
        <v>273678000040</v>
      </c>
      <c r="F3375" s="2" t="s">
        <v>3740</v>
      </c>
      <c r="G3375" s="4">
        <v>273678000163</v>
      </c>
      <c r="H3375" s="2" t="s">
        <v>3741</v>
      </c>
      <c r="I3375" s="2" t="s">
        <v>3742</v>
      </c>
      <c r="J3375" s="5" t="s">
        <v>535</v>
      </c>
      <c r="K3375" s="5">
        <v>1</v>
      </c>
      <c r="L3375" s="80">
        <v>20</v>
      </c>
      <c r="M3375" s="8">
        <f t="shared" si="104"/>
        <v>4</v>
      </c>
      <c r="N3375" s="80">
        <v>50</v>
      </c>
      <c r="O3375" s="11">
        <f t="shared" si="105"/>
        <v>74</v>
      </c>
    </row>
    <row r="3376" spans="1:15" x14ac:dyDescent="0.35">
      <c r="A3376" s="2" t="s">
        <v>390</v>
      </c>
      <c r="B3376" s="2" t="s">
        <v>932</v>
      </c>
      <c r="C3376" s="1">
        <v>73678</v>
      </c>
      <c r="D3376" s="1" t="s">
        <v>3211</v>
      </c>
      <c r="E3376" s="4">
        <v>273678000198</v>
      </c>
      <c r="F3376" s="2" t="s">
        <v>3743</v>
      </c>
      <c r="G3376" s="4">
        <v>273678000171</v>
      </c>
      <c r="H3376" s="2" t="s">
        <v>3744</v>
      </c>
      <c r="I3376" s="2" t="s">
        <v>3745</v>
      </c>
      <c r="J3376" s="5" t="s">
        <v>535</v>
      </c>
      <c r="K3376" s="5">
        <v>1</v>
      </c>
      <c r="L3376" s="80">
        <v>20</v>
      </c>
      <c r="M3376" s="8">
        <f t="shared" si="104"/>
        <v>4</v>
      </c>
      <c r="N3376" s="80">
        <v>50</v>
      </c>
      <c r="O3376" s="11">
        <f t="shared" si="105"/>
        <v>74</v>
      </c>
    </row>
    <row r="3377" spans="1:15" x14ac:dyDescent="0.35">
      <c r="A3377" s="2" t="s">
        <v>390</v>
      </c>
      <c r="B3377" s="2" t="s">
        <v>932</v>
      </c>
      <c r="C3377" s="1">
        <v>73678</v>
      </c>
      <c r="D3377" s="1" t="s">
        <v>3211</v>
      </c>
      <c r="E3377" s="4">
        <v>273678000384</v>
      </c>
      <c r="F3377" s="2" t="s">
        <v>3737</v>
      </c>
      <c r="G3377" s="4">
        <v>273678000201</v>
      </c>
      <c r="H3377" s="2" t="s">
        <v>3746</v>
      </c>
      <c r="I3377" s="2" t="s">
        <v>3747</v>
      </c>
      <c r="J3377" s="5" t="s">
        <v>535</v>
      </c>
      <c r="K3377" s="5">
        <v>1</v>
      </c>
      <c r="L3377" s="80">
        <v>20</v>
      </c>
      <c r="M3377" s="8">
        <f t="shared" si="104"/>
        <v>4</v>
      </c>
      <c r="N3377" s="80">
        <v>50</v>
      </c>
      <c r="O3377" s="11">
        <f t="shared" si="105"/>
        <v>74</v>
      </c>
    </row>
    <row r="3378" spans="1:15" x14ac:dyDescent="0.35">
      <c r="A3378" s="2" t="s">
        <v>390</v>
      </c>
      <c r="B3378" s="2" t="s">
        <v>932</v>
      </c>
      <c r="C3378" s="1">
        <v>73678</v>
      </c>
      <c r="D3378" s="1" t="s">
        <v>3211</v>
      </c>
      <c r="E3378" s="4">
        <v>173678000037</v>
      </c>
      <c r="F3378" s="2" t="s">
        <v>3734</v>
      </c>
      <c r="G3378" s="4">
        <v>273678000252</v>
      </c>
      <c r="H3378" s="2" t="s">
        <v>3748</v>
      </c>
      <c r="I3378" s="2" t="s">
        <v>3749</v>
      </c>
      <c r="J3378" s="5" t="s">
        <v>535</v>
      </c>
      <c r="K3378" s="5">
        <v>1</v>
      </c>
      <c r="L3378" s="80">
        <v>20</v>
      </c>
      <c r="M3378" s="8">
        <f t="shared" si="104"/>
        <v>4</v>
      </c>
      <c r="N3378" s="80">
        <v>50</v>
      </c>
      <c r="O3378" s="11">
        <f t="shared" si="105"/>
        <v>74</v>
      </c>
    </row>
    <row r="3379" spans="1:15" x14ac:dyDescent="0.35">
      <c r="A3379" s="2" t="s">
        <v>390</v>
      </c>
      <c r="B3379" s="2" t="s">
        <v>932</v>
      </c>
      <c r="C3379" s="1">
        <v>73678</v>
      </c>
      <c r="D3379" s="1" t="s">
        <v>3211</v>
      </c>
      <c r="E3379" s="4">
        <v>273678000384</v>
      </c>
      <c r="F3379" s="2" t="s">
        <v>3737</v>
      </c>
      <c r="G3379" s="4">
        <v>273678000261</v>
      </c>
      <c r="H3379" s="2" t="s">
        <v>3750</v>
      </c>
      <c r="I3379" s="2" t="s">
        <v>3751</v>
      </c>
      <c r="J3379" s="5" t="s">
        <v>535</v>
      </c>
      <c r="K3379" s="5">
        <v>1</v>
      </c>
      <c r="L3379" s="80">
        <v>20</v>
      </c>
      <c r="M3379" s="8">
        <f t="shared" si="104"/>
        <v>4</v>
      </c>
      <c r="N3379" s="80">
        <v>50</v>
      </c>
      <c r="O3379" s="11">
        <f t="shared" si="105"/>
        <v>74</v>
      </c>
    </row>
    <row r="3380" spans="1:15" x14ac:dyDescent="0.35">
      <c r="A3380" s="2" t="s">
        <v>390</v>
      </c>
      <c r="B3380" s="2" t="s">
        <v>932</v>
      </c>
      <c r="C3380" s="1">
        <v>73678</v>
      </c>
      <c r="D3380" s="1" t="s">
        <v>3211</v>
      </c>
      <c r="E3380" s="4">
        <v>273678000384</v>
      </c>
      <c r="F3380" s="2" t="s">
        <v>3737</v>
      </c>
      <c r="G3380" s="4">
        <v>273678000287</v>
      </c>
      <c r="H3380" s="2" t="s">
        <v>3752</v>
      </c>
      <c r="I3380" s="2" t="s">
        <v>3753</v>
      </c>
      <c r="J3380" s="5" t="s">
        <v>535</v>
      </c>
      <c r="K3380" s="5">
        <v>1</v>
      </c>
      <c r="L3380" s="80">
        <v>20</v>
      </c>
      <c r="M3380" s="8">
        <f t="shared" si="104"/>
        <v>4</v>
      </c>
      <c r="N3380" s="80">
        <v>50</v>
      </c>
      <c r="O3380" s="11">
        <f t="shared" si="105"/>
        <v>74</v>
      </c>
    </row>
    <row r="3381" spans="1:15" x14ac:dyDescent="0.35">
      <c r="A3381" s="2" t="s">
        <v>390</v>
      </c>
      <c r="B3381" s="2" t="s">
        <v>932</v>
      </c>
      <c r="C3381" s="1">
        <v>73678</v>
      </c>
      <c r="D3381" s="1" t="s">
        <v>3211</v>
      </c>
      <c r="E3381" s="4">
        <v>273678000040</v>
      </c>
      <c r="F3381" s="2" t="s">
        <v>3740</v>
      </c>
      <c r="G3381" s="4">
        <v>273678000295</v>
      </c>
      <c r="H3381" s="2" t="s">
        <v>3754</v>
      </c>
      <c r="I3381" s="2" t="s">
        <v>3755</v>
      </c>
      <c r="J3381" s="5" t="s">
        <v>535</v>
      </c>
      <c r="K3381" s="5">
        <v>1</v>
      </c>
      <c r="L3381" s="80">
        <v>20</v>
      </c>
      <c r="M3381" s="8">
        <f t="shared" si="104"/>
        <v>4</v>
      </c>
      <c r="N3381" s="80">
        <v>50</v>
      </c>
      <c r="O3381" s="11">
        <f t="shared" si="105"/>
        <v>74</v>
      </c>
    </row>
    <row r="3382" spans="1:15" x14ac:dyDescent="0.35">
      <c r="A3382" s="2" t="s">
        <v>390</v>
      </c>
      <c r="B3382" s="2" t="s">
        <v>932</v>
      </c>
      <c r="C3382" s="1">
        <v>73678</v>
      </c>
      <c r="D3382" s="1" t="s">
        <v>3211</v>
      </c>
      <c r="E3382" s="4">
        <v>273678000198</v>
      </c>
      <c r="F3382" s="2" t="s">
        <v>3743</v>
      </c>
      <c r="G3382" s="4">
        <v>273678000392</v>
      </c>
      <c r="H3382" s="2" t="s">
        <v>3756</v>
      </c>
      <c r="I3382" s="2" t="s">
        <v>3757</v>
      </c>
      <c r="J3382" s="5" t="s">
        <v>535</v>
      </c>
      <c r="K3382" s="5">
        <v>1</v>
      </c>
      <c r="L3382" s="80">
        <v>20</v>
      </c>
      <c r="M3382" s="8">
        <f t="shared" si="104"/>
        <v>4</v>
      </c>
      <c r="N3382" s="80">
        <v>50</v>
      </c>
      <c r="O3382" s="11">
        <f t="shared" si="105"/>
        <v>74</v>
      </c>
    </row>
    <row r="3383" spans="1:15" x14ac:dyDescent="0.35">
      <c r="A3383" s="2" t="s">
        <v>390</v>
      </c>
      <c r="B3383" s="2" t="s">
        <v>932</v>
      </c>
      <c r="C3383" s="1">
        <v>73678</v>
      </c>
      <c r="D3383" s="1" t="s">
        <v>3211</v>
      </c>
      <c r="E3383" s="4">
        <v>173678000037</v>
      </c>
      <c r="F3383" s="2" t="s">
        <v>3734</v>
      </c>
      <c r="G3383" s="4">
        <v>273678000562</v>
      </c>
      <c r="H3383" s="2" t="s">
        <v>3758</v>
      </c>
      <c r="I3383" s="2" t="s">
        <v>3759</v>
      </c>
      <c r="J3383" s="5" t="s">
        <v>535</v>
      </c>
      <c r="K3383" s="5">
        <v>1</v>
      </c>
      <c r="L3383" s="80">
        <v>20</v>
      </c>
      <c r="M3383" s="8">
        <f t="shared" si="104"/>
        <v>4</v>
      </c>
      <c r="N3383" s="80">
        <v>50</v>
      </c>
      <c r="O3383" s="11">
        <f t="shared" si="105"/>
        <v>74</v>
      </c>
    </row>
    <row r="3384" spans="1:15" x14ac:dyDescent="0.35">
      <c r="A3384" s="2" t="s">
        <v>390</v>
      </c>
      <c r="B3384" s="2" t="s">
        <v>932</v>
      </c>
      <c r="C3384" s="1">
        <v>73678</v>
      </c>
      <c r="D3384" s="1" t="s">
        <v>3211</v>
      </c>
      <c r="E3384" s="4">
        <v>273678000384</v>
      </c>
      <c r="F3384" s="2" t="s">
        <v>3737</v>
      </c>
      <c r="G3384" s="4">
        <v>273678000597</v>
      </c>
      <c r="H3384" s="2" t="s">
        <v>3760</v>
      </c>
      <c r="I3384" s="2" t="s">
        <v>3761</v>
      </c>
      <c r="J3384" s="5" t="s">
        <v>535</v>
      </c>
      <c r="K3384" s="5">
        <v>1</v>
      </c>
      <c r="L3384" s="80">
        <v>20</v>
      </c>
      <c r="M3384" s="8">
        <f t="shared" si="104"/>
        <v>4</v>
      </c>
      <c r="N3384" s="80">
        <v>50</v>
      </c>
      <c r="O3384" s="11">
        <f t="shared" si="105"/>
        <v>74</v>
      </c>
    </row>
    <row r="3385" spans="1:15" x14ac:dyDescent="0.35">
      <c r="A3385" s="2" t="s">
        <v>390</v>
      </c>
      <c r="B3385" s="2" t="s">
        <v>932</v>
      </c>
      <c r="C3385" s="1">
        <v>73678</v>
      </c>
      <c r="D3385" s="1" t="s">
        <v>3211</v>
      </c>
      <c r="E3385" s="4">
        <v>273678000384</v>
      </c>
      <c r="F3385" s="2" t="s">
        <v>3737</v>
      </c>
      <c r="G3385" s="4">
        <v>273678000627</v>
      </c>
      <c r="H3385" s="2" t="s">
        <v>3762</v>
      </c>
      <c r="I3385" s="2" t="s">
        <v>3763</v>
      </c>
      <c r="J3385" s="5" t="s">
        <v>535</v>
      </c>
      <c r="K3385" s="5">
        <v>1</v>
      </c>
      <c r="L3385" s="80">
        <v>20</v>
      </c>
      <c r="M3385" s="8">
        <f t="shared" si="104"/>
        <v>4</v>
      </c>
      <c r="N3385" s="80">
        <v>50</v>
      </c>
      <c r="O3385" s="11">
        <f t="shared" si="105"/>
        <v>74</v>
      </c>
    </row>
    <row r="3386" spans="1:15" x14ac:dyDescent="0.35">
      <c r="A3386" s="2" t="s">
        <v>390</v>
      </c>
      <c r="B3386" s="2" t="s">
        <v>932</v>
      </c>
      <c r="C3386" s="1">
        <v>73678</v>
      </c>
      <c r="D3386" s="1" t="s">
        <v>3211</v>
      </c>
      <c r="E3386" s="4">
        <v>273678000040</v>
      </c>
      <c r="F3386" s="2" t="s">
        <v>3740</v>
      </c>
      <c r="G3386" s="4">
        <v>273678000678</v>
      </c>
      <c r="H3386" s="2" t="s">
        <v>2868</v>
      </c>
      <c r="I3386" s="2" t="s">
        <v>2003</v>
      </c>
      <c r="J3386" s="5" t="s">
        <v>535</v>
      </c>
      <c r="K3386" s="5">
        <v>1</v>
      </c>
      <c r="L3386" s="80">
        <v>20</v>
      </c>
      <c r="M3386" s="8">
        <f t="shared" si="104"/>
        <v>4</v>
      </c>
      <c r="N3386" s="80">
        <v>50</v>
      </c>
      <c r="O3386" s="11">
        <f t="shared" si="105"/>
        <v>74</v>
      </c>
    </row>
    <row r="3387" spans="1:15" x14ac:dyDescent="0.35">
      <c r="A3387" s="2" t="s">
        <v>390</v>
      </c>
      <c r="B3387" s="2" t="s">
        <v>932</v>
      </c>
      <c r="C3387" s="1">
        <v>73678</v>
      </c>
      <c r="D3387" s="1" t="s">
        <v>3211</v>
      </c>
      <c r="E3387" s="4">
        <v>273678000384</v>
      </c>
      <c r="F3387" s="2" t="s">
        <v>3737</v>
      </c>
      <c r="G3387" s="4">
        <v>273678000694</v>
      </c>
      <c r="H3387" s="2" t="s">
        <v>3764</v>
      </c>
      <c r="I3387" s="2" t="s">
        <v>3765</v>
      </c>
      <c r="J3387" s="5" t="s">
        <v>535</v>
      </c>
      <c r="K3387" s="5">
        <v>1</v>
      </c>
      <c r="L3387" s="80">
        <v>20</v>
      </c>
      <c r="M3387" s="8">
        <f t="shared" si="104"/>
        <v>4</v>
      </c>
      <c r="N3387" s="80">
        <v>50</v>
      </c>
      <c r="O3387" s="11">
        <f t="shared" si="105"/>
        <v>74</v>
      </c>
    </row>
    <row r="3388" spans="1:15" x14ac:dyDescent="0.35">
      <c r="A3388" s="2" t="s">
        <v>390</v>
      </c>
      <c r="B3388" s="2" t="s">
        <v>932</v>
      </c>
      <c r="C3388" s="1">
        <v>73678</v>
      </c>
      <c r="D3388" s="1" t="s">
        <v>3211</v>
      </c>
      <c r="E3388" s="4">
        <v>273678000198</v>
      </c>
      <c r="F3388" s="2" t="s">
        <v>3743</v>
      </c>
      <c r="G3388" s="4">
        <v>273678000724</v>
      </c>
      <c r="H3388" s="2" t="s">
        <v>3766</v>
      </c>
      <c r="I3388" s="2" t="s">
        <v>3767</v>
      </c>
      <c r="J3388" s="5" t="s">
        <v>535</v>
      </c>
      <c r="K3388" s="5">
        <v>1</v>
      </c>
      <c r="L3388" s="80">
        <v>20</v>
      </c>
      <c r="M3388" s="8">
        <f t="shared" si="104"/>
        <v>4</v>
      </c>
      <c r="N3388" s="80">
        <v>50</v>
      </c>
      <c r="O3388" s="11">
        <f t="shared" si="105"/>
        <v>74</v>
      </c>
    </row>
    <row r="3389" spans="1:15" x14ac:dyDescent="0.35">
      <c r="A3389" s="2" t="s">
        <v>390</v>
      </c>
      <c r="B3389" s="2" t="s">
        <v>932</v>
      </c>
      <c r="C3389" s="1">
        <v>73678</v>
      </c>
      <c r="D3389" s="1" t="s">
        <v>3211</v>
      </c>
      <c r="E3389" s="4">
        <v>173678000037</v>
      </c>
      <c r="F3389" s="2" t="s">
        <v>3734</v>
      </c>
      <c r="G3389" s="4">
        <v>273678000732</v>
      </c>
      <c r="H3389" s="2" t="s">
        <v>3768</v>
      </c>
      <c r="I3389" s="2" t="s">
        <v>3769</v>
      </c>
      <c r="J3389" s="5" t="s">
        <v>535</v>
      </c>
      <c r="K3389" s="5">
        <v>1</v>
      </c>
      <c r="L3389" s="80">
        <v>20</v>
      </c>
      <c r="M3389" s="8">
        <f t="shared" si="104"/>
        <v>4</v>
      </c>
      <c r="N3389" s="80">
        <v>50</v>
      </c>
      <c r="O3389" s="11">
        <f t="shared" si="105"/>
        <v>74</v>
      </c>
    </row>
    <row r="3390" spans="1:15" x14ac:dyDescent="0.35">
      <c r="A3390" s="2" t="s">
        <v>390</v>
      </c>
      <c r="B3390" s="2" t="s">
        <v>1010</v>
      </c>
      <c r="C3390" s="1">
        <v>81001</v>
      </c>
      <c r="D3390" s="1" t="s">
        <v>1010</v>
      </c>
      <c r="E3390" s="4">
        <v>281001000348</v>
      </c>
      <c r="F3390" s="2" t="s">
        <v>3776</v>
      </c>
      <c r="G3390" s="4">
        <v>281001001735</v>
      </c>
      <c r="H3390" s="2" t="s">
        <v>3777</v>
      </c>
      <c r="I3390" s="2" t="s">
        <v>3778</v>
      </c>
      <c r="J3390" s="5" t="s">
        <v>535</v>
      </c>
      <c r="K3390" s="5">
        <v>1</v>
      </c>
      <c r="L3390" s="80">
        <v>20</v>
      </c>
      <c r="M3390" s="8">
        <f t="shared" si="104"/>
        <v>4</v>
      </c>
      <c r="N3390" s="80">
        <v>50</v>
      </c>
      <c r="O3390" s="11">
        <f t="shared" si="105"/>
        <v>74</v>
      </c>
    </row>
    <row r="3391" spans="1:15" x14ac:dyDescent="0.35">
      <c r="A3391" s="2" t="s">
        <v>390</v>
      </c>
      <c r="B3391" s="2" t="s">
        <v>1010</v>
      </c>
      <c r="C3391" s="1">
        <v>81065</v>
      </c>
      <c r="D3391" s="1" t="s">
        <v>3779</v>
      </c>
      <c r="E3391" s="4">
        <v>281065001828</v>
      </c>
      <c r="F3391" s="2" t="s">
        <v>3780</v>
      </c>
      <c r="G3391" s="4">
        <v>281065000228</v>
      </c>
      <c r="H3391" s="2" t="s">
        <v>3781</v>
      </c>
      <c r="I3391" s="2" t="s">
        <v>3782</v>
      </c>
      <c r="J3391" s="5" t="s">
        <v>535</v>
      </c>
      <c r="K3391" s="5">
        <v>1</v>
      </c>
      <c r="L3391" s="80">
        <v>20</v>
      </c>
      <c r="M3391" s="8">
        <f t="shared" si="104"/>
        <v>4</v>
      </c>
      <c r="N3391" s="80">
        <v>50</v>
      </c>
      <c r="O3391" s="11">
        <f t="shared" si="105"/>
        <v>74</v>
      </c>
    </row>
    <row r="3392" spans="1:15" x14ac:dyDescent="0.35">
      <c r="A3392" s="2" t="s">
        <v>390</v>
      </c>
      <c r="B3392" s="2" t="s">
        <v>1010</v>
      </c>
      <c r="C3392" s="1">
        <v>81065</v>
      </c>
      <c r="D3392" s="1" t="s">
        <v>3779</v>
      </c>
      <c r="E3392" s="4">
        <v>281065001411</v>
      </c>
      <c r="F3392" s="2" t="s">
        <v>3783</v>
      </c>
      <c r="G3392" s="4">
        <v>281065002000</v>
      </c>
      <c r="H3392" s="2" t="s">
        <v>2036</v>
      </c>
      <c r="I3392" s="2" t="s">
        <v>2896</v>
      </c>
      <c r="J3392" s="5" t="s">
        <v>535</v>
      </c>
      <c r="K3392" s="5">
        <v>1</v>
      </c>
      <c r="L3392" s="80">
        <v>20</v>
      </c>
      <c r="M3392" s="8">
        <f t="shared" si="104"/>
        <v>4</v>
      </c>
      <c r="N3392" s="80">
        <v>50</v>
      </c>
      <c r="O3392" s="11">
        <f t="shared" si="105"/>
        <v>74</v>
      </c>
    </row>
    <row r="3393" spans="1:15" x14ac:dyDescent="0.35">
      <c r="A3393" s="2" t="s">
        <v>390</v>
      </c>
      <c r="B3393" s="2" t="s">
        <v>1010</v>
      </c>
      <c r="C3393" s="1">
        <v>81065</v>
      </c>
      <c r="D3393" s="1" t="s">
        <v>3779</v>
      </c>
      <c r="E3393" s="4">
        <v>281065001755</v>
      </c>
      <c r="F3393" s="2" t="s">
        <v>3786</v>
      </c>
      <c r="G3393" s="4">
        <v>281065002204</v>
      </c>
      <c r="H3393" s="2" t="s">
        <v>3787</v>
      </c>
      <c r="I3393" s="2" t="s">
        <v>3788</v>
      </c>
      <c r="J3393" s="5" t="s">
        <v>535</v>
      </c>
      <c r="K3393" s="5">
        <v>1</v>
      </c>
      <c r="L3393" s="80">
        <v>20</v>
      </c>
      <c r="M3393" s="8">
        <f t="shared" si="104"/>
        <v>4</v>
      </c>
      <c r="N3393" s="80">
        <v>50</v>
      </c>
      <c r="O3393" s="11">
        <f t="shared" si="105"/>
        <v>74</v>
      </c>
    </row>
    <row r="3394" spans="1:15" x14ac:dyDescent="0.35">
      <c r="A3394" s="2" t="s">
        <v>390</v>
      </c>
      <c r="B3394" s="2" t="s">
        <v>1010</v>
      </c>
      <c r="C3394" s="1">
        <v>81065</v>
      </c>
      <c r="D3394" s="1" t="s">
        <v>3779</v>
      </c>
      <c r="E3394" s="4">
        <v>281065001828</v>
      </c>
      <c r="F3394" s="2" t="s">
        <v>3780</v>
      </c>
      <c r="G3394" s="4">
        <v>281065002298</v>
      </c>
      <c r="H3394" s="2" t="s">
        <v>3789</v>
      </c>
      <c r="I3394" s="2" t="s">
        <v>3790</v>
      </c>
      <c r="J3394" s="5" t="s">
        <v>535</v>
      </c>
      <c r="K3394" s="5">
        <v>1</v>
      </c>
      <c r="L3394" s="80">
        <v>20</v>
      </c>
      <c r="M3394" s="8">
        <f t="shared" si="104"/>
        <v>4</v>
      </c>
      <c r="N3394" s="80">
        <v>50</v>
      </c>
      <c r="O3394" s="11">
        <f t="shared" si="105"/>
        <v>74</v>
      </c>
    </row>
    <row r="3395" spans="1:15" x14ac:dyDescent="0.35">
      <c r="A3395" s="2" t="s">
        <v>390</v>
      </c>
      <c r="B3395" s="2" t="s">
        <v>1010</v>
      </c>
      <c r="C3395" s="1">
        <v>81065</v>
      </c>
      <c r="D3395" s="1" t="s">
        <v>3779</v>
      </c>
      <c r="E3395" s="4">
        <v>281065002611</v>
      </c>
      <c r="F3395" s="2" t="s">
        <v>3791</v>
      </c>
      <c r="G3395" s="4">
        <v>281065002328</v>
      </c>
      <c r="H3395" s="2" t="s">
        <v>3792</v>
      </c>
      <c r="I3395" s="2" t="s">
        <v>1982</v>
      </c>
      <c r="J3395" s="5" t="s">
        <v>535</v>
      </c>
      <c r="K3395" s="5">
        <v>1</v>
      </c>
      <c r="L3395" s="80">
        <v>20</v>
      </c>
      <c r="M3395" s="8">
        <f t="shared" si="104"/>
        <v>4</v>
      </c>
      <c r="N3395" s="80">
        <v>50</v>
      </c>
      <c r="O3395" s="11">
        <f t="shared" si="105"/>
        <v>74</v>
      </c>
    </row>
    <row r="3396" spans="1:15" x14ac:dyDescent="0.35">
      <c r="A3396" s="2" t="s">
        <v>390</v>
      </c>
      <c r="B3396" s="2" t="s">
        <v>1010</v>
      </c>
      <c r="C3396" s="1">
        <v>81065</v>
      </c>
      <c r="D3396" s="1" t="s">
        <v>3779</v>
      </c>
      <c r="E3396" s="4">
        <v>281065002662</v>
      </c>
      <c r="F3396" s="2" t="s">
        <v>3793</v>
      </c>
      <c r="G3396" s="4">
        <v>281065002425</v>
      </c>
      <c r="H3396" s="2" t="s">
        <v>3794</v>
      </c>
      <c r="I3396" s="2" t="s">
        <v>3795</v>
      </c>
      <c r="J3396" s="5" t="s">
        <v>535</v>
      </c>
      <c r="K3396" s="5">
        <v>1</v>
      </c>
      <c r="L3396" s="80">
        <v>20</v>
      </c>
      <c r="M3396" s="8">
        <f t="shared" si="104"/>
        <v>4</v>
      </c>
      <c r="N3396" s="80">
        <v>50</v>
      </c>
      <c r="O3396" s="11">
        <f t="shared" si="105"/>
        <v>74</v>
      </c>
    </row>
    <row r="3397" spans="1:15" x14ac:dyDescent="0.35">
      <c r="A3397" s="2" t="s">
        <v>390</v>
      </c>
      <c r="B3397" s="2" t="s">
        <v>1010</v>
      </c>
      <c r="C3397" s="1">
        <v>81065</v>
      </c>
      <c r="D3397" s="1" t="s">
        <v>3779</v>
      </c>
      <c r="E3397" s="4">
        <v>281065002611</v>
      </c>
      <c r="F3397" s="2" t="s">
        <v>3791</v>
      </c>
      <c r="G3397" s="4">
        <v>281065002506</v>
      </c>
      <c r="H3397" s="2" t="s">
        <v>3796</v>
      </c>
      <c r="I3397" s="2" t="s">
        <v>3797</v>
      </c>
      <c r="J3397" s="5" t="s">
        <v>535</v>
      </c>
      <c r="K3397" s="5">
        <v>1</v>
      </c>
      <c r="L3397" s="80">
        <v>20</v>
      </c>
      <c r="M3397" s="8">
        <f t="shared" si="104"/>
        <v>4</v>
      </c>
      <c r="N3397" s="80">
        <v>50</v>
      </c>
      <c r="O3397" s="11">
        <f t="shared" si="105"/>
        <v>74</v>
      </c>
    </row>
    <row r="3398" spans="1:15" x14ac:dyDescent="0.35">
      <c r="A3398" s="2" t="s">
        <v>390</v>
      </c>
      <c r="B3398" s="2" t="s">
        <v>1010</v>
      </c>
      <c r="C3398" s="1">
        <v>81065</v>
      </c>
      <c r="D3398" s="1" t="s">
        <v>3779</v>
      </c>
      <c r="E3398" s="4">
        <v>281065002611</v>
      </c>
      <c r="F3398" s="2" t="s">
        <v>3791</v>
      </c>
      <c r="G3398" s="4">
        <v>281065002549</v>
      </c>
      <c r="H3398" s="2" t="s">
        <v>3798</v>
      </c>
      <c r="I3398" s="2" t="s">
        <v>3799</v>
      </c>
      <c r="J3398" s="5" t="s">
        <v>535</v>
      </c>
      <c r="K3398" s="5">
        <v>1</v>
      </c>
      <c r="L3398" s="80">
        <v>20</v>
      </c>
      <c r="M3398" s="8">
        <f t="shared" si="104"/>
        <v>4</v>
      </c>
      <c r="N3398" s="80">
        <v>50</v>
      </c>
      <c r="O3398" s="11">
        <f t="shared" si="105"/>
        <v>74</v>
      </c>
    </row>
    <row r="3399" spans="1:15" x14ac:dyDescent="0.35">
      <c r="A3399" s="2" t="s">
        <v>390</v>
      </c>
      <c r="B3399" s="2" t="s">
        <v>1010</v>
      </c>
      <c r="C3399" s="1">
        <v>81065</v>
      </c>
      <c r="D3399" s="1" t="s">
        <v>3779</v>
      </c>
      <c r="E3399" s="4">
        <v>281065002786</v>
      </c>
      <c r="F3399" s="2" t="s">
        <v>3802</v>
      </c>
      <c r="G3399" s="4">
        <v>281065002646</v>
      </c>
      <c r="H3399" s="2" t="s">
        <v>3803</v>
      </c>
      <c r="I3399" s="2" t="s">
        <v>3804</v>
      </c>
      <c r="J3399" s="5" t="s">
        <v>535</v>
      </c>
      <c r="K3399" s="5">
        <v>1</v>
      </c>
      <c r="L3399" s="80">
        <v>20</v>
      </c>
      <c r="M3399" s="8">
        <f t="shared" si="104"/>
        <v>4</v>
      </c>
      <c r="N3399" s="80">
        <v>50</v>
      </c>
      <c r="O3399" s="11">
        <f t="shared" si="105"/>
        <v>74</v>
      </c>
    </row>
    <row r="3400" spans="1:15" x14ac:dyDescent="0.35">
      <c r="A3400" s="2" t="s">
        <v>390</v>
      </c>
      <c r="B3400" s="2" t="s">
        <v>1010</v>
      </c>
      <c r="C3400" s="1">
        <v>81065</v>
      </c>
      <c r="D3400" s="1" t="s">
        <v>3779</v>
      </c>
      <c r="E3400" s="4">
        <v>281065002662</v>
      </c>
      <c r="F3400" s="2" t="s">
        <v>3793</v>
      </c>
      <c r="G3400" s="4">
        <v>281065002662</v>
      </c>
      <c r="H3400" s="2" t="s">
        <v>3805</v>
      </c>
      <c r="I3400" s="2" t="s">
        <v>1278</v>
      </c>
      <c r="J3400" s="5" t="s">
        <v>535</v>
      </c>
      <c r="K3400" s="5">
        <v>1</v>
      </c>
      <c r="L3400" s="80">
        <v>20</v>
      </c>
      <c r="M3400" s="8">
        <f t="shared" ref="M3400:M3463" si="106">ROUND(L3400*0.19,0)</f>
        <v>4</v>
      </c>
      <c r="N3400" s="80">
        <v>50</v>
      </c>
      <c r="O3400" s="11">
        <f t="shared" ref="O3400:O3463" si="107">L3400+M3400+N3400</f>
        <v>74</v>
      </c>
    </row>
    <row r="3401" spans="1:15" x14ac:dyDescent="0.35">
      <c r="A3401" s="2" t="s">
        <v>390</v>
      </c>
      <c r="B3401" s="2" t="s">
        <v>1010</v>
      </c>
      <c r="C3401" s="1">
        <v>81065</v>
      </c>
      <c r="D3401" s="1" t="s">
        <v>3779</v>
      </c>
      <c r="E3401" s="4">
        <v>281065002786</v>
      </c>
      <c r="F3401" s="2" t="s">
        <v>3802</v>
      </c>
      <c r="G3401" s="4">
        <v>281065002743</v>
      </c>
      <c r="H3401" s="2" t="s">
        <v>3806</v>
      </c>
      <c r="I3401" s="2" t="s">
        <v>3807</v>
      </c>
      <c r="J3401" s="5" t="s">
        <v>535</v>
      </c>
      <c r="K3401" s="5">
        <v>1</v>
      </c>
      <c r="L3401" s="80">
        <v>20</v>
      </c>
      <c r="M3401" s="8">
        <f t="shared" si="106"/>
        <v>4</v>
      </c>
      <c r="N3401" s="80">
        <v>50</v>
      </c>
      <c r="O3401" s="11">
        <f t="shared" si="107"/>
        <v>74</v>
      </c>
    </row>
    <row r="3402" spans="1:15" x14ac:dyDescent="0.35">
      <c r="A3402" s="2" t="s">
        <v>390</v>
      </c>
      <c r="B3402" s="2" t="s">
        <v>1010</v>
      </c>
      <c r="C3402" s="1">
        <v>81065</v>
      </c>
      <c r="D3402" s="1" t="s">
        <v>3779</v>
      </c>
      <c r="E3402" s="4">
        <v>281065002611</v>
      </c>
      <c r="F3402" s="2" t="s">
        <v>3791</v>
      </c>
      <c r="G3402" s="4">
        <v>281065002905</v>
      </c>
      <c r="H3402" s="2" t="s">
        <v>3808</v>
      </c>
      <c r="I3402" s="2" t="s">
        <v>3809</v>
      </c>
      <c r="J3402" s="5" t="s">
        <v>535</v>
      </c>
      <c r="K3402" s="5">
        <v>1</v>
      </c>
      <c r="L3402" s="80">
        <v>20</v>
      </c>
      <c r="M3402" s="8">
        <f t="shared" si="106"/>
        <v>4</v>
      </c>
      <c r="N3402" s="80">
        <v>50</v>
      </c>
      <c r="O3402" s="11">
        <f t="shared" si="107"/>
        <v>74</v>
      </c>
    </row>
    <row r="3403" spans="1:15" x14ac:dyDescent="0.35">
      <c r="A3403" s="2" t="s">
        <v>390</v>
      </c>
      <c r="B3403" s="2" t="s">
        <v>1010</v>
      </c>
      <c r="C3403" s="1">
        <v>81065</v>
      </c>
      <c r="D3403" s="1" t="s">
        <v>3779</v>
      </c>
      <c r="E3403" s="4">
        <v>281065002611</v>
      </c>
      <c r="F3403" s="2" t="s">
        <v>3791</v>
      </c>
      <c r="G3403" s="4">
        <v>281065003006</v>
      </c>
      <c r="H3403" s="2" t="s">
        <v>3810</v>
      </c>
      <c r="I3403" s="2" t="s">
        <v>3811</v>
      </c>
      <c r="J3403" s="5" t="s">
        <v>535</v>
      </c>
      <c r="K3403" s="5">
        <v>1</v>
      </c>
      <c r="L3403" s="80">
        <v>20</v>
      </c>
      <c r="M3403" s="8">
        <f t="shared" si="106"/>
        <v>4</v>
      </c>
      <c r="N3403" s="80">
        <v>50</v>
      </c>
      <c r="O3403" s="11">
        <f t="shared" si="107"/>
        <v>74</v>
      </c>
    </row>
    <row r="3404" spans="1:15" x14ac:dyDescent="0.35">
      <c r="A3404" s="2" t="s">
        <v>390</v>
      </c>
      <c r="B3404" s="2" t="s">
        <v>1010</v>
      </c>
      <c r="C3404" s="1">
        <v>81220</v>
      </c>
      <c r="D3404" s="1" t="s">
        <v>1014</v>
      </c>
      <c r="E3404" s="4">
        <v>181220000014</v>
      </c>
      <c r="F3404" s="2" t="s">
        <v>1015</v>
      </c>
      <c r="G3404" s="4">
        <v>281220000167</v>
      </c>
      <c r="H3404" s="2" t="s">
        <v>3812</v>
      </c>
      <c r="I3404" s="2" t="s">
        <v>3813</v>
      </c>
      <c r="J3404" s="5" t="s">
        <v>535</v>
      </c>
      <c r="K3404" s="5">
        <v>1</v>
      </c>
      <c r="L3404" s="80">
        <v>20</v>
      </c>
      <c r="M3404" s="8">
        <f t="shared" si="106"/>
        <v>4</v>
      </c>
      <c r="N3404" s="80">
        <v>50</v>
      </c>
      <c r="O3404" s="11">
        <f t="shared" si="107"/>
        <v>74</v>
      </c>
    </row>
    <row r="3405" spans="1:15" x14ac:dyDescent="0.35">
      <c r="A3405" s="2" t="s">
        <v>390</v>
      </c>
      <c r="B3405" s="2" t="s">
        <v>1010</v>
      </c>
      <c r="C3405" s="1">
        <v>81220</v>
      </c>
      <c r="D3405" s="1" t="s">
        <v>1014</v>
      </c>
      <c r="E3405" s="4">
        <v>181220000014</v>
      </c>
      <c r="F3405" s="2" t="s">
        <v>1015</v>
      </c>
      <c r="G3405" s="4">
        <v>281220000183</v>
      </c>
      <c r="H3405" s="2" t="s">
        <v>3814</v>
      </c>
      <c r="I3405" s="2" t="s">
        <v>1567</v>
      </c>
      <c r="J3405" s="5" t="s">
        <v>535</v>
      </c>
      <c r="K3405" s="5">
        <v>1</v>
      </c>
      <c r="L3405" s="80">
        <v>20</v>
      </c>
      <c r="M3405" s="8">
        <f t="shared" si="106"/>
        <v>4</v>
      </c>
      <c r="N3405" s="80">
        <v>50</v>
      </c>
      <c r="O3405" s="11">
        <f t="shared" si="107"/>
        <v>74</v>
      </c>
    </row>
    <row r="3406" spans="1:15" x14ac:dyDescent="0.35">
      <c r="A3406" s="2" t="s">
        <v>390</v>
      </c>
      <c r="B3406" s="2" t="s">
        <v>1010</v>
      </c>
      <c r="C3406" s="1">
        <v>81220</v>
      </c>
      <c r="D3406" s="1" t="s">
        <v>1014</v>
      </c>
      <c r="E3406" s="4">
        <v>181220000014</v>
      </c>
      <c r="F3406" s="2" t="s">
        <v>1015</v>
      </c>
      <c r="G3406" s="4">
        <v>281220000221</v>
      </c>
      <c r="H3406" s="2" t="s">
        <v>3815</v>
      </c>
      <c r="I3406" s="2" t="s">
        <v>3816</v>
      </c>
      <c r="J3406" s="5" t="s">
        <v>535</v>
      </c>
      <c r="K3406" s="5">
        <v>1</v>
      </c>
      <c r="L3406" s="80">
        <v>20</v>
      </c>
      <c r="M3406" s="8">
        <f t="shared" si="106"/>
        <v>4</v>
      </c>
      <c r="N3406" s="80">
        <v>50</v>
      </c>
      <c r="O3406" s="11">
        <f t="shared" si="107"/>
        <v>74</v>
      </c>
    </row>
    <row r="3407" spans="1:15" x14ac:dyDescent="0.35">
      <c r="A3407" s="2" t="s">
        <v>390</v>
      </c>
      <c r="B3407" s="2" t="s">
        <v>1010</v>
      </c>
      <c r="C3407" s="1">
        <v>81220</v>
      </c>
      <c r="D3407" s="1" t="s">
        <v>1014</v>
      </c>
      <c r="E3407" s="4">
        <v>181220000014</v>
      </c>
      <c r="F3407" s="2" t="s">
        <v>1015</v>
      </c>
      <c r="G3407" s="4">
        <v>281220000272</v>
      </c>
      <c r="H3407" s="2" t="s">
        <v>3817</v>
      </c>
      <c r="I3407" s="2" t="s">
        <v>3818</v>
      </c>
      <c r="J3407" s="5" t="s">
        <v>535</v>
      </c>
      <c r="K3407" s="5">
        <v>1</v>
      </c>
      <c r="L3407" s="80">
        <v>20</v>
      </c>
      <c r="M3407" s="8">
        <f t="shared" si="106"/>
        <v>4</v>
      </c>
      <c r="N3407" s="80">
        <v>50</v>
      </c>
      <c r="O3407" s="11">
        <f t="shared" si="107"/>
        <v>74</v>
      </c>
    </row>
    <row r="3408" spans="1:15" x14ac:dyDescent="0.35">
      <c r="A3408" s="2" t="s">
        <v>390</v>
      </c>
      <c r="B3408" s="2" t="s">
        <v>1010</v>
      </c>
      <c r="C3408" s="1">
        <v>81220</v>
      </c>
      <c r="D3408" s="1" t="s">
        <v>1014</v>
      </c>
      <c r="E3408" s="4">
        <v>181220000014</v>
      </c>
      <c r="F3408" s="2" t="s">
        <v>1015</v>
      </c>
      <c r="G3408" s="4">
        <v>281220000361</v>
      </c>
      <c r="H3408" s="2" t="s">
        <v>3819</v>
      </c>
      <c r="I3408" s="2" t="s">
        <v>3820</v>
      </c>
      <c r="J3408" s="5" t="s">
        <v>535</v>
      </c>
      <c r="K3408" s="5">
        <v>1</v>
      </c>
      <c r="L3408" s="80">
        <v>20</v>
      </c>
      <c r="M3408" s="8">
        <f t="shared" si="106"/>
        <v>4</v>
      </c>
      <c r="N3408" s="80">
        <v>50</v>
      </c>
      <c r="O3408" s="11">
        <f t="shared" si="107"/>
        <v>74</v>
      </c>
    </row>
    <row r="3409" spans="1:15" x14ac:dyDescent="0.35">
      <c r="A3409" s="2" t="s">
        <v>390</v>
      </c>
      <c r="B3409" s="2" t="s">
        <v>1010</v>
      </c>
      <c r="C3409" s="1">
        <v>81220</v>
      </c>
      <c r="D3409" s="1" t="s">
        <v>1014</v>
      </c>
      <c r="E3409" s="4">
        <v>181220000014</v>
      </c>
      <c r="F3409" s="2" t="s">
        <v>1015</v>
      </c>
      <c r="G3409" s="4">
        <v>281220000434</v>
      </c>
      <c r="H3409" s="2" t="s">
        <v>3821</v>
      </c>
      <c r="I3409" s="2" t="s">
        <v>3822</v>
      </c>
      <c r="J3409" s="5" t="s">
        <v>535</v>
      </c>
      <c r="K3409" s="5">
        <v>1</v>
      </c>
      <c r="L3409" s="80">
        <v>20</v>
      </c>
      <c r="M3409" s="8">
        <f t="shared" si="106"/>
        <v>4</v>
      </c>
      <c r="N3409" s="80">
        <v>50</v>
      </c>
      <c r="O3409" s="11">
        <f t="shared" si="107"/>
        <v>74</v>
      </c>
    </row>
    <row r="3410" spans="1:15" x14ac:dyDescent="0.35">
      <c r="A3410" s="2" t="s">
        <v>390</v>
      </c>
      <c r="B3410" s="2" t="s">
        <v>1010</v>
      </c>
      <c r="C3410" s="1">
        <v>81220</v>
      </c>
      <c r="D3410" s="1" t="s">
        <v>1014</v>
      </c>
      <c r="E3410" s="4">
        <v>181220000014</v>
      </c>
      <c r="F3410" s="2" t="s">
        <v>1015</v>
      </c>
      <c r="G3410" s="4">
        <v>281220000451</v>
      </c>
      <c r="H3410" s="2" t="s">
        <v>3823</v>
      </c>
      <c r="I3410" s="2" t="s">
        <v>3824</v>
      </c>
      <c r="J3410" s="5" t="s">
        <v>535</v>
      </c>
      <c r="K3410" s="5">
        <v>1</v>
      </c>
      <c r="L3410" s="80">
        <v>20</v>
      </c>
      <c r="M3410" s="8">
        <f t="shared" si="106"/>
        <v>4</v>
      </c>
      <c r="N3410" s="80">
        <v>50</v>
      </c>
      <c r="O3410" s="11">
        <f t="shared" si="107"/>
        <v>74</v>
      </c>
    </row>
    <row r="3411" spans="1:15" x14ac:dyDescent="0.35">
      <c r="A3411" s="2" t="s">
        <v>390</v>
      </c>
      <c r="B3411" s="2" t="s">
        <v>1010</v>
      </c>
      <c r="C3411" s="1">
        <v>81300</v>
      </c>
      <c r="D3411" s="1" t="s">
        <v>3825</v>
      </c>
      <c r="E3411" s="4">
        <v>281300000052</v>
      </c>
      <c r="F3411" s="2" t="s">
        <v>3826</v>
      </c>
      <c r="G3411" s="4">
        <v>281300000052</v>
      </c>
      <c r="H3411" s="2" t="s">
        <v>3826</v>
      </c>
      <c r="I3411" s="2" t="s">
        <v>3131</v>
      </c>
      <c r="J3411" s="5" t="s">
        <v>535</v>
      </c>
      <c r="K3411" s="5">
        <v>1</v>
      </c>
      <c r="L3411" s="80">
        <v>20</v>
      </c>
      <c r="M3411" s="8">
        <f t="shared" si="106"/>
        <v>4</v>
      </c>
      <c r="N3411" s="80">
        <v>50</v>
      </c>
      <c r="O3411" s="11">
        <f t="shared" si="107"/>
        <v>74</v>
      </c>
    </row>
    <row r="3412" spans="1:15" x14ac:dyDescent="0.35">
      <c r="A3412" s="2" t="s">
        <v>390</v>
      </c>
      <c r="B3412" s="2" t="s">
        <v>1010</v>
      </c>
      <c r="C3412" s="1">
        <v>81591</v>
      </c>
      <c r="D3412" s="1" t="s">
        <v>1018</v>
      </c>
      <c r="E3412" s="4">
        <v>381591000024</v>
      </c>
      <c r="F3412" s="2" t="s">
        <v>1019</v>
      </c>
      <c r="G3412" s="4">
        <v>281591000429</v>
      </c>
      <c r="H3412" s="2" t="s">
        <v>2816</v>
      </c>
      <c r="I3412" s="2" t="s">
        <v>3827</v>
      </c>
      <c r="J3412" s="5" t="s">
        <v>535</v>
      </c>
      <c r="K3412" s="5">
        <v>1</v>
      </c>
      <c r="L3412" s="80">
        <v>20</v>
      </c>
      <c r="M3412" s="8">
        <f t="shared" si="106"/>
        <v>4</v>
      </c>
      <c r="N3412" s="80">
        <v>50</v>
      </c>
      <c r="O3412" s="11">
        <f t="shared" si="107"/>
        <v>74</v>
      </c>
    </row>
    <row r="3413" spans="1:15" x14ac:dyDescent="0.35">
      <c r="A3413" s="2" t="s">
        <v>390</v>
      </c>
      <c r="B3413" s="2" t="s">
        <v>1010</v>
      </c>
      <c r="C3413" s="1">
        <v>81591</v>
      </c>
      <c r="D3413" s="1" t="s">
        <v>1018</v>
      </c>
      <c r="E3413" s="4">
        <v>381591000024</v>
      </c>
      <c r="F3413" s="2" t="s">
        <v>1019</v>
      </c>
      <c r="G3413" s="4">
        <v>281591000488</v>
      </c>
      <c r="H3413" s="2" t="s">
        <v>3828</v>
      </c>
      <c r="I3413" s="2" t="s">
        <v>3829</v>
      </c>
      <c r="J3413" s="5" t="s">
        <v>535</v>
      </c>
      <c r="K3413" s="5">
        <v>1</v>
      </c>
      <c r="L3413" s="80">
        <v>20</v>
      </c>
      <c r="M3413" s="8">
        <f t="shared" si="106"/>
        <v>4</v>
      </c>
      <c r="N3413" s="80">
        <v>50</v>
      </c>
      <c r="O3413" s="11">
        <f t="shared" si="107"/>
        <v>74</v>
      </c>
    </row>
    <row r="3414" spans="1:15" x14ac:dyDescent="0.35">
      <c r="A3414" s="2" t="s">
        <v>390</v>
      </c>
      <c r="B3414" s="2" t="s">
        <v>1010</v>
      </c>
      <c r="C3414" s="1">
        <v>81591</v>
      </c>
      <c r="D3414" s="1" t="s">
        <v>1018</v>
      </c>
      <c r="E3414" s="4">
        <v>381591000024</v>
      </c>
      <c r="F3414" s="2" t="s">
        <v>1019</v>
      </c>
      <c r="G3414" s="4">
        <v>281591000500</v>
      </c>
      <c r="H3414" s="2" t="s">
        <v>3830</v>
      </c>
      <c r="I3414" s="2" t="s">
        <v>3831</v>
      </c>
      <c r="J3414" s="5" t="s">
        <v>535</v>
      </c>
      <c r="K3414" s="5">
        <v>1</v>
      </c>
      <c r="L3414" s="80">
        <v>20</v>
      </c>
      <c r="M3414" s="8">
        <f t="shared" si="106"/>
        <v>4</v>
      </c>
      <c r="N3414" s="80">
        <v>50</v>
      </c>
      <c r="O3414" s="11">
        <f t="shared" si="107"/>
        <v>74</v>
      </c>
    </row>
    <row r="3415" spans="1:15" x14ac:dyDescent="0.35">
      <c r="A3415" s="2" t="s">
        <v>390</v>
      </c>
      <c r="B3415" s="2" t="s">
        <v>1010</v>
      </c>
      <c r="C3415" s="1">
        <v>81591</v>
      </c>
      <c r="D3415" s="1" t="s">
        <v>1018</v>
      </c>
      <c r="E3415" s="4">
        <v>381591000024</v>
      </c>
      <c r="F3415" s="2" t="s">
        <v>1019</v>
      </c>
      <c r="G3415" s="4">
        <v>281591000577</v>
      </c>
      <c r="H3415" s="2" t="s">
        <v>3832</v>
      </c>
      <c r="I3415" s="2" t="s">
        <v>3827</v>
      </c>
      <c r="J3415" s="5" t="s">
        <v>535</v>
      </c>
      <c r="K3415" s="5">
        <v>1</v>
      </c>
      <c r="L3415" s="80">
        <v>20</v>
      </c>
      <c r="M3415" s="8">
        <f t="shared" si="106"/>
        <v>4</v>
      </c>
      <c r="N3415" s="80">
        <v>50</v>
      </c>
      <c r="O3415" s="11">
        <f t="shared" si="107"/>
        <v>74</v>
      </c>
    </row>
    <row r="3416" spans="1:15" x14ac:dyDescent="0.35">
      <c r="A3416" s="2" t="s">
        <v>390</v>
      </c>
      <c r="B3416" s="2" t="s">
        <v>1010</v>
      </c>
      <c r="C3416" s="1">
        <v>81591</v>
      </c>
      <c r="D3416" s="1" t="s">
        <v>1018</v>
      </c>
      <c r="E3416" s="4">
        <v>381591000024</v>
      </c>
      <c r="F3416" s="2" t="s">
        <v>1019</v>
      </c>
      <c r="G3416" s="4">
        <v>281591000623</v>
      </c>
      <c r="H3416" s="2" t="s">
        <v>3833</v>
      </c>
      <c r="I3416" s="2" t="s">
        <v>3834</v>
      </c>
      <c r="J3416" s="5" t="s">
        <v>535</v>
      </c>
      <c r="K3416" s="5">
        <v>1</v>
      </c>
      <c r="L3416" s="80">
        <v>20</v>
      </c>
      <c r="M3416" s="8">
        <f t="shared" si="106"/>
        <v>4</v>
      </c>
      <c r="N3416" s="80">
        <v>50</v>
      </c>
      <c r="O3416" s="11">
        <f t="shared" si="107"/>
        <v>74</v>
      </c>
    </row>
    <row r="3417" spans="1:15" x14ac:dyDescent="0.35">
      <c r="A3417" s="2" t="s">
        <v>390</v>
      </c>
      <c r="B3417" s="2" t="s">
        <v>1010</v>
      </c>
      <c r="C3417" s="1">
        <v>81591</v>
      </c>
      <c r="D3417" s="1" t="s">
        <v>1018</v>
      </c>
      <c r="E3417" s="4">
        <v>381591000024</v>
      </c>
      <c r="F3417" s="2" t="s">
        <v>1019</v>
      </c>
      <c r="G3417" s="4">
        <v>281591000682</v>
      </c>
      <c r="H3417" s="2" t="s">
        <v>3835</v>
      </c>
      <c r="I3417" s="2" t="s">
        <v>3836</v>
      </c>
      <c r="J3417" s="5" t="s">
        <v>535</v>
      </c>
      <c r="K3417" s="5">
        <v>1</v>
      </c>
      <c r="L3417" s="80">
        <v>20</v>
      </c>
      <c r="M3417" s="8">
        <f t="shared" si="106"/>
        <v>4</v>
      </c>
      <c r="N3417" s="80">
        <v>50</v>
      </c>
      <c r="O3417" s="11">
        <f t="shared" si="107"/>
        <v>74</v>
      </c>
    </row>
    <row r="3418" spans="1:15" x14ac:dyDescent="0.35">
      <c r="A3418" s="2" t="s">
        <v>390</v>
      </c>
      <c r="B3418" s="2" t="s">
        <v>1010</v>
      </c>
      <c r="C3418" s="1">
        <v>81591</v>
      </c>
      <c r="D3418" s="1" t="s">
        <v>1018</v>
      </c>
      <c r="E3418" s="4">
        <v>381591000024</v>
      </c>
      <c r="F3418" s="2" t="s">
        <v>1019</v>
      </c>
      <c r="G3418" s="4">
        <v>281591800000</v>
      </c>
      <c r="H3418" s="2" t="s">
        <v>3837</v>
      </c>
      <c r="I3418" s="2" t="s">
        <v>3831</v>
      </c>
      <c r="J3418" s="5" t="s">
        <v>535</v>
      </c>
      <c r="K3418" s="5">
        <v>1</v>
      </c>
      <c r="L3418" s="80">
        <v>20</v>
      </c>
      <c r="M3418" s="8">
        <f t="shared" si="106"/>
        <v>4</v>
      </c>
      <c r="N3418" s="80">
        <v>50</v>
      </c>
      <c r="O3418" s="11">
        <f t="shared" si="107"/>
        <v>74</v>
      </c>
    </row>
    <row r="3419" spans="1:15" x14ac:dyDescent="0.35">
      <c r="A3419" s="2" t="s">
        <v>390</v>
      </c>
      <c r="B3419" s="2" t="s">
        <v>1010</v>
      </c>
      <c r="C3419" s="1">
        <v>81736</v>
      </c>
      <c r="D3419" s="1" t="s">
        <v>3838</v>
      </c>
      <c r="E3419" s="4">
        <v>281736000074</v>
      </c>
      <c r="F3419" s="2" t="s">
        <v>3839</v>
      </c>
      <c r="G3419" s="4">
        <v>281736000074</v>
      </c>
      <c r="H3419" s="2" t="s">
        <v>3840</v>
      </c>
      <c r="I3419" s="2" t="s">
        <v>3841</v>
      </c>
      <c r="J3419" s="5" t="s">
        <v>535</v>
      </c>
      <c r="K3419" s="5">
        <v>1</v>
      </c>
      <c r="L3419" s="80">
        <v>20</v>
      </c>
      <c r="M3419" s="8">
        <f t="shared" si="106"/>
        <v>4</v>
      </c>
      <c r="N3419" s="80">
        <v>50</v>
      </c>
      <c r="O3419" s="11">
        <f t="shared" si="107"/>
        <v>74</v>
      </c>
    </row>
    <row r="3420" spans="1:15" x14ac:dyDescent="0.35">
      <c r="A3420" s="2" t="s">
        <v>390</v>
      </c>
      <c r="B3420" s="2" t="s">
        <v>1010</v>
      </c>
      <c r="C3420" s="1">
        <v>81300</v>
      </c>
      <c r="D3420" s="1" t="s">
        <v>3825</v>
      </c>
      <c r="E3420" s="4">
        <v>281300000052</v>
      </c>
      <c r="F3420" s="2" t="s">
        <v>3826</v>
      </c>
      <c r="G3420" s="4">
        <v>281736002123</v>
      </c>
      <c r="H3420" s="2" t="s">
        <v>3842</v>
      </c>
      <c r="I3420" s="2" t="s">
        <v>3843</v>
      </c>
      <c r="J3420" s="5" t="s">
        <v>535</v>
      </c>
      <c r="K3420" s="5">
        <v>1</v>
      </c>
      <c r="L3420" s="80">
        <v>20</v>
      </c>
      <c r="M3420" s="8">
        <f t="shared" si="106"/>
        <v>4</v>
      </c>
      <c r="N3420" s="80">
        <v>50</v>
      </c>
      <c r="O3420" s="11">
        <f t="shared" si="107"/>
        <v>74</v>
      </c>
    </row>
    <row r="3421" spans="1:15" x14ac:dyDescent="0.35">
      <c r="A3421" s="2" t="s">
        <v>390</v>
      </c>
      <c r="B3421" s="2" t="s">
        <v>1010</v>
      </c>
      <c r="C3421" s="1">
        <v>81736</v>
      </c>
      <c r="D3421" s="1" t="s">
        <v>3838</v>
      </c>
      <c r="E3421" s="4">
        <v>281736000074</v>
      </c>
      <c r="F3421" s="2" t="s">
        <v>3839</v>
      </c>
      <c r="G3421" s="4">
        <v>281736002654</v>
      </c>
      <c r="H3421" s="2" t="s">
        <v>2840</v>
      </c>
      <c r="I3421" s="2" t="s">
        <v>3844</v>
      </c>
      <c r="J3421" s="5" t="s">
        <v>535</v>
      </c>
      <c r="K3421" s="5">
        <v>1</v>
      </c>
      <c r="L3421" s="80">
        <v>20</v>
      </c>
      <c r="M3421" s="8">
        <f t="shared" si="106"/>
        <v>4</v>
      </c>
      <c r="N3421" s="80">
        <v>50</v>
      </c>
      <c r="O3421" s="11">
        <f t="shared" si="107"/>
        <v>74</v>
      </c>
    </row>
    <row r="3422" spans="1:15" x14ac:dyDescent="0.35">
      <c r="A3422" s="2" t="s">
        <v>390</v>
      </c>
      <c r="B3422" s="2" t="s">
        <v>1010</v>
      </c>
      <c r="C3422" s="1">
        <v>81794</v>
      </c>
      <c r="D3422" s="1" t="s">
        <v>3845</v>
      </c>
      <c r="E3422" s="4">
        <v>281794002516</v>
      </c>
      <c r="F3422" s="2" t="s">
        <v>3846</v>
      </c>
      <c r="G3422" s="4">
        <v>281794000106</v>
      </c>
      <c r="H3422" s="2" t="s">
        <v>3847</v>
      </c>
      <c r="I3422" s="2" t="s">
        <v>3848</v>
      </c>
      <c r="J3422" s="5" t="s">
        <v>535</v>
      </c>
      <c r="K3422" s="5">
        <v>1</v>
      </c>
      <c r="L3422" s="80">
        <v>20</v>
      </c>
      <c r="M3422" s="8">
        <f t="shared" si="106"/>
        <v>4</v>
      </c>
      <c r="N3422" s="80">
        <v>50</v>
      </c>
      <c r="O3422" s="11">
        <f t="shared" si="107"/>
        <v>74</v>
      </c>
    </row>
    <row r="3423" spans="1:15" x14ac:dyDescent="0.35">
      <c r="A3423" s="2" t="s">
        <v>390</v>
      </c>
      <c r="B3423" s="2" t="s">
        <v>1010</v>
      </c>
      <c r="C3423" s="1">
        <v>81794</v>
      </c>
      <c r="D3423" s="1" t="s">
        <v>3845</v>
      </c>
      <c r="E3423" s="4">
        <v>281794002516</v>
      </c>
      <c r="F3423" s="2" t="s">
        <v>3846</v>
      </c>
      <c r="G3423" s="4">
        <v>281794000548</v>
      </c>
      <c r="H3423" s="2" t="s">
        <v>3849</v>
      </c>
      <c r="I3423" s="2" t="s">
        <v>3850</v>
      </c>
      <c r="J3423" s="5" t="s">
        <v>535</v>
      </c>
      <c r="K3423" s="5">
        <v>1</v>
      </c>
      <c r="L3423" s="80">
        <v>20</v>
      </c>
      <c r="M3423" s="8">
        <f t="shared" si="106"/>
        <v>4</v>
      </c>
      <c r="N3423" s="80">
        <v>50</v>
      </c>
      <c r="O3423" s="11">
        <f t="shared" si="107"/>
        <v>74</v>
      </c>
    </row>
    <row r="3424" spans="1:15" x14ac:dyDescent="0.35">
      <c r="A3424" s="2" t="s">
        <v>390</v>
      </c>
      <c r="B3424" s="2" t="s">
        <v>1010</v>
      </c>
      <c r="C3424" s="1">
        <v>81794</v>
      </c>
      <c r="D3424" s="1" t="s">
        <v>3845</v>
      </c>
      <c r="E3424" s="4">
        <v>281794002516</v>
      </c>
      <c r="F3424" s="2" t="s">
        <v>3846</v>
      </c>
      <c r="G3424" s="4">
        <v>281794000572</v>
      </c>
      <c r="H3424" s="2" t="s">
        <v>3851</v>
      </c>
      <c r="I3424" s="2" t="s">
        <v>3852</v>
      </c>
      <c r="J3424" s="5" t="s">
        <v>535</v>
      </c>
      <c r="K3424" s="5">
        <v>1</v>
      </c>
      <c r="L3424" s="80">
        <v>20</v>
      </c>
      <c r="M3424" s="8">
        <f t="shared" si="106"/>
        <v>4</v>
      </c>
      <c r="N3424" s="80">
        <v>50</v>
      </c>
      <c r="O3424" s="11">
        <f t="shared" si="107"/>
        <v>74</v>
      </c>
    </row>
    <row r="3425" spans="1:15" x14ac:dyDescent="0.35">
      <c r="A3425" s="2" t="s">
        <v>390</v>
      </c>
      <c r="B3425" s="2" t="s">
        <v>1010</v>
      </c>
      <c r="C3425" s="1">
        <v>81794</v>
      </c>
      <c r="D3425" s="1" t="s">
        <v>3845</v>
      </c>
      <c r="E3425" s="4">
        <v>281794002516</v>
      </c>
      <c r="F3425" s="2" t="s">
        <v>3846</v>
      </c>
      <c r="G3425" s="4">
        <v>281794000645</v>
      </c>
      <c r="H3425" s="2" t="s">
        <v>3853</v>
      </c>
      <c r="I3425" s="2" t="s">
        <v>3854</v>
      </c>
      <c r="J3425" s="5" t="s">
        <v>535</v>
      </c>
      <c r="K3425" s="5">
        <v>1</v>
      </c>
      <c r="L3425" s="80">
        <v>20</v>
      </c>
      <c r="M3425" s="8">
        <f t="shared" si="106"/>
        <v>4</v>
      </c>
      <c r="N3425" s="80">
        <v>50</v>
      </c>
      <c r="O3425" s="11">
        <f t="shared" si="107"/>
        <v>74</v>
      </c>
    </row>
    <row r="3426" spans="1:15" x14ac:dyDescent="0.35">
      <c r="A3426" s="2" t="s">
        <v>390</v>
      </c>
      <c r="B3426" s="2" t="s">
        <v>1010</v>
      </c>
      <c r="C3426" s="1">
        <v>81794</v>
      </c>
      <c r="D3426" s="1" t="s">
        <v>3845</v>
      </c>
      <c r="E3426" s="4">
        <v>281794001668</v>
      </c>
      <c r="F3426" s="2" t="s">
        <v>3855</v>
      </c>
      <c r="G3426" s="4">
        <v>281794001170</v>
      </c>
      <c r="H3426" s="2" t="s">
        <v>3856</v>
      </c>
      <c r="I3426" s="2" t="s">
        <v>3857</v>
      </c>
      <c r="J3426" s="5" t="s">
        <v>535</v>
      </c>
      <c r="K3426" s="5">
        <v>1</v>
      </c>
      <c r="L3426" s="80">
        <v>20</v>
      </c>
      <c r="M3426" s="8">
        <f t="shared" si="106"/>
        <v>4</v>
      </c>
      <c r="N3426" s="80">
        <v>50</v>
      </c>
      <c r="O3426" s="11">
        <f t="shared" si="107"/>
        <v>74</v>
      </c>
    </row>
    <row r="3427" spans="1:15" x14ac:dyDescent="0.35">
      <c r="A3427" s="2" t="s">
        <v>390</v>
      </c>
      <c r="B3427" s="2" t="s">
        <v>1010</v>
      </c>
      <c r="C3427" s="1">
        <v>81794</v>
      </c>
      <c r="D3427" s="1" t="s">
        <v>3845</v>
      </c>
      <c r="E3427" s="4">
        <v>281794002516</v>
      </c>
      <c r="F3427" s="2" t="s">
        <v>3846</v>
      </c>
      <c r="G3427" s="4">
        <v>281794001340</v>
      </c>
      <c r="H3427" s="2" t="s">
        <v>3858</v>
      </c>
      <c r="I3427" s="2" t="s">
        <v>3859</v>
      </c>
      <c r="J3427" s="5" t="s">
        <v>535</v>
      </c>
      <c r="K3427" s="5">
        <v>1</v>
      </c>
      <c r="L3427" s="80">
        <v>20</v>
      </c>
      <c r="M3427" s="8">
        <f t="shared" si="106"/>
        <v>4</v>
      </c>
      <c r="N3427" s="80">
        <v>50</v>
      </c>
      <c r="O3427" s="11">
        <f t="shared" si="107"/>
        <v>74</v>
      </c>
    </row>
    <row r="3428" spans="1:15" x14ac:dyDescent="0.35">
      <c r="A3428" s="2" t="s">
        <v>390</v>
      </c>
      <c r="B3428" s="2" t="s">
        <v>1010</v>
      </c>
      <c r="C3428" s="1">
        <v>81794</v>
      </c>
      <c r="D3428" s="1" t="s">
        <v>3845</v>
      </c>
      <c r="E3428" s="4">
        <v>281794001668</v>
      </c>
      <c r="F3428" s="2" t="s">
        <v>3855</v>
      </c>
      <c r="G3428" s="4">
        <v>281794001439</v>
      </c>
      <c r="H3428" s="2" t="s">
        <v>3842</v>
      </c>
      <c r="I3428" s="2" t="s">
        <v>3860</v>
      </c>
      <c r="J3428" s="5" t="s">
        <v>535</v>
      </c>
      <c r="K3428" s="5">
        <v>1</v>
      </c>
      <c r="L3428" s="80">
        <v>20</v>
      </c>
      <c r="M3428" s="8">
        <f t="shared" si="106"/>
        <v>4</v>
      </c>
      <c r="N3428" s="80">
        <v>50</v>
      </c>
      <c r="O3428" s="11">
        <f t="shared" si="107"/>
        <v>74</v>
      </c>
    </row>
    <row r="3429" spans="1:15" x14ac:dyDescent="0.35">
      <c r="A3429" s="2" t="s">
        <v>390</v>
      </c>
      <c r="B3429" s="2" t="s">
        <v>1010</v>
      </c>
      <c r="C3429" s="1">
        <v>81794</v>
      </c>
      <c r="D3429" s="1" t="s">
        <v>3845</v>
      </c>
      <c r="E3429" s="4">
        <v>281794002516</v>
      </c>
      <c r="F3429" s="2" t="s">
        <v>3846</v>
      </c>
      <c r="G3429" s="4">
        <v>281794001935</v>
      </c>
      <c r="H3429" s="2" t="s">
        <v>3659</v>
      </c>
      <c r="I3429" s="2" t="s">
        <v>3861</v>
      </c>
      <c r="J3429" s="5" t="s">
        <v>535</v>
      </c>
      <c r="K3429" s="5">
        <v>1</v>
      </c>
      <c r="L3429" s="80">
        <v>20</v>
      </c>
      <c r="M3429" s="8">
        <f t="shared" si="106"/>
        <v>4</v>
      </c>
      <c r="N3429" s="80">
        <v>50</v>
      </c>
      <c r="O3429" s="11">
        <f t="shared" si="107"/>
        <v>74</v>
      </c>
    </row>
    <row r="3430" spans="1:15" x14ac:dyDescent="0.35">
      <c r="A3430" s="2" t="s">
        <v>390</v>
      </c>
      <c r="B3430" s="2" t="s">
        <v>1010</v>
      </c>
      <c r="C3430" s="1">
        <v>81794</v>
      </c>
      <c r="D3430" s="1" t="s">
        <v>3845</v>
      </c>
      <c r="E3430" s="4">
        <v>281794002516</v>
      </c>
      <c r="F3430" s="2" t="s">
        <v>3846</v>
      </c>
      <c r="G3430" s="4">
        <v>281794002516</v>
      </c>
      <c r="H3430" s="2" t="s">
        <v>3862</v>
      </c>
      <c r="I3430" s="2" t="s">
        <v>3863</v>
      </c>
      <c r="J3430" s="5" t="s">
        <v>535</v>
      </c>
      <c r="K3430" s="5">
        <v>1</v>
      </c>
      <c r="L3430" s="80">
        <v>20</v>
      </c>
      <c r="M3430" s="8">
        <f t="shared" si="106"/>
        <v>4</v>
      </c>
      <c r="N3430" s="80">
        <v>50</v>
      </c>
      <c r="O3430" s="11">
        <f t="shared" si="107"/>
        <v>74</v>
      </c>
    </row>
    <row r="3431" spans="1:15" x14ac:dyDescent="0.35">
      <c r="A3431" s="2" t="s">
        <v>390</v>
      </c>
      <c r="B3431" s="2" t="s">
        <v>1010</v>
      </c>
      <c r="C3431" s="1">
        <v>81794</v>
      </c>
      <c r="D3431" s="1" t="s">
        <v>3845</v>
      </c>
      <c r="E3431" s="4">
        <v>281794003202</v>
      </c>
      <c r="F3431" s="2" t="s">
        <v>3864</v>
      </c>
      <c r="G3431" s="4">
        <v>281794002711</v>
      </c>
      <c r="H3431" s="2" t="s">
        <v>3865</v>
      </c>
      <c r="I3431" s="2" t="s">
        <v>3866</v>
      </c>
      <c r="J3431" s="5" t="s">
        <v>535</v>
      </c>
      <c r="K3431" s="5">
        <v>1</v>
      </c>
      <c r="L3431" s="80">
        <v>20</v>
      </c>
      <c r="M3431" s="8">
        <f t="shared" si="106"/>
        <v>4</v>
      </c>
      <c r="N3431" s="80">
        <v>50</v>
      </c>
      <c r="O3431" s="11">
        <f t="shared" si="107"/>
        <v>74</v>
      </c>
    </row>
    <row r="3432" spans="1:15" x14ac:dyDescent="0.35">
      <c r="A3432" s="2" t="s">
        <v>390</v>
      </c>
      <c r="B3432" s="2" t="s">
        <v>1010</v>
      </c>
      <c r="C3432" s="1">
        <v>81794</v>
      </c>
      <c r="D3432" s="1" t="s">
        <v>3845</v>
      </c>
      <c r="E3432" s="4">
        <v>281794002516</v>
      </c>
      <c r="F3432" s="2" t="s">
        <v>3846</v>
      </c>
      <c r="G3432" s="4">
        <v>281794002851</v>
      </c>
      <c r="H3432" s="2" t="s">
        <v>3867</v>
      </c>
      <c r="I3432" s="2" t="s">
        <v>3868</v>
      </c>
      <c r="J3432" s="5" t="s">
        <v>535</v>
      </c>
      <c r="K3432" s="5">
        <v>1</v>
      </c>
      <c r="L3432" s="80">
        <v>20</v>
      </c>
      <c r="M3432" s="8">
        <f t="shared" si="106"/>
        <v>4</v>
      </c>
      <c r="N3432" s="80">
        <v>50</v>
      </c>
      <c r="O3432" s="11">
        <f t="shared" si="107"/>
        <v>74</v>
      </c>
    </row>
    <row r="3433" spans="1:15" x14ac:dyDescent="0.35">
      <c r="A3433" s="2" t="s">
        <v>390</v>
      </c>
      <c r="B3433" s="2" t="s">
        <v>1010</v>
      </c>
      <c r="C3433" s="1">
        <v>81794</v>
      </c>
      <c r="D3433" s="1" t="s">
        <v>3845</v>
      </c>
      <c r="E3433" s="4">
        <v>281794003202</v>
      </c>
      <c r="F3433" s="2" t="s">
        <v>3864</v>
      </c>
      <c r="G3433" s="4">
        <v>281794003113</v>
      </c>
      <c r="H3433" s="2" t="s">
        <v>3869</v>
      </c>
      <c r="I3433" s="2" t="s">
        <v>3870</v>
      </c>
      <c r="J3433" s="5" t="s">
        <v>535</v>
      </c>
      <c r="K3433" s="5">
        <v>1</v>
      </c>
      <c r="L3433" s="80">
        <v>20</v>
      </c>
      <c r="M3433" s="8">
        <f t="shared" si="106"/>
        <v>4</v>
      </c>
      <c r="N3433" s="80">
        <v>50</v>
      </c>
      <c r="O3433" s="11">
        <f t="shared" si="107"/>
        <v>74</v>
      </c>
    </row>
    <row r="3434" spans="1:15" x14ac:dyDescent="0.35">
      <c r="A3434" s="2" t="s">
        <v>390</v>
      </c>
      <c r="B3434" s="2" t="s">
        <v>1010</v>
      </c>
      <c r="C3434" s="1">
        <v>81794</v>
      </c>
      <c r="D3434" s="1" t="s">
        <v>3845</v>
      </c>
      <c r="E3434" s="4">
        <v>281794001668</v>
      </c>
      <c r="F3434" s="2" t="s">
        <v>3855</v>
      </c>
      <c r="G3434" s="4">
        <v>281794003377</v>
      </c>
      <c r="H3434" s="2" t="s">
        <v>3871</v>
      </c>
      <c r="I3434" s="2" t="s">
        <v>3872</v>
      </c>
      <c r="J3434" s="5" t="s">
        <v>535</v>
      </c>
      <c r="K3434" s="5">
        <v>1</v>
      </c>
      <c r="L3434" s="80">
        <v>20</v>
      </c>
      <c r="M3434" s="8">
        <f t="shared" si="106"/>
        <v>4</v>
      </c>
      <c r="N3434" s="80">
        <v>50</v>
      </c>
      <c r="O3434" s="11">
        <f t="shared" si="107"/>
        <v>74</v>
      </c>
    </row>
    <row r="3435" spans="1:15" x14ac:dyDescent="0.35">
      <c r="A3435" s="2" t="s">
        <v>390</v>
      </c>
      <c r="B3435" s="2" t="s">
        <v>1010</v>
      </c>
      <c r="C3435" s="1">
        <v>81794</v>
      </c>
      <c r="D3435" s="1" t="s">
        <v>3845</v>
      </c>
      <c r="E3435" s="4">
        <v>281794000564</v>
      </c>
      <c r="F3435" s="2" t="s">
        <v>3873</v>
      </c>
      <c r="G3435" s="4">
        <v>281794003440</v>
      </c>
      <c r="H3435" s="2" t="s">
        <v>3874</v>
      </c>
      <c r="I3435" s="2" t="s">
        <v>3875</v>
      </c>
      <c r="J3435" s="5" t="s">
        <v>535</v>
      </c>
      <c r="K3435" s="5">
        <v>1</v>
      </c>
      <c r="L3435" s="80">
        <v>20</v>
      </c>
      <c r="M3435" s="8">
        <f t="shared" si="106"/>
        <v>4</v>
      </c>
      <c r="N3435" s="80">
        <v>50</v>
      </c>
      <c r="O3435" s="11">
        <f t="shared" si="107"/>
        <v>74</v>
      </c>
    </row>
    <row r="3436" spans="1:15" x14ac:dyDescent="0.35">
      <c r="A3436" s="2" t="s">
        <v>390</v>
      </c>
      <c r="B3436" s="2" t="s">
        <v>1010</v>
      </c>
      <c r="C3436" s="1">
        <v>81794</v>
      </c>
      <c r="D3436" s="1" t="s">
        <v>3845</v>
      </c>
      <c r="E3436" s="4">
        <v>281794001668</v>
      </c>
      <c r="F3436" s="2" t="s">
        <v>3855</v>
      </c>
      <c r="G3436" s="4">
        <v>281794003962</v>
      </c>
      <c r="H3436" s="2" t="s">
        <v>3876</v>
      </c>
      <c r="I3436" s="2" t="s">
        <v>3877</v>
      </c>
      <c r="J3436" s="5" t="s">
        <v>535</v>
      </c>
      <c r="K3436" s="5">
        <v>1</v>
      </c>
      <c r="L3436" s="80">
        <v>20</v>
      </c>
      <c r="M3436" s="8">
        <f t="shared" si="106"/>
        <v>4</v>
      </c>
      <c r="N3436" s="80">
        <v>50</v>
      </c>
      <c r="O3436" s="11">
        <f t="shared" si="107"/>
        <v>74</v>
      </c>
    </row>
    <row r="3437" spans="1:15" x14ac:dyDescent="0.35">
      <c r="A3437" s="2" t="s">
        <v>390</v>
      </c>
      <c r="B3437" s="2" t="s">
        <v>1010</v>
      </c>
      <c r="C3437" s="1">
        <v>81794</v>
      </c>
      <c r="D3437" s="1" t="s">
        <v>3845</v>
      </c>
      <c r="E3437" s="4">
        <v>281794002516</v>
      </c>
      <c r="F3437" s="2" t="s">
        <v>3846</v>
      </c>
      <c r="G3437" s="4">
        <v>281794004012</v>
      </c>
      <c r="H3437" s="2" t="s">
        <v>3878</v>
      </c>
      <c r="I3437" s="2" t="s">
        <v>3879</v>
      </c>
      <c r="J3437" s="5" t="s">
        <v>535</v>
      </c>
      <c r="K3437" s="5">
        <v>1</v>
      </c>
      <c r="L3437" s="80">
        <v>20</v>
      </c>
      <c r="M3437" s="8">
        <f t="shared" si="106"/>
        <v>4</v>
      </c>
      <c r="N3437" s="80">
        <v>50</v>
      </c>
      <c r="O3437" s="11">
        <f t="shared" si="107"/>
        <v>74</v>
      </c>
    </row>
    <row r="3438" spans="1:15" x14ac:dyDescent="0.35">
      <c r="A3438" s="2" t="s">
        <v>390</v>
      </c>
      <c r="B3438" s="2" t="s">
        <v>1010</v>
      </c>
      <c r="C3438" s="1">
        <v>81794</v>
      </c>
      <c r="D3438" s="1" t="s">
        <v>3845</v>
      </c>
      <c r="E3438" s="4">
        <v>281794001668</v>
      </c>
      <c r="F3438" s="2" t="s">
        <v>3855</v>
      </c>
      <c r="G3438" s="4">
        <v>281794004039</v>
      </c>
      <c r="H3438" s="2" t="s">
        <v>3880</v>
      </c>
      <c r="I3438" s="2" t="s">
        <v>3881</v>
      </c>
      <c r="J3438" s="5" t="s">
        <v>535</v>
      </c>
      <c r="K3438" s="5">
        <v>1</v>
      </c>
      <c r="L3438" s="80">
        <v>20</v>
      </c>
      <c r="M3438" s="8">
        <f t="shared" si="106"/>
        <v>4</v>
      </c>
      <c r="N3438" s="80">
        <v>50</v>
      </c>
      <c r="O3438" s="11">
        <f t="shared" si="107"/>
        <v>74</v>
      </c>
    </row>
    <row r="3439" spans="1:15" x14ac:dyDescent="0.35">
      <c r="A3439" s="2" t="s">
        <v>390</v>
      </c>
      <c r="B3439" s="2" t="s">
        <v>1010</v>
      </c>
      <c r="C3439" s="1">
        <v>81794</v>
      </c>
      <c r="D3439" s="1" t="s">
        <v>3845</v>
      </c>
      <c r="E3439" s="4">
        <v>281794000564</v>
      </c>
      <c r="F3439" s="2" t="s">
        <v>3873</v>
      </c>
      <c r="G3439" s="4">
        <v>281794004233</v>
      </c>
      <c r="H3439" s="2" t="s">
        <v>3882</v>
      </c>
      <c r="I3439" s="2" t="s">
        <v>3883</v>
      </c>
      <c r="J3439" s="5" t="s">
        <v>535</v>
      </c>
      <c r="K3439" s="5">
        <v>1</v>
      </c>
      <c r="L3439" s="80">
        <v>20</v>
      </c>
      <c r="M3439" s="8">
        <f t="shared" si="106"/>
        <v>4</v>
      </c>
      <c r="N3439" s="80">
        <v>50</v>
      </c>
      <c r="O3439" s="11">
        <f t="shared" si="107"/>
        <v>74</v>
      </c>
    </row>
    <row r="3440" spans="1:15" x14ac:dyDescent="0.35">
      <c r="A3440" s="2" t="s">
        <v>390</v>
      </c>
      <c r="B3440" s="2" t="s">
        <v>1010</v>
      </c>
      <c r="C3440" s="1">
        <v>81794</v>
      </c>
      <c r="D3440" s="1" t="s">
        <v>3845</v>
      </c>
      <c r="E3440" s="4">
        <v>281794004462</v>
      </c>
      <c r="F3440" s="2" t="s">
        <v>3884</v>
      </c>
      <c r="G3440" s="4">
        <v>281794004462</v>
      </c>
      <c r="H3440" s="2" t="s">
        <v>3885</v>
      </c>
      <c r="I3440" s="2" t="s">
        <v>3886</v>
      </c>
      <c r="J3440" s="5" t="s">
        <v>535</v>
      </c>
      <c r="K3440" s="5">
        <v>1</v>
      </c>
      <c r="L3440" s="80">
        <v>20</v>
      </c>
      <c r="M3440" s="8">
        <f t="shared" si="106"/>
        <v>4</v>
      </c>
      <c r="N3440" s="80">
        <v>50</v>
      </c>
      <c r="O3440" s="11">
        <f t="shared" si="107"/>
        <v>74</v>
      </c>
    </row>
    <row r="3441" spans="1:15" x14ac:dyDescent="0.35">
      <c r="A3441" s="2" t="s">
        <v>390</v>
      </c>
      <c r="B3441" s="2" t="s">
        <v>1010</v>
      </c>
      <c r="C3441" s="1">
        <v>81794</v>
      </c>
      <c r="D3441" s="1" t="s">
        <v>3845</v>
      </c>
      <c r="E3441" s="4">
        <v>281794001668</v>
      </c>
      <c r="F3441" s="2" t="s">
        <v>3855</v>
      </c>
      <c r="G3441" s="4">
        <v>281794004489</v>
      </c>
      <c r="H3441" s="2" t="s">
        <v>3887</v>
      </c>
      <c r="I3441" s="2" t="s">
        <v>3888</v>
      </c>
      <c r="J3441" s="5" t="s">
        <v>535</v>
      </c>
      <c r="K3441" s="5">
        <v>1</v>
      </c>
      <c r="L3441" s="80">
        <v>20</v>
      </c>
      <c r="M3441" s="8">
        <f t="shared" si="106"/>
        <v>4</v>
      </c>
      <c r="N3441" s="80">
        <v>50</v>
      </c>
      <c r="O3441" s="11">
        <f t="shared" si="107"/>
        <v>74</v>
      </c>
    </row>
    <row r="3442" spans="1:15" x14ac:dyDescent="0.35">
      <c r="A3442" s="2" t="s">
        <v>390</v>
      </c>
      <c r="B3442" s="2" t="s">
        <v>1010</v>
      </c>
      <c r="C3442" s="1">
        <v>81794</v>
      </c>
      <c r="D3442" s="1" t="s">
        <v>3845</v>
      </c>
      <c r="E3442" s="4">
        <v>281794002516</v>
      </c>
      <c r="F3442" s="2" t="s">
        <v>3846</v>
      </c>
      <c r="G3442" s="4">
        <v>281794004501</v>
      </c>
      <c r="H3442" s="2" t="s">
        <v>3798</v>
      </c>
      <c r="I3442" s="2" t="s">
        <v>1142</v>
      </c>
      <c r="J3442" s="5" t="s">
        <v>535</v>
      </c>
      <c r="K3442" s="5">
        <v>1</v>
      </c>
      <c r="L3442" s="80">
        <v>20</v>
      </c>
      <c r="M3442" s="8">
        <f t="shared" si="106"/>
        <v>4</v>
      </c>
      <c r="N3442" s="80">
        <v>50</v>
      </c>
      <c r="O3442" s="11">
        <f t="shared" si="107"/>
        <v>74</v>
      </c>
    </row>
    <row r="3443" spans="1:15" x14ac:dyDescent="0.35">
      <c r="A3443" s="2" t="s">
        <v>390</v>
      </c>
      <c r="B3443" s="2" t="s">
        <v>1010</v>
      </c>
      <c r="C3443" s="1">
        <v>81794</v>
      </c>
      <c r="D3443" s="1" t="s">
        <v>3845</v>
      </c>
      <c r="E3443" s="4">
        <v>281794001668</v>
      </c>
      <c r="F3443" s="2" t="s">
        <v>3855</v>
      </c>
      <c r="G3443" s="4">
        <v>281794004624</v>
      </c>
      <c r="H3443" s="2" t="s">
        <v>3889</v>
      </c>
      <c r="I3443" s="2" t="s">
        <v>3890</v>
      </c>
      <c r="J3443" s="5" t="s">
        <v>535</v>
      </c>
      <c r="K3443" s="5">
        <v>1</v>
      </c>
      <c r="L3443" s="80">
        <v>20</v>
      </c>
      <c r="M3443" s="8">
        <f t="shared" si="106"/>
        <v>4</v>
      </c>
      <c r="N3443" s="80">
        <v>50</v>
      </c>
      <c r="O3443" s="11">
        <f t="shared" si="107"/>
        <v>74</v>
      </c>
    </row>
    <row r="3444" spans="1:15" x14ac:dyDescent="0.35">
      <c r="A3444" s="2" t="s">
        <v>390</v>
      </c>
      <c r="B3444" s="2" t="s">
        <v>1010</v>
      </c>
      <c r="C3444" s="1">
        <v>81794</v>
      </c>
      <c r="D3444" s="1" t="s">
        <v>3845</v>
      </c>
      <c r="E3444" s="4">
        <v>281794001668</v>
      </c>
      <c r="F3444" s="2" t="s">
        <v>3855</v>
      </c>
      <c r="G3444" s="4">
        <v>281794004713</v>
      </c>
      <c r="H3444" s="2" t="s">
        <v>3891</v>
      </c>
      <c r="I3444" s="2" t="s">
        <v>3892</v>
      </c>
      <c r="J3444" s="5" t="s">
        <v>535</v>
      </c>
      <c r="K3444" s="5">
        <v>1</v>
      </c>
      <c r="L3444" s="80">
        <v>20</v>
      </c>
      <c r="M3444" s="8">
        <f t="shared" si="106"/>
        <v>4</v>
      </c>
      <c r="N3444" s="80">
        <v>50</v>
      </c>
      <c r="O3444" s="11">
        <f t="shared" si="107"/>
        <v>74</v>
      </c>
    </row>
    <row r="3445" spans="1:15" x14ac:dyDescent="0.35">
      <c r="A3445" s="2" t="s">
        <v>390</v>
      </c>
      <c r="B3445" s="2" t="s">
        <v>1010</v>
      </c>
      <c r="C3445" s="1">
        <v>81794</v>
      </c>
      <c r="D3445" s="1" t="s">
        <v>3845</v>
      </c>
      <c r="E3445" s="4">
        <v>281794004462</v>
      </c>
      <c r="F3445" s="2" t="s">
        <v>3884</v>
      </c>
      <c r="G3445" s="4">
        <v>281794004853</v>
      </c>
      <c r="H3445" s="2" t="s">
        <v>3893</v>
      </c>
      <c r="I3445" s="2" t="s">
        <v>3894</v>
      </c>
      <c r="J3445" s="5" t="s">
        <v>535</v>
      </c>
      <c r="K3445" s="5">
        <v>1</v>
      </c>
      <c r="L3445" s="80">
        <v>20</v>
      </c>
      <c r="M3445" s="8">
        <f t="shared" si="106"/>
        <v>4</v>
      </c>
      <c r="N3445" s="80">
        <v>50</v>
      </c>
      <c r="O3445" s="11">
        <f t="shared" si="107"/>
        <v>74</v>
      </c>
    </row>
    <row r="3446" spans="1:15" x14ac:dyDescent="0.35">
      <c r="A3446" s="2" t="s">
        <v>390</v>
      </c>
      <c r="B3446" s="2" t="s">
        <v>1010</v>
      </c>
      <c r="C3446" s="1">
        <v>81794</v>
      </c>
      <c r="D3446" s="1" t="s">
        <v>3845</v>
      </c>
      <c r="E3446" s="4">
        <v>281794001668</v>
      </c>
      <c r="F3446" s="2" t="s">
        <v>3855</v>
      </c>
      <c r="G3446" s="4">
        <v>281794005299</v>
      </c>
      <c r="H3446" s="2" t="s">
        <v>3895</v>
      </c>
      <c r="I3446" s="2" t="s">
        <v>3896</v>
      </c>
      <c r="J3446" s="5" t="s">
        <v>535</v>
      </c>
      <c r="K3446" s="5">
        <v>1</v>
      </c>
      <c r="L3446" s="80">
        <v>20</v>
      </c>
      <c r="M3446" s="8">
        <f t="shared" si="106"/>
        <v>4</v>
      </c>
      <c r="N3446" s="80">
        <v>50</v>
      </c>
      <c r="O3446" s="11">
        <f t="shared" si="107"/>
        <v>74</v>
      </c>
    </row>
    <row r="3447" spans="1:15" x14ac:dyDescent="0.35">
      <c r="A3447" s="2" t="s">
        <v>390</v>
      </c>
      <c r="B3447" s="2" t="s">
        <v>1022</v>
      </c>
      <c r="C3447" s="1">
        <v>18247</v>
      </c>
      <c r="D3447" s="1" t="s">
        <v>3897</v>
      </c>
      <c r="E3447" s="4">
        <v>283247000641</v>
      </c>
      <c r="F3447" s="2" t="s">
        <v>3898</v>
      </c>
      <c r="G3447" s="4">
        <v>283247000081</v>
      </c>
      <c r="H3447" s="2" t="s">
        <v>3899</v>
      </c>
      <c r="I3447" s="2" t="s">
        <v>1198</v>
      </c>
      <c r="J3447" s="5" t="s">
        <v>535</v>
      </c>
      <c r="K3447" s="5">
        <v>1</v>
      </c>
      <c r="L3447" s="80">
        <v>20</v>
      </c>
      <c r="M3447" s="8">
        <f t="shared" si="106"/>
        <v>4</v>
      </c>
      <c r="N3447" s="80">
        <v>50</v>
      </c>
      <c r="O3447" s="11">
        <f t="shared" si="107"/>
        <v>74</v>
      </c>
    </row>
    <row r="3448" spans="1:15" x14ac:dyDescent="0.35">
      <c r="A3448" s="2" t="s">
        <v>390</v>
      </c>
      <c r="B3448" s="2" t="s">
        <v>1022</v>
      </c>
      <c r="C3448" s="1">
        <v>18247</v>
      </c>
      <c r="D3448" s="1" t="s">
        <v>3897</v>
      </c>
      <c r="E3448" s="4">
        <v>283247000200</v>
      </c>
      <c r="F3448" s="2" t="s">
        <v>3900</v>
      </c>
      <c r="G3448" s="4">
        <v>283247000382</v>
      </c>
      <c r="H3448" s="2" t="s">
        <v>3901</v>
      </c>
      <c r="I3448" s="2" t="s">
        <v>3902</v>
      </c>
      <c r="J3448" s="5" t="s">
        <v>535</v>
      </c>
      <c r="K3448" s="5">
        <v>1</v>
      </c>
      <c r="L3448" s="80">
        <v>20</v>
      </c>
      <c r="M3448" s="8">
        <f t="shared" si="106"/>
        <v>4</v>
      </c>
      <c r="N3448" s="80">
        <v>50</v>
      </c>
      <c r="O3448" s="11">
        <f t="shared" si="107"/>
        <v>74</v>
      </c>
    </row>
    <row r="3449" spans="1:15" x14ac:dyDescent="0.35">
      <c r="A3449" s="2" t="s">
        <v>390</v>
      </c>
      <c r="B3449" s="2" t="s">
        <v>1022</v>
      </c>
      <c r="C3449" s="1">
        <v>18410</v>
      </c>
      <c r="D3449" s="1" t="s">
        <v>2807</v>
      </c>
      <c r="E3449" s="4">
        <v>283256000701</v>
      </c>
      <c r="F3449" s="2" t="s">
        <v>3903</v>
      </c>
      <c r="G3449" s="4">
        <v>283256000701</v>
      </c>
      <c r="H3449" s="2" t="s">
        <v>3904</v>
      </c>
      <c r="I3449" s="2" t="s">
        <v>3905</v>
      </c>
      <c r="J3449" s="5" t="s">
        <v>535</v>
      </c>
      <c r="K3449" s="5">
        <v>1</v>
      </c>
      <c r="L3449" s="80">
        <v>20</v>
      </c>
      <c r="M3449" s="8">
        <f t="shared" si="106"/>
        <v>4</v>
      </c>
      <c r="N3449" s="80">
        <v>50</v>
      </c>
      <c r="O3449" s="11">
        <f t="shared" si="107"/>
        <v>74</v>
      </c>
    </row>
    <row r="3450" spans="1:15" x14ac:dyDescent="0.35">
      <c r="A3450" s="2" t="s">
        <v>390</v>
      </c>
      <c r="B3450" s="2" t="s">
        <v>1022</v>
      </c>
      <c r="C3450" s="1">
        <v>18460</v>
      </c>
      <c r="D3450" s="1" t="s">
        <v>2854</v>
      </c>
      <c r="E3450" s="4">
        <v>283460000973</v>
      </c>
      <c r="F3450" s="2" t="s">
        <v>2855</v>
      </c>
      <c r="G3450" s="4">
        <v>283460000973</v>
      </c>
      <c r="H3450" s="2" t="s">
        <v>2689</v>
      </c>
      <c r="I3450" s="2" t="s">
        <v>1291</v>
      </c>
      <c r="J3450" s="5" t="s">
        <v>535</v>
      </c>
      <c r="K3450" s="5">
        <v>1</v>
      </c>
      <c r="L3450" s="80">
        <v>20</v>
      </c>
      <c r="M3450" s="8">
        <f t="shared" si="106"/>
        <v>4</v>
      </c>
      <c r="N3450" s="80">
        <v>50</v>
      </c>
      <c r="O3450" s="11">
        <f t="shared" si="107"/>
        <v>74</v>
      </c>
    </row>
    <row r="3451" spans="1:15" x14ac:dyDescent="0.35">
      <c r="A3451" s="2" t="s">
        <v>390</v>
      </c>
      <c r="B3451" s="2" t="s">
        <v>1022</v>
      </c>
      <c r="C3451" s="1">
        <v>18460</v>
      </c>
      <c r="D3451" s="1" t="s">
        <v>2854</v>
      </c>
      <c r="E3451" s="4">
        <v>283460000370</v>
      </c>
      <c r="F3451" s="2" t="s">
        <v>3906</v>
      </c>
      <c r="G3451" s="4">
        <v>283460001066</v>
      </c>
      <c r="H3451" s="2" t="s">
        <v>3907</v>
      </c>
      <c r="I3451" s="2" t="s">
        <v>3908</v>
      </c>
      <c r="J3451" s="5" t="s">
        <v>535</v>
      </c>
      <c r="K3451" s="5">
        <v>1</v>
      </c>
      <c r="L3451" s="80">
        <v>20</v>
      </c>
      <c r="M3451" s="8">
        <f t="shared" si="106"/>
        <v>4</v>
      </c>
      <c r="N3451" s="80">
        <v>50</v>
      </c>
      <c r="O3451" s="11">
        <f t="shared" si="107"/>
        <v>74</v>
      </c>
    </row>
    <row r="3452" spans="1:15" x14ac:dyDescent="0.35">
      <c r="A3452" s="2" t="s">
        <v>390</v>
      </c>
      <c r="B3452" s="2" t="s">
        <v>1022</v>
      </c>
      <c r="C3452" s="1">
        <v>18460</v>
      </c>
      <c r="D3452" s="1" t="s">
        <v>2854</v>
      </c>
      <c r="E3452" s="4">
        <v>283460000370</v>
      </c>
      <c r="F3452" s="2" t="s">
        <v>3906</v>
      </c>
      <c r="G3452" s="4">
        <v>283460001074</v>
      </c>
      <c r="H3452" s="2" t="s">
        <v>3909</v>
      </c>
      <c r="I3452" s="2" t="s">
        <v>3910</v>
      </c>
      <c r="J3452" s="5" t="s">
        <v>535</v>
      </c>
      <c r="K3452" s="5">
        <v>1</v>
      </c>
      <c r="L3452" s="80">
        <v>20</v>
      </c>
      <c r="M3452" s="8">
        <f t="shared" si="106"/>
        <v>4</v>
      </c>
      <c r="N3452" s="80">
        <v>50</v>
      </c>
      <c r="O3452" s="11">
        <f t="shared" si="107"/>
        <v>74</v>
      </c>
    </row>
    <row r="3453" spans="1:15" x14ac:dyDescent="0.35">
      <c r="A3453" s="2" t="s">
        <v>390</v>
      </c>
      <c r="B3453" s="2" t="s">
        <v>1022</v>
      </c>
      <c r="C3453" s="1">
        <v>18460</v>
      </c>
      <c r="D3453" s="1" t="s">
        <v>2854</v>
      </c>
      <c r="E3453" s="4">
        <v>283460001139</v>
      </c>
      <c r="F3453" s="2" t="s">
        <v>3911</v>
      </c>
      <c r="G3453" s="4">
        <v>283460001139</v>
      </c>
      <c r="H3453" s="2" t="s">
        <v>3912</v>
      </c>
      <c r="I3453" s="2" t="s">
        <v>3913</v>
      </c>
      <c r="J3453" s="5" t="s">
        <v>535</v>
      </c>
      <c r="K3453" s="5">
        <v>1</v>
      </c>
      <c r="L3453" s="80">
        <v>20</v>
      </c>
      <c r="M3453" s="8">
        <f t="shared" si="106"/>
        <v>4</v>
      </c>
      <c r="N3453" s="80">
        <v>50</v>
      </c>
      <c r="O3453" s="11">
        <f t="shared" si="107"/>
        <v>74</v>
      </c>
    </row>
    <row r="3454" spans="1:15" x14ac:dyDescent="0.35">
      <c r="A3454" s="2" t="s">
        <v>390</v>
      </c>
      <c r="B3454" s="2" t="s">
        <v>1022</v>
      </c>
      <c r="C3454" s="1">
        <v>18592</v>
      </c>
      <c r="D3454" s="1" t="s">
        <v>2481</v>
      </c>
      <c r="E3454" s="4">
        <v>283592000476</v>
      </c>
      <c r="F3454" s="2" t="s">
        <v>3914</v>
      </c>
      <c r="G3454" s="4">
        <v>283592000158</v>
      </c>
      <c r="H3454" s="2" t="s">
        <v>3915</v>
      </c>
      <c r="I3454" s="2" t="s">
        <v>3916</v>
      </c>
      <c r="J3454" s="5" t="s">
        <v>535</v>
      </c>
      <c r="K3454" s="5">
        <v>1</v>
      </c>
      <c r="L3454" s="80">
        <v>20</v>
      </c>
      <c r="M3454" s="8">
        <f t="shared" si="106"/>
        <v>4</v>
      </c>
      <c r="N3454" s="80">
        <v>50</v>
      </c>
      <c r="O3454" s="11">
        <f t="shared" si="107"/>
        <v>74</v>
      </c>
    </row>
    <row r="3455" spans="1:15" x14ac:dyDescent="0.35">
      <c r="A3455" s="2" t="s">
        <v>390</v>
      </c>
      <c r="B3455" s="2" t="s">
        <v>1022</v>
      </c>
      <c r="C3455" s="1">
        <v>18592</v>
      </c>
      <c r="D3455" s="1" t="s">
        <v>2481</v>
      </c>
      <c r="E3455" s="4">
        <v>283592003378</v>
      </c>
      <c r="F3455" s="2" t="s">
        <v>3917</v>
      </c>
      <c r="G3455" s="4">
        <v>283592000182</v>
      </c>
      <c r="H3455" s="2" t="s">
        <v>3918</v>
      </c>
      <c r="I3455" s="2" t="s">
        <v>3919</v>
      </c>
      <c r="J3455" s="5" t="s">
        <v>535</v>
      </c>
      <c r="K3455" s="5">
        <v>1</v>
      </c>
      <c r="L3455" s="80">
        <v>20</v>
      </c>
      <c r="M3455" s="8">
        <f t="shared" si="106"/>
        <v>4</v>
      </c>
      <c r="N3455" s="80">
        <v>50</v>
      </c>
      <c r="O3455" s="11">
        <f t="shared" si="107"/>
        <v>74</v>
      </c>
    </row>
    <row r="3456" spans="1:15" x14ac:dyDescent="0.35">
      <c r="A3456" s="2" t="s">
        <v>390</v>
      </c>
      <c r="B3456" s="2" t="s">
        <v>1022</v>
      </c>
      <c r="C3456" s="1">
        <v>18592</v>
      </c>
      <c r="D3456" s="1" t="s">
        <v>2481</v>
      </c>
      <c r="E3456" s="4">
        <v>283592003301</v>
      </c>
      <c r="F3456" s="2" t="s">
        <v>2867</v>
      </c>
      <c r="G3456" s="4">
        <v>283592001782</v>
      </c>
      <c r="H3456" s="2" t="s">
        <v>3920</v>
      </c>
      <c r="I3456" s="2" t="s">
        <v>3921</v>
      </c>
      <c r="J3456" s="5" t="s">
        <v>535</v>
      </c>
      <c r="K3456" s="5">
        <v>1</v>
      </c>
      <c r="L3456" s="80">
        <v>20</v>
      </c>
      <c r="M3456" s="8">
        <f t="shared" si="106"/>
        <v>4</v>
      </c>
      <c r="N3456" s="80">
        <v>50</v>
      </c>
      <c r="O3456" s="11">
        <f t="shared" si="107"/>
        <v>74</v>
      </c>
    </row>
    <row r="3457" spans="1:15" x14ac:dyDescent="0.35">
      <c r="A3457" s="2" t="s">
        <v>390</v>
      </c>
      <c r="B3457" s="2" t="s">
        <v>1022</v>
      </c>
      <c r="C3457" s="1">
        <v>18247</v>
      </c>
      <c r="D3457" s="1" t="s">
        <v>3897</v>
      </c>
      <c r="E3457" s="4">
        <v>283247000731</v>
      </c>
      <c r="F3457" s="2" t="s">
        <v>3922</v>
      </c>
      <c r="G3457" s="4">
        <v>283592001855</v>
      </c>
      <c r="H3457" s="2" t="s">
        <v>3923</v>
      </c>
      <c r="I3457" s="2" t="s">
        <v>3624</v>
      </c>
      <c r="J3457" s="5" t="s">
        <v>535</v>
      </c>
      <c r="K3457" s="5">
        <v>1</v>
      </c>
      <c r="L3457" s="80">
        <v>20</v>
      </c>
      <c r="M3457" s="8">
        <f t="shared" si="106"/>
        <v>4</v>
      </c>
      <c r="N3457" s="80">
        <v>50</v>
      </c>
      <c r="O3457" s="11">
        <f t="shared" si="107"/>
        <v>74</v>
      </c>
    </row>
    <row r="3458" spans="1:15" x14ac:dyDescent="0.35">
      <c r="A3458" s="2" t="s">
        <v>390</v>
      </c>
      <c r="B3458" s="2" t="s">
        <v>1022</v>
      </c>
      <c r="C3458" s="1">
        <v>18592</v>
      </c>
      <c r="D3458" s="1" t="s">
        <v>2481</v>
      </c>
      <c r="E3458" s="4">
        <v>218592004092</v>
      </c>
      <c r="F3458" s="2" t="s">
        <v>2858</v>
      </c>
      <c r="G3458" s="4">
        <v>283592002061</v>
      </c>
      <c r="H3458" s="2" t="s">
        <v>3924</v>
      </c>
      <c r="I3458" s="2" t="s">
        <v>3925</v>
      </c>
      <c r="J3458" s="5" t="s">
        <v>535</v>
      </c>
      <c r="K3458" s="5">
        <v>1</v>
      </c>
      <c r="L3458" s="80">
        <v>20</v>
      </c>
      <c r="M3458" s="8">
        <f t="shared" si="106"/>
        <v>4</v>
      </c>
      <c r="N3458" s="80">
        <v>50</v>
      </c>
      <c r="O3458" s="11">
        <f t="shared" si="107"/>
        <v>74</v>
      </c>
    </row>
    <row r="3459" spans="1:15" x14ac:dyDescent="0.35">
      <c r="A3459" s="2" t="s">
        <v>390</v>
      </c>
      <c r="B3459" s="2" t="s">
        <v>1022</v>
      </c>
      <c r="C3459" s="1">
        <v>18592</v>
      </c>
      <c r="D3459" s="1" t="s">
        <v>2481</v>
      </c>
      <c r="E3459" s="4">
        <v>283592003301</v>
      </c>
      <c r="F3459" s="2" t="s">
        <v>2867</v>
      </c>
      <c r="G3459" s="4">
        <v>283592002827</v>
      </c>
      <c r="H3459" s="2" t="s">
        <v>3926</v>
      </c>
      <c r="I3459" s="2" t="s">
        <v>3927</v>
      </c>
      <c r="J3459" s="5" t="s">
        <v>535</v>
      </c>
      <c r="K3459" s="5">
        <v>1</v>
      </c>
      <c r="L3459" s="80">
        <v>20</v>
      </c>
      <c r="M3459" s="8">
        <f t="shared" si="106"/>
        <v>4</v>
      </c>
      <c r="N3459" s="80">
        <v>50</v>
      </c>
      <c r="O3459" s="11">
        <f t="shared" si="107"/>
        <v>74</v>
      </c>
    </row>
    <row r="3460" spans="1:15" x14ac:dyDescent="0.35">
      <c r="A3460" s="2" t="s">
        <v>390</v>
      </c>
      <c r="B3460" s="2" t="s">
        <v>1022</v>
      </c>
      <c r="C3460" s="1">
        <v>18592</v>
      </c>
      <c r="D3460" s="1" t="s">
        <v>2481</v>
      </c>
      <c r="E3460" s="4">
        <v>283592003301</v>
      </c>
      <c r="F3460" s="2" t="s">
        <v>2867</v>
      </c>
      <c r="G3460" s="4">
        <v>283592003190</v>
      </c>
      <c r="H3460" s="2" t="s">
        <v>3928</v>
      </c>
      <c r="I3460" s="2" t="s">
        <v>3929</v>
      </c>
      <c r="J3460" s="5" t="s">
        <v>535</v>
      </c>
      <c r="K3460" s="5">
        <v>1</v>
      </c>
      <c r="L3460" s="80">
        <v>20</v>
      </c>
      <c r="M3460" s="8">
        <f t="shared" si="106"/>
        <v>4</v>
      </c>
      <c r="N3460" s="80">
        <v>50</v>
      </c>
      <c r="O3460" s="11">
        <f t="shared" si="107"/>
        <v>74</v>
      </c>
    </row>
    <row r="3461" spans="1:15" x14ac:dyDescent="0.35">
      <c r="A3461" s="2" t="s">
        <v>390</v>
      </c>
      <c r="B3461" s="2" t="s">
        <v>1022</v>
      </c>
      <c r="C3461" s="1">
        <v>18247</v>
      </c>
      <c r="D3461" s="1" t="s">
        <v>3897</v>
      </c>
      <c r="E3461" s="4">
        <v>283247000731</v>
      </c>
      <c r="F3461" s="2" t="s">
        <v>3922</v>
      </c>
      <c r="G3461" s="4">
        <v>283592003432</v>
      </c>
      <c r="H3461" s="2" t="s">
        <v>2036</v>
      </c>
      <c r="I3461" s="2" t="s">
        <v>2037</v>
      </c>
      <c r="J3461" s="5" t="s">
        <v>535</v>
      </c>
      <c r="K3461" s="5">
        <v>1</v>
      </c>
      <c r="L3461" s="80">
        <v>20</v>
      </c>
      <c r="M3461" s="8">
        <f t="shared" si="106"/>
        <v>4</v>
      </c>
      <c r="N3461" s="80">
        <v>50</v>
      </c>
      <c r="O3461" s="11">
        <f t="shared" si="107"/>
        <v>74</v>
      </c>
    </row>
    <row r="3462" spans="1:15" x14ac:dyDescent="0.35">
      <c r="A3462" s="2" t="s">
        <v>390</v>
      </c>
      <c r="B3462" s="2" t="s">
        <v>1022</v>
      </c>
      <c r="C3462" s="1">
        <v>18592</v>
      </c>
      <c r="D3462" s="1" t="s">
        <v>2481</v>
      </c>
      <c r="E3462" s="4">
        <v>218592004092</v>
      </c>
      <c r="F3462" s="2" t="s">
        <v>2858</v>
      </c>
      <c r="G3462" s="4">
        <v>283592003661</v>
      </c>
      <c r="H3462" s="2" t="s">
        <v>3930</v>
      </c>
      <c r="I3462" s="2" t="s">
        <v>3886</v>
      </c>
      <c r="J3462" s="5" t="s">
        <v>535</v>
      </c>
      <c r="K3462" s="5">
        <v>1</v>
      </c>
      <c r="L3462" s="80">
        <v>20</v>
      </c>
      <c r="M3462" s="8">
        <f t="shared" si="106"/>
        <v>4</v>
      </c>
      <c r="N3462" s="80">
        <v>50</v>
      </c>
      <c r="O3462" s="11">
        <f t="shared" si="107"/>
        <v>74</v>
      </c>
    </row>
    <row r="3463" spans="1:15" x14ac:dyDescent="0.35">
      <c r="A3463" s="2" t="s">
        <v>390</v>
      </c>
      <c r="B3463" s="2" t="s">
        <v>1022</v>
      </c>
      <c r="C3463" s="1">
        <v>18860</v>
      </c>
      <c r="D3463" s="1" t="s">
        <v>2907</v>
      </c>
      <c r="E3463" s="4">
        <v>218860000208</v>
      </c>
      <c r="F3463" s="2" t="s">
        <v>2914</v>
      </c>
      <c r="G3463" s="4">
        <v>283860000433</v>
      </c>
      <c r="H3463" s="2" t="s">
        <v>3931</v>
      </c>
      <c r="I3463" s="2" t="s">
        <v>3932</v>
      </c>
      <c r="J3463" s="5" t="s">
        <v>535</v>
      </c>
      <c r="K3463" s="5">
        <v>1</v>
      </c>
      <c r="L3463" s="80">
        <v>20</v>
      </c>
      <c r="M3463" s="8">
        <f t="shared" si="106"/>
        <v>4</v>
      </c>
      <c r="N3463" s="80">
        <v>50</v>
      </c>
      <c r="O3463" s="11">
        <f t="shared" si="107"/>
        <v>74</v>
      </c>
    </row>
    <row r="3464" spans="1:15" x14ac:dyDescent="0.35">
      <c r="A3464" s="2" t="s">
        <v>390</v>
      </c>
      <c r="B3464" s="2" t="s">
        <v>1022</v>
      </c>
      <c r="C3464" s="1">
        <v>18860</v>
      </c>
      <c r="D3464" s="1" t="s">
        <v>2907</v>
      </c>
      <c r="E3464" s="4">
        <v>283860000760</v>
      </c>
      <c r="F3464" s="2" t="s">
        <v>2911</v>
      </c>
      <c r="G3464" s="4">
        <v>283860000760</v>
      </c>
      <c r="H3464" s="2" t="s">
        <v>2487</v>
      </c>
      <c r="I3464" s="2" t="s">
        <v>3933</v>
      </c>
      <c r="J3464" s="5" t="s">
        <v>535</v>
      </c>
      <c r="K3464" s="5">
        <v>1</v>
      </c>
      <c r="L3464" s="80">
        <v>20</v>
      </c>
      <c r="M3464" s="8">
        <f t="shared" ref="M3464:M3527" si="108">ROUND(L3464*0.19,0)</f>
        <v>4</v>
      </c>
      <c r="N3464" s="80">
        <v>50</v>
      </c>
      <c r="O3464" s="11">
        <f t="shared" ref="O3464:O3527" si="109">L3464+M3464+N3464</f>
        <v>74</v>
      </c>
    </row>
    <row r="3465" spans="1:15" x14ac:dyDescent="0.35">
      <c r="A3465" s="2" t="s">
        <v>390</v>
      </c>
      <c r="B3465" s="2" t="s">
        <v>3934</v>
      </c>
      <c r="C3465" s="1">
        <v>86571</v>
      </c>
      <c r="D3465" s="1" t="s">
        <v>3935</v>
      </c>
      <c r="E3465" s="4">
        <v>286001002636</v>
      </c>
      <c r="F3465" s="2" t="s">
        <v>3936</v>
      </c>
      <c r="G3465" s="4">
        <v>286001000102</v>
      </c>
      <c r="H3465" s="2" t="s">
        <v>3937</v>
      </c>
      <c r="I3465" s="2" t="s">
        <v>3938</v>
      </c>
      <c r="J3465" s="5" t="s">
        <v>535</v>
      </c>
      <c r="K3465" s="5">
        <v>1</v>
      </c>
      <c r="L3465" s="80">
        <v>20</v>
      </c>
      <c r="M3465" s="8">
        <f t="shared" si="108"/>
        <v>4</v>
      </c>
      <c r="N3465" s="80">
        <v>50</v>
      </c>
      <c r="O3465" s="11">
        <f t="shared" si="109"/>
        <v>74</v>
      </c>
    </row>
    <row r="3466" spans="1:15" x14ac:dyDescent="0.35">
      <c r="A3466" s="2" t="s">
        <v>390</v>
      </c>
      <c r="B3466" s="2" t="s">
        <v>3934</v>
      </c>
      <c r="C3466" s="1">
        <v>86571</v>
      </c>
      <c r="D3466" s="1" t="s">
        <v>3935</v>
      </c>
      <c r="E3466" s="4">
        <v>286001000161</v>
      </c>
      <c r="F3466" s="2" t="s">
        <v>3939</v>
      </c>
      <c r="G3466" s="4">
        <v>286001000161</v>
      </c>
      <c r="H3466" s="2" t="s">
        <v>3940</v>
      </c>
      <c r="I3466" s="2" t="s">
        <v>3941</v>
      </c>
      <c r="J3466" s="5" t="s">
        <v>535</v>
      </c>
      <c r="K3466" s="5">
        <v>1</v>
      </c>
      <c r="L3466" s="80">
        <v>20</v>
      </c>
      <c r="M3466" s="8">
        <f t="shared" si="108"/>
        <v>4</v>
      </c>
      <c r="N3466" s="80">
        <v>50</v>
      </c>
      <c r="O3466" s="11">
        <f t="shared" si="109"/>
        <v>74</v>
      </c>
    </row>
    <row r="3467" spans="1:15" x14ac:dyDescent="0.35">
      <c r="A3467" s="2" t="s">
        <v>390</v>
      </c>
      <c r="B3467" s="2" t="s">
        <v>3934</v>
      </c>
      <c r="C3467" s="1">
        <v>86571</v>
      </c>
      <c r="D3467" s="1" t="s">
        <v>3935</v>
      </c>
      <c r="E3467" s="4">
        <v>286571000599</v>
      </c>
      <c r="F3467" s="2" t="s">
        <v>3942</v>
      </c>
      <c r="G3467" s="4">
        <v>286001001737</v>
      </c>
      <c r="H3467" s="2" t="s">
        <v>3943</v>
      </c>
      <c r="I3467" s="2" t="s">
        <v>2379</v>
      </c>
      <c r="J3467" s="5" t="s">
        <v>535</v>
      </c>
      <c r="K3467" s="5">
        <v>1</v>
      </c>
      <c r="L3467" s="80">
        <v>20</v>
      </c>
      <c r="M3467" s="8">
        <f t="shared" si="108"/>
        <v>4</v>
      </c>
      <c r="N3467" s="80">
        <v>50</v>
      </c>
      <c r="O3467" s="11">
        <f t="shared" si="109"/>
        <v>74</v>
      </c>
    </row>
    <row r="3468" spans="1:15" x14ac:dyDescent="0.35">
      <c r="A3468" s="2" t="s">
        <v>390</v>
      </c>
      <c r="B3468" s="2" t="s">
        <v>3934</v>
      </c>
      <c r="C3468" s="1">
        <v>86573</v>
      </c>
      <c r="D3468" s="1" t="s">
        <v>3944</v>
      </c>
      <c r="E3468" s="4">
        <v>286573001126</v>
      </c>
      <c r="F3468" s="2" t="s">
        <v>3945</v>
      </c>
      <c r="G3468" s="4">
        <v>286001001974</v>
      </c>
      <c r="H3468" s="2" t="s">
        <v>3946</v>
      </c>
      <c r="I3468" s="2" t="s">
        <v>3947</v>
      </c>
      <c r="J3468" s="5" t="s">
        <v>535</v>
      </c>
      <c r="K3468" s="5">
        <v>1</v>
      </c>
      <c r="L3468" s="80">
        <v>20</v>
      </c>
      <c r="M3468" s="8">
        <f t="shared" si="108"/>
        <v>4</v>
      </c>
      <c r="N3468" s="80">
        <v>50</v>
      </c>
      <c r="O3468" s="11">
        <f t="shared" si="109"/>
        <v>74</v>
      </c>
    </row>
    <row r="3469" spans="1:15" x14ac:dyDescent="0.35">
      <c r="A3469" s="2" t="s">
        <v>390</v>
      </c>
      <c r="B3469" s="2" t="s">
        <v>3934</v>
      </c>
      <c r="C3469" s="1">
        <v>86568</v>
      </c>
      <c r="D3469" s="1" t="s">
        <v>3948</v>
      </c>
      <c r="E3469" s="4">
        <v>286568002807</v>
      </c>
      <c r="F3469" s="2" t="s">
        <v>3949</v>
      </c>
      <c r="G3469" s="4">
        <v>286568000189</v>
      </c>
      <c r="H3469" s="2" t="s">
        <v>3950</v>
      </c>
      <c r="I3469" s="2" t="s">
        <v>3951</v>
      </c>
      <c r="J3469" s="5" t="s">
        <v>535</v>
      </c>
      <c r="K3469" s="5">
        <v>1</v>
      </c>
      <c r="L3469" s="80">
        <v>20</v>
      </c>
      <c r="M3469" s="8">
        <f t="shared" si="108"/>
        <v>4</v>
      </c>
      <c r="N3469" s="80">
        <v>50</v>
      </c>
      <c r="O3469" s="11">
        <f t="shared" si="109"/>
        <v>74</v>
      </c>
    </row>
    <row r="3470" spans="1:15" x14ac:dyDescent="0.35">
      <c r="A3470" s="2" t="s">
        <v>390</v>
      </c>
      <c r="B3470" s="2" t="s">
        <v>3934</v>
      </c>
      <c r="C3470" s="1">
        <v>86568</v>
      </c>
      <c r="D3470" s="1" t="s">
        <v>3948</v>
      </c>
      <c r="E3470" s="4">
        <v>286568000405</v>
      </c>
      <c r="F3470" s="2" t="s">
        <v>3952</v>
      </c>
      <c r="G3470" s="4">
        <v>286568000405</v>
      </c>
      <c r="H3470" s="2" t="s">
        <v>3953</v>
      </c>
      <c r="I3470" s="2" t="s">
        <v>3954</v>
      </c>
      <c r="J3470" s="5" t="s">
        <v>535</v>
      </c>
      <c r="K3470" s="5">
        <v>1</v>
      </c>
      <c r="L3470" s="80">
        <v>20</v>
      </c>
      <c r="M3470" s="8">
        <f t="shared" si="108"/>
        <v>4</v>
      </c>
      <c r="N3470" s="80">
        <v>50</v>
      </c>
      <c r="O3470" s="11">
        <f t="shared" si="109"/>
        <v>74</v>
      </c>
    </row>
    <row r="3471" spans="1:15" x14ac:dyDescent="0.35">
      <c r="A3471" s="2" t="s">
        <v>390</v>
      </c>
      <c r="B3471" s="2" t="s">
        <v>3934</v>
      </c>
      <c r="C3471" s="1">
        <v>86569</v>
      </c>
      <c r="D3471" s="1" t="s">
        <v>3955</v>
      </c>
      <c r="E3471" s="4">
        <v>286568005466</v>
      </c>
      <c r="F3471" s="2" t="s">
        <v>3956</v>
      </c>
      <c r="G3471" s="4">
        <v>286568005521</v>
      </c>
      <c r="H3471" s="2" t="s">
        <v>3957</v>
      </c>
      <c r="I3471" s="2" t="s">
        <v>3958</v>
      </c>
      <c r="J3471" s="5" t="s">
        <v>535</v>
      </c>
      <c r="K3471" s="5">
        <v>1</v>
      </c>
      <c r="L3471" s="80">
        <v>20</v>
      </c>
      <c r="M3471" s="8">
        <f t="shared" si="108"/>
        <v>4</v>
      </c>
      <c r="N3471" s="80">
        <v>50</v>
      </c>
      <c r="O3471" s="11">
        <f t="shared" si="109"/>
        <v>74</v>
      </c>
    </row>
    <row r="3472" spans="1:15" x14ac:dyDescent="0.35">
      <c r="A3472" s="2" t="s">
        <v>390</v>
      </c>
      <c r="B3472" s="2" t="s">
        <v>3934</v>
      </c>
      <c r="C3472" s="1">
        <v>86569</v>
      </c>
      <c r="D3472" s="1" t="s">
        <v>3955</v>
      </c>
      <c r="E3472" s="4">
        <v>286568005466</v>
      </c>
      <c r="F3472" s="2" t="s">
        <v>3956</v>
      </c>
      <c r="G3472" s="4">
        <v>286569000191</v>
      </c>
      <c r="H3472" s="2" t="s">
        <v>3959</v>
      </c>
      <c r="I3472" s="2" t="s">
        <v>3960</v>
      </c>
      <c r="J3472" s="5" t="s">
        <v>535</v>
      </c>
      <c r="K3472" s="5">
        <v>1</v>
      </c>
      <c r="L3472" s="80">
        <v>20</v>
      </c>
      <c r="M3472" s="8">
        <f t="shared" si="108"/>
        <v>4</v>
      </c>
      <c r="N3472" s="80">
        <v>50</v>
      </c>
      <c r="O3472" s="11">
        <f t="shared" si="109"/>
        <v>74</v>
      </c>
    </row>
    <row r="3473" spans="1:15" x14ac:dyDescent="0.35">
      <c r="A3473" s="2" t="s">
        <v>390</v>
      </c>
      <c r="B3473" s="2" t="s">
        <v>3934</v>
      </c>
      <c r="C3473" s="1">
        <v>86571</v>
      </c>
      <c r="D3473" s="1" t="s">
        <v>3935</v>
      </c>
      <c r="E3473" s="4">
        <v>486001000713</v>
      </c>
      <c r="F3473" s="2" t="s">
        <v>3961</v>
      </c>
      <c r="G3473" s="4">
        <v>286571000017</v>
      </c>
      <c r="H3473" s="2" t="s">
        <v>3962</v>
      </c>
      <c r="I3473" s="2" t="s">
        <v>3963</v>
      </c>
      <c r="J3473" s="5" t="s">
        <v>535</v>
      </c>
      <c r="K3473" s="5">
        <v>1</v>
      </c>
      <c r="L3473" s="80">
        <v>20</v>
      </c>
      <c r="M3473" s="8">
        <f t="shared" si="108"/>
        <v>4</v>
      </c>
      <c r="N3473" s="80">
        <v>50</v>
      </c>
      <c r="O3473" s="11">
        <f t="shared" si="109"/>
        <v>74</v>
      </c>
    </row>
    <row r="3474" spans="1:15" x14ac:dyDescent="0.35">
      <c r="A3474" s="2" t="s">
        <v>390</v>
      </c>
      <c r="B3474" s="2" t="s">
        <v>3934</v>
      </c>
      <c r="C3474" s="1">
        <v>86571</v>
      </c>
      <c r="D3474" s="1" t="s">
        <v>3935</v>
      </c>
      <c r="E3474" s="4">
        <v>286571000050</v>
      </c>
      <c r="F3474" s="2" t="s">
        <v>3964</v>
      </c>
      <c r="G3474" s="4">
        <v>286571004365</v>
      </c>
      <c r="H3474" s="2" t="s">
        <v>3965</v>
      </c>
      <c r="I3474" s="2" t="s">
        <v>3966</v>
      </c>
      <c r="J3474" s="5" t="s">
        <v>535</v>
      </c>
      <c r="K3474" s="5">
        <v>1</v>
      </c>
      <c r="L3474" s="80">
        <v>20</v>
      </c>
      <c r="M3474" s="8">
        <f t="shared" si="108"/>
        <v>4</v>
      </c>
      <c r="N3474" s="80">
        <v>50</v>
      </c>
      <c r="O3474" s="11">
        <f t="shared" si="109"/>
        <v>74</v>
      </c>
    </row>
    <row r="3475" spans="1:15" x14ac:dyDescent="0.35">
      <c r="A3475" s="2" t="s">
        <v>390</v>
      </c>
      <c r="B3475" s="2" t="s">
        <v>3934</v>
      </c>
      <c r="C3475" s="1">
        <v>86573</v>
      </c>
      <c r="D3475" s="1" t="s">
        <v>3944</v>
      </c>
      <c r="E3475" s="4">
        <v>286573001371</v>
      </c>
      <c r="F3475" s="2" t="s">
        <v>3967</v>
      </c>
      <c r="G3475" s="4">
        <v>286573000235</v>
      </c>
      <c r="H3475" s="2" t="s">
        <v>3968</v>
      </c>
      <c r="I3475" s="2" t="s">
        <v>3969</v>
      </c>
      <c r="J3475" s="5" t="s">
        <v>535</v>
      </c>
      <c r="K3475" s="5">
        <v>1</v>
      </c>
      <c r="L3475" s="80">
        <v>20</v>
      </c>
      <c r="M3475" s="8">
        <f t="shared" si="108"/>
        <v>4</v>
      </c>
      <c r="N3475" s="80">
        <v>50</v>
      </c>
      <c r="O3475" s="11">
        <f t="shared" si="109"/>
        <v>74</v>
      </c>
    </row>
    <row r="3476" spans="1:15" x14ac:dyDescent="0.35">
      <c r="A3476" s="2" t="s">
        <v>390</v>
      </c>
      <c r="B3476" s="2" t="s">
        <v>3934</v>
      </c>
      <c r="C3476" s="1">
        <v>86573</v>
      </c>
      <c r="D3476" s="1" t="s">
        <v>3944</v>
      </c>
      <c r="E3476" s="4">
        <v>286573000839</v>
      </c>
      <c r="F3476" s="2" t="s">
        <v>3970</v>
      </c>
      <c r="G3476" s="4">
        <v>286573000839</v>
      </c>
      <c r="H3476" s="2" t="s">
        <v>3971</v>
      </c>
      <c r="I3476" s="2" t="s">
        <v>3972</v>
      </c>
      <c r="J3476" s="5" t="s">
        <v>535</v>
      </c>
      <c r="K3476" s="5">
        <v>1</v>
      </c>
      <c r="L3476" s="80">
        <v>20</v>
      </c>
      <c r="M3476" s="8">
        <f t="shared" si="108"/>
        <v>4</v>
      </c>
      <c r="N3476" s="80">
        <v>50</v>
      </c>
      <c r="O3476" s="11">
        <f t="shared" si="109"/>
        <v>74</v>
      </c>
    </row>
    <row r="3477" spans="1:15" x14ac:dyDescent="0.35">
      <c r="A3477" s="2" t="s">
        <v>390</v>
      </c>
      <c r="B3477" s="2" t="s">
        <v>3934</v>
      </c>
      <c r="C3477" s="1">
        <v>86573</v>
      </c>
      <c r="D3477" s="1" t="s">
        <v>3944</v>
      </c>
      <c r="E3477" s="4">
        <v>286573000901</v>
      </c>
      <c r="F3477" s="2" t="s">
        <v>3973</v>
      </c>
      <c r="G3477" s="4">
        <v>286573001240</v>
      </c>
      <c r="H3477" s="2" t="s">
        <v>3974</v>
      </c>
      <c r="I3477" s="2" t="s">
        <v>3975</v>
      </c>
      <c r="J3477" s="5" t="s">
        <v>535</v>
      </c>
      <c r="K3477" s="5">
        <v>1</v>
      </c>
      <c r="L3477" s="80">
        <v>20</v>
      </c>
      <c r="M3477" s="8">
        <f t="shared" si="108"/>
        <v>4</v>
      </c>
      <c r="N3477" s="80">
        <v>50</v>
      </c>
      <c r="O3477" s="11">
        <f t="shared" si="109"/>
        <v>74</v>
      </c>
    </row>
    <row r="3478" spans="1:15" x14ac:dyDescent="0.35">
      <c r="A3478" s="2" t="s">
        <v>390</v>
      </c>
      <c r="B3478" s="2" t="s">
        <v>3934</v>
      </c>
      <c r="C3478" s="1">
        <v>86573</v>
      </c>
      <c r="D3478" s="1" t="s">
        <v>3944</v>
      </c>
      <c r="E3478" s="4">
        <v>286573003927</v>
      </c>
      <c r="F3478" s="2" t="s">
        <v>3976</v>
      </c>
      <c r="G3478" s="4">
        <v>286573003811</v>
      </c>
      <c r="H3478" s="2" t="s">
        <v>3977</v>
      </c>
      <c r="I3478" s="2" t="s">
        <v>3978</v>
      </c>
      <c r="J3478" s="5" t="s">
        <v>535</v>
      </c>
      <c r="K3478" s="5">
        <v>1</v>
      </c>
      <c r="L3478" s="80">
        <v>20</v>
      </c>
      <c r="M3478" s="8">
        <f t="shared" si="108"/>
        <v>4</v>
      </c>
      <c r="N3478" s="80">
        <v>50</v>
      </c>
      <c r="O3478" s="11">
        <f t="shared" si="109"/>
        <v>74</v>
      </c>
    </row>
    <row r="3479" spans="1:15" x14ac:dyDescent="0.35">
      <c r="A3479" s="2" t="s">
        <v>390</v>
      </c>
      <c r="B3479" s="2" t="s">
        <v>3934</v>
      </c>
      <c r="C3479" s="1">
        <v>86573</v>
      </c>
      <c r="D3479" s="1" t="s">
        <v>3944</v>
      </c>
      <c r="E3479" s="4">
        <v>286573003901</v>
      </c>
      <c r="F3479" s="2" t="s">
        <v>3979</v>
      </c>
      <c r="G3479" s="4">
        <v>286573003901</v>
      </c>
      <c r="H3479" s="2" t="s">
        <v>3980</v>
      </c>
      <c r="I3479" s="2" t="s">
        <v>3981</v>
      </c>
      <c r="J3479" s="5" t="s">
        <v>535</v>
      </c>
      <c r="K3479" s="5">
        <v>1</v>
      </c>
      <c r="L3479" s="80">
        <v>20</v>
      </c>
      <c r="M3479" s="8">
        <f t="shared" si="108"/>
        <v>4</v>
      </c>
      <c r="N3479" s="80">
        <v>50</v>
      </c>
      <c r="O3479" s="11">
        <f t="shared" si="109"/>
        <v>74</v>
      </c>
    </row>
    <row r="3480" spans="1:15" x14ac:dyDescent="0.35">
      <c r="A3480" s="2" t="s">
        <v>390</v>
      </c>
      <c r="B3480" s="2" t="s">
        <v>3934</v>
      </c>
      <c r="C3480" s="1">
        <v>86573</v>
      </c>
      <c r="D3480" s="1" t="s">
        <v>3944</v>
      </c>
      <c r="E3480" s="4">
        <v>286573003935</v>
      </c>
      <c r="F3480" s="2" t="s">
        <v>3982</v>
      </c>
      <c r="G3480" s="4">
        <v>286573003935</v>
      </c>
      <c r="H3480" s="2" t="s">
        <v>3983</v>
      </c>
      <c r="I3480" s="2" t="s">
        <v>3984</v>
      </c>
      <c r="J3480" s="5" t="s">
        <v>535</v>
      </c>
      <c r="K3480" s="5">
        <v>1</v>
      </c>
      <c r="L3480" s="80">
        <v>20</v>
      </c>
      <c r="M3480" s="8">
        <f t="shared" si="108"/>
        <v>4</v>
      </c>
      <c r="N3480" s="80">
        <v>50</v>
      </c>
      <c r="O3480" s="11">
        <f t="shared" si="109"/>
        <v>74</v>
      </c>
    </row>
    <row r="3481" spans="1:15" x14ac:dyDescent="0.35">
      <c r="A3481" s="2" t="s">
        <v>390</v>
      </c>
      <c r="B3481" s="2" t="s">
        <v>3934</v>
      </c>
      <c r="C3481" s="1">
        <v>86757</v>
      </c>
      <c r="D3481" s="1" t="s">
        <v>3985</v>
      </c>
      <c r="E3481" s="4">
        <v>286865002964</v>
      </c>
      <c r="F3481" s="2" t="s">
        <v>3986</v>
      </c>
      <c r="G3481" s="4">
        <v>286757000238</v>
      </c>
      <c r="H3481" s="2" t="s">
        <v>3987</v>
      </c>
      <c r="I3481" s="2" t="s">
        <v>3988</v>
      </c>
      <c r="J3481" s="5" t="s">
        <v>535</v>
      </c>
      <c r="K3481" s="5">
        <v>1</v>
      </c>
      <c r="L3481" s="80">
        <v>20</v>
      </c>
      <c r="M3481" s="8">
        <f t="shared" si="108"/>
        <v>4</v>
      </c>
      <c r="N3481" s="80">
        <v>50</v>
      </c>
      <c r="O3481" s="11">
        <f t="shared" si="109"/>
        <v>74</v>
      </c>
    </row>
    <row r="3482" spans="1:15" x14ac:dyDescent="0.35">
      <c r="A3482" s="2" t="s">
        <v>390</v>
      </c>
      <c r="B3482" s="2" t="s">
        <v>3934</v>
      </c>
      <c r="C3482" s="1">
        <v>86885</v>
      </c>
      <c r="D3482" s="1" t="s">
        <v>3989</v>
      </c>
      <c r="E3482" s="4">
        <v>286885000658</v>
      </c>
      <c r="F3482" s="2" t="s">
        <v>3990</v>
      </c>
      <c r="G3482" s="4">
        <v>286885000925</v>
      </c>
      <c r="H3482" s="2" t="s">
        <v>3991</v>
      </c>
      <c r="I3482" s="2" t="s">
        <v>3992</v>
      </c>
      <c r="J3482" s="5" t="s">
        <v>535</v>
      </c>
      <c r="K3482" s="5">
        <v>1</v>
      </c>
      <c r="L3482" s="80">
        <v>20</v>
      </c>
      <c r="M3482" s="8">
        <f t="shared" si="108"/>
        <v>4</v>
      </c>
      <c r="N3482" s="80">
        <v>50</v>
      </c>
      <c r="O3482" s="11">
        <f t="shared" si="109"/>
        <v>74</v>
      </c>
    </row>
    <row r="3483" spans="1:15" x14ac:dyDescent="0.35">
      <c r="A3483" s="2" t="s">
        <v>390</v>
      </c>
      <c r="B3483" s="2" t="s">
        <v>3934</v>
      </c>
      <c r="C3483" s="1">
        <v>86569</v>
      </c>
      <c r="D3483" s="1" t="s">
        <v>3955</v>
      </c>
      <c r="E3483" s="4">
        <v>286569000239</v>
      </c>
      <c r="F3483" s="2" t="s">
        <v>3993</v>
      </c>
      <c r="G3483" s="4">
        <v>286885000992</v>
      </c>
      <c r="H3483" s="2" t="s">
        <v>3994</v>
      </c>
      <c r="I3483" s="2" t="s">
        <v>3995</v>
      </c>
      <c r="J3483" s="5" t="s">
        <v>535</v>
      </c>
      <c r="K3483" s="5">
        <v>1</v>
      </c>
      <c r="L3483" s="80">
        <v>20</v>
      </c>
      <c r="M3483" s="8">
        <f t="shared" si="108"/>
        <v>4</v>
      </c>
      <c r="N3483" s="80">
        <v>50</v>
      </c>
      <c r="O3483" s="11">
        <f t="shared" si="109"/>
        <v>74</v>
      </c>
    </row>
    <row r="3484" spans="1:15" x14ac:dyDescent="0.35">
      <c r="A3484" s="2" t="s">
        <v>390</v>
      </c>
      <c r="B3484" s="2" t="s">
        <v>3934</v>
      </c>
      <c r="C3484" s="1">
        <v>86885</v>
      </c>
      <c r="D3484" s="1" t="s">
        <v>3989</v>
      </c>
      <c r="E3484" s="4">
        <v>286885000224</v>
      </c>
      <c r="F3484" s="2" t="s">
        <v>3996</v>
      </c>
      <c r="G3484" s="4">
        <v>286885001239</v>
      </c>
      <c r="H3484" s="2" t="s">
        <v>3794</v>
      </c>
      <c r="I3484" s="2" t="s">
        <v>3795</v>
      </c>
      <c r="J3484" s="5" t="s">
        <v>535</v>
      </c>
      <c r="K3484" s="5">
        <v>1</v>
      </c>
      <c r="L3484" s="80">
        <v>20</v>
      </c>
      <c r="M3484" s="8">
        <f t="shared" si="108"/>
        <v>4</v>
      </c>
      <c r="N3484" s="80">
        <v>50</v>
      </c>
      <c r="O3484" s="11">
        <f t="shared" si="109"/>
        <v>74</v>
      </c>
    </row>
    <row r="3485" spans="1:15" x14ac:dyDescent="0.35">
      <c r="A3485" s="2" t="s">
        <v>390</v>
      </c>
      <c r="B3485" s="2" t="s">
        <v>1030</v>
      </c>
      <c r="C3485" s="1">
        <v>91001</v>
      </c>
      <c r="D3485" s="1" t="s">
        <v>1031</v>
      </c>
      <c r="E3485" s="4">
        <v>291001000629</v>
      </c>
      <c r="F3485" s="2" t="s">
        <v>3997</v>
      </c>
      <c r="G3485" s="4">
        <v>291001000076</v>
      </c>
      <c r="H3485" s="2" t="s">
        <v>3998</v>
      </c>
      <c r="I3485" s="2" t="s">
        <v>3999</v>
      </c>
      <c r="J3485" s="5" t="s">
        <v>535</v>
      </c>
      <c r="K3485" s="5">
        <v>1</v>
      </c>
      <c r="L3485" s="80">
        <v>20</v>
      </c>
      <c r="M3485" s="8">
        <f t="shared" si="108"/>
        <v>4</v>
      </c>
      <c r="N3485" s="80">
        <v>50</v>
      </c>
      <c r="O3485" s="11">
        <f t="shared" si="109"/>
        <v>74</v>
      </c>
    </row>
    <row r="3486" spans="1:15" x14ac:dyDescent="0.35">
      <c r="A3486" s="2" t="s">
        <v>390</v>
      </c>
      <c r="B3486" s="2" t="s">
        <v>1030</v>
      </c>
      <c r="C3486" s="1">
        <v>91001</v>
      </c>
      <c r="D3486" s="1" t="s">
        <v>1031</v>
      </c>
      <c r="E3486" s="4">
        <v>291001000629</v>
      </c>
      <c r="F3486" s="2" t="s">
        <v>3997</v>
      </c>
      <c r="G3486" s="4">
        <v>291001000092</v>
      </c>
      <c r="H3486" s="2" t="s">
        <v>2852</v>
      </c>
      <c r="I3486" s="2" t="s">
        <v>4000</v>
      </c>
      <c r="J3486" s="5" t="s">
        <v>535</v>
      </c>
      <c r="K3486" s="5">
        <v>1</v>
      </c>
      <c r="L3486" s="80">
        <v>20</v>
      </c>
      <c r="M3486" s="8">
        <f t="shared" si="108"/>
        <v>4</v>
      </c>
      <c r="N3486" s="80">
        <v>50</v>
      </c>
      <c r="O3486" s="11">
        <f t="shared" si="109"/>
        <v>74</v>
      </c>
    </row>
    <row r="3487" spans="1:15" x14ac:dyDescent="0.35">
      <c r="A3487" s="2" t="s">
        <v>390</v>
      </c>
      <c r="B3487" s="2" t="s">
        <v>1030</v>
      </c>
      <c r="C3487" s="1">
        <v>91001</v>
      </c>
      <c r="D3487" s="1" t="s">
        <v>1031</v>
      </c>
      <c r="E3487" s="4">
        <v>291001000629</v>
      </c>
      <c r="F3487" s="2" t="s">
        <v>3997</v>
      </c>
      <c r="G3487" s="4">
        <v>291001000106</v>
      </c>
      <c r="H3487" s="2" t="s">
        <v>4001</v>
      </c>
      <c r="I3487" s="2" t="s">
        <v>4002</v>
      </c>
      <c r="J3487" s="5" t="s">
        <v>535</v>
      </c>
      <c r="K3487" s="5">
        <v>1</v>
      </c>
      <c r="L3487" s="80">
        <v>20</v>
      </c>
      <c r="M3487" s="8">
        <f t="shared" si="108"/>
        <v>4</v>
      </c>
      <c r="N3487" s="80">
        <v>50</v>
      </c>
      <c r="O3487" s="11">
        <f t="shared" si="109"/>
        <v>74</v>
      </c>
    </row>
    <row r="3488" spans="1:15" x14ac:dyDescent="0.35">
      <c r="A3488" s="2" t="s">
        <v>390</v>
      </c>
      <c r="B3488" s="2" t="s">
        <v>1030</v>
      </c>
      <c r="C3488" s="1">
        <v>91540</v>
      </c>
      <c r="D3488" s="1" t="s">
        <v>4003</v>
      </c>
      <c r="E3488" s="4">
        <v>191540000051</v>
      </c>
      <c r="F3488" s="2" t="s">
        <v>4004</v>
      </c>
      <c r="G3488" s="4">
        <v>291001000165</v>
      </c>
      <c r="H3488" s="2" t="s">
        <v>4005</v>
      </c>
      <c r="I3488" s="2" t="s">
        <v>4006</v>
      </c>
      <c r="J3488" s="5" t="s">
        <v>535</v>
      </c>
      <c r="K3488" s="5">
        <v>1</v>
      </c>
      <c r="L3488" s="80">
        <v>20</v>
      </c>
      <c r="M3488" s="8">
        <f t="shared" si="108"/>
        <v>4</v>
      </c>
      <c r="N3488" s="80">
        <v>50</v>
      </c>
      <c r="O3488" s="11">
        <f t="shared" si="109"/>
        <v>74</v>
      </c>
    </row>
    <row r="3489" spans="1:15" x14ac:dyDescent="0.35">
      <c r="A3489" s="2" t="s">
        <v>390</v>
      </c>
      <c r="B3489" s="2" t="s">
        <v>1030</v>
      </c>
      <c r="C3489" s="1">
        <v>91001</v>
      </c>
      <c r="D3489" s="1" t="s">
        <v>1031</v>
      </c>
      <c r="E3489" s="4">
        <v>291001000629</v>
      </c>
      <c r="F3489" s="2" t="s">
        <v>3997</v>
      </c>
      <c r="G3489" s="4">
        <v>291001000611</v>
      </c>
      <c r="H3489" s="2" t="s">
        <v>4007</v>
      </c>
      <c r="I3489" s="2" t="s">
        <v>4008</v>
      </c>
      <c r="J3489" s="5" t="s">
        <v>535</v>
      </c>
      <c r="K3489" s="5">
        <v>1</v>
      </c>
      <c r="L3489" s="80">
        <v>20</v>
      </c>
      <c r="M3489" s="8">
        <f t="shared" si="108"/>
        <v>4</v>
      </c>
      <c r="N3489" s="80">
        <v>50</v>
      </c>
      <c r="O3489" s="11">
        <f t="shared" si="109"/>
        <v>74</v>
      </c>
    </row>
    <row r="3490" spans="1:15" x14ac:dyDescent="0.35">
      <c r="A3490" s="2" t="s">
        <v>390</v>
      </c>
      <c r="B3490" s="2" t="s">
        <v>1030</v>
      </c>
      <c r="C3490" s="1">
        <v>91001</v>
      </c>
      <c r="D3490" s="1" t="s">
        <v>1031</v>
      </c>
      <c r="E3490" s="4">
        <v>291001000629</v>
      </c>
      <c r="F3490" s="2" t="s">
        <v>3997</v>
      </c>
      <c r="G3490" s="4">
        <v>291001000751</v>
      </c>
      <c r="H3490" s="2" t="s">
        <v>4009</v>
      </c>
      <c r="I3490" s="2" t="s">
        <v>4010</v>
      </c>
      <c r="J3490" s="5" t="s">
        <v>535</v>
      </c>
      <c r="K3490" s="5">
        <v>1</v>
      </c>
      <c r="L3490" s="80">
        <v>20</v>
      </c>
      <c r="M3490" s="8">
        <f t="shared" si="108"/>
        <v>4</v>
      </c>
      <c r="N3490" s="80">
        <v>50</v>
      </c>
      <c r="O3490" s="11">
        <f t="shared" si="109"/>
        <v>74</v>
      </c>
    </row>
    <row r="3491" spans="1:15" x14ac:dyDescent="0.35">
      <c r="A3491" s="2" t="s">
        <v>390</v>
      </c>
      <c r="B3491" s="2" t="s">
        <v>1030</v>
      </c>
      <c r="C3491" s="1">
        <v>91001</v>
      </c>
      <c r="D3491" s="1" t="s">
        <v>1031</v>
      </c>
      <c r="E3491" s="4">
        <v>291001000629</v>
      </c>
      <c r="F3491" s="2" t="s">
        <v>3997</v>
      </c>
      <c r="G3491" s="4">
        <v>291001000769</v>
      </c>
      <c r="H3491" s="2" t="s">
        <v>4011</v>
      </c>
      <c r="I3491" s="2" t="s">
        <v>4012</v>
      </c>
      <c r="J3491" s="5" t="s">
        <v>535</v>
      </c>
      <c r="K3491" s="5">
        <v>1</v>
      </c>
      <c r="L3491" s="80">
        <v>20</v>
      </c>
      <c r="M3491" s="8">
        <f t="shared" si="108"/>
        <v>4</v>
      </c>
      <c r="N3491" s="80">
        <v>50</v>
      </c>
      <c r="O3491" s="11">
        <f t="shared" si="109"/>
        <v>74</v>
      </c>
    </row>
    <row r="3492" spans="1:15" x14ac:dyDescent="0.35">
      <c r="A3492" s="2" t="s">
        <v>390</v>
      </c>
      <c r="B3492" s="2" t="s">
        <v>1030</v>
      </c>
      <c r="C3492" s="1">
        <v>91001</v>
      </c>
      <c r="D3492" s="1" t="s">
        <v>1031</v>
      </c>
      <c r="E3492" s="4">
        <v>291001000629</v>
      </c>
      <c r="F3492" s="2" t="s">
        <v>3997</v>
      </c>
      <c r="G3492" s="4">
        <v>291001000777</v>
      </c>
      <c r="H3492" s="2" t="s">
        <v>4013</v>
      </c>
      <c r="I3492" s="2" t="s">
        <v>4014</v>
      </c>
      <c r="J3492" s="5" t="s">
        <v>535</v>
      </c>
      <c r="K3492" s="5">
        <v>1</v>
      </c>
      <c r="L3492" s="80">
        <v>20</v>
      </c>
      <c r="M3492" s="8">
        <f t="shared" si="108"/>
        <v>4</v>
      </c>
      <c r="N3492" s="80">
        <v>50</v>
      </c>
      <c r="O3492" s="11">
        <f t="shared" si="109"/>
        <v>74</v>
      </c>
    </row>
    <row r="3493" spans="1:15" x14ac:dyDescent="0.35">
      <c r="A3493" s="2" t="s">
        <v>390</v>
      </c>
      <c r="B3493" s="2" t="s">
        <v>1030</v>
      </c>
      <c r="C3493" s="1">
        <v>91001</v>
      </c>
      <c r="D3493" s="1" t="s">
        <v>1031</v>
      </c>
      <c r="E3493" s="4">
        <v>291001000629</v>
      </c>
      <c r="F3493" s="2" t="s">
        <v>3997</v>
      </c>
      <c r="G3493" s="4">
        <v>291001000785</v>
      </c>
      <c r="H3493" s="2" t="s">
        <v>4015</v>
      </c>
      <c r="I3493" s="2" t="s">
        <v>4016</v>
      </c>
      <c r="J3493" s="5" t="s">
        <v>535</v>
      </c>
      <c r="K3493" s="5">
        <v>1</v>
      </c>
      <c r="L3493" s="80">
        <v>20</v>
      </c>
      <c r="M3493" s="8">
        <f t="shared" si="108"/>
        <v>4</v>
      </c>
      <c r="N3493" s="80">
        <v>50</v>
      </c>
      <c r="O3493" s="11">
        <f t="shared" si="109"/>
        <v>74</v>
      </c>
    </row>
    <row r="3494" spans="1:15" x14ac:dyDescent="0.35">
      <c r="A3494" s="2" t="s">
        <v>390</v>
      </c>
      <c r="B3494" s="2" t="s">
        <v>1030</v>
      </c>
      <c r="C3494" s="1">
        <v>91001</v>
      </c>
      <c r="D3494" s="1" t="s">
        <v>1031</v>
      </c>
      <c r="E3494" s="4">
        <v>291540000071</v>
      </c>
      <c r="F3494" s="2" t="s">
        <v>4017</v>
      </c>
      <c r="G3494" s="4">
        <v>291001000807</v>
      </c>
      <c r="H3494" s="2" t="s">
        <v>4018</v>
      </c>
      <c r="I3494" s="2" t="s">
        <v>3393</v>
      </c>
      <c r="J3494" s="5" t="s">
        <v>535</v>
      </c>
      <c r="K3494" s="5">
        <v>1</v>
      </c>
      <c r="L3494" s="80">
        <v>20</v>
      </c>
      <c r="M3494" s="8">
        <f t="shared" si="108"/>
        <v>4</v>
      </c>
      <c r="N3494" s="80">
        <v>50</v>
      </c>
      <c r="O3494" s="11">
        <f t="shared" si="109"/>
        <v>74</v>
      </c>
    </row>
    <row r="3495" spans="1:15" x14ac:dyDescent="0.35">
      <c r="A3495" s="2" t="s">
        <v>390</v>
      </c>
      <c r="B3495" s="2" t="s">
        <v>1030</v>
      </c>
      <c r="C3495" s="1">
        <v>91001</v>
      </c>
      <c r="D3495" s="1" t="s">
        <v>1031</v>
      </c>
      <c r="E3495" s="4">
        <v>291540000071</v>
      </c>
      <c r="F3495" s="2" t="s">
        <v>4017</v>
      </c>
      <c r="G3495" s="4">
        <v>291001000823</v>
      </c>
      <c r="H3495" s="2" t="s">
        <v>4019</v>
      </c>
      <c r="I3495" s="2" t="s">
        <v>2848</v>
      </c>
      <c r="J3495" s="5" t="s">
        <v>535</v>
      </c>
      <c r="K3495" s="5">
        <v>1</v>
      </c>
      <c r="L3495" s="80">
        <v>20</v>
      </c>
      <c r="M3495" s="8">
        <f t="shared" si="108"/>
        <v>4</v>
      </c>
      <c r="N3495" s="80">
        <v>50</v>
      </c>
      <c r="O3495" s="11">
        <f t="shared" si="109"/>
        <v>74</v>
      </c>
    </row>
    <row r="3496" spans="1:15" x14ac:dyDescent="0.35">
      <c r="A3496" s="2" t="s">
        <v>390</v>
      </c>
      <c r="B3496" s="2" t="s">
        <v>1030</v>
      </c>
      <c r="C3496" s="1">
        <v>91001</v>
      </c>
      <c r="D3496" s="1" t="s">
        <v>1031</v>
      </c>
      <c r="E3496" s="4">
        <v>291540000071</v>
      </c>
      <c r="F3496" s="2" t="s">
        <v>4017</v>
      </c>
      <c r="G3496" s="4">
        <v>291001000912</v>
      </c>
      <c r="H3496" s="2" t="s">
        <v>4020</v>
      </c>
      <c r="I3496" s="2" t="s">
        <v>4021</v>
      </c>
      <c r="J3496" s="5" t="s">
        <v>535</v>
      </c>
      <c r="K3496" s="5">
        <v>1</v>
      </c>
      <c r="L3496" s="80">
        <v>20</v>
      </c>
      <c r="M3496" s="8">
        <f t="shared" si="108"/>
        <v>4</v>
      </c>
      <c r="N3496" s="80">
        <v>50</v>
      </c>
      <c r="O3496" s="11">
        <f t="shared" si="109"/>
        <v>74</v>
      </c>
    </row>
    <row r="3497" spans="1:15" x14ac:dyDescent="0.35">
      <c r="A3497" s="2" t="s">
        <v>390</v>
      </c>
      <c r="B3497" s="2" t="s">
        <v>1030</v>
      </c>
      <c r="C3497" s="1">
        <v>91001</v>
      </c>
      <c r="D3497" s="1" t="s">
        <v>1031</v>
      </c>
      <c r="E3497" s="4">
        <v>291001000629</v>
      </c>
      <c r="F3497" s="2" t="s">
        <v>3997</v>
      </c>
      <c r="G3497" s="4">
        <v>291001001005</v>
      </c>
      <c r="H3497" s="2" t="s">
        <v>4022</v>
      </c>
      <c r="I3497" s="2" t="s">
        <v>4023</v>
      </c>
      <c r="J3497" s="5" t="s">
        <v>535</v>
      </c>
      <c r="K3497" s="5">
        <v>1</v>
      </c>
      <c r="L3497" s="80">
        <v>20</v>
      </c>
      <c r="M3497" s="8">
        <f t="shared" si="108"/>
        <v>4</v>
      </c>
      <c r="N3497" s="80">
        <v>50</v>
      </c>
      <c r="O3497" s="11">
        <f t="shared" si="109"/>
        <v>74</v>
      </c>
    </row>
    <row r="3498" spans="1:15" x14ac:dyDescent="0.35">
      <c r="A3498" s="2" t="s">
        <v>390</v>
      </c>
      <c r="B3498" s="2" t="s">
        <v>1030</v>
      </c>
      <c r="C3498" s="1">
        <v>91263</v>
      </c>
      <c r="D3498" s="1" t="s">
        <v>1039</v>
      </c>
      <c r="E3498" s="4">
        <v>291263000034</v>
      </c>
      <c r="F3498" s="2" t="s">
        <v>1040</v>
      </c>
      <c r="G3498" s="4">
        <v>291263000107</v>
      </c>
      <c r="H3498" s="2" t="s">
        <v>4024</v>
      </c>
      <c r="I3498" s="2" t="s">
        <v>3818</v>
      </c>
      <c r="J3498" s="5" t="s">
        <v>535</v>
      </c>
      <c r="K3498" s="5">
        <v>1</v>
      </c>
      <c r="L3498" s="80">
        <v>20</v>
      </c>
      <c r="M3498" s="8">
        <f t="shared" si="108"/>
        <v>4</v>
      </c>
      <c r="N3498" s="80">
        <v>50</v>
      </c>
      <c r="O3498" s="11">
        <f t="shared" si="109"/>
        <v>74</v>
      </c>
    </row>
    <row r="3499" spans="1:15" x14ac:dyDescent="0.35">
      <c r="A3499" s="2" t="s">
        <v>390</v>
      </c>
      <c r="B3499" s="2" t="s">
        <v>1030</v>
      </c>
      <c r="C3499" s="1">
        <v>91263</v>
      </c>
      <c r="D3499" s="1" t="s">
        <v>1039</v>
      </c>
      <c r="E3499" s="4">
        <v>291263000034</v>
      </c>
      <c r="F3499" s="2" t="s">
        <v>1040</v>
      </c>
      <c r="G3499" s="4">
        <v>291263000158</v>
      </c>
      <c r="H3499" s="2" t="s">
        <v>4025</v>
      </c>
      <c r="I3499" s="2" t="s">
        <v>4026</v>
      </c>
      <c r="J3499" s="5" t="s">
        <v>535</v>
      </c>
      <c r="K3499" s="5">
        <v>1</v>
      </c>
      <c r="L3499" s="80">
        <v>20</v>
      </c>
      <c r="M3499" s="8">
        <f t="shared" si="108"/>
        <v>4</v>
      </c>
      <c r="N3499" s="80">
        <v>50</v>
      </c>
      <c r="O3499" s="11">
        <f t="shared" si="109"/>
        <v>74</v>
      </c>
    </row>
    <row r="3500" spans="1:15" x14ac:dyDescent="0.35">
      <c r="A3500" s="2" t="s">
        <v>390</v>
      </c>
      <c r="B3500" s="2" t="s">
        <v>1030</v>
      </c>
      <c r="C3500" s="1">
        <v>91001</v>
      </c>
      <c r="D3500" s="1" t="s">
        <v>1031</v>
      </c>
      <c r="E3500" s="4">
        <v>291263000034</v>
      </c>
      <c r="F3500" s="2" t="s">
        <v>1040</v>
      </c>
      <c r="G3500" s="4">
        <v>291263000172</v>
      </c>
      <c r="H3500" s="2" t="s">
        <v>4027</v>
      </c>
      <c r="I3500" s="2" t="s">
        <v>4028</v>
      </c>
      <c r="J3500" s="5" t="s">
        <v>535</v>
      </c>
      <c r="K3500" s="5">
        <v>1</v>
      </c>
      <c r="L3500" s="80">
        <v>20</v>
      </c>
      <c r="M3500" s="8">
        <f t="shared" si="108"/>
        <v>4</v>
      </c>
      <c r="N3500" s="80">
        <v>50</v>
      </c>
      <c r="O3500" s="11">
        <f t="shared" si="109"/>
        <v>74</v>
      </c>
    </row>
    <row r="3501" spans="1:15" x14ac:dyDescent="0.35">
      <c r="A3501" s="2" t="s">
        <v>390</v>
      </c>
      <c r="B3501" s="2" t="s">
        <v>1030</v>
      </c>
      <c r="C3501" s="1">
        <v>91263</v>
      </c>
      <c r="D3501" s="1" t="s">
        <v>1039</v>
      </c>
      <c r="E3501" s="4">
        <v>291263000034</v>
      </c>
      <c r="F3501" s="2" t="s">
        <v>1040</v>
      </c>
      <c r="G3501" s="4">
        <v>291263000181</v>
      </c>
      <c r="H3501" s="2" t="s">
        <v>4029</v>
      </c>
      <c r="I3501" s="2" t="s">
        <v>4030</v>
      </c>
      <c r="J3501" s="5" t="s">
        <v>535</v>
      </c>
      <c r="K3501" s="5">
        <v>1</v>
      </c>
      <c r="L3501" s="80">
        <v>20</v>
      </c>
      <c r="M3501" s="8">
        <f t="shared" si="108"/>
        <v>4</v>
      </c>
      <c r="N3501" s="80">
        <v>50</v>
      </c>
      <c r="O3501" s="11">
        <f t="shared" si="109"/>
        <v>74</v>
      </c>
    </row>
    <row r="3502" spans="1:15" x14ac:dyDescent="0.35">
      <c r="A3502" s="2" t="s">
        <v>390</v>
      </c>
      <c r="B3502" s="2" t="s">
        <v>1030</v>
      </c>
      <c r="C3502" s="1">
        <v>91263</v>
      </c>
      <c r="D3502" s="1" t="s">
        <v>1039</v>
      </c>
      <c r="E3502" s="4">
        <v>291263000034</v>
      </c>
      <c r="F3502" s="2" t="s">
        <v>1040</v>
      </c>
      <c r="G3502" s="4">
        <v>291263000197</v>
      </c>
      <c r="H3502" s="2" t="s">
        <v>4031</v>
      </c>
      <c r="I3502" s="2" t="s">
        <v>4032</v>
      </c>
      <c r="J3502" s="5" t="s">
        <v>535</v>
      </c>
      <c r="K3502" s="5">
        <v>1</v>
      </c>
      <c r="L3502" s="80">
        <v>20</v>
      </c>
      <c r="M3502" s="8">
        <f t="shared" si="108"/>
        <v>4</v>
      </c>
      <c r="N3502" s="80">
        <v>50</v>
      </c>
      <c r="O3502" s="11">
        <f t="shared" si="109"/>
        <v>74</v>
      </c>
    </row>
    <row r="3503" spans="1:15" x14ac:dyDescent="0.35">
      <c r="A3503" s="2" t="s">
        <v>390</v>
      </c>
      <c r="B3503" s="2" t="s">
        <v>1030</v>
      </c>
      <c r="C3503" s="1">
        <v>91263</v>
      </c>
      <c r="D3503" s="1" t="s">
        <v>1039</v>
      </c>
      <c r="E3503" s="4">
        <v>291263000034</v>
      </c>
      <c r="F3503" s="2" t="s">
        <v>1040</v>
      </c>
      <c r="G3503" s="4">
        <v>291263000205</v>
      </c>
      <c r="H3503" s="2" t="s">
        <v>4020</v>
      </c>
      <c r="I3503" s="2" t="s">
        <v>2548</v>
      </c>
      <c r="J3503" s="5" t="s">
        <v>535</v>
      </c>
      <c r="K3503" s="5">
        <v>1</v>
      </c>
      <c r="L3503" s="80">
        <v>20</v>
      </c>
      <c r="M3503" s="8">
        <f t="shared" si="108"/>
        <v>4</v>
      </c>
      <c r="N3503" s="80">
        <v>50</v>
      </c>
      <c r="O3503" s="11">
        <f t="shared" si="109"/>
        <v>74</v>
      </c>
    </row>
    <row r="3504" spans="1:15" x14ac:dyDescent="0.35">
      <c r="A3504" s="2" t="s">
        <v>390</v>
      </c>
      <c r="B3504" s="2" t="s">
        <v>1030</v>
      </c>
      <c r="C3504" s="1">
        <v>91405</v>
      </c>
      <c r="D3504" s="1" t="s">
        <v>4033</v>
      </c>
      <c r="E3504" s="4">
        <v>291405000231</v>
      </c>
      <c r="F3504" s="2" t="s">
        <v>4034</v>
      </c>
      <c r="G3504" s="4">
        <v>291405000053</v>
      </c>
      <c r="H3504" s="2" t="s">
        <v>4011</v>
      </c>
      <c r="I3504" s="2" t="s">
        <v>4035</v>
      </c>
      <c r="J3504" s="5" t="s">
        <v>535</v>
      </c>
      <c r="K3504" s="5">
        <v>1</v>
      </c>
      <c r="L3504" s="80">
        <v>20</v>
      </c>
      <c r="M3504" s="8">
        <f t="shared" si="108"/>
        <v>4</v>
      </c>
      <c r="N3504" s="80">
        <v>50</v>
      </c>
      <c r="O3504" s="11">
        <f t="shared" si="109"/>
        <v>74</v>
      </c>
    </row>
    <row r="3505" spans="1:15" x14ac:dyDescent="0.35">
      <c r="A3505" s="2" t="s">
        <v>390</v>
      </c>
      <c r="B3505" s="2" t="s">
        <v>1030</v>
      </c>
      <c r="C3505" s="1">
        <v>91405</v>
      </c>
      <c r="D3505" s="1" t="s">
        <v>4033</v>
      </c>
      <c r="E3505" s="4">
        <v>291405000231</v>
      </c>
      <c r="F3505" s="2" t="s">
        <v>4034</v>
      </c>
      <c r="G3505" s="4">
        <v>291405000070</v>
      </c>
      <c r="H3505" s="2" t="s">
        <v>4036</v>
      </c>
      <c r="I3505" s="2" t="s">
        <v>2962</v>
      </c>
      <c r="J3505" s="5" t="s">
        <v>535</v>
      </c>
      <c r="K3505" s="5">
        <v>1</v>
      </c>
      <c r="L3505" s="80">
        <v>20</v>
      </c>
      <c r="M3505" s="8">
        <f t="shared" si="108"/>
        <v>4</v>
      </c>
      <c r="N3505" s="80">
        <v>50</v>
      </c>
      <c r="O3505" s="11">
        <f t="shared" si="109"/>
        <v>74</v>
      </c>
    </row>
    <row r="3506" spans="1:15" x14ac:dyDescent="0.35">
      <c r="A3506" s="2" t="s">
        <v>390</v>
      </c>
      <c r="B3506" s="2" t="s">
        <v>1030</v>
      </c>
      <c r="C3506" s="1">
        <v>91536</v>
      </c>
      <c r="D3506" s="1" t="s">
        <v>4037</v>
      </c>
      <c r="E3506" s="4">
        <v>291405000231</v>
      </c>
      <c r="F3506" s="2" t="s">
        <v>4034</v>
      </c>
      <c r="G3506" s="4">
        <v>291405000096</v>
      </c>
      <c r="H3506" s="2" t="s">
        <v>4038</v>
      </c>
      <c r="I3506" s="2" t="s">
        <v>4039</v>
      </c>
      <c r="J3506" s="5" t="s">
        <v>535</v>
      </c>
      <c r="K3506" s="5">
        <v>1</v>
      </c>
      <c r="L3506" s="80">
        <v>20</v>
      </c>
      <c r="M3506" s="8">
        <f t="shared" si="108"/>
        <v>4</v>
      </c>
      <c r="N3506" s="80">
        <v>50</v>
      </c>
      <c r="O3506" s="11">
        <f t="shared" si="109"/>
        <v>74</v>
      </c>
    </row>
    <row r="3507" spans="1:15" x14ac:dyDescent="0.35">
      <c r="A3507" s="2" t="s">
        <v>390</v>
      </c>
      <c r="B3507" s="2" t="s">
        <v>1030</v>
      </c>
      <c r="C3507" s="1">
        <v>91405</v>
      </c>
      <c r="D3507" s="1" t="s">
        <v>4033</v>
      </c>
      <c r="E3507" s="4">
        <v>291405000231</v>
      </c>
      <c r="F3507" s="2" t="s">
        <v>4034</v>
      </c>
      <c r="G3507" s="4">
        <v>291405000193</v>
      </c>
      <c r="H3507" s="2" t="s">
        <v>4040</v>
      </c>
      <c r="I3507" s="2" t="s">
        <v>4041</v>
      </c>
      <c r="J3507" s="5" t="s">
        <v>535</v>
      </c>
      <c r="K3507" s="5">
        <v>1</v>
      </c>
      <c r="L3507" s="80">
        <v>20</v>
      </c>
      <c r="M3507" s="8">
        <f t="shared" si="108"/>
        <v>4</v>
      </c>
      <c r="N3507" s="80">
        <v>50</v>
      </c>
      <c r="O3507" s="11">
        <f t="shared" si="109"/>
        <v>74</v>
      </c>
    </row>
    <row r="3508" spans="1:15" x14ac:dyDescent="0.35">
      <c r="A3508" s="2" t="s">
        <v>390</v>
      </c>
      <c r="B3508" s="2" t="s">
        <v>1030</v>
      </c>
      <c r="C3508" s="1">
        <v>91405</v>
      </c>
      <c r="D3508" s="1" t="s">
        <v>4033</v>
      </c>
      <c r="E3508" s="4">
        <v>291405000231</v>
      </c>
      <c r="F3508" s="2" t="s">
        <v>4034</v>
      </c>
      <c r="G3508" s="4">
        <v>291405000250</v>
      </c>
      <c r="H3508" s="2" t="s">
        <v>4042</v>
      </c>
      <c r="I3508" s="2" t="s">
        <v>4043</v>
      </c>
      <c r="J3508" s="5" t="s">
        <v>535</v>
      </c>
      <c r="K3508" s="5">
        <v>1</v>
      </c>
      <c r="L3508" s="80">
        <v>20</v>
      </c>
      <c r="M3508" s="8">
        <f t="shared" si="108"/>
        <v>4</v>
      </c>
      <c r="N3508" s="80">
        <v>50</v>
      </c>
      <c r="O3508" s="11">
        <f t="shared" si="109"/>
        <v>74</v>
      </c>
    </row>
    <row r="3509" spans="1:15" x14ac:dyDescent="0.35">
      <c r="A3509" s="2" t="s">
        <v>390</v>
      </c>
      <c r="B3509" s="2" t="s">
        <v>1030</v>
      </c>
      <c r="C3509" s="1">
        <v>91405</v>
      </c>
      <c r="D3509" s="1" t="s">
        <v>4033</v>
      </c>
      <c r="E3509" s="4">
        <v>291405000231</v>
      </c>
      <c r="F3509" s="2" t="s">
        <v>4034</v>
      </c>
      <c r="G3509" s="4">
        <v>291405000266</v>
      </c>
      <c r="H3509" s="2" t="s">
        <v>4044</v>
      </c>
      <c r="I3509" s="2" t="s">
        <v>4045</v>
      </c>
      <c r="J3509" s="5" t="s">
        <v>535</v>
      </c>
      <c r="K3509" s="5">
        <v>1</v>
      </c>
      <c r="L3509" s="80">
        <v>20</v>
      </c>
      <c r="M3509" s="8">
        <f t="shared" si="108"/>
        <v>4</v>
      </c>
      <c r="N3509" s="80">
        <v>50</v>
      </c>
      <c r="O3509" s="11">
        <f t="shared" si="109"/>
        <v>74</v>
      </c>
    </row>
    <row r="3510" spans="1:15" x14ac:dyDescent="0.35">
      <c r="A3510" s="2" t="s">
        <v>390</v>
      </c>
      <c r="B3510" s="2" t="s">
        <v>1030</v>
      </c>
      <c r="C3510" s="1">
        <v>91540</v>
      </c>
      <c r="D3510" s="1" t="s">
        <v>4003</v>
      </c>
      <c r="E3510" s="4">
        <v>191540000255</v>
      </c>
      <c r="F3510" s="2" t="s">
        <v>4046</v>
      </c>
      <c r="G3510" s="4">
        <v>291540000098</v>
      </c>
      <c r="H3510" s="2" t="s">
        <v>4047</v>
      </c>
      <c r="I3510" s="2" t="s">
        <v>4048</v>
      </c>
      <c r="J3510" s="5" t="s">
        <v>523</v>
      </c>
      <c r="K3510" s="5">
        <v>1</v>
      </c>
      <c r="L3510" s="80">
        <v>20</v>
      </c>
      <c r="M3510" s="8">
        <f t="shared" si="108"/>
        <v>4</v>
      </c>
      <c r="N3510" s="80">
        <v>50</v>
      </c>
      <c r="O3510" s="11">
        <f t="shared" si="109"/>
        <v>74</v>
      </c>
    </row>
    <row r="3511" spans="1:15" x14ac:dyDescent="0.35">
      <c r="A3511" s="2" t="s">
        <v>390</v>
      </c>
      <c r="B3511" s="2" t="s">
        <v>1030</v>
      </c>
      <c r="C3511" s="1">
        <v>91540</v>
      </c>
      <c r="D3511" s="1" t="s">
        <v>4003</v>
      </c>
      <c r="E3511" s="4">
        <v>191540000051</v>
      </c>
      <c r="F3511" s="2" t="s">
        <v>4004</v>
      </c>
      <c r="G3511" s="4">
        <v>291540000101</v>
      </c>
      <c r="H3511" s="2" t="s">
        <v>4049</v>
      </c>
      <c r="I3511" s="2" t="s">
        <v>4050</v>
      </c>
      <c r="J3511" s="5" t="s">
        <v>535</v>
      </c>
      <c r="K3511" s="5">
        <v>1</v>
      </c>
      <c r="L3511" s="80">
        <v>20</v>
      </c>
      <c r="M3511" s="8">
        <f t="shared" si="108"/>
        <v>4</v>
      </c>
      <c r="N3511" s="80">
        <v>50</v>
      </c>
      <c r="O3511" s="11">
        <f t="shared" si="109"/>
        <v>74</v>
      </c>
    </row>
    <row r="3512" spans="1:15" x14ac:dyDescent="0.35">
      <c r="A3512" s="2" t="s">
        <v>390</v>
      </c>
      <c r="B3512" s="2" t="s">
        <v>1030</v>
      </c>
      <c r="C3512" s="1">
        <v>91001</v>
      </c>
      <c r="D3512" s="1" t="s">
        <v>1031</v>
      </c>
      <c r="E3512" s="4">
        <v>291540000071</v>
      </c>
      <c r="F3512" s="2" t="s">
        <v>4017</v>
      </c>
      <c r="G3512" s="4">
        <v>291540000136</v>
      </c>
      <c r="H3512" s="2" t="s">
        <v>4051</v>
      </c>
      <c r="I3512" s="2" t="s">
        <v>4052</v>
      </c>
      <c r="J3512" s="5" t="s">
        <v>535</v>
      </c>
      <c r="K3512" s="5">
        <v>1</v>
      </c>
      <c r="L3512" s="80">
        <v>20</v>
      </c>
      <c r="M3512" s="8">
        <f t="shared" si="108"/>
        <v>4</v>
      </c>
      <c r="N3512" s="80">
        <v>50</v>
      </c>
      <c r="O3512" s="11">
        <f t="shared" si="109"/>
        <v>74</v>
      </c>
    </row>
    <row r="3513" spans="1:15" x14ac:dyDescent="0.35">
      <c r="A3513" s="2" t="s">
        <v>390</v>
      </c>
      <c r="B3513" s="2" t="s">
        <v>1030</v>
      </c>
      <c r="C3513" s="1">
        <v>91540</v>
      </c>
      <c r="D3513" s="1" t="s">
        <v>4003</v>
      </c>
      <c r="E3513" s="4">
        <v>191540000051</v>
      </c>
      <c r="F3513" s="2" t="s">
        <v>4004</v>
      </c>
      <c r="G3513" s="4">
        <v>291540000179</v>
      </c>
      <c r="H3513" s="2" t="s">
        <v>4053</v>
      </c>
      <c r="I3513" s="2" t="s">
        <v>4054</v>
      </c>
      <c r="J3513" s="5" t="s">
        <v>535</v>
      </c>
      <c r="K3513" s="5">
        <v>1</v>
      </c>
      <c r="L3513" s="80">
        <v>20</v>
      </c>
      <c r="M3513" s="8">
        <f t="shared" si="108"/>
        <v>4</v>
      </c>
      <c r="N3513" s="80">
        <v>50</v>
      </c>
      <c r="O3513" s="11">
        <f t="shared" si="109"/>
        <v>74</v>
      </c>
    </row>
    <row r="3514" spans="1:15" x14ac:dyDescent="0.35">
      <c r="A3514" s="2" t="s">
        <v>390</v>
      </c>
      <c r="B3514" s="2" t="s">
        <v>1030</v>
      </c>
      <c r="C3514" s="1">
        <v>91001</v>
      </c>
      <c r="D3514" s="1" t="s">
        <v>1031</v>
      </c>
      <c r="E3514" s="4">
        <v>291540000071</v>
      </c>
      <c r="F3514" s="2" t="s">
        <v>4017</v>
      </c>
      <c r="G3514" s="4">
        <v>291540000187</v>
      </c>
      <c r="H3514" s="2" t="s">
        <v>4055</v>
      </c>
      <c r="I3514" s="2" t="s">
        <v>4056</v>
      </c>
      <c r="J3514" s="5" t="s">
        <v>535</v>
      </c>
      <c r="K3514" s="5">
        <v>1</v>
      </c>
      <c r="L3514" s="80">
        <v>20</v>
      </c>
      <c r="M3514" s="8">
        <f t="shared" si="108"/>
        <v>4</v>
      </c>
      <c r="N3514" s="80">
        <v>50</v>
      </c>
      <c r="O3514" s="11">
        <f t="shared" si="109"/>
        <v>74</v>
      </c>
    </row>
    <row r="3515" spans="1:15" x14ac:dyDescent="0.35">
      <c r="A3515" s="2" t="s">
        <v>390</v>
      </c>
      <c r="B3515" s="2" t="s">
        <v>1030</v>
      </c>
      <c r="C3515" s="1">
        <v>91540</v>
      </c>
      <c r="D3515" s="1" t="s">
        <v>4003</v>
      </c>
      <c r="E3515" s="4">
        <v>191540000051</v>
      </c>
      <c r="F3515" s="2" t="s">
        <v>4004</v>
      </c>
      <c r="G3515" s="4">
        <v>291540000195</v>
      </c>
      <c r="H3515" s="2" t="s">
        <v>4057</v>
      </c>
      <c r="I3515" s="2" t="s">
        <v>4058</v>
      </c>
      <c r="J3515" s="5" t="s">
        <v>535</v>
      </c>
      <c r="K3515" s="5">
        <v>1</v>
      </c>
      <c r="L3515" s="80">
        <v>20</v>
      </c>
      <c r="M3515" s="8">
        <f t="shared" si="108"/>
        <v>4</v>
      </c>
      <c r="N3515" s="80">
        <v>50</v>
      </c>
      <c r="O3515" s="11">
        <f t="shared" si="109"/>
        <v>74</v>
      </c>
    </row>
    <row r="3516" spans="1:15" x14ac:dyDescent="0.35">
      <c r="A3516" s="2" t="s">
        <v>390</v>
      </c>
      <c r="B3516" s="2" t="s">
        <v>1030</v>
      </c>
      <c r="C3516" s="1">
        <v>91540</v>
      </c>
      <c r="D3516" s="1" t="s">
        <v>4003</v>
      </c>
      <c r="E3516" s="4">
        <v>191540000051</v>
      </c>
      <c r="F3516" s="2" t="s">
        <v>4004</v>
      </c>
      <c r="G3516" s="4">
        <v>291540000209</v>
      </c>
      <c r="H3516" s="2" t="s">
        <v>4059</v>
      </c>
      <c r="I3516" s="2" t="s">
        <v>4060</v>
      </c>
      <c r="J3516" s="5" t="s">
        <v>535</v>
      </c>
      <c r="K3516" s="5">
        <v>1</v>
      </c>
      <c r="L3516" s="80">
        <v>20</v>
      </c>
      <c r="M3516" s="8">
        <f t="shared" si="108"/>
        <v>4</v>
      </c>
      <c r="N3516" s="80">
        <v>50</v>
      </c>
      <c r="O3516" s="11">
        <f t="shared" si="109"/>
        <v>74</v>
      </c>
    </row>
    <row r="3517" spans="1:15" x14ac:dyDescent="0.35">
      <c r="A3517" s="2" t="s">
        <v>390</v>
      </c>
      <c r="B3517" s="2" t="s">
        <v>1030</v>
      </c>
      <c r="C3517" s="1">
        <v>91001</v>
      </c>
      <c r="D3517" s="1" t="s">
        <v>1031</v>
      </c>
      <c r="E3517" s="4">
        <v>291540000071</v>
      </c>
      <c r="F3517" s="2" t="s">
        <v>4017</v>
      </c>
      <c r="G3517" s="4">
        <v>291540000217</v>
      </c>
      <c r="H3517" s="2" t="s">
        <v>830</v>
      </c>
      <c r="I3517" s="2" t="s">
        <v>4061</v>
      </c>
      <c r="J3517" s="5" t="s">
        <v>535</v>
      </c>
      <c r="K3517" s="5">
        <v>1</v>
      </c>
      <c r="L3517" s="80">
        <v>20</v>
      </c>
      <c r="M3517" s="8">
        <f t="shared" si="108"/>
        <v>4</v>
      </c>
      <c r="N3517" s="80">
        <v>50</v>
      </c>
      <c r="O3517" s="11">
        <f t="shared" si="109"/>
        <v>74</v>
      </c>
    </row>
    <row r="3518" spans="1:15" x14ac:dyDescent="0.35">
      <c r="A3518" s="2" t="s">
        <v>390</v>
      </c>
      <c r="B3518" s="2" t="s">
        <v>1030</v>
      </c>
      <c r="C3518" s="1">
        <v>91540</v>
      </c>
      <c r="D3518" s="1" t="s">
        <v>4003</v>
      </c>
      <c r="E3518" s="4">
        <v>191540000051</v>
      </c>
      <c r="F3518" s="2" t="s">
        <v>4004</v>
      </c>
      <c r="G3518" s="4">
        <v>291540000331</v>
      </c>
      <c r="H3518" s="2" t="s">
        <v>4015</v>
      </c>
      <c r="I3518" s="2" t="s">
        <v>4062</v>
      </c>
      <c r="J3518" s="5" t="s">
        <v>535</v>
      </c>
      <c r="K3518" s="5">
        <v>1</v>
      </c>
      <c r="L3518" s="80">
        <v>20</v>
      </c>
      <c r="M3518" s="8">
        <f t="shared" si="108"/>
        <v>4</v>
      </c>
      <c r="N3518" s="80">
        <v>50</v>
      </c>
      <c r="O3518" s="11">
        <f t="shared" si="109"/>
        <v>74</v>
      </c>
    </row>
    <row r="3519" spans="1:15" x14ac:dyDescent="0.35">
      <c r="A3519" s="2" t="s">
        <v>390</v>
      </c>
      <c r="B3519" s="2" t="s">
        <v>1030</v>
      </c>
      <c r="C3519" s="1">
        <v>91540</v>
      </c>
      <c r="D3519" s="1" t="s">
        <v>4003</v>
      </c>
      <c r="E3519" s="4">
        <v>191540000051</v>
      </c>
      <c r="F3519" s="2" t="s">
        <v>4004</v>
      </c>
      <c r="G3519" s="4">
        <v>291540000349</v>
      </c>
      <c r="H3519" s="2" t="s">
        <v>4063</v>
      </c>
      <c r="I3519" s="2" t="s">
        <v>4064</v>
      </c>
      <c r="J3519" s="5" t="s">
        <v>535</v>
      </c>
      <c r="K3519" s="5">
        <v>1</v>
      </c>
      <c r="L3519" s="80">
        <v>20</v>
      </c>
      <c r="M3519" s="8">
        <f t="shared" si="108"/>
        <v>4</v>
      </c>
      <c r="N3519" s="80">
        <v>50</v>
      </c>
      <c r="O3519" s="11">
        <f t="shared" si="109"/>
        <v>74</v>
      </c>
    </row>
    <row r="3520" spans="1:15" x14ac:dyDescent="0.35">
      <c r="A3520" s="2" t="s">
        <v>390</v>
      </c>
      <c r="B3520" s="2" t="s">
        <v>1030</v>
      </c>
      <c r="C3520" s="1">
        <v>91540</v>
      </c>
      <c r="D3520" s="1" t="s">
        <v>4003</v>
      </c>
      <c r="E3520" s="4">
        <v>191540000255</v>
      </c>
      <c r="F3520" s="2" t="s">
        <v>4046</v>
      </c>
      <c r="G3520" s="4">
        <v>291540000357</v>
      </c>
      <c r="H3520" s="2" t="s">
        <v>4065</v>
      </c>
      <c r="I3520" s="2" t="s">
        <v>4066</v>
      </c>
      <c r="J3520" s="5" t="s">
        <v>523</v>
      </c>
      <c r="K3520" s="5">
        <v>1</v>
      </c>
      <c r="L3520" s="80">
        <v>20</v>
      </c>
      <c r="M3520" s="8">
        <f t="shared" si="108"/>
        <v>4</v>
      </c>
      <c r="N3520" s="80">
        <v>50</v>
      </c>
      <c r="O3520" s="11">
        <f t="shared" si="109"/>
        <v>74</v>
      </c>
    </row>
    <row r="3521" spans="1:15" x14ac:dyDescent="0.35">
      <c r="A3521" s="2" t="s">
        <v>390</v>
      </c>
      <c r="B3521" s="2" t="s">
        <v>1030</v>
      </c>
      <c r="C3521" s="1">
        <v>91540</v>
      </c>
      <c r="D3521" s="1" t="s">
        <v>4003</v>
      </c>
      <c r="E3521" s="4">
        <v>191540000051</v>
      </c>
      <c r="F3521" s="2" t="s">
        <v>4004</v>
      </c>
      <c r="G3521" s="4">
        <v>291540000365</v>
      </c>
      <c r="H3521" s="2" t="s">
        <v>4067</v>
      </c>
      <c r="I3521" s="2" t="s">
        <v>4068</v>
      </c>
      <c r="J3521" s="5" t="s">
        <v>535</v>
      </c>
      <c r="K3521" s="5">
        <v>1</v>
      </c>
      <c r="L3521" s="80">
        <v>20</v>
      </c>
      <c r="M3521" s="8">
        <f t="shared" si="108"/>
        <v>4</v>
      </c>
      <c r="N3521" s="80">
        <v>50</v>
      </c>
      <c r="O3521" s="11">
        <f t="shared" si="109"/>
        <v>74</v>
      </c>
    </row>
    <row r="3522" spans="1:15" x14ac:dyDescent="0.35">
      <c r="A3522" s="2" t="s">
        <v>390</v>
      </c>
      <c r="B3522" s="2" t="s">
        <v>1030</v>
      </c>
      <c r="C3522" s="1">
        <v>91540</v>
      </c>
      <c r="D3522" s="1" t="s">
        <v>4003</v>
      </c>
      <c r="E3522" s="4">
        <v>191540000051</v>
      </c>
      <c r="F3522" s="2" t="s">
        <v>4004</v>
      </c>
      <c r="G3522" s="4">
        <v>291540000390</v>
      </c>
      <c r="H3522" s="2" t="s">
        <v>4069</v>
      </c>
      <c r="I3522" s="2" t="s">
        <v>4070</v>
      </c>
      <c r="J3522" s="5" t="s">
        <v>535</v>
      </c>
      <c r="K3522" s="5">
        <v>1</v>
      </c>
      <c r="L3522" s="80">
        <v>20</v>
      </c>
      <c r="M3522" s="8">
        <f t="shared" si="108"/>
        <v>4</v>
      </c>
      <c r="N3522" s="80">
        <v>50</v>
      </c>
      <c r="O3522" s="11">
        <f t="shared" si="109"/>
        <v>74</v>
      </c>
    </row>
    <row r="3523" spans="1:15" x14ac:dyDescent="0.35">
      <c r="A3523" s="2" t="s">
        <v>390</v>
      </c>
      <c r="B3523" s="2" t="s">
        <v>1030</v>
      </c>
      <c r="C3523" s="1">
        <v>91540</v>
      </c>
      <c r="D3523" s="1" t="s">
        <v>4003</v>
      </c>
      <c r="E3523" s="4">
        <v>191540000051</v>
      </c>
      <c r="F3523" s="2" t="s">
        <v>4004</v>
      </c>
      <c r="G3523" s="4">
        <v>291540000411</v>
      </c>
      <c r="H3523" s="2" t="s">
        <v>4071</v>
      </c>
      <c r="I3523" s="2" t="s">
        <v>4072</v>
      </c>
      <c r="J3523" s="5" t="s">
        <v>535</v>
      </c>
      <c r="K3523" s="5">
        <v>1</v>
      </c>
      <c r="L3523" s="80">
        <v>20</v>
      </c>
      <c r="M3523" s="8">
        <f t="shared" si="108"/>
        <v>4</v>
      </c>
      <c r="N3523" s="80">
        <v>50</v>
      </c>
      <c r="O3523" s="11">
        <f t="shared" si="109"/>
        <v>74</v>
      </c>
    </row>
    <row r="3524" spans="1:15" x14ac:dyDescent="0.35">
      <c r="A3524" s="2" t="s">
        <v>390</v>
      </c>
      <c r="B3524" s="2" t="s">
        <v>9184</v>
      </c>
      <c r="C3524" s="1">
        <v>95001</v>
      </c>
      <c r="D3524" s="1" t="s">
        <v>4076</v>
      </c>
      <c r="E3524" s="4">
        <v>295001001621</v>
      </c>
      <c r="F3524" s="2" t="s">
        <v>4077</v>
      </c>
      <c r="G3524" s="4">
        <v>295001001621</v>
      </c>
      <c r="H3524" s="2" t="s">
        <v>4077</v>
      </c>
      <c r="I3524" s="2" t="s">
        <v>2131</v>
      </c>
      <c r="J3524" s="5" t="s">
        <v>535</v>
      </c>
      <c r="K3524" s="5">
        <v>1</v>
      </c>
      <c r="L3524" s="80">
        <v>20</v>
      </c>
      <c r="M3524" s="8">
        <f t="shared" si="108"/>
        <v>4</v>
      </c>
      <c r="N3524" s="80">
        <v>50</v>
      </c>
      <c r="O3524" s="11">
        <f t="shared" si="109"/>
        <v>74</v>
      </c>
    </row>
    <row r="3525" spans="1:15" x14ac:dyDescent="0.35">
      <c r="A3525" s="2" t="s">
        <v>390</v>
      </c>
      <c r="B3525" s="2" t="s">
        <v>9184</v>
      </c>
      <c r="C3525" s="1">
        <v>95001</v>
      </c>
      <c r="D3525" s="1" t="s">
        <v>4076</v>
      </c>
      <c r="E3525" s="4">
        <v>295001002635</v>
      </c>
      <c r="F3525" s="2" t="s">
        <v>4078</v>
      </c>
      <c r="G3525" s="4">
        <v>295001002635</v>
      </c>
      <c r="H3525" s="2" t="s">
        <v>4079</v>
      </c>
      <c r="I3525" s="2" t="s">
        <v>4080</v>
      </c>
      <c r="J3525" s="5" t="s">
        <v>535</v>
      </c>
      <c r="K3525" s="5">
        <v>1</v>
      </c>
      <c r="L3525" s="80">
        <v>20</v>
      </c>
      <c r="M3525" s="8">
        <f t="shared" si="108"/>
        <v>4</v>
      </c>
      <c r="N3525" s="80">
        <v>50</v>
      </c>
      <c r="O3525" s="11">
        <f t="shared" si="109"/>
        <v>74</v>
      </c>
    </row>
    <row r="3526" spans="1:15" x14ac:dyDescent="0.35">
      <c r="A3526" s="2" t="s">
        <v>390</v>
      </c>
      <c r="B3526" s="2" t="s">
        <v>9184</v>
      </c>
      <c r="C3526" s="1">
        <v>95001</v>
      </c>
      <c r="D3526" s="1" t="s">
        <v>4076</v>
      </c>
      <c r="E3526" s="4">
        <v>295001004174</v>
      </c>
      <c r="F3526" s="2" t="s">
        <v>4081</v>
      </c>
      <c r="G3526" s="4">
        <v>295001004174</v>
      </c>
      <c r="H3526" s="2" t="s">
        <v>4082</v>
      </c>
      <c r="I3526" s="2" t="s">
        <v>4083</v>
      </c>
      <c r="J3526" s="5" t="s">
        <v>535</v>
      </c>
      <c r="K3526" s="5">
        <v>1</v>
      </c>
      <c r="L3526" s="80">
        <v>20</v>
      </c>
      <c r="M3526" s="8">
        <f t="shared" si="108"/>
        <v>4</v>
      </c>
      <c r="N3526" s="80">
        <v>50</v>
      </c>
      <c r="O3526" s="11">
        <f t="shared" si="109"/>
        <v>74</v>
      </c>
    </row>
    <row r="3527" spans="1:15" x14ac:dyDescent="0.35">
      <c r="A3527" s="2" t="s">
        <v>390</v>
      </c>
      <c r="B3527" s="2" t="s">
        <v>9184</v>
      </c>
      <c r="C3527" s="1">
        <v>95001</v>
      </c>
      <c r="D3527" s="1" t="s">
        <v>4076</v>
      </c>
      <c r="E3527" s="4">
        <v>295001004191</v>
      </c>
      <c r="F3527" s="2" t="s">
        <v>4084</v>
      </c>
      <c r="G3527" s="4">
        <v>295001004191</v>
      </c>
      <c r="H3527" s="2" t="s">
        <v>4085</v>
      </c>
      <c r="I3527" s="2" t="s">
        <v>4086</v>
      </c>
      <c r="J3527" s="5" t="s">
        <v>535</v>
      </c>
      <c r="K3527" s="5">
        <v>1</v>
      </c>
      <c r="L3527" s="80">
        <v>20</v>
      </c>
      <c r="M3527" s="8">
        <f t="shared" si="108"/>
        <v>4</v>
      </c>
      <c r="N3527" s="80">
        <v>50</v>
      </c>
      <c r="O3527" s="11">
        <f t="shared" si="109"/>
        <v>74</v>
      </c>
    </row>
    <row r="3528" spans="1:15" x14ac:dyDescent="0.35">
      <c r="A3528" s="2" t="s">
        <v>390</v>
      </c>
      <c r="B3528" s="2" t="s">
        <v>9184</v>
      </c>
      <c r="C3528" s="1">
        <v>95200</v>
      </c>
      <c r="D3528" s="1" t="s">
        <v>798</v>
      </c>
      <c r="E3528" s="4">
        <v>295200001770</v>
      </c>
      <c r="F3528" s="2" t="s">
        <v>4087</v>
      </c>
      <c r="G3528" s="4">
        <v>295200001770</v>
      </c>
      <c r="H3528" s="2" t="s">
        <v>4087</v>
      </c>
      <c r="I3528" s="2" t="s">
        <v>4088</v>
      </c>
      <c r="J3528" s="5" t="s">
        <v>535</v>
      </c>
      <c r="K3528" s="5">
        <v>1</v>
      </c>
      <c r="L3528" s="80">
        <v>20</v>
      </c>
      <c r="M3528" s="8">
        <f t="shared" ref="M3528:M3591" si="110">ROUND(L3528*0.19,0)</f>
        <v>4</v>
      </c>
      <c r="N3528" s="80">
        <v>50</v>
      </c>
      <c r="O3528" s="11">
        <f t="shared" ref="O3528:O3591" si="111">L3528+M3528+N3528</f>
        <v>74</v>
      </c>
    </row>
    <row r="3529" spans="1:15" x14ac:dyDescent="0.35">
      <c r="A3529" s="2" t="s">
        <v>390</v>
      </c>
      <c r="B3529" s="2" t="s">
        <v>520</v>
      </c>
      <c r="C3529" s="1">
        <v>5001</v>
      </c>
      <c r="D3529" s="1" t="s">
        <v>521</v>
      </c>
      <c r="E3529" s="4">
        <v>305001005150</v>
      </c>
      <c r="F3529" s="2" t="s">
        <v>4089</v>
      </c>
      <c r="G3529" s="4">
        <v>305001005150</v>
      </c>
      <c r="H3529" s="2" t="s">
        <v>4089</v>
      </c>
      <c r="I3529" s="2" t="s">
        <v>4090</v>
      </c>
      <c r="J3529" s="5" t="s">
        <v>523</v>
      </c>
      <c r="K3529" s="5">
        <v>1</v>
      </c>
      <c r="L3529" s="80">
        <v>20</v>
      </c>
      <c r="M3529" s="8">
        <f t="shared" si="110"/>
        <v>4</v>
      </c>
      <c r="N3529" s="80">
        <v>50</v>
      </c>
      <c r="O3529" s="11">
        <f t="shared" si="111"/>
        <v>74</v>
      </c>
    </row>
    <row r="3530" spans="1:15" x14ac:dyDescent="0.35">
      <c r="A3530" s="2" t="s">
        <v>390</v>
      </c>
      <c r="B3530" s="2" t="s">
        <v>520</v>
      </c>
      <c r="C3530" s="1">
        <v>5664</v>
      </c>
      <c r="D3530" s="1" t="s">
        <v>4091</v>
      </c>
      <c r="E3530" s="4">
        <v>305664000216</v>
      </c>
      <c r="F3530" s="2" t="s">
        <v>4092</v>
      </c>
      <c r="G3530" s="4">
        <v>305664000216</v>
      </c>
      <c r="H3530" s="2" t="s">
        <v>4093</v>
      </c>
      <c r="I3530" s="2" t="s">
        <v>4094</v>
      </c>
      <c r="J3530" s="5" t="s">
        <v>523</v>
      </c>
      <c r="K3530" s="5">
        <v>1</v>
      </c>
      <c r="L3530" s="80">
        <v>20</v>
      </c>
      <c r="M3530" s="8">
        <f t="shared" si="110"/>
        <v>4</v>
      </c>
      <c r="N3530" s="80">
        <v>50</v>
      </c>
      <c r="O3530" s="11">
        <f t="shared" si="111"/>
        <v>74</v>
      </c>
    </row>
    <row r="3531" spans="1:15" x14ac:dyDescent="0.35">
      <c r="A3531" s="2" t="s">
        <v>390</v>
      </c>
      <c r="B3531" s="2" t="s">
        <v>520</v>
      </c>
      <c r="C3531" s="1">
        <v>5887</v>
      </c>
      <c r="D3531" s="1" t="s">
        <v>4095</v>
      </c>
      <c r="E3531" s="4">
        <v>305887000412</v>
      </c>
      <c r="F3531" s="2" t="s">
        <v>4096</v>
      </c>
      <c r="G3531" s="4">
        <v>305887000412</v>
      </c>
      <c r="H3531" s="2" t="s">
        <v>4096</v>
      </c>
      <c r="I3531" s="2" t="s">
        <v>4097</v>
      </c>
      <c r="J3531" s="5" t="s">
        <v>523</v>
      </c>
      <c r="K3531" s="5">
        <v>1</v>
      </c>
      <c r="L3531" s="80">
        <v>20</v>
      </c>
      <c r="M3531" s="8">
        <f t="shared" si="110"/>
        <v>4</v>
      </c>
      <c r="N3531" s="80">
        <v>50</v>
      </c>
      <c r="O3531" s="11">
        <f t="shared" si="111"/>
        <v>74</v>
      </c>
    </row>
    <row r="3532" spans="1:15" x14ac:dyDescent="0.35">
      <c r="A3532" s="2" t="s">
        <v>390</v>
      </c>
      <c r="B3532" s="2" t="s">
        <v>597</v>
      </c>
      <c r="C3532" s="1">
        <v>8638</v>
      </c>
      <c r="D3532" s="1" t="s">
        <v>4098</v>
      </c>
      <c r="E3532" s="4">
        <v>308638000801</v>
      </c>
      <c r="F3532" s="2" t="s">
        <v>4099</v>
      </c>
      <c r="G3532" s="4">
        <v>308638000801</v>
      </c>
      <c r="H3532" s="2" t="s">
        <v>4099</v>
      </c>
      <c r="I3532" s="2" t="s">
        <v>4100</v>
      </c>
      <c r="J3532" s="5" t="s">
        <v>523</v>
      </c>
      <c r="K3532" s="5">
        <v>1</v>
      </c>
      <c r="L3532" s="80">
        <v>20</v>
      </c>
      <c r="M3532" s="8">
        <f t="shared" si="110"/>
        <v>4</v>
      </c>
      <c r="N3532" s="80">
        <v>50</v>
      </c>
      <c r="O3532" s="11">
        <f t="shared" si="111"/>
        <v>74</v>
      </c>
    </row>
    <row r="3533" spans="1:15" x14ac:dyDescent="0.35">
      <c r="A3533" s="2" t="s">
        <v>390</v>
      </c>
      <c r="B3533" s="2" t="s">
        <v>615</v>
      </c>
      <c r="C3533" s="1">
        <v>11001</v>
      </c>
      <c r="D3533" s="1" t="s">
        <v>615</v>
      </c>
      <c r="E3533" s="4">
        <v>311001009236</v>
      </c>
      <c r="F3533" s="2" t="s">
        <v>4101</v>
      </c>
      <c r="G3533" s="4">
        <v>311001009236</v>
      </c>
      <c r="H3533" s="2" t="s">
        <v>4101</v>
      </c>
      <c r="I3533" s="2" t="s">
        <v>4102</v>
      </c>
      <c r="J3533" s="5" t="s">
        <v>523</v>
      </c>
      <c r="K3533" s="5">
        <v>1</v>
      </c>
      <c r="L3533" s="80">
        <v>20</v>
      </c>
      <c r="M3533" s="8">
        <f t="shared" si="110"/>
        <v>4</v>
      </c>
      <c r="N3533" s="80">
        <v>50</v>
      </c>
      <c r="O3533" s="11">
        <f t="shared" si="111"/>
        <v>74</v>
      </c>
    </row>
    <row r="3534" spans="1:15" x14ac:dyDescent="0.35">
      <c r="A3534" s="2" t="s">
        <v>390</v>
      </c>
      <c r="B3534" s="2" t="s">
        <v>646</v>
      </c>
      <c r="C3534" s="1">
        <v>15753</v>
      </c>
      <c r="D3534" s="1" t="s">
        <v>4103</v>
      </c>
      <c r="E3534" s="4">
        <v>315753000021</v>
      </c>
      <c r="F3534" s="2" t="s">
        <v>4104</v>
      </c>
      <c r="G3534" s="4">
        <v>315753000021</v>
      </c>
      <c r="H3534" s="2" t="s">
        <v>4105</v>
      </c>
      <c r="I3534" s="2" t="s">
        <v>4106</v>
      </c>
      <c r="J3534" s="5" t="s">
        <v>523</v>
      </c>
      <c r="K3534" s="5">
        <v>1</v>
      </c>
      <c r="L3534" s="80">
        <v>20</v>
      </c>
      <c r="M3534" s="8">
        <f t="shared" si="110"/>
        <v>4</v>
      </c>
      <c r="N3534" s="80">
        <v>50</v>
      </c>
      <c r="O3534" s="11">
        <f t="shared" si="111"/>
        <v>74</v>
      </c>
    </row>
    <row r="3535" spans="1:15" x14ac:dyDescent="0.35">
      <c r="A3535" s="2" t="s">
        <v>390</v>
      </c>
      <c r="B3535" s="2" t="s">
        <v>2693</v>
      </c>
      <c r="C3535" s="1">
        <v>23417</v>
      </c>
      <c r="D3535" s="1" t="s">
        <v>4107</v>
      </c>
      <c r="E3535" s="4">
        <v>323417000279</v>
      </c>
      <c r="F3535" s="2" t="s">
        <v>4108</v>
      </c>
      <c r="G3535" s="4">
        <v>323417000279</v>
      </c>
      <c r="H3535" s="2" t="s">
        <v>4108</v>
      </c>
      <c r="I3535" s="2" t="s">
        <v>4109</v>
      </c>
      <c r="J3535" s="5" t="s">
        <v>523</v>
      </c>
      <c r="K3535" s="5">
        <v>1</v>
      </c>
      <c r="L3535" s="80">
        <v>20</v>
      </c>
      <c r="M3535" s="8">
        <f t="shared" si="110"/>
        <v>4</v>
      </c>
      <c r="N3535" s="80">
        <v>50</v>
      </c>
      <c r="O3535" s="11">
        <f t="shared" si="111"/>
        <v>74</v>
      </c>
    </row>
    <row r="3536" spans="1:15" x14ac:dyDescent="0.35">
      <c r="A3536" s="2" t="s">
        <v>390</v>
      </c>
      <c r="B3536" s="2" t="s">
        <v>745</v>
      </c>
      <c r="C3536" s="1">
        <v>25754</v>
      </c>
      <c r="D3536" s="1" t="s">
        <v>4110</v>
      </c>
      <c r="E3536" s="4">
        <v>325754000046</v>
      </c>
      <c r="F3536" s="2" t="s">
        <v>887</v>
      </c>
      <c r="G3536" s="4">
        <v>325754000046</v>
      </c>
      <c r="H3536" s="2" t="s">
        <v>887</v>
      </c>
      <c r="I3536" s="2" t="s">
        <v>4111</v>
      </c>
      <c r="J3536" s="5" t="s">
        <v>523</v>
      </c>
      <c r="K3536" s="5">
        <v>1</v>
      </c>
      <c r="L3536" s="80">
        <v>20</v>
      </c>
      <c r="M3536" s="8">
        <f t="shared" si="110"/>
        <v>4</v>
      </c>
      <c r="N3536" s="80">
        <v>50</v>
      </c>
      <c r="O3536" s="11">
        <f t="shared" si="111"/>
        <v>74</v>
      </c>
    </row>
    <row r="3537" spans="1:15" x14ac:dyDescent="0.35">
      <c r="A3537" s="2" t="s">
        <v>390</v>
      </c>
      <c r="B3537" s="2" t="s">
        <v>778</v>
      </c>
      <c r="C3537" s="1">
        <v>27001</v>
      </c>
      <c r="D3537" s="1" t="s">
        <v>779</v>
      </c>
      <c r="E3537" s="4">
        <v>327001000241</v>
      </c>
      <c r="F3537" s="2" t="s">
        <v>4112</v>
      </c>
      <c r="G3537" s="4">
        <v>327001000241</v>
      </c>
      <c r="H3537" s="2" t="s">
        <v>4112</v>
      </c>
      <c r="I3537" s="2" t="s">
        <v>4113</v>
      </c>
      <c r="J3537" s="5" t="s">
        <v>523</v>
      </c>
      <c r="K3537" s="5">
        <v>1</v>
      </c>
      <c r="L3537" s="80">
        <v>20</v>
      </c>
      <c r="M3537" s="8">
        <f t="shared" si="110"/>
        <v>4</v>
      </c>
      <c r="N3537" s="80">
        <v>50</v>
      </c>
      <c r="O3537" s="11">
        <f t="shared" si="111"/>
        <v>74</v>
      </c>
    </row>
    <row r="3538" spans="1:15" x14ac:dyDescent="0.35">
      <c r="A3538" s="2" t="s">
        <v>390</v>
      </c>
      <c r="B3538" s="2" t="s">
        <v>778</v>
      </c>
      <c r="C3538" s="1">
        <v>27361</v>
      </c>
      <c r="D3538" s="1" t="s">
        <v>783</v>
      </c>
      <c r="E3538" s="4">
        <v>327361000187</v>
      </c>
      <c r="F3538" s="2" t="s">
        <v>4114</v>
      </c>
      <c r="G3538" s="4">
        <v>327361000187</v>
      </c>
      <c r="H3538" s="2" t="s">
        <v>4115</v>
      </c>
      <c r="I3538" s="2" t="s">
        <v>4116</v>
      </c>
      <c r="J3538" s="5" t="s">
        <v>523</v>
      </c>
      <c r="K3538" s="5">
        <v>1</v>
      </c>
      <c r="L3538" s="80">
        <v>20</v>
      </c>
      <c r="M3538" s="8">
        <f t="shared" si="110"/>
        <v>4</v>
      </c>
      <c r="N3538" s="80">
        <v>50</v>
      </c>
      <c r="O3538" s="11">
        <f t="shared" si="111"/>
        <v>74</v>
      </c>
    </row>
    <row r="3539" spans="1:15" x14ac:dyDescent="0.35">
      <c r="A3539" s="2" t="s">
        <v>390</v>
      </c>
      <c r="B3539" s="2" t="s">
        <v>9165</v>
      </c>
      <c r="C3539" s="1">
        <v>50006</v>
      </c>
      <c r="D3539" s="1" t="s">
        <v>4117</v>
      </c>
      <c r="E3539" s="4">
        <v>350006000445</v>
      </c>
      <c r="F3539" s="2" t="s">
        <v>4118</v>
      </c>
      <c r="G3539" s="4">
        <v>350006000445</v>
      </c>
      <c r="H3539" s="2" t="s">
        <v>4119</v>
      </c>
      <c r="I3539" s="2" t="s">
        <v>4120</v>
      </c>
      <c r="J3539" s="5" t="s">
        <v>523</v>
      </c>
      <c r="K3539" s="5">
        <v>1</v>
      </c>
      <c r="L3539" s="80">
        <v>20</v>
      </c>
      <c r="M3539" s="8">
        <f t="shared" si="110"/>
        <v>4</v>
      </c>
      <c r="N3539" s="80">
        <v>50</v>
      </c>
      <c r="O3539" s="11">
        <f t="shared" si="111"/>
        <v>74</v>
      </c>
    </row>
    <row r="3540" spans="1:15" x14ac:dyDescent="0.35">
      <c r="A3540" s="2" t="s">
        <v>390</v>
      </c>
      <c r="B3540" s="2" t="s">
        <v>3934</v>
      </c>
      <c r="C3540" s="1">
        <v>86749</v>
      </c>
      <c r="D3540" s="1" t="s">
        <v>4123</v>
      </c>
      <c r="E3540" s="4">
        <v>386749000495</v>
      </c>
      <c r="F3540" s="2" t="s">
        <v>4124</v>
      </c>
      <c r="G3540" s="4">
        <v>386749000495</v>
      </c>
      <c r="H3540" s="2" t="s">
        <v>4125</v>
      </c>
      <c r="I3540" s="2" t="s">
        <v>4126</v>
      </c>
      <c r="J3540" s="5" t="s">
        <v>523</v>
      </c>
      <c r="K3540" s="5">
        <v>1</v>
      </c>
      <c r="L3540" s="80">
        <v>20</v>
      </c>
      <c r="M3540" s="8">
        <f t="shared" si="110"/>
        <v>4</v>
      </c>
      <c r="N3540" s="80">
        <v>50</v>
      </c>
      <c r="O3540" s="11">
        <f t="shared" si="111"/>
        <v>74</v>
      </c>
    </row>
    <row r="3541" spans="1:15" x14ac:dyDescent="0.35">
      <c r="A3541" s="2" t="s">
        <v>390</v>
      </c>
      <c r="B3541" s="2" t="s">
        <v>520</v>
      </c>
      <c r="C3541" s="1">
        <v>5031</v>
      </c>
      <c r="D3541" s="1" t="s">
        <v>1057</v>
      </c>
      <c r="E3541" s="4">
        <v>205031000191</v>
      </c>
      <c r="F3541" s="2" t="s">
        <v>1058</v>
      </c>
      <c r="G3541" s="4">
        <v>405031000009</v>
      </c>
      <c r="H3541" s="2" t="s">
        <v>4127</v>
      </c>
      <c r="I3541" s="2" t="s">
        <v>4128</v>
      </c>
      <c r="J3541" s="5" t="s">
        <v>535</v>
      </c>
      <c r="K3541" s="5">
        <v>1</v>
      </c>
      <c r="L3541" s="80">
        <v>20</v>
      </c>
      <c r="M3541" s="8">
        <f t="shared" si="110"/>
        <v>4</v>
      </c>
      <c r="N3541" s="80">
        <v>50</v>
      </c>
      <c r="O3541" s="11">
        <f t="shared" si="111"/>
        <v>74</v>
      </c>
    </row>
    <row r="3542" spans="1:15" x14ac:dyDescent="0.35">
      <c r="A3542" s="2" t="s">
        <v>390</v>
      </c>
      <c r="B3542" s="2" t="s">
        <v>520</v>
      </c>
      <c r="C3542" s="1">
        <v>5031</v>
      </c>
      <c r="D3542" s="1" t="s">
        <v>1057</v>
      </c>
      <c r="E3542" s="4">
        <v>205031001278</v>
      </c>
      <c r="F3542" s="2" t="s">
        <v>1096</v>
      </c>
      <c r="G3542" s="4">
        <v>405031000017</v>
      </c>
      <c r="H3542" s="2" t="s">
        <v>4129</v>
      </c>
      <c r="I3542" s="2" t="s">
        <v>4130</v>
      </c>
      <c r="J3542" s="5" t="s">
        <v>535</v>
      </c>
      <c r="K3542" s="5">
        <v>1</v>
      </c>
      <c r="L3542" s="80">
        <v>20</v>
      </c>
      <c r="M3542" s="8">
        <f t="shared" si="110"/>
        <v>4</v>
      </c>
      <c r="N3542" s="80">
        <v>50</v>
      </c>
      <c r="O3542" s="11">
        <f t="shared" si="111"/>
        <v>74</v>
      </c>
    </row>
    <row r="3543" spans="1:15" x14ac:dyDescent="0.35">
      <c r="A3543" s="2" t="s">
        <v>390</v>
      </c>
      <c r="B3543" s="2" t="s">
        <v>520</v>
      </c>
      <c r="C3543" s="1">
        <v>5031</v>
      </c>
      <c r="D3543" s="1" t="s">
        <v>1057</v>
      </c>
      <c r="E3543" s="4">
        <v>105031000056</v>
      </c>
      <c r="F3543" s="2" t="s">
        <v>1066</v>
      </c>
      <c r="G3543" s="4">
        <v>405031001561</v>
      </c>
      <c r="H3543" s="2" t="s">
        <v>4131</v>
      </c>
      <c r="I3543" s="2" t="s">
        <v>4132</v>
      </c>
      <c r="J3543" s="5" t="s">
        <v>535</v>
      </c>
      <c r="K3543" s="5">
        <v>1</v>
      </c>
      <c r="L3543" s="80">
        <v>20</v>
      </c>
      <c r="M3543" s="8">
        <f t="shared" si="110"/>
        <v>4</v>
      </c>
      <c r="N3543" s="80">
        <v>50</v>
      </c>
      <c r="O3543" s="11">
        <f t="shared" si="111"/>
        <v>74</v>
      </c>
    </row>
    <row r="3544" spans="1:15" x14ac:dyDescent="0.35">
      <c r="A3544" s="2" t="s">
        <v>390</v>
      </c>
      <c r="B3544" s="2" t="s">
        <v>520</v>
      </c>
      <c r="C3544" s="1">
        <v>5040</v>
      </c>
      <c r="D3544" s="1" t="s">
        <v>1168</v>
      </c>
      <c r="E3544" s="4">
        <v>205040000314</v>
      </c>
      <c r="F3544" s="2" t="s">
        <v>1188</v>
      </c>
      <c r="G3544" s="4">
        <v>405040001182</v>
      </c>
      <c r="H3544" s="2" t="s">
        <v>1360</v>
      </c>
      <c r="I3544" s="2" t="s">
        <v>4133</v>
      </c>
      <c r="J3544" s="5" t="s">
        <v>535</v>
      </c>
      <c r="K3544" s="5">
        <v>1</v>
      </c>
      <c r="L3544" s="80">
        <v>20</v>
      </c>
      <c r="M3544" s="8">
        <f t="shared" si="110"/>
        <v>4</v>
      </c>
      <c r="N3544" s="80">
        <v>50</v>
      </c>
      <c r="O3544" s="11">
        <f t="shared" si="111"/>
        <v>74</v>
      </c>
    </row>
    <row r="3545" spans="1:15" x14ac:dyDescent="0.35">
      <c r="A3545" s="2" t="s">
        <v>390</v>
      </c>
      <c r="B3545" s="2" t="s">
        <v>520</v>
      </c>
      <c r="C3545" s="1">
        <v>5040</v>
      </c>
      <c r="D3545" s="1" t="s">
        <v>1168</v>
      </c>
      <c r="E3545" s="4">
        <v>205040000314</v>
      </c>
      <c r="F3545" s="2" t="s">
        <v>1188</v>
      </c>
      <c r="G3545" s="4">
        <v>405040001191</v>
      </c>
      <c r="H3545" s="2" t="s">
        <v>4134</v>
      </c>
      <c r="I3545" s="2" t="s">
        <v>4135</v>
      </c>
      <c r="J3545" s="5" t="s">
        <v>535</v>
      </c>
      <c r="K3545" s="5">
        <v>1</v>
      </c>
      <c r="L3545" s="80">
        <v>20</v>
      </c>
      <c r="M3545" s="8">
        <f t="shared" si="110"/>
        <v>4</v>
      </c>
      <c r="N3545" s="80">
        <v>50</v>
      </c>
      <c r="O3545" s="11">
        <f t="shared" si="111"/>
        <v>74</v>
      </c>
    </row>
    <row r="3546" spans="1:15" x14ac:dyDescent="0.35">
      <c r="A3546" s="2" t="s">
        <v>390</v>
      </c>
      <c r="B3546" s="2" t="s">
        <v>520</v>
      </c>
      <c r="C3546" s="1">
        <v>5040</v>
      </c>
      <c r="D3546" s="1" t="s">
        <v>1168</v>
      </c>
      <c r="E3546" s="4">
        <v>205040000357</v>
      </c>
      <c r="F3546" s="2" t="s">
        <v>1169</v>
      </c>
      <c r="G3546" s="4">
        <v>405040001204</v>
      </c>
      <c r="H3546" s="2" t="s">
        <v>4136</v>
      </c>
      <c r="I3546" s="2" t="s">
        <v>3818</v>
      </c>
      <c r="J3546" s="5" t="s">
        <v>535</v>
      </c>
      <c r="K3546" s="5">
        <v>1</v>
      </c>
      <c r="L3546" s="80">
        <v>20</v>
      </c>
      <c r="M3546" s="8">
        <f t="shared" si="110"/>
        <v>4</v>
      </c>
      <c r="N3546" s="80">
        <v>50</v>
      </c>
      <c r="O3546" s="11">
        <f t="shared" si="111"/>
        <v>74</v>
      </c>
    </row>
    <row r="3547" spans="1:15" x14ac:dyDescent="0.35">
      <c r="A3547" s="2" t="s">
        <v>390</v>
      </c>
      <c r="B3547" s="2" t="s">
        <v>520</v>
      </c>
      <c r="C3547" s="1">
        <v>5107</v>
      </c>
      <c r="D3547" s="1" t="s">
        <v>1352</v>
      </c>
      <c r="E3547" s="4">
        <v>105107000166</v>
      </c>
      <c r="F3547" s="2" t="s">
        <v>1356</v>
      </c>
      <c r="G3547" s="4">
        <v>405107000003</v>
      </c>
      <c r="H3547" s="2" t="s">
        <v>4137</v>
      </c>
      <c r="I3547" s="2" t="s">
        <v>4138</v>
      </c>
      <c r="J3547" s="5" t="s">
        <v>535</v>
      </c>
      <c r="K3547" s="5">
        <v>1</v>
      </c>
      <c r="L3547" s="80">
        <v>20</v>
      </c>
      <c r="M3547" s="8">
        <f t="shared" si="110"/>
        <v>4</v>
      </c>
      <c r="N3547" s="80">
        <v>50</v>
      </c>
      <c r="O3547" s="11">
        <f t="shared" si="111"/>
        <v>74</v>
      </c>
    </row>
    <row r="3548" spans="1:15" x14ac:dyDescent="0.35">
      <c r="A3548" s="2" t="s">
        <v>390</v>
      </c>
      <c r="B3548" s="2" t="s">
        <v>520</v>
      </c>
      <c r="C3548" s="1">
        <v>5107</v>
      </c>
      <c r="D3548" s="1" t="s">
        <v>1352</v>
      </c>
      <c r="E3548" s="4">
        <v>205107001060</v>
      </c>
      <c r="F3548" s="2" t="s">
        <v>1353</v>
      </c>
      <c r="G3548" s="4">
        <v>405107001191</v>
      </c>
      <c r="H3548" s="2" t="s">
        <v>4139</v>
      </c>
      <c r="I3548" s="2" t="s">
        <v>4140</v>
      </c>
      <c r="J3548" s="5" t="s">
        <v>535</v>
      </c>
      <c r="K3548" s="5">
        <v>1</v>
      </c>
      <c r="L3548" s="80">
        <v>20</v>
      </c>
      <c r="M3548" s="8">
        <f t="shared" si="110"/>
        <v>4</v>
      </c>
      <c r="N3548" s="80">
        <v>50</v>
      </c>
      <c r="O3548" s="11">
        <f t="shared" si="111"/>
        <v>74</v>
      </c>
    </row>
    <row r="3549" spans="1:15" x14ac:dyDescent="0.35">
      <c r="A3549" s="2" t="s">
        <v>390</v>
      </c>
      <c r="B3549" s="2" t="s">
        <v>520</v>
      </c>
      <c r="C3549" s="1">
        <v>5120</v>
      </c>
      <c r="D3549" s="1" t="s">
        <v>1396</v>
      </c>
      <c r="E3549" s="4">
        <v>205120001346</v>
      </c>
      <c r="F3549" s="2" t="s">
        <v>1427</v>
      </c>
      <c r="G3549" s="4">
        <v>405120000004</v>
      </c>
      <c r="H3549" s="2" t="s">
        <v>4141</v>
      </c>
      <c r="I3549" s="2" t="s">
        <v>4142</v>
      </c>
      <c r="J3549" s="5" t="s">
        <v>535</v>
      </c>
      <c r="K3549" s="5">
        <v>1</v>
      </c>
      <c r="L3549" s="80">
        <v>20</v>
      </c>
      <c r="M3549" s="8">
        <f t="shared" si="110"/>
        <v>4</v>
      </c>
      <c r="N3549" s="80">
        <v>50</v>
      </c>
      <c r="O3549" s="11">
        <f t="shared" si="111"/>
        <v>74</v>
      </c>
    </row>
    <row r="3550" spans="1:15" x14ac:dyDescent="0.35">
      <c r="A3550" s="2" t="s">
        <v>390</v>
      </c>
      <c r="B3550" s="2" t="s">
        <v>520</v>
      </c>
      <c r="C3550" s="1">
        <v>5120</v>
      </c>
      <c r="D3550" s="1" t="s">
        <v>1396</v>
      </c>
      <c r="E3550" s="4">
        <v>205120001346</v>
      </c>
      <c r="F3550" s="2" t="s">
        <v>1427</v>
      </c>
      <c r="G3550" s="4">
        <v>405120001621</v>
      </c>
      <c r="H3550" s="2" t="s">
        <v>1697</v>
      </c>
      <c r="I3550" s="2" t="s">
        <v>1429</v>
      </c>
      <c r="J3550" s="5" t="s">
        <v>535</v>
      </c>
      <c r="K3550" s="5">
        <v>1</v>
      </c>
      <c r="L3550" s="80">
        <v>20</v>
      </c>
      <c r="M3550" s="8">
        <f t="shared" si="110"/>
        <v>4</v>
      </c>
      <c r="N3550" s="80">
        <v>50</v>
      </c>
      <c r="O3550" s="11">
        <f t="shared" si="111"/>
        <v>74</v>
      </c>
    </row>
    <row r="3551" spans="1:15" x14ac:dyDescent="0.35">
      <c r="A3551" s="2" t="s">
        <v>390</v>
      </c>
      <c r="B3551" s="2" t="s">
        <v>520</v>
      </c>
      <c r="C3551" s="1">
        <v>5250</v>
      </c>
      <c r="D3551" s="1" t="s">
        <v>1625</v>
      </c>
      <c r="E3551" s="4">
        <v>205250000139</v>
      </c>
      <c r="F3551" s="2" t="s">
        <v>1642</v>
      </c>
      <c r="G3551" s="4">
        <v>405250000022</v>
      </c>
      <c r="H3551" s="2" t="s">
        <v>4143</v>
      </c>
      <c r="I3551" s="2" t="s">
        <v>4144</v>
      </c>
      <c r="J3551" s="5" t="s">
        <v>535</v>
      </c>
      <c r="K3551" s="5">
        <v>1</v>
      </c>
      <c r="L3551" s="80">
        <v>20</v>
      </c>
      <c r="M3551" s="8">
        <f t="shared" si="110"/>
        <v>4</v>
      </c>
      <c r="N3551" s="80">
        <v>50</v>
      </c>
      <c r="O3551" s="11">
        <f t="shared" si="111"/>
        <v>74</v>
      </c>
    </row>
    <row r="3552" spans="1:15" x14ac:dyDescent="0.35">
      <c r="A3552" s="2" t="s">
        <v>390</v>
      </c>
      <c r="B3552" s="2" t="s">
        <v>520</v>
      </c>
      <c r="C3552" s="1">
        <v>5250</v>
      </c>
      <c r="D3552" s="1" t="s">
        <v>1625</v>
      </c>
      <c r="E3552" s="4">
        <v>205250000139</v>
      </c>
      <c r="F3552" s="2" t="s">
        <v>1642</v>
      </c>
      <c r="G3552" s="4">
        <v>405250000057</v>
      </c>
      <c r="H3552" s="2" t="s">
        <v>4145</v>
      </c>
      <c r="I3552" s="2" t="s">
        <v>4146</v>
      </c>
      <c r="J3552" s="5" t="s">
        <v>535</v>
      </c>
      <c r="K3552" s="5">
        <v>1</v>
      </c>
      <c r="L3552" s="80">
        <v>20</v>
      </c>
      <c r="M3552" s="8">
        <f t="shared" si="110"/>
        <v>4</v>
      </c>
      <c r="N3552" s="80">
        <v>50</v>
      </c>
      <c r="O3552" s="11">
        <f t="shared" si="111"/>
        <v>74</v>
      </c>
    </row>
    <row r="3553" spans="1:15" x14ac:dyDescent="0.35">
      <c r="A3553" s="2" t="s">
        <v>390</v>
      </c>
      <c r="B3553" s="2" t="s">
        <v>520</v>
      </c>
      <c r="C3553" s="1">
        <v>5250</v>
      </c>
      <c r="D3553" s="1" t="s">
        <v>1625</v>
      </c>
      <c r="E3553" s="4">
        <v>205250000104</v>
      </c>
      <c r="F3553" s="2" t="s">
        <v>1653</v>
      </c>
      <c r="G3553" s="4">
        <v>405250001789</v>
      </c>
      <c r="H3553" s="2" t="s">
        <v>4147</v>
      </c>
      <c r="I3553" s="2" t="s">
        <v>2535</v>
      </c>
      <c r="J3553" s="5" t="s">
        <v>535</v>
      </c>
      <c r="K3553" s="5">
        <v>1</v>
      </c>
      <c r="L3553" s="80">
        <v>20</v>
      </c>
      <c r="M3553" s="8">
        <f t="shared" si="110"/>
        <v>4</v>
      </c>
      <c r="N3553" s="80">
        <v>50</v>
      </c>
      <c r="O3553" s="11">
        <f t="shared" si="111"/>
        <v>74</v>
      </c>
    </row>
    <row r="3554" spans="1:15" x14ac:dyDescent="0.35">
      <c r="A3554" s="2" t="s">
        <v>390</v>
      </c>
      <c r="B3554" s="2" t="s">
        <v>520</v>
      </c>
      <c r="C3554" s="1">
        <v>5250</v>
      </c>
      <c r="D3554" s="1" t="s">
        <v>1625</v>
      </c>
      <c r="E3554" s="4">
        <v>205250000104</v>
      </c>
      <c r="F3554" s="2" t="s">
        <v>1653</v>
      </c>
      <c r="G3554" s="4">
        <v>405250002327</v>
      </c>
      <c r="H3554" s="2" t="s">
        <v>4148</v>
      </c>
      <c r="I3554" s="2" t="s">
        <v>4149</v>
      </c>
      <c r="J3554" s="5" t="s">
        <v>535</v>
      </c>
      <c r="K3554" s="5">
        <v>1</v>
      </c>
      <c r="L3554" s="80">
        <v>20</v>
      </c>
      <c r="M3554" s="8">
        <f t="shared" si="110"/>
        <v>4</v>
      </c>
      <c r="N3554" s="80">
        <v>50</v>
      </c>
      <c r="O3554" s="11">
        <f t="shared" si="111"/>
        <v>74</v>
      </c>
    </row>
    <row r="3555" spans="1:15" x14ac:dyDescent="0.35">
      <c r="A3555" s="2" t="s">
        <v>390</v>
      </c>
      <c r="B3555" s="2" t="s">
        <v>520</v>
      </c>
      <c r="C3555" s="1">
        <v>5250</v>
      </c>
      <c r="D3555" s="1" t="s">
        <v>1625</v>
      </c>
      <c r="E3555" s="4">
        <v>205250000104</v>
      </c>
      <c r="F3555" s="2" t="s">
        <v>1653</v>
      </c>
      <c r="G3555" s="4">
        <v>405250002556</v>
      </c>
      <c r="H3555" s="2" t="s">
        <v>4150</v>
      </c>
      <c r="I3555" s="2" t="s">
        <v>1886</v>
      </c>
      <c r="J3555" s="5" t="s">
        <v>535</v>
      </c>
      <c r="K3555" s="5">
        <v>1</v>
      </c>
      <c r="L3555" s="80">
        <v>20</v>
      </c>
      <c r="M3555" s="8">
        <f t="shared" si="110"/>
        <v>4</v>
      </c>
      <c r="N3555" s="80">
        <v>50</v>
      </c>
      <c r="O3555" s="11">
        <f t="shared" si="111"/>
        <v>74</v>
      </c>
    </row>
    <row r="3556" spans="1:15" x14ac:dyDescent="0.35">
      <c r="A3556" s="2" t="s">
        <v>390</v>
      </c>
      <c r="B3556" s="2" t="s">
        <v>520</v>
      </c>
      <c r="C3556" s="1">
        <v>5361</v>
      </c>
      <c r="D3556" s="1" t="s">
        <v>1714</v>
      </c>
      <c r="E3556" s="4">
        <v>205361002041</v>
      </c>
      <c r="F3556" s="2" t="s">
        <v>1764</v>
      </c>
      <c r="G3556" s="4">
        <v>405361002172</v>
      </c>
      <c r="H3556" s="2" t="s">
        <v>4151</v>
      </c>
      <c r="I3556" s="2" t="s">
        <v>4152</v>
      </c>
      <c r="J3556" s="5" t="s">
        <v>535</v>
      </c>
      <c r="K3556" s="5">
        <v>1</v>
      </c>
      <c r="L3556" s="80">
        <v>20</v>
      </c>
      <c r="M3556" s="8">
        <f t="shared" si="110"/>
        <v>4</v>
      </c>
      <c r="N3556" s="80">
        <v>50</v>
      </c>
      <c r="O3556" s="11">
        <f t="shared" si="111"/>
        <v>74</v>
      </c>
    </row>
    <row r="3557" spans="1:15" x14ac:dyDescent="0.35">
      <c r="A3557" s="2" t="s">
        <v>390</v>
      </c>
      <c r="B3557" s="2" t="s">
        <v>520</v>
      </c>
      <c r="C3557" s="1">
        <v>5361</v>
      </c>
      <c r="D3557" s="1" t="s">
        <v>1714</v>
      </c>
      <c r="E3557" s="4">
        <v>205361001029</v>
      </c>
      <c r="F3557" s="2" t="s">
        <v>1746</v>
      </c>
      <c r="G3557" s="4">
        <v>405361002199</v>
      </c>
      <c r="H3557" s="2" t="s">
        <v>2547</v>
      </c>
      <c r="I3557" s="2" t="s">
        <v>4153</v>
      </c>
      <c r="J3557" s="5" t="s">
        <v>535</v>
      </c>
      <c r="K3557" s="5">
        <v>1</v>
      </c>
      <c r="L3557" s="80">
        <v>20</v>
      </c>
      <c r="M3557" s="8">
        <f t="shared" si="110"/>
        <v>4</v>
      </c>
      <c r="N3557" s="80">
        <v>50</v>
      </c>
      <c r="O3557" s="11">
        <f t="shared" si="111"/>
        <v>74</v>
      </c>
    </row>
    <row r="3558" spans="1:15" x14ac:dyDescent="0.35">
      <c r="A3558" s="2" t="s">
        <v>390</v>
      </c>
      <c r="B3558" s="2" t="s">
        <v>520</v>
      </c>
      <c r="C3558" s="1">
        <v>5361</v>
      </c>
      <c r="D3558" s="1" t="s">
        <v>1714</v>
      </c>
      <c r="E3558" s="4">
        <v>205361001029</v>
      </c>
      <c r="F3558" s="2" t="s">
        <v>1746</v>
      </c>
      <c r="G3558" s="4">
        <v>405361002229</v>
      </c>
      <c r="H3558" s="2" t="s">
        <v>4154</v>
      </c>
      <c r="I3558" s="2" t="s">
        <v>4155</v>
      </c>
      <c r="J3558" s="5" t="s">
        <v>535</v>
      </c>
      <c r="K3558" s="5">
        <v>1</v>
      </c>
      <c r="L3558" s="80">
        <v>20</v>
      </c>
      <c r="M3558" s="8">
        <f t="shared" si="110"/>
        <v>4</v>
      </c>
      <c r="N3558" s="80">
        <v>50</v>
      </c>
      <c r="O3558" s="11">
        <f t="shared" si="111"/>
        <v>74</v>
      </c>
    </row>
    <row r="3559" spans="1:15" x14ac:dyDescent="0.35">
      <c r="A3559" s="2" t="s">
        <v>390</v>
      </c>
      <c r="B3559" s="2" t="s">
        <v>520</v>
      </c>
      <c r="C3559" s="1">
        <v>5361</v>
      </c>
      <c r="D3559" s="1" t="s">
        <v>1714</v>
      </c>
      <c r="E3559" s="4">
        <v>205361001029</v>
      </c>
      <c r="F3559" s="2" t="s">
        <v>1746</v>
      </c>
      <c r="G3559" s="4">
        <v>405361002237</v>
      </c>
      <c r="H3559" s="2" t="s">
        <v>4156</v>
      </c>
      <c r="I3559" s="2" t="s">
        <v>4157</v>
      </c>
      <c r="J3559" s="5" t="s">
        <v>535</v>
      </c>
      <c r="K3559" s="5">
        <v>1</v>
      </c>
      <c r="L3559" s="80">
        <v>20</v>
      </c>
      <c r="M3559" s="8">
        <f t="shared" si="110"/>
        <v>4</v>
      </c>
      <c r="N3559" s="80">
        <v>50</v>
      </c>
      <c r="O3559" s="11">
        <f t="shared" si="111"/>
        <v>74</v>
      </c>
    </row>
    <row r="3560" spans="1:15" x14ac:dyDescent="0.35">
      <c r="A3560" s="2" t="s">
        <v>390</v>
      </c>
      <c r="B3560" s="2" t="s">
        <v>520</v>
      </c>
      <c r="C3560" s="1">
        <v>5475</v>
      </c>
      <c r="D3560" s="1" t="s">
        <v>1864</v>
      </c>
      <c r="E3560" s="4">
        <v>205475000332</v>
      </c>
      <c r="F3560" s="2" t="s">
        <v>1875</v>
      </c>
      <c r="G3560" s="4">
        <v>405475000404</v>
      </c>
      <c r="H3560" s="2" t="s">
        <v>4158</v>
      </c>
      <c r="I3560" s="2" t="s">
        <v>4159</v>
      </c>
      <c r="J3560" s="5" t="s">
        <v>535</v>
      </c>
      <c r="K3560" s="5">
        <v>1</v>
      </c>
      <c r="L3560" s="80">
        <v>20</v>
      </c>
      <c r="M3560" s="8">
        <f t="shared" si="110"/>
        <v>4</v>
      </c>
      <c r="N3560" s="80">
        <v>50</v>
      </c>
      <c r="O3560" s="11">
        <f t="shared" si="111"/>
        <v>74</v>
      </c>
    </row>
    <row r="3561" spans="1:15" x14ac:dyDescent="0.35">
      <c r="A3561" s="2" t="s">
        <v>390</v>
      </c>
      <c r="B3561" s="2" t="s">
        <v>520</v>
      </c>
      <c r="C3561" s="1">
        <v>5495</v>
      </c>
      <c r="D3561" s="1" t="s">
        <v>1905</v>
      </c>
      <c r="E3561" s="4">
        <v>205495000096</v>
      </c>
      <c r="F3561" s="2" t="s">
        <v>1906</v>
      </c>
      <c r="G3561" s="4">
        <v>405495000010</v>
      </c>
      <c r="H3561" s="2" t="s">
        <v>1553</v>
      </c>
      <c r="I3561" s="2" t="s">
        <v>4160</v>
      </c>
      <c r="J3561" s="5" t="s">
        <v>535</v>
      </c>
      <c r="K3561" s="5">
        <v>1</v>
      </c>
      <c r="L3561" s="80">
        <v>20</v>
      </c>
      <c r="M3561" s="8">
        <f t="shared" si="110"/>
        <v>4</v>
      </c>
      <c r="N3561" s="80">
        <v>50</v>
      </c>
      <c r="O3561" s="11">
        <f t="shared" si="111"/>
        <v>74</v>
      </c>
    </row>
    <row r="3562" spans="1:15" x14ac:dyDescent="0.35">
      <c r="A3562" s="2" t="s">
        <v>390</v>
      </c>
      <c r="B3562" s="2" t="s">
        <v>520</v>
      </c>
      <c r="C3562" s="1">
        <v>5495</v>
      </c>
      <c r="D3562" s="1" t="s">
        <v>1905</v>
      </c>
      <c r="E3562" s="4">
        <v>205495000053</v>
      </c>
      <c r="F3562" s="2" t="s">
        <v>1920</v>
      </c>
      <c r="G3562" s="4">
        <v>405495000044</v>
      </c>
      <c r="H3562" s="2" t="s">
        <v>4161</v>
      </c>
      <c r="I3562" s="2" t="s">
        <v>4162</v>
      </c>
      <c r="J3562" s="5" t="s">
        <v>535</v>
      </c>
      <c r="K3562" s="5">
        <v>1</v>
      </c>
      <c r="L3562" s="80">
        <v>20</v>
      </c>
      <c r="M3562" s="8">
        <f t="shared" si="110"/>
        <v>4</v>
      </c>
      <c r="N3562" s="80">
        <v>50</v>
      </c>
      <c r="O3562" s="11">
        <f t="shared" si="111"/>
        <v>74</v>
      </c>
    </row>
    <row r="3563" spans="1:15" x14ac:dyDescent="0.35">
      <c r="A3563" s="2" t="s">
        <v>390</v>
      </c>
      <c r="B3563" s="2" t="s">
        <v>520</v>
      </c>
      <c r="C3563" s="1">
        <v>5495</v>
      </c>
      <c r="D3563" s="1" t="s">
        <v>1905</v>
      </c>
      <c r="E3563" s="4">
        <v>205495000312</v>
      </c>
      <c r="F3563" s="2" t="s">
        <v>1948</v>
      </c>
      <c r="G3563" s="4">
        <v>405495000087</v>
      </c>
      <c r="H3563" s="2" t="s">
        <v>4163</v>
      </c>
      <c r="I3563" s="2" t="s">
        <v>3863</v>
      </c>
      <c r="J3563" s="5" t="s">
        <v>535</v>
      </c>
      <c r="K3563" s="5">
        <v>1</v>
      </c>
      <c r="L3563" s="80">
        <v>20</v>
      </c>
      <c r="M3563" s="8">
        <f t="shared" si="110"/>
        <v>4</v>
      </c>
      <c r="N3563" s="80">
        <v>50</v>
      </c>
      <c r="O3563" s="11">
        <f t="shared" si="111"/>
        <v>74</v>
      </c>
    </row>
    <row r="3564" spans="1:15" x14ac:dyDescent="0.35">
      <c r="A3564" s="2" t="s">
        <v>390</v>
      </c>
      <c r="B3564" s="2" t="s">
        <v>520</v>
      </c>
      <c r="C3564" s="1">
        <v>5495</v>
      </c>
      <c r="D3564" s="1" t="s">
        <v>1905</v>
      </c>
      <c r="E3564" s="4">
        <v>205495000151</v>
      </c>
      <c r="F3564" s="2" t="s">
        <v>1910</v>
      </c>
      <c r="G3564" s="4">
        <v>405495000206</v>
      </c>
      <c r="H3564" s="2" t="s">
        <v>4164</v>
      </c>
      <c r="I3564" s="2" t="s">
        <v>4165</v>
      </c>
      <c r="J3564" s="5" t="s">
        <v>535</v>
      </c>
      <c r="K3564" s="5">
        <v>1</v>
      </c>
      <c r="L3564" s="80">
        <v>20</v>
      </c>
      <c r="M3564" s="8">
        <f t="shared" si="110"/>
        <v>4</v>
      </c>
      <c r="N3564" s="80">
        <v>50</v>
      </c>
      <c r="O3564" s="11">
        <f t="shared" si="111"/>
        <v>74</v>
      </c>
    </row>
    <row r="3565" spans="1:15" x14ac:dyDescent="0.35">
      <c r="A3565" s="2" t="s">
        <v>390</v>
      </c>
      <c r="B3565" s="2" t="s">
        <v>520</v>
      </c>
      <c r="C3565" s="1">
        <v>5495</v>
      </c>
      <c r="D3565" s="1" t="s">
        <v>1905</v>
      </c>
      <c r="E3565" s="4">
        <v>205495000096</v>
      </c>
      <c r="F3565" s="2" t="s">
        <v>1906</v>
      </c>
      <c r="G3565" s="4">
        <v>405495001181</v>
      </c>
      <c r="H3565" s="2" t="s">
        <v>4166</v>
      </c>
      <c r="I3565" s="2" t="s">
        <v>4167</v>
      </c>
      <c r="J3565" s="5" t="s">
        <v>535</v>
      </c>
      <c r="K3565" s="5">
        <v>1</v>
      </c>
      <c r="L3565" s="80">
        <v>20</v>
      </c>
      <c r="M3565" s="8">
        <f t="shared" si="110"/>
        <v>4</v>
      </c>
      <c r="N3565" s="80">
        <v>50</v>
      </c>
      <c r="O3565" s="11">
        <f t="shared" si="111"/>
        <v>74</v>
      </c>
    </row>
    <row r="3566" spans="1:15" x14ac:dyDescent="0.35">
      <c r="A3566" s="2" t="s">
        <v>390</v>
      </c>
      <c r="B3566" s="2" t="s">
        <v>520</v>
      </c>
      <c r="C3566" s="1">
        <v>5604</v>
      </c>
      <c r="D3566" s="1" t="s">
        <v>1971</v>
      </c>
      <c r="E3566" s="4">
        <v>405604000025</v>
      </c>
      <c r="F3566" s="2" t="s">
        <v>1991</v>
      </c>
      <c r="G3566" s="4">
        <v>405604000025</v>
      </c>
      <c r="H3566" s="2" t="s">
        <v>1991</v>
      </c>
      <c r="I3566" s="2" t="s">
        <v>3829</v>
      </c>
      <c r="J3566" s="5" t="s">
        <v>535</v>
      </c>
      <c r="K3566" s="5">
        <v>1</v>
      </c>
      <c r="L3566" s="80">
        <v>20</v>
      </c>
      <c r="M3566" s="8">
        <f t="shared" si="110"/>
        <v>4</v>
      </c>
      <c r="N3566" s="80">
        <v>50</v>
      </c>
      <c r="O3566" s="11">
        <f t="shared" si="111"/>
        <v>74</v>
      </c>
    </row>
    <row r="3567" spans="1:15" x14ac:dyDescent="0.35">
      <c r="A3567" s="2" t="s">
        <v>390</v>
      </c>
      <c r="B3567" s="2" t="s">
        <v>520</v>
      </c>
      <c r="C3567" s="1">
        <v>5837</v>
      </c>
      <c r="D3567" s="1" t="s">
        <v>582</v>
      </c>
      <c r="E3567" s="4">
        <v>405837000998</v>
      </c>
      <c r="F3567" s="2" t="s">
        <v>2365</v>
      </c>
      <c r="G3567" s="4">
        <v>405837000998</v>
      </c>
      <c r="H3567" s="2" t="s">
        <v>4168</v>
      </c>
      <c r="I3567" s="2" t="s">
        <v>4169</v>
      </c>
      <c r="J3567" s="5" t="s">
        <v>535</v>
      </c>
      <c r="K3567" s="5">
        <v>1</v>
      </c>
      <c r="L3567" s="80">
        <v>20</v>
      </c>
      <c r="M3567" s="8">
        <f t="shared" si="110"/>
        <v>4</v>
      </c>
      <c r="N3567" s="80">
        <v>50</v>
      </c>
      <c r="O3567" s="11">
        <f t="shared" si="111"/>
        <v>74</v>
      </c>
    </row>
    <row r="3568" spans="1:15" x14ac:dyDescent="0.35">
      <c r="A3568" s="2" t="s">
        <v>390</v>
      </c>
      <c r="B3568" s="2" t="s">
        <v>520</v>
      </c>
      <c r="C3568" s="1">
        <v>5837</v>
      </c>
      <c r="D3568" s="1" t="s">
        <v>582</v>
      </c>
      <c r="E3568" s="4">
        <v>205837002151</v>
      </c>
      <c r="F3568" s="2" t="s">
        <v>2212</v>
      </c>
      <c r="G3568" s="4">
        <v>405837004691</v>
      </c>
      <c r="H3568" s="2" t="s">
        <v>4170</v>
      </c>
      <c r="I3568" s="2" t="s">
        <v>4171</v>
      </c>
      <c r="J3568" s="5" t="s">
        <v>535</v>
      </c>
      <c r="K3568" s="5">
        <v>1</v>
      </c>
      <c r="L3568" s="80">
        <v>20</v>
      </c>
      <c r="M3568" s="8">
        <f t="shared" si="110"/>
        <v>4</v>
      </c>
      <c r="N3568" s="80">
        <v>50</v>
      </c>
      <c r="O3568" s="11">
        <f t="shared" si="111"/>
        <v>74</v>
      </c>
    </row>
    <row r="3569" spans="1:15" x14ac:dyDescent="0.35">
      <c r="A3569" s="2" t="s">
        <v>390</v>
      </c>
      <c r="B3569" s="2" t="s">
        <v>520</v>
      </c>
      <c r="C3569" s="1">
        <v>5837</v>
      </c>
      <c r="D3569" s="1" t="s">
        <v>582</v>
      </c>
      <c r="E3569" s="4">
        <v>205837005290</v>
      </c>
      <c r="F3569" s="2" t="s">
        <v>2338</v>
      </c>
      <c r="G3569" s="4">
        <v>405837006015</v>
      </c>
      <c r="H3569" s="2" t="s">
        <v>4172</v>
      </c>
      <c r="I3569" s="2" t="s">
        <v>4173</v>
      </c>
      <c r="J3569" s="5" t="s">
        <v>535</v>
      </c>
      <c r="K3569" s="5">
        <v>1</v>
      </c>
      <c r="L3569" s="80">
        <v>20</v>
      </c>
      <c r="M3569" s="8">
        <f t="shared" si="110"/>
        <v>4</v>
      </c>
      <c r="N3569" s="80">
        <v>50</v>
      </c>
      <c r="O3569" s="11">
        <f t="shared" si="111"/>
        <v>74</v>
      </c>
    </row>
    <row r="3570" spans="1:15" x14ac:dyDescent="0.35">
      <c r="A3570" s="2" t="s">
        <v>390</v>
      </c>
      <c r="B3570" s="2" t="s">
        <v>520</v>
      </c>
      <c r="C3570" s="1">
        <v>5895</v>
      </c>
      <c r="D3570" s="1" t="s">
        <v>2567</v>
      </c>
      <c r="E3570" s="4">
        <v>205895000354</v>
      </c>
      <c r="F3570" s="2" t="s">
        <v>2571</v>
      </c>
      <c r="G3570" s="4">
        <v>405895000027</v>
      </c>
      <c r="H3570" s="2" t="s">
        <v>4174</v>
      </c>
      <c r="I3570" s="2" t="s">
        <v>2620</v>
      </c>
      <c r="J3570" s="5" t="s">
        <v>535</v>
      </c>
      <c r="K3570" s="5">
        <v>1</v>
      </c>
      <c r="L3570" s="80">
        <v>20</v>
      </c>
      <c r="M3570" s="8">
        <f t="shared" si="110"/>
        <v>4</v>
      </c>
      <c r="N3570" s="80">
        <v>50</v>
      </c>
      <c r="O3570" s="11">
        <f t="shared" si="111"/>
        <v>74</v>
      </c>
    </row>
    <row r="3571" spans="1:15" x14ac:dyDescent="0.35">
      <c r="A3571" s="2" t="s">
        <v>390</v>
      </c>
      <c r="B3571" s="2" t="s">
        <v>520</v>
      </c>
      <c r="C3571" s="1">
        <v>5895</v>
      </c>
      <c r="D3571" s="1" t="s">
        <v>2567</v>
      </c>
      <c r="E3571" s="4">
        <v>205895001474</v>
      </c>
      <c r="F3571" s="2" t="s">
        <v>2577</v>
      </c>
      <c r="G3571" s="4">
        <v>405895000043</v>
      </c>
      <c r="H3571" s="2" t="s">
        <v>4175</v>
      </c>
      <c r="I3571" s="2" t="s">
        <v>4176</v>
      </c>
      <c r="J3571" s="5" t="s">
        <v>535</v>
      </c>
      <c r="K3571" s="5">
        <v>1</v>
      </c>
      <c r="L3571" s="80">
        <v>20</v>
      </c>
      <c r="M3571" s="8">
        <f t="shared" si="110"/>
        <v>4</v>
      </c>
      <c r="N3571" s="80">
        <v>50</v>
      </c>
      <c r="O3571" s="11">
        <f t="shared" si="111"/>
        <v>74</v>
      </c>
    </row>
    <row r="3572" spans="1:15" x14ac:dyDescent="0.35">
      <c r="A3572" s="2" t="s">
        <v>390</v>
      </c>
      <c r="B3572" s="2" t="s">
        <v>520</v>
      </c>
      <c r="C3572" s="1">
        <v>5895</v>
      </c>
      <c r="D3572" s="1" t="s">
        <v>2567</v>
      </c>
      <c r="E3572" s="4">
        <v>205895001733</v>
      </c>
      <c r="F3572" s="2" t="s">
        <v>2568</v>
      </c>
      <c r="G3572" s="4">
        <v>405895001635</v>
      </c>
      <c r="H3572" s="2" t="s">
        <v>4177</v>
      </c>
      <c r="I3572" s="2" t="s">
        <v>4178</v>
      </c>
      <c r="J3572" s="5" t="s">
        <v>535</v>
      </c>
      <c r="K3572" s="5">
        <v>1</v>
      </c>
      <c r="L3572" s="80">
        <v>20</v>
      </c>
      <c r="M3572" s="8">
        <f t="shared" si="110"/>
        <v>4</v>
      </c>
      <c r="N3572" s="80">
        <v>50</v>
      </c>
      <c r="O3572" s="11">
        <f t="shared" si="111"/>
        <v>74</v>
      </c>
    </row>
    <row r="3573" spans="1:15" x14ac:dyDescent="0.35">
      <c r="A3573" s="2" t="s">
        <v>390</v>
      </c>
      <c r="B3573" s="2" t="s">
        <v>1022</v>
      </c>
      <c r="C3573" s="1">
        <v>18860</v>
      </c>
      <c r="D3573" s="1" t="s">
        <v>2907</v>
      </c>
      <c r="E3573" s="4">
        <v>283860000506</v>
      </c>
      <c r="F3573" s="2" t="s">
        <v>2908</v>
      </c>
      <c r="G3573" s="4">
        <v>418860000282</v>
      </c>
      <c r="H3573" s="2" t="s">
        <v>4179</v>
      </c>
      <c r="I3573" s="2" t="s">
        <v>4180</v>
      </c>
      <c r="J3573" s="5" t="s">
        <v>535</v>
      </c>
      <c r="K3573" s="5">
        <v>1</v>
      </c>
      <c r="L3573" s="80">
        <v>20</v>
      </c>
      <c r="M3573" s="8">
        <f t="shared" si="110"/>
        <v>4</v>
      </c>
      <c r="N3573" s="80">
        <v>50</v>
      </c>
      <c r="O3573" s="11">
        <f t="shared" si="111"/>
        <v>74</v>
      </c>
    </row>
    <row r="3574" spans="1:15" x14ac:dyDescent="0.35">
      <c r="A3574" s="2" t="s">
        <v>390</v>
      </c>
      <c r="B3574" s="2" t="s">
        <v>727</v>
      </c>
      <c r="C3574" s="1">
        <v>20001</v>
      </c>
      <c r="D3574" s="1" t="s">
        <v>2929</v>
      </c>
      <c r="E3574" s="4">
        <v>220001002805</v>
      </c>
      <c r="F3574" s="2" t="s">
        <v>2941</v>
      </c>
      <c r="G3574" s="4">
        <v>420001067663</v>
      </c>
      <c r="H3574" s="2" t="s">
        <v>4181</v>
      </c>
      <c r="I3574" s="2" t="s">
        <v>4182</v>
      </c>
      <c r="J3574" s="5" t="s">
        <v>535</v>
      </c>
      <c r="K3574" s="5">
        <v>1</v>
      </c>
      <c r="L3574" s="80">
        <v>20</v>
      </c>
      <c r="M3574" s="8">
        <f t="shared" si="110"/>
        <v>4</v>
      </c>
      <c r="N3574" s="80">
        <v>50</v>
      </c>
      <c r="O3574" s="11">
        <f t="shared" si="111"/>
        <v>74</v>
      </c>
    </row>
    <row r="3575" spans="1:15" x14ac:dyDescent="0.35">
      <c r="A3575" s="2" t="s">
        <v>390</v>
      </c>
      <c r="B3575" s="2" t="s">
        <v>727</v>
      </c>
      <c r="C3575" s="1">
        <v>20001</v>
      </c>
      <c r="D3575" s="1" t="s">
        <v>2929</v>
      </c>
      <c r="E3575" s="4">
        <v>220001002805</v>
      </c>
      <c r="F3575" s="2" t="s">
        <v>2941</v>
      </c>
      <c r="G3575" s="4">
        <v>420001067728</v>
      </c>
      <c r="H3575" s="2" t="s">
        <v>4183</v>
      </c>
      <c r="I3575" s="2" t="s">
        <v>3769</v>
      </c>
      <c r="J3575" s="5" t="s">
        <v>535</v>
      </c>
      <c r="K3575" s="5">
        <v>1</v>
      </c>
      <c r="L3575" s="80">
        <v>20</v>
      </c>
      <c r="M3575" s="8">
        <f t="shared" si="110"/>
        <v>4</v>
      </c>
      <c r="N3575" s="80">
        <v>50</v>
      </c>
      <c r="O3575" s="11">
        <f t="shared" si="111"/>
        <v>74</v>
      </c>
    </row>
    <row r="3576" spans="1:15" x14ac:dyDescent="0.35">
      <c r="A3576" s="2" t="s">
        <v>390</v>
      </c>
      <c r="B3576" s="2" t="s">
        <v>727</v>
      </c>
      <c r="C3576" s="1">
        <v>20013</v>
      </c>
      <c r="D3576" s="1" t="s">
        <v>4184</v>
      </c>
      <c r="E3576" s="4">
        <v>220013000433</v>
      </c>
      <c r="F3576" s="2" t="s">
        <v>4185</v>
      </c>
      <c r="G3576" s="4">
        <v>420013001595</v>
      </c>
      <c r="H3576" s="2" t="s">
        <v>4186</v>
      </c>
      <c r="I3576" s="2" t="s">
        <v>4187</v>
      </c>
      <c r="J3576" s="5" t="s">
        <v>535</v>
      </c>
      <c r="K3576" s="5">
        <v>1</v>
      </c>
      <c r="L3576" s="80">
        <v>20</v>
      </c>
      <c r="M3576" s="8">
        <f t="shared" si="110"/>
        <v>4</v>
      </c>
      <c r="N3576" s="80">
        <v>50</v>
      </c>
      <c r="O3576" s="11">
        <f t="shared" si="111"/>
        <v>74</v>
      </c>
    </row>
    <row r="3577" spans="1:15" x14ac:dyDescent="0.35">
      <c r="A3577" s="2" t="s">
        <v>390</v>
      </c>
      <c r="B3577" s="2" t="s">
        <v>727</v>
      </c>
      <c r="C3577" s="1">
        <v>20550</v>
      </c>
      <c r="D3577" s="1" t="s">
        <v>2986</v>
      </c>
      <c r="E3577" s="4">
        <v>220550000491</v>
      </c>
      <c r="F3577" s="2" t="s">
        <v>2987</v>
      </c>
      <c r="G3577" s="4">
        <v>420550000147</v>
      </c>
      <c r="H3577" s="2" t="s">
        <v>4188</v>
      </c>
      <c r="I3577" s="2" t="s">
        <v>4189</v>
      </c>
      <c r="J3577" s="5" t="s">
        <v>535</v>
      </c>
      <c r="K3577" s="5">
        <v>1</v>
      </c>
      <c r="L3577" s="80">
        <v>20</v>
      </c>
      <c r="M3577" s="8">
        <f t="shared" si="110"/>
        <v>4</v>
      </c>
      <c r="N3577" s="80">
        <v>50</v>
      </c>
      <c r="O3577" s="11">
        <f t="shared" si="111"/>
        <v>74</v>
      </c>
    </row>
    <row r="3578" spans="1:15" x14ac:dyDescent="0.35">
      <c r="A3578" s="2" t="s">
        <v>390</v>
      </c>
      <c r="B3578" s="2" t="s">
        <v>727</v>
      </c>
      <c r="C3578" s="1">
        <v>20570</v>
      </c>
      <c r="D3578" s="1" t="s">
        <v>2937</v>
      </c>
      <c r="E3578" s="4">
        <v>220001005031</v>
      </c>
      <c r="F3578" s="2" t="s">
        <v>2938</v>
      </c>
      <c r="G3578" s="4">
        <v>420570000127</v>
      </c>
      <c r="H3578" s="2" t="s">
        <v>4190</v>
      </c>
      <c r="I3578" s="2" t="s">
        <v>4191</v>
      </c>
      <c r="J3578" s="5" t="s">
        <v>535</v>
      </c>
      <c r="K3578" s="5">
        <v>1</v>
      </c>
      <c r="L3578" s="80">
        <v>20</v>
      </c>
      <c r="M3578" s="8">
        <f t="shared" si="110"/>
        <v>4</v>
      </c>
      <c r="N3578" s="80">
        <v>50</v>
      </c>
      <c r="O3578" s="11">
        <f t="shared" si="111"/>
        <v>74</v>
      </c>
    </row>
    <row r="3579" spans="1:15" x14ac:dyDescent="0.35">
      <c r="A3579" s="2" t="s">
        <v>390</v>
      </c>
      <c r="B3579" s="2" t="s">
        <v>2693</v>
      </c>
      <c r="C3579" s="1">
        <v>23068</v>
      </c>
      <c r="D3579" s="1" t="s">
        <v>3056</v>
      </c>
      <c r="E3579" s="4">
        <v>223068000091</v>
      </c>
      <c r="F3579" s="2" t="s">
        <v>3074</v>
      </c>
      <c r="G3579" s="4">
        <v>423068001879</v>
      </c>
      <c r="H3579" s="2" t="s">
        <v>4192</v>
      </c>
      <c r="I3579" s="2" t="s">
        <v>4193</v>
      </c>
      <c r="J3579" s="5" t="s">
        <v>535</v>
      </c>
      <c r="K3579" s="5">
        <v>1</v>
      </c>
      <c r="L3579" s="80">
        <v>20</v>
      </c>
      <c r="M3579" s="8">
        <f t="shared" si="110"/>
        <v>4</v>
      </c>
      <c r="N3579" s="80">
        <v>50</v>
      </c>
      <c r="O3579" s="11">
        <f t="shared" si="111"/>
        <v>74</v>
      </c>
    </row>
    <row r="3580" spans="1:15" x14ac:dyDescent="0.35">
      <c r="A3580" s="2" t="s">
        <v>390</v>
      </c>
      <c r="B3580" s="2" t="s">
        <v>2693</v>
      </c>
      <c r="C3580" s="1">
        <v>23555</v>
      </c>
      <c r="D3580" s="1" t="s">
        <v>3132</v>
      </c>
      <c r="E3580" s="4">
        <v>223555000439</v>
      </c>
      <c r="F3580" s="2" t="s">
        <v>3144</v>
      </c>
      <c r="G3580" s="4">
        <v>423555001591</v>
      </c>
      <c r="H3580" s="2" t="s">
        <v>4194</v>
      </c>
      <c r="I3580" s="2" t="s">
        <v>4195</v>
      </c>
      <c r="J3580" s="5" t="s">
        <v>535</v>
      </c>
      <c r="K3580" s="5">
        <v>1</v>
      </c>
      <c r="L3580" s="80">
        <v>20</v>
      </c>
      <c r="M3580" s="8">
        <f t="shared" si="110"/>
        <v>4</v>
      </c>
      <c r="N3580" s="80">
        <v>50</v>
      </c>
      <c r="O3580" s="11">
        <f t="shared" si="111"/>
        <v>74</v>
      </c>
    </row>
    <row r="3581" spans="1:15" x14ac:dyDescent="0.35">
      <c r="A3581" s="2" t="s">
        <v>390</v>
      </c>
      <c r="B3581" s="2" t="s">
        <v>2693</v>
      </c>
      <c r="C3581" s="1">
        <v>23580</v>
      </c>
      <c r="D3581" s="1" t="s">
        <v>3232</v>
      </c>
      <c r="E3581" s="4">
        <v>223580001121</v>
      </c>
      <c r="F3581" s="2" t="s">
        <v>3233</v>
      </c>
      <c r="G3581" s="4">
        <v>423580000752</v>
      </c>
      <c r="H3581" s="2" t="s">
        <v>4196</v>
      </c>
      <c r="I3581" s="2" t="s">
        <v>3933</v>
      </c>
      <c r="J3581" s="5" t="s">
        <v>535</v>
      </c>
      <c r="K3581" s="5">
        <v>1</v>
      </c>
      <c r="L3581" s="80">
        <v>20</v>
      </c>
      <c r="M3581" s="8">
        <f t="shared" si="110"/>
        <v>4</v>
      </c>
      <c r="N3581" s="80">
        <v>50</v>
      </c>
      <c r="O3581" s="11">
        <f t="shared" si="111"/>
        <v>74</v>
      </c>
    </row>
    <row r="3582" spans="1:15" x14ac:dyDescent="0.35">
      <c r="A3582" s="2" t="s">
        <v>390</v>
      </c>
      <c r="B3582" s="2" t="s">
        <v>9165</v>
      </c>
      <c r="C3582" s="1">
        <v>50325</v>
      </c>
      <c r="D3582" s="1" t="s">
        <v>3368</v>
      </c>
      <c r="E3582" s="4">
        <v>150325000254</v>
      </c>
      <c r="F3582" s="2" t="s">
        <v>3369</v>
      </c>
      <c r="G3582" s="4">
        <v>450325000011</v>
      </c>
      <c r="H3582" s="2" t="s">
        <v>4197</v>
      </c>
      <c r="I3582" s="2" t="s">
        <v>3371</v>
      </c>
      <c r="J3582" s="5" t="s">
        <v>535</v>
      </c>
      <c r="K3582" s="5">
        <v>1</v>
      </c>
      <c r="L3582" s="80">
        <v>20</v>
      </c>
      <c r="M3582" s="8">
        <f t="shared" si="110"/>
        <v>4</v>
      </c>
      <c r="N3582" s="80">
        <v>50</v>
      </c>
      <c r="O3582" s="11">
        <f t="shared" si="111"/>
        <v>74</v>
      </c>
    </row>
    <row r="3583" spans="1:15" x14ac:dyDescent="0.35">
      <c r="A3583" s="2" t="s">
        <v>390</v>
      </c>
      <c r="B3583" s="2" t="s">
        <v>9165</v>
      </c>
      <c r="C3583" s="1">
        <v>50590</v>
      </c>
      <c r="D3583" s="1" t="s">
        <v>2481</v>
      </c>
      <c r="E3583" s="4">
        <v>250590000813</v>
      </c>
      <c r="F3583" s="2" t="s">
        <v>3423</v>
      </c>
      <c r="G3583" s="4">
        <v>450590000821</v>
      </c>
      <c r="H3583" s="2" t="s">
        <v>4198</v>
      </c>
      <c r="I3583" s="2" t="s">
        <v>4199</v>
      </c>
      <c r="J3583" s="5" t="s">
        <v>535</v>
      </c>
      <c r="K3583" s="5">
        <v>1</v>
      </c>
      <c r="L3583" s="80">
        <v>20</v>
      </c>
      <c r="M3583" s="8">
        <f t="shared" si="110"/>
        <v>4</v>
      </c>
      <c r="N3583" s="80">
        <v>50</v>
      </c>
      <c r="O3583" s="11">
        <f t="shared" si="111"/>
        <v>74</v>
      </c>
    </row>
    <row r="3584" spans="1:15" x14ac:dyDescent="0.35">
      <c r="A3584" s="2" t="s">
        <v>392</v>
      </c>
      <c r="B3584" s="2" t="s">
        <v>520</v>
      </c>
      <c r="C3584" s="1">
        <v>5001</v>
      </c>
      <c r="D3584" s="1" t="s">
        <v>521</v>
      </c>
      <c r="E3584" s="4">
        <v>105001000621</v>
      </c>
      <c r="F3584" s="2" t="s">
        <v>522</v>
      </c>
      <c r="G3584" s="4">
        <v>105001000621</v>
      </c>
      <c r="H3584" s="2" t="s">
        <v>522</v>
      </c>
      <c r="I3584" s="2" t="s">
        <v>524</v>
      </c>
      <c r="J3584" s="5" t="s">
        <v>523</v>
      </c>
      <c r="K3584" s="5">
        <v>1</v>
      </c>
      <c r="L3584" s="80">
        <v>20</v>
      </c>
      <c r="M3584" s="8">
        <f t="shared" si="110"/>
        <v>4</v>
      </c>
      <c r="N3584" s="80">
        <v>50</v>
      </c>
      <c r="O3584" s="11">
        <f t="shared" si="111"/>
        <v>74</v>
      </c>
    </row>
    <row r="3585" spans="1:15" x14ac:dyDescent="0.35">
      <c r="A3585" s="2" t="s">
        <v>392</v>
      </c>
      <c r="B3585" s="2" t="s">
        <v>520</v>
      </c>
      <c r="C3585" s="1">
        <v>5002</v>
      </c>
      <c r="D3585" s="1" t="s">
        <v>525</v>
      </c>
      <c r="E3585" s="4">
        <v>105002000161</v>
      </c>
      <c r="F3585" s="2" t="s">
        <v>526</v>
      </c>
      <c r="G3585" s="4">
        <v>105002000161</v>
      </c>
      <c r="H3585" s="2" t="s">
        <v>526</v>
      </c>
      <c r="I3585" s="2" t="s">
        <v>527</v>
      </c>
      <c r="J3585" s="5" t="s">
        <v>523</v>
      </c>
      <c r="K3585" s="5">
        <v>1</v>
      </c>
      <c r="L3585" s="80">
        <v>20</v>
      </c>
      <c r="M3585" s="8">
        <f t="shared" si="110"/>
        <v>4</v>
      </c>
      <c r="N3585" s="80">
        <v>50</v>
      </c>
      <c r="O3585" s="11">
        <f t="shared" si="111"/>
        <v>74</v>
      </c>
    </row>
    <row r="3586" spans="1:15" x14ac:dyDescent="0.35">
      <c r="A3586" s="2" t="s">
        <v>392</v>
      </c>
      <c r="B3586" s="2" t="s">
        <v>520</v>
      </c>
      <c r="C3586" s="1">
        <v>5030</v>
      </c>
      <c r="D3586" s="1" t="s">
        <v>528</v>
      </c>
      <c r="E3586" s="4">
        <v>105030000010</v>
      </c>
      <c r="F3586" s="2" t="s">
        <v>529</v>
      </c>
      <c r="G3586" s="4">
        <v>105030000010</v>
      </c>
      <c r="H3586" s="2" t="s">
        <v>530</v>
      </c>
      <c r="I3586" s="2" t="s">
        <v>531</v>
      </c>
      <c r="J3586" s="5" t="s">
        <v>523</v>
      </c>
      <c r="K3586" s="5">
        <v>1</v>
      </c>
      <c r="L3586" s="80">
        <v>20</v>
      </c>
      <c r="M3586" s="8">
        <f t="shared" si="110"/>
        <v>4</v>
      </c>
      <c r="N3586" s="80">
        <v>50</v>
      </c>
      <c r="O3586" s="11">
        <f t="shared" si="111"/>
        <v>74</v>
      </c>
    </row>
    <row r="3587" spans="1:15" x14ac:dyDescent="0.35">
      <c r="A3587" s="2" t="s">
        <v>392</v>
      </c>
      <c r="B3587" s="2" t="s">
        <v>520</v>
      </c>
      <c r="C3587" s="1">
        <v>5154</v>
      </c>
      <c r="D3587" s="1" t="s">
        <v>537</v>
      </c>
      <c r="E3587" s="4">
        <v>105154002274</v>
      </c>
      <c r="F3587" s="2" t="s">
        <v>538</v>
      </c>
      <c r="G3587" s="4">
        <v>105154002274</v>
      </c>
      <c r="H3587" s="2" t="s">
        <v>538</v>
      </c>
      <c r="I3587" s="2" t="s">
        <v>539</v>
      </c>
      <c r="J3587" s="5" t="s">
        <v>523</v>
      </c>
      <c r="K3587" s="5">
        <v>1</v>
      </c>
      <c r="L3587" s="80">
        <v>20</v>
      </c>
      <c r="M3587" s="8">
        <f t="shared" si="110"/>
        <v>4</v>
      </c>
      <c r="N3587" s="80">
        <v>50</v>
      </c>
      <c r="O3587" s="11">
        <f t="shared" si="111"/>
        <v>74</v>
      </c>
    </row>
    <row r="3588" spans="1:15" x14ac:dyDescent="0.35">
      <c r="A3588" s="2" t="s">
        <v>392</v>
      </c>
      <c r="B3588" s="2" t="s">
        <v>520</v>
      </c>
      <c r="C3588" s="1">
        <v>5212</v>
      </c>
      <c r="D3588" s="1" t="s">
        <v>540</v>
      </c>
      <c r="E3588" s="4">
        <v>105212000112</v>
      </c>
      <c r="F3588" s="2" t="s">
        <v>541</v>
      </c>
      <c r="G3588" s="4">
        <v>105212000112</v>
      </c>
      <c r="H3588" s="2" t="s">
        <v>541</v>
      </c>
      <c r="I3588" s="2" t="s">
        <v>542</v>
      </c>
      <c r="J3588" s="5" t="s">
        <v>523</v>
      </c>
      <c r="K3588" s="5">
        <v>1</v>
      </c>
      <c r="L3588" s="80">
        <v>20</v>
      </c>
      <c r="M3588" s="8">
        <f t="shared" si="110"/>
        <v>4</v>
      </c>
      <c r="N3588" s="80">
        <v>50</v>
      </c>
      <c r="O3588" s="11">
        <f t="shared" si="111"/>
        <v>74</v>
      </c>
    </row>
    <row r="3589" spans="1:15" x14ac:dyDescent="0.35">
      <c r="A3589" s="2" t="s">
        <v>392</v>
      </c>
      <c r="B3589" s="2" t="s">
        <v>520</v>
      </c>
      <c r="C3589" s="1">
        <v>5266</v>
      </c>
      <c r="D3589" s="1" t="s">
        <v>543</v>
      </c>
      <c r="E3589" s="4">
        <v>105266000461</v>
      </c>
      <c r="F3589" s="2" t="s">
        <v>544</v>
      </c>
      <c r="G3589" s="4">
        <v>105266000461</v>
      </c>
      <c r="H3589" s="2" t="s">
        <v>545</v>
      </c>
      <c r="I3589" s="2" t="s">
        <v>546</v>
      </c>
      <c r="J3589" s="5" t="s">
        <v>523</v>
      </c>
      <c r="K3589" s="5">
        <v>1</v>
      </c>
      <c r="L3589" s="80">
        <v>20</v>
      </c>
      <c r="M3589" s="8">
        <f t="shared" si="110"/>
        <v>4</v>
      </c>
      <c r="N3589" s="80">
        <v>50</v>
      </c>
      <c r="O3589" s="11">
        <f t="shared" si="111"/>
        <v>74</v>
      </c>
    </row>
    <row r="3590" spans="1:15" x14ac:dyDescent="0.35">
      <c r="A3590" s="2" t="s">
        <v>392</v>
      </c>
      <c r="B3590" s="2" t="s">
        <v>520</v>
      </c>
      <c r="C3590" s="1">
        <v>5282</v>
      </c>
      <c r="D3590" s="1" t="s">
        <v>547</v>
      </c>
      <c r="E3590" s="4">
        <v>105282000403</v>
      </c>
      <c r="F3590" s="2" t="s">
        <v>548</v>
      </c>
      <c r="G3590" s="4">
        <v>105282000403</v>
      </c>
      <c r="H3590" s="2" t="s">
        <v>548</v>
      </c>
      <c r="I3590" s="2" t="s">
        <v>549</v>
      </c>
      <c r="J3590" s="5" t="s">
        <v>523</v>
      </c>
      <c r="K3590" s="5">
        <v>1</v>
      </c>
      <c r="L3590" s="80">
        <v>20</v>
      </c>
      <c r="M3590" s="8">
        <f t="shared" si="110"/>
        <v>4</v>
      </c>
      <c r="N3590" s="80">
        <v>50</v>
      </c>
      <c r="O3590" s="11">
        <f t="shared" si="111"/>
        <v>74</v>
      </c>
    </row>
    <row r="3591" spans="1:15" x14ac:dyDescent="0.35">
      <c r="A3591" s="2" t="s">
        <v>392</v>
      </c>
      <c r="B3591" s="2" t="s">
        <v>520</v>
      </c>
      <c r="C3591" s="1">
        <v>5284</v>
      </c>
      <c r="D3591" s="1" t="s">
        <v>550</v>
      </c>
      <c r="E3591" s="4">
        <v>105284000800</v>
      </c>
      <c r="F3591" s="2" t="s">
        <v>551</v>
      </c>
      <c r="G3591" s="4">
        <v>105284000800</v>
      </c>
      <c r="H3591" s="2" t="s">
        <v>551</v>
      </c>
      <c r="I3591" s="2" t="s">
        <v>552</v>
      </c>
      <c r="J3591" s="5" t="s">
        <v>523</v>
      </c>
      <c r="K3591" s="5">
        <v>1</v>
      </c>
      <c r="L3591" s="80">
        <v>20</v>
      </c>
      <c r="M3591" s="8">
        <f t="shared" si="110"/>
        <v>4</v>
      </c>
      <c r="N3591" s="80">
        <v>50</v>
      </c>
      <c r="O3591" s="11">
        <f t="shared" si="111"/>
        <v>74</v>
      </c>
    </row>
    <row r="3592" spans="1:15" x14ac:dyDescent="0.35">
      <c r="A3592" s="2" t="s">
        <v>392</v>
      </c>
      <c r="B3592" s="2" t="s">
        <v>520</v>
      </c>
      <c r="C3592" s="1">
        <v>5368</v>
      </c>
      <c r="D3592" s="1" t="s">
        <v>553</v>
      </c>
      <c r="E3592" s="4">
        <v>105368000066</v>
      </c>
      <c r="F3592" s="2" t="s">
        <v>554</v>
      </c>
      <c r="G3592" s="4">
        <v>105368000066</v>
      </c>
      <c r="H3592" s="2" t="s">
        <v>554</v>
      </c>
      <c r="I3592" s="2" t="s">
        <v>555</v>
      </c>
      <c r="J3592" s="5" t="s">
        <v>523</v>
      </c>
      <c r="K3592" s="5">
        <v>1</v>
      </c>
      <c r="L3592" s="80">
        <v>20</v>
      </c>
      <c r="M3592" s="8">
        <f t="shared" ref="M3592:M3655" si="112">ROUND(L3592*0.19,0)</f>
        <v>4</v>
      </c>
      <c r="N3592" s="80">
        <v>50</v>
      </c>
      <c r="O3592" s="11">
        <f t="shared" ref="O3592:O3655" si="113">L3592+M3592+N3592</f>
        <v>74</v>
      </c>
    </row>
    <row r="3593" spans="1:15" x14ac:dyDescent="0.35">
      <c r="A3593" s="2" t="s">
        <v>392</v>
      </c>
      <c r="B3593" s="2" t="s">
        <v>520</v>
      </c>
      <c r="C3593" s="1">
        <v>5440</v>
      </c>
      <c r="D3593" s="1" t="s">
        <v>556</v>
      </c>
      <c r="E3593" s="4">
        <v>105440000386</v>
      </c>
      <c r="F3593" s="2" t="s">
        <v>557</v>
      </c>
      <c r="G3593" s="4">
        <v>105440000386</v>
      </c>
      <c r="H3593" s="2" t="s">
        <v>557</v>
      </c>
      <c r="I3593" s="2" t="s">
        <v>558</v>
      </c>
      <c r="J3593" s="5" t="s">
        <v>523</v>
      </c>
      <c r="K3593" s="5">
        <v>1</v>
      </c>
      <c r="L3593" s="80">
        <v>20</v>
      </c>
      <c r="M3593" s="8">
        <f t="shared" si="112"/>
        <v>4</v>
      </c>
      <c r="N3593" s="80">
        <v>50</v>
      </c>
      <c r="O3593" s="11">
        <f t="shared" si="113"/>
        <v>74</v>
      </c>
    </row>
    <row r="3594" spans="1:15" x14ac:dyDescent="0.35">
      <c r="A3594" s="2" t="s">
        <v>392</v>
      </c>
      <c r="B3594" s="2" t="s">
        <v>520</v>
      </c>
      <c r="C3594" s="1">
        <v>5579</v>
      </c>
      <c r="D3594" s="1" t="s">
        <v>559</v>
      </c>
      <c r="E3594" s="4">
        <v>105579000909</v>
      </c>
      <c r="F3594" s="2" t="s">
        <v>560</v>
      </c>
      <c r="G3594" s="4">
        <v>105579000909</v>
      </c>
      <c r="H3594" s="2" t="s">
        <v>560</v>
      </c>
      <c r="I3594" s="2" t="s">
        <v>561</v>
      </c>
      <c r="J3594" s="5" t="s">
        <v>523</v>
      </c>
      <c r="K3594" s="5">
        <v>1</v>
      </c>
      <c r="L3594" s="80">
        <v>20</v>
      </c>
      <c r="M3594" s="8">
        <f t="shared" si="112"/>
        <v>4</v>
      </c>
      <c r="N3594" s="80">
        <v>50</v>
      </c>
      <c r="O3594" s="11">
        <f t="shared" si="113"/>
        <v>74</v>
      </c>
    </row>
    <row r="3595" spans="1:15" x14ac:dyDescent="0.35">
      <c r="A3595" s="2" t="s">
        <v>392</v>
      </c>
      <c r="B3595" s="2" t="s">
        <v>520</v>
      </c>
      <c r="C3595" s="1">
        <v>5615</v>
      </c>
      <c r="D3595" s="1" t="s">
        <v>562</v>
      </c>
      <c r="E3595" s="4">
        <v>105615000236</v>
      </c>
      <c r="F3595" s="2" t="s">
        <v>563</v>
      </c>
      <c r="G3595" s="4">
        <v>105615000236</v>
      </c>
      <c r="H3595" s="2" t="s">
        <v>563</v>
      </c>
      <c r="I3595" s="2" t="s">
        <v>564</v>
      </c>
      <c r="J3595" s="5" t="s">
        <v>523</v>
      </c>
      <c r="K3595" s="5">
        <v>1</v>
      </c>
      <c r="L3595" s="80">
        <v>20</v>
      </c>
      <c r="M3595" s="8">
        <f t="shared" si="112"/>
        <v>4</v>
      </c>
      <c r="N3595" s="80">
        <v>50</v>
      </c>
      <c r="O3595" s="11">
        <f t="shared" si="113"/>
        <v>74</v>
      </c>
    </row>
    <row r="3596" spans="1:15" x14ac:dyDescent="0.35">
      <c r="A3596" s="2" t="s">
        <v>392</v>
      </c>
      <c r="B3596" s="2" t="s">
        <v>520</v>
      </c>
      <c r="C3596" s="1">
        <v>5656</v>
      </c>
      <c r="D3596" s="1" t="s">
        <v>565</v>
      </c>
      <c r="E3596" s="4">
        <v>105656000143</v>
      </c>
      <c r="F3596" s="2" t="s">
        <v>566</v>
      </c>
      <c r="G3596" s="4">
        <v>105656000143</v>
      </c>
      <c r="H3596" s="2" t="s">
        <v>566</v>
      </c>
      <c r="I3596" s="2" t="s">
        <v>567</v>
      </c>
      <c r="J3596" s="5" t="s">
        <v>523</v>
      </c>
      <c r="K3596" s="5">
        <v>1</v>
      </c>
      <c r="L3596" s="80">
        <v>20</v>
      </c>
      <c r="M3596" s="8">
        <f t="shared" si="112"/>
        <v>4</v>
      </c>
      <c r="N3596" s="80">
        <v>50</v>
      </c>
      <c r="O3596" s="11">
        <f t="shared" si="113"/>
        <v>74</v>
      </c>
    </row>
    <row r="3597" spans="1:15" x14ac:dyDescent="0.35">
      <c r="A3597" s="2" t="s">
        <v>392</v>
      </c>
      <c r="B3597" s="2" t="s">
        <v>520</v>
      </c>
      <c r="C3597" s="1">
        <v>5670</v>
      </c>
      <c r="D3597" s="1" t="s">
        <v>568</v>
      </c>
      <c r="E3597" s="4">
        <v>105670000938</v>
      </c>
      <c r="F3597" s="2" t="s">
        <v>569</v>
      </c>
      <c r="G3597" s="4">
        <v>105670000938</v>
      </c>
      <c r="H3597" s="2" t="s">
        <v>569</v>
      </c>
      <c r="I3597" s="2" t="s">
        <v>570</v>
      </c>
      <c r="J3597" s="5" t="s">
        <v>523</v>
      </c>
      <c r="K3597" s="5">
        <v>1</v>
      </c>
      <c r="L3597" s="80">
        <v>20</v>
      </c>
      <c r="M3597" s="8">
        <f t="shared" si="112"/>
        <v>4</v>
      </c>
      <c r="N3597" s="80">
        <v>50</v>
      </c>
      <c r="O3597" s="11">
        <f t="shared" si="113"/>
        <v>74</v>
      </c>
    </row>
    <row r="3598" spans="1:15" x14ac:dyDescent="0.35">
      <c r="A3598" s="2" t="s">
        <v>392</v>
      </c>
      <c r="B3598" s="2" t="s">
        <v>520</v>
      </c>
      <c r="C3598" s="1">
        <v>5686</v>
      </c>
      <c r="D3598" s="1" t="s">
        <v>571</v>
      </c>
      <c r="E3598" s="4">
        <v>105686000440</v>
      </c>
      <c r="F3598" s="2" t="s">
        <v>572</v>
      </c>
      <c r="G3598" s="4">
        <v>105686000440</v>
      </c>
      <c r="H3598" s="2" t="s">
        <v>572</v>
      </c>
      <c r="I3598" s="2" t="s">
        <v>573</v>
      </c>
      <c r="J3598" s="5" t="s">
        <v>523</v>
      </c>
      <c r="K3598" s="5">
        <v>1</v>
      </c>
      <c r="L3598" s="80">
        <v>20</v>
      </c>
      <c r="M3598" s="8">
        <f t="shared" si="112"/>
        <v>4</v>
      </c>
      <c r="N3598" s="80">
        <v>50</v>
      </c>
      <c r="O3598" s="11">
        <f t="shared" si="113"/>
        <v>74</v>
      </c>
    </row>
    <row r="3599" spans="1:15" x14ac:dyDescent="0.35">
      <c r="A3599" s="2" t="s">
        <v>392</v>
      </c>
      <c r="B3599" s="2" t="s">
        <v>520</v>
      </c>
      <c r="C3599" s="1">
        <v>5756</v>
      </c>
      <c r="D3599" s="1" t="s">
        <v>574</v>
      </c>
      <c r="E3599" s="4">
        <v>105756000311</v>
      </c>
      <c r="F3599" s="2" t="s">
        <v>575</v>
      </c>
      <c r="G3599" s="4">
        <v>105756000311</v>
      </c>
      <c r="H3599" s="2" t="s">
        <v>575</v>
      </c>
      <c r="I3599" s="2" t="s">
        <v>576</v>
      </c>
      <c r="J3599" s="5" t="s">
        <v>535</v>
      </c>
      <c r="K3599" s="5">
        <v>1</v>
      </c>
      <c r="L3599" s="80">
        <v>20</v>
      </c>
      <c r="M3599" s="8">
        <f t="shared" si="112"/>
        <v>4</v>
      </c>
      <c r="N3599" s="80">
        <v>50</v>
      </c>
      <c r="O3599" s="11">
        <f t="shared" si="113"/>
        <v>74</v>
      </c>
    </row>
    <row r="3600" spans="1:15" x14ac:dyDescent="0.35">
      <c r="A3600" s="2" t="s">
        <v>392</v>
      </c>
      <c r="B3600" s="2" t="s">
        <v>520</v>
      </c>
      <c r="C3600" s="1">
        <v>5761</v>
      </c>
      <c r="D3600" s="1" t="s">
        <v>577</v>
      </c>
      <c r="E3600" s="4">
        <v>105761000299</v>
      </c>
      <c r="F3600" s="2" t="s">
        <v>578</v>
      </c>
      <c r="G3600" s="4">
        <v>105761000299</v>
      </c>
      <c r="H3600" s="2" t="s">
        <v>579</v>
      </c>
      <c r="I3600" s="2" t="s">
        <v>580</v>
      </c>
      <c r="J3600" s="5" t="s">
        <v>523</v>
      </c>
      <c r="K3600" s="5">
        <v>1</v>
      </c>
      <c r="L3600" s="80">
        <v>20</v>
      </c>
      <c r="M3600" s="8">
        <f t="shared" si="112"/>
        <v>4</v>
      </c>
      <c r="N3600" s="80">
        <v>50</v>
      </c>
      <c r="O3600" s="11">
        <f t="shared" si="113"/>
        <v>74</v>
      </c>
    </row>
    <row r="3601" spans="1:15" x14ac:dyDescent="0.35">
      <c r="A3601" s="2" t="s">
        <v>392</v>
      </c>
      <c r="B3601" s="2" t="s">
        <v>520</v>
      </c>
      <c r="C3601" s="1">
        <v>5837</v>
      </c>
      <c r="D3601" s="1" t="s">
        <v>581</v>
      </c>
      <c r="E3601" s="4">
        <v>105837006194</v>
      </c>
      <c r="F3601" s="2" t="s">
        <v>589</v>
      </c>
      <c r="G3601" s="4">
        <v>105837006194</v>
      </c>
      <c r="H3601" s="2" t="s">
        <v>589</v>
      </c>
      <c r="I3601" s="2" t="s">
        <v>590</v>
      </c>
      <c r="J3601" s="5" t="s">
        <v>523</v>
      </c>
      <c r="K3601" s="5">
        <v>1</v>
      </c>
      <c r="L3601" s="80">
        <v>20</v>
      </c>
      <c r="M3601" s="8">
        <f t="shared" si="112"/>
        <v>4</v>
      </c>
      <c r="N3601" s="80">
        <v>50</v>
      </c>
      <c r="O3601" s="11">
        <f t="shared" si="113"/>
        <v>74</v>
      </c>
    </row>
    <row r="3602" spans="1:15" x14ac:dyDescent="0.35">
      <c r="A3602" s="2" t="s">
        <v>392</v>
      </c>
      <c r="B3602" s="2" t="s">
        <v>520</v>
      </c>
      <c r="C3602" s="1">
        <v>5847</v>
      </c>
      <c r="D3602" s="1" t="s">
        <v>591</v>
      </c>
      <c r="E3602" s="4">
        <v>105847000771</v>
      </c>
      <c r="F3602" s="2" t="s">
        <v>592</v>
      </c>
      <c r="G3602" s="4">
        <v>105847000771</v>
      </c>
      <c r="H3602" s="2" t="s">
        <v>592</v>
      </c>
      <c r="I3602" s="2" t="s">
        <v>593</v>
      </c>
      <c r="J3602" s="5" t="s">
        <v>523</v>
      </c>
      <c r="K3602" s="5">
        <v>1</v>
      </c>
      <c r="L3602" s="80">
        <v>20</v>
      </c>
      <c r="M3602" s="8">
        <f t="shared" si="112"/>
        <v>4</v>
      </c>
      <c r="N3602" s="80">
        <v>50</v>
      </c>
      <c r="O3602" s="11">
        <f t="shared" si="113"/>
        <v>74</v>
      </c>
    </row>
    <row r="3603" spans="1:15" x14ac:dyDescent="0.35">
      <c r="A3603" s="2" t="s">
        <v>392</v>
      </c>
      <c r="B3603" s="2" t="s">
        <v>520</v>
      </c>
      <c r="C3603" s="1">
        <v>5890</v>
      </c>
      <c r="D3603" s="1" t="s">
        <v>594</v>
      </c>
      <c r="E3603" s="4">
        <v>105890001331</v>
      </c>
      <c r="F3603" s="2" t="s">
        <v>595</v>
      </c>
      <c r="G3603" s="4">
        <v>105890001331</v>
      </c>
      <c r="H3603" s="2" t="s">
        <v>595</v>
      </c>
      <c r="I3603" s="2" t="s">
        <v>596</v>
      </c>
      <c r="J3603" s="5" t="s">
        <v>523</v>
      </c>
      <c r="K3603" s="5">
        <v>1</v>
      </c>
      <c r="L3603" s="80">
        <v>20</v>
      </c>
      <c r="M3603" s="8">
        <f t="shared" si="112"/>
        <v>4</v>
      </c>
      <c r="N3603" s="80">
        <v>50</v>
      </c>
      <c r="O3603" s="11">
        <f t="shared" si="113"/>
        <v>74</v>
      </c>
    </row>
    <row r="3604" spans="1:15" x14ac:dyDescent="0.35">
      <c r="A3604" s="2" t="s">
        <v>392</v>
      </c>
      <c r="B3604" s="2" t="s">
        <v>597</v>
      </c>
      <c r="C3604" s="1">
        <v>8001</v>
      </c>
      <c r="D3604" s="1" t="s">
        <v>598</v>
      </c>
      <c r="E3604" s="4">
        <v>108001001812</v>
      </c>
      <c r="F3604" s="2" t="s">
        <v>599</v>
      </c>
      <c r="G3604" s="4">
        <v>108001001812</v>
      </c>
      <c r="H3604" s="2" t="s">
        <v>600</v>
      </c>
      <c r="I3604" s="2" t="s">
        <v>601</v>
      </c>
      <c r="J3604" s="5" t="s">
        <v>523</v>
      </c>
      <c r="K3604" s="5">
        <v>1</v>
      </c>
      <c r="L3604" s="80">
        <v>20</v>
      </c>
      <c r="M3604" s="8">
        <f t="shared" si="112"/>
        <v>4</v>
      </c>
      <c r="N3604" s="80">
        <v>50</v>
      </c>
      <c r="O3604" s="11">
        <f t="shared" si="113"/>
        <v>74</v>
      </c>
    </row>
    <row r="3605" spans="1:15" x14ac:dyDescent="0.35">
      <c r="A3605" s="2" t="s">
        <v>392</v>
      </c>
      <c r="B3605" s="2" t="s">
        <v>597</v>
      </c>
      <c r="C3605" s="1">
        <v>8001</v>
      </c>
      <c r="D3605" s="1" t="s">
        <v>598</v>
      </c>
      <c r="E3605" s="4">
        <v>108001001821</v>
      </c>
      <c r="F3605" s="2" t="s">
        <v>602</v>
      </c>
      <c r="G3605" s="4">
        <v>108001001821</v>
      </c>
      <c r="H3605" s="2" t="s">
        <v>602</v>
      </c>
      <c r="I3605" s="2" t="s">
        <v>603</v>
      </c>
      <c r="J3605" s="5" t="s">
        <v>523</v>
      </c>
      <c r="K3605" s="5">
        <v>1</v>
      </c>
      <c r="L3605" s="80">
        <v>20</v>
      </c>
      <c r="M3605" s="8">
        <f t="shared" si="112"/>
        <v>4</v>
      </c>
      <c r="N3605" s="80">
        <v>50</v>
      </c>
      <c r="O3605" s="11">
        <f t="shared" si="113"/>
        <v>74</v>
      </c>
    </row>
    <row r="3606" spans="1:15" x14ac:dyDescent="0.35">
      <c r="A3606" s="2" t="s">
        <v>392</v>
      </c>
      <c r="B3606" s="2" t="s">
        <v>597</v>
      </c>
      <c r="C3606" s="1">
        <v>8078</v>
      </c>
      <c r="D3606" s="1" t="s">
        <v>604</v>
      </c>
      <c r="E3606" s="4">
        <v>108078000011</v>
      </c>
      <c r="F3606" s="2" t="s">
        <v>605</v>
      </c>
      <c r="G3606" s="4">
        <v>108078000011</v>
      </c>
      <c r="H3606" s="2" t="s">
        <v>606</v>
      </c>
      <c r="I3606" s="2" t="s">
        <v>607</v>
      </c>
      <c r="J3606" s="5" t="s">
        <v>523</v>
      </c>
      <c r="K3606" s="5">
        <v>1</v>
      </c>
      <c r="L3606" s="80">
        <v>20</v>
      </c>
      <c r="M3606" s="8">
        <f t="shared" si="112"/>
        <v>4</v>
      </c>
      <c r="N3606" s="80">
        <v>50</v>
      </c>
      <c r="O3606" s="11">
        <f t="shared" si="113"/>
        <v>74</v>
      </c>
    </row>
    <row r="3607" spans="1:15" x14ac:dyDescent="0.35">
      <c r="A3607" s="2" t="s">
        <v>392</v>
      </c>
      <c r="B3607" s="2" t="s">
        <v>597</v>
      </c>
      <c r="C3607" s="1">
        <v>8436</v>
      </c>
      <c r="D3607" s="1" t="s">
        <v>608</v>
      </c>
      <c r="E3607" s="4">
        <v>108436000061</v>
      </c>
      <c r="F3607" s="2" t="s">
        <v>609</v>
      </c>
      <c r="G3607" s="4">
        <v>108436000061</v>
      </c>
      <c r="H3607" s="2" t="s">
        <v>609</v>
      </c>
      <c r="I3607" s="2" t="s">
        <v>610</v>
      </c>
      <c r="J3607" s="5" t="s">
        <v>523</v>
      </c>
      <c r="K3607" s="5">
        <v>1</v>
      </c>
      <c r="L3607" s="80">
        <v>20</v>
      </c>
      <c r="M3607" s="8">
        <f t="shared" si="112"/>
        <v>4</v>
      </c>
      <c r="N3607" s="80">
        <v>50</v>
      </c>
      <c r="O3607" s="11">
        <f t="shared" si="113"/>
        <v>74</v>
      </c>
    </row>
    <row r="3608" spans="1:15" x14ac:dyDescent="0.35">
      <c r="A3608" s="2" t="s">
        <v>392</v>
      </c>
      <c r="B3608" s="2" t="s">
        <v>597</v>
      </c>
      <c r="C3608" s="1">
        <v>8634</v>
      </c>
      <c r="D3608" s="1" t="s">
        <v>611</v>
      </c>
      <c r="E3608" s="4">
        <v>108634000025</v>
      </c>
      <c r="F3608" s="2" t="s">
        <v>612</v>
      </c>
      <c r="G3608" s="4">
        <v>108634000025</v>
      </c>
      <c r="H3608" s="2" t="s">
        <v>613</v>
      </c>
      <c r="I3608" s="2" t="s">
        <v>614</v>
      </c>
      <c r="J3608" s="5" t="s">
        <v>523</v>
      </c>
      <c r="K3608" s="5">
        <v>1</v>
      </c>
      <c r="L3608" s="80">
        <v>20</v>
      </c>
      <c r="M3608" s="8">
        <f t="shared" si="112"/>
        <v>4</v>
      </c>
      <c r="N3608" s="80">
        <v>50</v>
      </c>
      <c r="O3608" s="11">
        <f t="shared" si="113"/>
        <v>74</v>
      </c>
    </row>
    <row r="3609" spans="1:15" x14ac:dyDescent="0.35">
      <c r="A3609" s="2" t="s">
        <v>392</v>
      </c>
      <c r="B3609" s="2" t="s">
        <v>615</v>
      </c>
      <c r="C3609" s="1">
        <v>11001</v>
      </c>
      <c r="D3609" s="1" t="s">
        <v>615</v>
      </c>
      <c r="E3609" s="4">
        <v>111001011908</v>
      </c>
      <c r="F3609" s="2" t="s">
        <v>616</v>
      </c>
      <c r="G3609" s="4">
        <v>111001011908</v>
      </c>
      <c r="H3609" s="2" t="s">
        <v>617</v>
      </c>
      <c r="I3609" s="2" t="s">
        <v>618</v>
      </c>
      <c r="J3609" s="5" t="s">
        <v>523</v>
      </c>
      <c r="K3609" s="5">
        <v>1</v>
      </c>
      <c r="L3609" s="80">
        <v>20</v>
      </c>
      <c r="M3609" s="8">
        <f t="shared" si="112"/>
        <v>4</v>
      </c>
      <c r="N3609" s="80">
        <v>50</v>
      </c>
      <c r="O3609" s="11">
        <f t="shared" si="113"/>
        <v>74</v>
      </c>
    </row>
    <row r="3610" spans="1:15" x14ac:dyDescent="0.35">
      <c r="A3610" s="2" t="s">
        <v>392</v>
      </c>
      <c r="B3610" s="2" t="s">
        <v>619</v>
      </c>
      <c r="C3610" s="1">
        <v>13001</v>
      </c>
      <c r="D3610" s="1" t="s">
        <v>620</v>
      </c>
      <c r="E3610" s="4">
        <v>113001012508</v>
      </c>
      <c r="F3610" s="2" t="s">
        <v>621</v>
      </c>
      <c r="G3610" s="4">
        <v>113001012508</v>
      </c>
      <c r="H3610" s="2" t="s">
        <v>621</v>
      </c>
      <c r="I3610" s="2" t="s">
        <v>622</v>
      </c>
      <c r="J3610" s="5" t="s">
        <v>523</v>
      </c>
      <c r="K3610" s="5">
        <v>1</v>
      </c>
      <c r="L3610" s="80">
        <v>20</v>
      </c>
      <c r="M3610" s="8">
        <f t="shared" si="112"/>
        <v>4</v>
      </c>
      <c r="N3610" s="80">
        <v>50</v>
      </c>
      <c r="O3610" s="11">
        <f t="shared" si="113"/>
        <v>74</v>
      </c>
    </row>
    <row r="3611" spans="1:15" x14ac:dyDescent="0.35">
      <c r="A3611" s="2" t="s">
        <v>392</v>
      </c>
      <c r="B3611" s="2" t="s">
        <v>619</v>
      </c>
      <c r="C3611" s="1">
        <v>13468</v>
      </c>
      <c r="D3611" s="1" t="s">
        <v>634</v>
      </c>
      <c r="E3611" s="4">
        <v>113468000015</v>
      </c>
      <c r="F3611" s="2" t="s">
        <v>635</v>
      </c>
      <c r="G3611" s="4">
        <v>113468000015</v>
      </c>
      <c r="H3611" s="2" t="s">
        <v>636</v>
      </c>
      <c r="I3611" s="2" t="s">
        <v>637</v>
      </c>
      <c r="J3611" s="5" t="s">
        <v>523</v>
      </c>
      <c r="K3611" s="5">
        <v>1</v>
      </c>
      <c r="L3611" s="80">
        <v>20</v>
      </c>
      <c r="M3611" s="8">
        <f t="shared" si="112"/>
        <v>4</v>
      </c>
      <c r="N3611" s="80">
        <v>50</v>
      </c>
      <c r="O3611" s="11">
        <f t="shared" si="113"/>
        <v>74</v>
      </c>
    </row>
    <row r="3612" spans="1:15" x14ac:dyDescent="0.35">
      <c r="A3612" s="2" t="s">
        <v>392</v>
      </c>
      <c r="B3612" s="2" t="s">
        <v>619</v>
      </c>
      <c r="C3612" s="1">
        <v>13657</v>
      </c>
      <c r="D3612" s="1" t="s">
        <v>638</v>
      </c>
      <c r="E3612" s="4">
        <v>113657000018</v>
      </c>
      <c r="F3612" s="2" t="s">
        <v>639</v>
      </c>
      <c r="G3612" s="4">
        <v>113657000018</v>
      </c>
      <c r="H3612" s="2" t="s">
        <v>640</v>
      </c>
      <c r="I3612" s="2" t="s">
        <v>641</v>
      </c>
      <c r="J3612" s="5" t="s">
        <v>523</v>
      </c>
      <c r="K3612" s="5">
        <v>1</v>
      </c>
      <c r="L3612" s="80">
        <v>20</v>
      </c>
      <c r="M3612" s="8">
        <f t="shared" si="112"/>
        <v>4</v>
      </c>
      <c r="N3612" s="80">
        <v>50</v>
      </c>
      <c r="O3612" s="11">
        <f t="shared" si="113"/>
        <v>74</v>
      </c>
    </row>
    <row r="3613" spans="1:15" x14ac:dyDescent="0.35">
      <c r="A3613" s="2" t="s">
        <v>392</v>
      </c>
      <c r="B3613" s="2" t="s">
        <v>646</v>
      </c>
      <c r="C3613" s="1">
        <v>15001</v>
      </c>
      <c r="D3613" s="1" t="s">
        <v>647</v>
      </c>
      <c r="E3613" s="4">
        <v>115001000430</v>
      </c>
      <c r="F3613" s="2" t="s">
        <v>648</v>
      </c>
      <c r="G3613" s="4">
        <v>115001000430</v>
      </c>
      <c r="H3613" s="2" t="s">
        <v>649</v>
      </c>
      <c r="I3613" s="2" t="s">
        <v>650</v>
      </c>
      <c r="J3613" s="5" t="s">
        <v>523</v>
      </c>
      <c r="K3613" s="5">
        <v>1</v>
      </c>
      <c r="L3613" s="80">
        <v>20</v>
      </c>
      <c r="M3613" s="8">
        <f t="shared" si="112"/>
        <v>4</v>
      </c>
      <c r="N3613" s="80">
        <v>50</v>
      </c>
      <c r="O3613" s="11">
        <f t="shared" si="113"/>
        <v>74</v>
      </c>
    </row>
    <row r="3614" spans="1:15" x14ac:dyDescent="0.35">
      <c r="A3614" s="2" t="s">
        <v>392</v>
      </c>
      <c r="B3614" s="2" t="s">
        <v>646</v>
      </c>
      <c r="C3614" s="1">
        <v>15001</v>
      </c>
      <c r="D3614" s="1" t="s">
        <v>647</v>
      </c>
      <c r="E3614" s="4">
        <v>115001002017</v>
      </c>
      <c r="F3614" s="2" t="s">
        <v>651</v>
      </c>
      <c r="G3614" s="4">
        <v>115001002017</v>
      </c>
      <c r="H3614" s="2" t="s">
        <v>651</v>
      </c>
      <c r="I3614" s="2" t="s">
        <v>652</v>
      </c>
      <c r="J3614" s="5" t="s">
        <v>523</v>
      </c>
      <c r="K3614" s="5">
        <v>1</v>
      </c>
      <c r="L3614" s="80">
        <v>20</v>
      </c>
      <c r="M3614" s="8">
        <f t="shared" si="112"/>
        <v>4</v>
      </c>
      <c r="N3614" s="80">
        <v>50</v>
      </c>
      <c r="O3614" s="11">
        <f t="shared" si="113"/>
        <v>74</v>
      </c>
    </row>
    <row r="3615" spans="1:15" x14ac:dyDescent="0.35">
      <c r="A3615" s="2" t="s">
        <v>392</v>
      </c>
      <c r="B3615" s="2" t="s">
        <v>646</v>
      </c>
      <c r="C3615" s="1">
        <v>15183</v>
      </c>
      <c r="D3615" s="1" t="s">
        <v>653</v>
      </c>
      <c r="E3615" s="4">
        <v>115183000022</v>
      </c>
      <c r="F3615" s="2" t="s">
        <v>654</v>
      </c>
      <c r="G3615" s="4">
        <v>115183000022</v>
      </c>
      <c r="H3615" s="2" t="s">
        <v>655</v>
      </c>
      <c r="I3615" s="2" t="s">
        <v>656</v>
      </c>
      <c r="J3615" s="5" t="s">
        <v>523</v>
      </c>
      <c r="K3615" s="5">
        <v>1</v>
      </c>
      <c r="L3615" s="80">
        <v>20</v>
      </c>
      <c r="M3615" s="8">
        <f t="shared" si="112"/>
        <v>4</v>
      </c>
      <c r="N3615" s="80">
        <v>50</v>
      </c>
      <c r="O3615" s="11">
        <f t="shared" si="113"/>
        <v>74</v>
      </c>
    </row>
    <row r="3616" spans="1:15" x14ac:dyDescent="0.35">
      <c r="A3616" s="2" t="s">
        <v>392</v>
      </c>
      <c r="B3616" s="2" t="s">
        <v>646</v>
      </c>
      <c r="C3616" s="1">
        <v>15332</v>
      </c>
      <c r="D3616" s="1" t="s">
        <v>657</v>
      </c>
      <c r="E3616" s="4">
        <v>115332000294</v>
      </c>
      <c r="F3616" s="2" t="s">
        <v>658</v>
      </c>
      <c r="G3616" s="4">
        <v>115332000294</v>
      </c>
      <c r="H3616" s="2" t="s">
        <v>659</v>
      </c>
      <c r="I3616" s="2" t="s">
        <v>660</v>
      </c>
      <c r="J3616" s="5" t="s">
        <v>523</v>
      </c>
      <c r="K3616" s="5">
        <v>1</v>
      </c>
      <c r="L3616" s="80">
        <v>20</v>
      </c>
      <c r="M3616" s="8">
        <f t="shared" si="112"/>
        <v>4</v>
      </c>
      <c r="N3616" s="80">
        <v>50</v>
      </c>
      <c r="O3616" s="11">
        <f t="shared" si="113"/>
        <v>74</v>
      </c>
    </row>
    <row r="3617" spans="1:15" x14ac:dyDescent="0.35">
      <c r="A3617" s="2" t="s">
        <v>392</v>
      </c>
      <c r="B3617" s="2" t="s">
        <v>646</v>
      </c>
      <c r="C3617" s="1">
        <v>15673</v>
      </c>
      <c r="D3617" s="1" t="s">
        <v>661</v>
      </c>
      <c r="E3617" s="4">
        <v>115673000012</v>
      </c>
      <c r="F3617" s="2" t="s">
        <v>662</v>
      </c>
      <c r="G3617" s="4">
        <v>115673000012</v>
      </c>
      <c r="H3617" s="2" t="s">
        <v>663</v>
      </c>
      <c r="I3617" s="2" t="s">
        <v>664</v>
      </c>
      <c r="J3617" s="5" t="s">
        <v>523</v>
      </c>
      <c r="K3617" s="5">
        <v>1</v>
      </c>
      <c r="L3617" s="80">
        <v>20</v>
      </c>
      <c r="M3617" s="8">
        <f t="shared" si="112"/>
        <v>4</v>
      </c>
      <c r="N3617" s="80">
        <v>50</v>
      </c>
      <c r="O3617" s="11">
        <f t="shared" si="113"/>
        <v>74</v>
      </c>
    </row>
    <row r="3618" spans="1:15" x14ac:dyDescent="0.35">
      <c r="A3618" s="2" t="s">
        <v>392</v>
      </c>
      <c r="B3618" s="2" t="s">
        <v>646</v>
      </c>
      <c r="C3618" s="1">
        <v>15757</v>
      </c>
      <c r="D3618" s="1" t="s">
        <v>665</v>
      </c>
      <c r="E3618" s="4">
        <v>115757000395</v>
      </c>
      <c r="F3618" s="2" t="s">
        <v>666</v>
      </c>
      <c r="G3618" s="4">
        <v>115757000395</v>
      </c>
      <c r="H3618" s="2" t="s">
        <v>667</v>
      </c>
      <c r="I3618" s="2" t="s">
        <v>668</v>
      </c>
      <c r="J3618" s="5" t="s">
        <v>523</v>
      </c>
      <c r="K3618" s="5">
        <v>1</v>
      </c>
      <c r="L3618" s="80">
        <v>20</v>
      </c>
      <c r="M3618" s="8">
        <f t="shared" si="112"/>
        <v>4</v>
      </c>
      <c r="N3618" s="80">
        <v>50</v>
      </c>
      <c r="O3618" s="11">
        <f t="shared" si="113"/>
        <v>74</v>
      </c>
    </row>
    <row r="3619" spans="1:15" x14ac:dyDescent="0.35">
      <c r="A3619" s="2" t="s">
        <v>392</v>
      </c>
      <c r="B3619" s="2" t="s">
        <v>669</v>
      </c>
      <c r="C3619" s="1">
        <v>17001</v>
      </c>
      <c r="D3619" s="1" t="s">
        <v>670</v>
      </c>
      <c r="E3619" s="4">
        <v>117001000165</v>
      </c>
      <c r="F3619" s="2" t="s">
        <v>671</v>
      </c>
      <c r="G3619" s="4">
        <v>117001000165</v>
      </c>
      <c r="H3619" s="2" t="s">
        <v>671</v>
      </c>
      <c r="I3619" s="2" t="s">
        <v>672</v>
      </c>
      <c r="J3619" s="5" t="s">
        <v>523</v>
      </c>
      <c r="K3619" s="5">
        <v>1</v>
      </c>
      <c r="L3619" s="80">
        <v>20</v>
      </c>
      <c r="M3619" s="8">
        <f t="shared" si="112"/>
        <v>4</v>
      </c>
      <c r="N3619" s="80">
        <v>50</v>
      </c>
      <c r="O3619" s="11">
        <f t="shared" si="113"/>
        <v>74</v>
      </c>
    </row>
    <row r="3620" spans="1:15" x14ac:dyDescent="0.35">
      <c r="A3620" s="2" t="s">
        <v>392</v>
      </c>
      <c r="B3620" s="2" t="s">
        <v>669</v>
      </c>
      <c r="C3620" s="1">
        <v>17001</v>
      </c>
      <c r="D3620" s="1" t="s">
        <v>670</v>
      </c>
      <c r="E3620" s="4">
        <v>117001001544</v>
      </c>
      <c r="F3620" s="2" t="s">
        <v>673</v>
      </c>
      <c r="G3620" s="4">
        <v>117001001544</v>
      </c>
      <c r="H3620" s="2" t="s">
        <v>674</v>
      </c>
      <c r="I3620" s="2" t="s">
        <v>675</v>
      </c>
      <c r="J3620" s="5" t="s">
        <v>523</v>
      </c>
      <c r="K3620" s="5">
        <v>1</v>
      </c>
      <c r="L3620" s="80">
        <v>20</v>
      </c>
      <c r="M3620" s="8">
        <f t="shared" si="112"/>
        <v>4</v>
      </c>
      <c r="N3620" s="80">
        <v>50</v>
      </c>
      <c r="O3620" s="11">
        <f t="shared" si="113"/>
        <v>74</v>
      </c>
    </row>
    <row r="3621" spans="1:15" x14ac:dyDescent="0.35">
      <c r="A3621" s="2" t="s">
        <v>392</v>
      </c>
      <c r="B3621" s="2" t="s">
        <v>669</v>
      </c>
      <c r="C3621" s="1">
        <v>17013</v>
      </c>
      <c r="D3621" s="1" t="s">
        <v>676</v>
      </c>
      <c r="E3621" s="4">
        <v>117013001167</v>
      </c>
      <c r="F3621" s="2" t="s">
        <v>677</v>
      </c>
      <c r="G3621" s="4">
        <v>117013001167</v>
      </c>
      <c r="H3621" s="2" t="s">
        <v>678</v>
      </c>
      <c r="I3621" s="2" t="s">
        <v>679</v>
      </c>
      <c r="J3621" s="5" t="s">
        <v>523</v>
      </c>
      <c r="K3621" s="5">
        <v>1</v>
      </c>
      <c r="L3621" s="80">
        <v>20</v>
      </c>
      <c r="M3621" s="8">
        <f t="shared" si="112"/>
        <v>4</v>
      </c>
      <c r="N3621" s="80">
        <v>50</v>
      </c>
      <c r="O3621" s="11">
        <f t="shared" si="113"/>
        <v>74</v>
      </c>
    </row>
    <row r="3622" spans="1:15" x14ac:dyDescent="0.35">
      <c r="A3622" s="2" t="s">
        <v>392</v>
      </c>
      <c r="B3622" s="2" t="s">
        <v>669</v>
      </c>
      <c r="C3622" s="1">
        <v>17042</v>
      </c>
      <c r="D3622" s="1" t="s">
        <v>680</v>
      </c>
      <c r="E3622" s="4">
        <v>117042000650</v>
      </c>
      <c r="F3622" s="2" t="s">
        <v>681</v>
      </c>
      <c r="G3622" s="4">
        <v>117042000650</v>
      </c>
      <c r="H3622" s="2" t="s">
        <v>682</v>
      </c>
      <c r="I3622" s="2" t="s">
        <v>683</v>
      </c>
      <c r="J3622" s="5" t="s">
        <v>523</v>
      </c>
      <c r="K3622" s="5">
        <v>1</v>
      </c>
      <c r="L3622" s="80">
        <v>20</v>
      </c>
      <c r="M3622" s="8">
        <f t="shared" si="112"/>
        <v>4</v>
      </c>
      <c r="N3622" s="80">
        <v>50</v>
      </c>
      <c r="O3622" s="11">
        <f t="shared" si="113"/>
        <v>74</v>
      </c>
    </row>
    <row r="3623" spans="1:15" x14ac:dyDescent="0.35">
      <c r="A3623" s="2" t="s">
        <v>392</v>
      </c>
      <c r="B3623" s="2" t="s">
        <v>669</v>
      </c>
      <c r="C3623" s="1">
        <v>17050</v>
      </c>
      <c r="D3623" s="1" t="s">
        <v>684</v>
      </c>
      <c r="E3623" s="4">
        <v>117050000316</v>
      </c>
      <c r="F3623" s="2" t="s">
        <v>685</v>
      </c>
      <c r="G3623" s="4">
        <v>117050000316</v>
      </c>
      <c r="H3623" s="2" t="s">
        <v>686</v>
      </c>
      <c r="I3623" s="2" t="s">
        <v>687</v>
      </c>
      <c r="J3623" s="5" t="s">
        <v>523</v>
      </c>
      <c r="K3623" s="5">
        <v>1</v>
      </c>
      <c r="L3623" s="80">
        <v>20</v>
      </c>
      <c r="M3623" s="8">
        <f t="shared" si="112"/>
        <v>4</v>
      </c>
      <c r="N3623" s="80">
        <v>50</v>
      </c>
      <c r="O3623" s="11">
        <f t="shared" si="113"/>
        <v>74</v>
      </c>
    </row>
    <row r="3624" spans="1:15" x14ac:dyDescent="0.35">
      <c r="A3624" s="2" t="s">
        <v>392</v>
      </c>
      <c r="B3624" s="2" t="s">
        <v>669</v>
      </c>
      <c r="C3624" s="1">
        <v>17444</v>
      </c>
      <c r="D3624" s="1" t="s">
        <v>688</v>
      </c>
      <c r="E3624" s="4">
        <v>117444000044</v>
      </c>
      <c r="F3624" s="2" t="s">
        <v>689</v>
      </c>
      <c r="G3624" s="4">
        <v>117444000044</v>
      </c>
      <c r="H3624" s="2" t="s">
        <v>690</v>
      </c>
      <c r="I3624" s="2" t="s">
        <v>691</v>
      </c>
      <c r="J3624" s="5" t="s">
        <v>523</v>
      </c>
      <c r="K3624" s="5">
        <v>1</v>
      </c>
      <c r="L3624" s="80">
        <v>20</v>
      </c>
      <c r="M3624" s="8">
        <f t="shared" si="112"/>
        <v>4</v>
      </c>
      <c r="N3624" s="80">
        <v>50</v>
      </c>
      <c r="O3624" s="11">
        <f t="shared" si="113"/>
        <v>74</v>
      </c>
    </row>
    <row r="3625" spans="1:15" x14ac:dyDescent="0.35">
      <c r="A3625" s="2" t="s">
        <v>392</v>
      </c>
      <c r="B3625" s="2" t="s">
        <v>669</v>
      </c>
      <c r="C3625" s="1">
        <v>17513</v>
      </c>
      <c r="D3625" s="1" t="s">
        <v>692</v>
      </c>
      <c r="E3625" s="4">
        <v>117513000469</v>
      </c>
      <c r="F3625" s="2" t="s">
        <v>693</v>
      </c>
      <c r="G3625" s="4">
        <v>117513000469</v>
      </c>
      <c r="H3625" s="2" t="s">
        <v>694</v>
      </c>
      <c r="I3625" s="2" t="s">
        <v>695</v>
      </c>
      <c r="J3625" s="5" t="s">
        <v>523</v>
      </c>
      <c r="K3625" s="5">
        <v>1</v>
      </c>
      <c r="L3625" s="80">
        <v>20</v>
      </c>
      <c r="M3625" s="8">
        <f t="shared" si="112"/>
        <v>4</v>
      </c>
      <c r="N3625" s="80">
        <v>50</v>
      </c>
      <c r="O3625" s="11">
        <f t="shared" si="113"/>
        <v>74</v>
      </c>
    </row>
    <row r="3626" spans="1:15" x14ac:dyDescent="0.35">
      <c r="A3626" s="2" t="s">
        <v>392</v>
      </c>
      <c r="B3626" s="2" t="s">
        <v>669</v>
      </c>
      <c r="C3626" s="1">
        <v>17541</v>
      </c>
      <c r="D3626" s="1" t="s">
        <v>696</v>
      </c>
      <c r="E3626" s="4">
        <v>117541000652</v>
      </c>
      <c r="F3626" s="2" t="s">
        <v>697</v>
      </c>
      <c r="G3626" s="4">
        <v>117541000652</v>
      </c>
      <c r="H3626" s="2" t="s">
        <v>698</v>
      </c>
      <c r="I3626" s="2" t="s">
        <v>699</v>
      </c>
      <c r="J3626" s="5" t="s">
        <v>523</v>
      </c>
      <c r="K3626" s="5">
        <v>1</v>
      </c>
      <c r="L3626" s="80">
        <v>20</v>
      </c>
      <c r="M3626" s="8">
        <f t="shared" si="112"/>
        <v>4</v>
      </c>
      <c r="N3626" s="80">
        <v>50</v>
      </c>
      <c r="O3626" s="11">
        <f t="shared" si="113"/>
        <v>74</v>
      </c>
    </row>
    <row r="3627" spans="1:15" x14ac:dyDescent="0.35">
      <c r="A3627" s="2" t="s">
        <v>392</v>
      </c>
      <c r="B3627" s="2" t="s">
        <v>669</v>
      </c>
      <c r="C3627" s="1">
        <v>17614</v>
      </c>
      <c r="D3627" s="1" t="s">
        <v>700</v>
      </c>
      <c r="E3627" s="4">
        <v>117614000753</v>
      </c>
      <c r="F3627" s="2" t="s">
        <v>685</v>
      </c>
      <c r="G3627" s="4">
        <v>117614000753</v>
      </c>
      <c r="H3627" s="2" t="s">
        <v>686</v>
      </c>
      <c r="I3627" s="2" t="s">
        <v>701</v>
      </c>
      <c r="J3627" s="5" t="s">
        <v>523</v>
      </c>
      <c r="K3627" s="5">
        <v>1</v>
      </c>
      <c r="L3627" s="80">
        <v>20</v>
      </c>
      <c r="M3627" s="8">
        <f t="shared" si="112"/>
        <v>4</v>
      </c>
      <c r="N3627" s="80">
        <v>50</v>
      </c>
      <c r="O3627" s="11">
        <f t="shared" si="113"/>
        <v>74</v>
      </c>
    </row>
    <row r="3628" spans="1:15" x14ac:dyDescent="0.35">
      <c r="A3628" s="2" t="s">
        <v>392</v>
      </c>
      <c r="B3628" s="2" t="s">
        <v>669</v>
      </c>
      <c r="C3628" s="1">
        <v>17653</v>
      </c>
      <c r="D3628" s="1" t="s">
        <v>702</v>
      </c>
      <c r="E3628" s="4">
        <v>117653000124</v>
      </c>
      <c r="F3628" s="2" t="s">
        <v>703</v>
      </c>
      <c r="G3628" s="4">
        <v>117653000124</v>
      </c>
      <c r="H3628" s="2" t="s">
        <v>704</v>
      </c>
      <c r="I3628" s="2" t="s">
        <v>705</v>
      </c>
      <c r="J3628" s="5" t="s">
        <v>523</v>
      </c>
      <c r="K3628" s="5">
        <v>1</v>
      </c>
      <c r="L3628" s="80">
        <v>20</v>
      </c>
      <c r="M3628" s="8">
        <f t="shared" si="112"/>
        <v>4</v>
      </c>
      <c r="N3628" s="80">
        <v>50</v>
      </c>
      <c r="O3628" s="11">
        <f t="shared" si="113"/>
        <v>74</v>
      </c>
    </row>
    <row r="3629" spans="1:15" x14ac:dyDescent="0.35">
      <c r="A3629" s="2" t="s">
        <v>392</v>
      </c>
      <c r="B3629" s="2" t="s">
        <v>706</v>
      </c>
      <c r="C3629" s="1">
        <v>19001</v>
      </c>
      <c r="D3629" s="1" t="s">
        <v>707</v>
      </c>
      <c r="E3629" s="4">
        <v>119001000699</v>
      </c>
      <c r="F3629" s="2" t="s">
        <v>708</v>
      </c>
      <c r="G3629" s="4">
        <v>119001000699</v>
      </c>
      <c r="H3629" s="2" t="s">
        <v>709</v>
      </c>
      <c r="I3629" s="2" t="s">
        <v>710</v>
      </c>
      <c r="J3629" s="5" t="s">
        <v>523</v>
      </c>
      <c r="K3629" s="5">
        <v>1</v>
      </c>
      <c r="L3629" s="80">
        <v>20</v>
      </c>
      <c r="M3629" s="8">
        <f t="shared" si="112"/>
        <v>4</v>
      </c>
      <c r="N3629" s="80">
        <v>50</v>
      </c>
      <c r="O3629" s="11">
        <f t="shared" si="113"/>
        <v>74</v>
      </c>
    </row>
    <row r="3630" spans="1:15" x14ac:dyDescent="0.35">
      <c r="A3630" s="2" t="s">
        <v>392</v>
      </c>
      <c r="B3630" s="2" t="s">
        <v>706</v>
      </c>
      <c r="C3630" s="1">
        <v>19022</v>
      </c>
      <c r="D3630" s="1" t="s">
        <v>711</v>
      </c>
      <c r="E3630" s="4">
        <v>119022000486</v>
      </c>
      <c r="F3630" s="2" t="s">
        <v>712</v>
      </c>
      <c r="G3630" s="4">
        <v>119022000486</v>
      </c>
      <c r="H3630" s="2" t="s">
        <v>713</v>
      </c>
      <c r="I3630" s="2" t="s">
        <v>714</v>
      </c>
      <c r="J3630" s="5" t="s">
        <v>523</v>
      </c>
      <c r="K3630" s="5">
        <v>1</v>
      </c>
      <c r="L3630" s="80">
        <v>20</v>
      </c>
      <c r="M3630" s="8">
        <f t="shared" si="112"/>
        <v>4</v>
      </c>
      <c r="N3630" s="80">
        <v>50</v>
      </c>
      <c r="O3630" s="11">
        <f t="shared" si="113"/>
        <v>74</v>
      </c>
    </row>
    <row r="3631" spans="1:15" x14ac:dyDescent="0.35">
      <c r="A3631" s="2" t="s">
        <v>392</v>
      </c>
      <c r="B3631" s="2" t="s">
        <v>706</v>
      </c>
      <c r="C3631" s="1">
        <v>19318</v>
      </c>
      <c r="D3631" s="1" t="s">
        <v>715</v>
      </c>
      <c r="E3631" s="4">
        <v>119318000023</v>
      </c>
      <c r="F3631" s="2" t="s">
        <v>716</v>
      </c>
      <c r="G3631" s="4">
        <v>119318000023</v>
      </c>
      <c r="H3631" s="2" t="s">
        <v>717</v>
      </c>
      <c r="I3631" s="2" t="s">
        <v>718</v>
      </c>
      <c r="J3631" s="5" t="s">
        <v>523</v>
      </c>
      <c r="K3631" s="5">
        <v>1</v>
      </c>
      <c r="L3631" s="80">
        <v>20</v>
      </c>
      <c r="M3631" s="8">
        <f t="shared" si="112"/>
        <v>4</v>
      </c>
      <c r="N3631" s="80">
        <v>50</v>
      </c>
      <c r="O3631" s="11">
        <f t="shared" si="113"/>
        <v>74</v>
      </c>
    </row>
    <row r="3632" spans="1:15" x14ac:dyDescent="0.35">
      <c r="A3632" s="2" t="s">
        <v>392</v>
      </c>
      <c r="B3632" s="2" t="s">
        <v>706</v>
      </c>
      <c r="C3632" s="1">
        <v>19397</v>
      </c>
      <c r="D3632" s="1" t="s">
        <v>719</v>
      </c>
      <c r="E3632" s="4">
        <v>119397092124</v>
      </c>
      <c r="F3632" s="2" t="s">
        <v>720</v>
      </c>
      <c r="G3632" s="4">
        <v>119397092124</v>
      </c>
      <c r="H3632" s="2" t="s">
        <v>721</v>
      </c>
      <c r="I3632" s="2" t="s">
        <v>722</v>
      </c>
      <c r="J3632" s="5" t="s">
        <v>523</v>
      </c>
      <c r="K3632" s="5">
        <v>1</v>
      </c>
      <c r="L3632" s="80">
        <v>20</v>
      </c>
      <c r="M3632" s="8">
        <f t="shared" si="112"/>
        <v>4</v>
      </c>
      <c r="N3632" s="80">
        <v>50</v>
      </c>
      <c r="O3632" s="11">
        <f t="shared" si="113"/>
        <v>74</v>
      </c>
    </row>
    <row r="3633" spans="1:15" x14ac:dyDescent="0.35">
      <c r="A3633" s="2" t="s">
        <v>392</v>
      </c>
      <c r="B3633" s="2" t="s">
        <v>706</v>
      </c>
      <c r="C3633" s="1">
        <v>19517</v>
      </c>
      <c r="D3633" s="1" t="s">
        <v>723</v>
      </c>
      <c r="E3633" s="4">
        <v>119517000016</v>
      </c>
      <c r="F3633" s="2" t="s">
        <v>724</v>
      </c>
      <c r="G3633" s="4">
        <v>119517000016</v>
      </c>
      <c r="H3633" s="2" t="s">
        <v>725</v>
      </c>
      <c r="I3633" s="2" t="s">
        <v>726</v>
      </c>
      <c r="J3633" s="5" t="s">
        <v>535</v>
      </c>
      <c r="K3633" s="5">
        <v>1</v>
      </c>
      <c r="L3633" s="80">
        <v>20</v>
      </c>
      <c r="M3633" s="8">
        <f t="shared" si="112"/>
        <v>4</v>
      </c>
      <c r="N3633" s="80">
        <v>50</v>
      </c>
      <c r="O3633" s="11">
        <f t="shared" si="113"/>
        <v>74</v>
      </c>
    </row>
    <row r="3634" spans="1:15" x14ac:dyDescent="0.35">
      <c r="A3634" s="2" t="s">
        <v>392</v>
      </c>
      <c r="B3634" s="2" t="s">
        <v>727</v>
      </c>
      <c r="C3634" s="1">
        <v>20443</v>
      </c>
      <c r="D3634" s="1" t="s">
        <v>728</v>
      </c>
      <c r="E3634" s="4">
        <v>120443000068</v>
      </c>
      <c r="F3634" s="2" t="s">
        <v>729</v>
      </c>
      <c r="G3634" s="4">
        <v>120443000068</v>
      </c>
      <c r="H3634" s="2" t="s">
        <v>729</v>
      </c>
      <c r="I3634" s="2" t="s">
        <v>730</v>
      </c>
      <c r="J3634" s="5" t="s">
        <v>523</v>
      </c>
      <c r="K3634" s="5">
        <v>1</v>
      </c>
      <c r="L3634" s="80">
        <v>20</v>
      </c>
      <c r="M3634" s="8">
        <f t="shared" si="112"/>
        <v>4</v>
      </c>
      <c r="N3634" s="80">
        <v>50</v>
      </c>
      <c r="O3634" s="11">
        <f t="shared" si="113"/>
        <v>74</v>
      </c>
    </row>
    <row r="3635" spans="1:15" x14ac:dyDescent="0.35">
      <c r="A3635" s="2" t="s">
        <v>392</v>
      </c>
      <c r="B3635" s="2" t="s">
        <v>727</v>
      </c>
      <c r="C3635" s="1">
        <v>20614</v>
      </c>
      <c r="D3635" s="1" t="s">
        <v>734</v>
      </c>
      <c r="E3635" s="4">
        <v>120614000495</v>
      </c>
      <c r="F3635" s="2" t="s">
        <v>662</v>
      </c>
      <c r="G3635" s="4">
        <v>120614000495</v>
      </c>
      <c r="H3635" s="2" t="s">
        <v>735</v>
      </c>
      <c r="I3635" s="2" t="s">
        <v>736</v>
      </c>
      <c r="J3635" s="5" t="s">
        <v>523</v>
      </c>
      <c r="K3635" s="5">
        <v>1</v>
      </c>
      <c r="L3635" s="80">
        <v>20</v>
      </c>
      <c r="M3635" s="8">
        <f t="shared" si="112"/>
        <v>4</v>
      </c>
      <c r="N3635" s="80">
        <v>50</v>
      </c>
      <c r="O3635" s="11">
        <f t="shared" si="113"/>
        <v>74</v>
      </c>
    </row>
    <row r="3636" spans="1:15" x14ac:dyDescent="0.35">
      <c r="A3636" s="2" t="s">
        <v>392</v>
      </c>
      <c r="B3636" s="2" t="s">
        <v>2693</v>
      </c>
      <c r="C3636" s="1">
        <v>23001</v>
      </c>
      <c r="D3636" s="1" t="s">
        <v>738</v>
      </c>
      <c r="E3636" s="4">
        <v>123001000157</v>
      </c>
      <c r="F3636" s="2" t="s">
        <v>739</v>
      </c>
      <c r="G3636" s="4">
        <v>123001000157</v>
      </c>
      <c r="H3636" s="2" t="s">
        <v>740</v>
      </c>
      <c r="I3636" s="2" t="s">
        <v>741</v>
      </c>
      <c r="J3636" s="5" t="s">
        <v>523</v>
      </c>
      <c r="K3636" s="5">
        <v>1</v>
      </c>
      <c r="L3636" s="80">
        <v>20</v>
      </c>
      <c r="M3636" s="8">
        <f t="shared" si="112"/>
        <v>4</v>
      </c>
      <c r="N3636" s="80">
        <v>50</v>
      </c>
      <c r="O3636" s="11">
        <f t="shared" si="113"/>
        <v>74</v>
      </c>
    </row>
    <row r="3637" spans="1:15" x14ac:dyDescent="0.35">
      <c r="A3637" s="2" t="s">
        <v>392</v>
      </c>
      <c r="B3637" s="2" t="s">
        <v>2693</v>
      </c>
      <c r="C3637" s="1">
        <v>23660</v>
      </c>
      <c r="D3637" s="1" t="s">
        <v>742</v>
      </c>
      <c r="E3637" s="4">
        <v>123660000059</v>
      </c>
      <c r="F3637" s="2" t="s">
        <v>743</v>
      </c>
      <c r="G3637" s="4">
        <v>123660000059</v>
      </c>
      <c r="H3637" s="2" t="s">
        <v>743</v>
      </c>
      <c r="I3637" s="2" t="s">
        <v>744</v>
      </c>
      <c r="J3637" s="5" t="s">
        <v>523</v>
      </c>
      <c r="K3637" s="5">
        <v>1</v>
      </c>
      <c r="L3637" s="80">
        <v>20</v>
      </c>
      <c r="M3637" s="8">
        <f t="shared" si="112"/>
        <v>4</v>
      </c>
      <c r="N3637" s="80">
        <v>50</v>
      </c>
      <c r="O3637" s="11">
        <f t="shared" si="113"/>
        <v>74</v>
      </c>
    </row>
    <row r="3638" spans="1:15" x14ac:dyDescent="0.35">
      <c r="A3638" s="2" t="s">
        <v>392</v>
      </c>
      <c r="B3638" s="2" t="s">
        <v>745</v>
      </c>
      <c r="C3638" s="1">
        <v>25297</v>
      </c>
      <c r="D3638" s="1" t="s">
        <v>746</v>
      </c>
      <c r="E3638" s="4">
        <v>125297000524</v>
      </c>
      <c r="F3638" s="2" t="s">
        <v>747</v>
      </c>
      <c r="G3638" s="4">
        <v>125297000524</v>
      </c>
      <c r="H3638" s="2" t="s">
        <v>748</v>
      </c>
      <c r="I3638" s="2" t="s">
        <v>749</v>
      </c>
      <c r="J3638" s="5" t="s">
        <v>523</v>
      </c>
      <c r="K3638" s="5">
        <v>1</v>
      </c>
      <c r="L3638" s="80">
        <v>20</v>
      </c>
      <c r="M3638" s="8">
        <f t="shared" si="112"/>
        <v>4</v>
      </c>
      <c r="N3638" s="80">
        <v>50</v>
      </c>
      <c r="O3638" s="11">
        <f t="shared" si="113"/>
        <v>74</v>
      </c>
    </row>
    <row r="3639" spans="1:15" x14ac:dyDescent="0.35">
      <c r="A3639" s="2" t="s">
        <v>392</v>
      </c>
      <c r="B3639" s="2" t="s">
        <v>745</v>
      </c>
      <c r="C3639" s="1">
        <v>25307</v>
      </c>
      <c r="D3639" s="1" t="s">
        <v>750</v>
      </c>
      <c r="E3639" s="4">
        <v>125307000099</v>
      </c>
      <c r="F3639" s="2" t="s">
        <v>751</v>
      </c>
      <c r="G3639" s="4">
        <v>125307000099</v>
      </c>
      <c r="H3639" s="2" t="s">
        <v>752</v>
      </c>
      <c r="I3639" s="2" t="s">
        <v>753</v>
      </c>
      <c r="J3639" s="5" t="s">
        <v>523</v>
      </c>
      <c r="K3639" s="5">
        <v>1</v>
      </c>
      <c r="L3639" s="80">
        <v>20</v>
      </c>
      <c r="M3639" s="8">
        <f t="shared" si="112"/>
        <v>4</v>
      </c>
      <c r="N3639" s="80">
        <v>50</v>
      </c>
      <c r="O3639" s="11">
        <f t="shared" si="113"/>
        <v>74</v>
      </c>
    </row>
    <row r="3640" spans="1:15" x14ac:dyDescent="0.35">
      <c r="A3640" s="2" t="s">
        <v>392</v>
      </c>
      <c r="B3640" s="2" t="s">
        <v>745</v>
      </c>
      <c r="C3640" s="1">
        <v>25372</v>
      </c>
      <c r="D3640" s="1" t="s">
        <v>754</v>
      </c>
      <c r="E3640" s="4">
        <v>125372000322</v>
      </c>
      <c r="F3640" s="2" t="s">
        <v>755</v>
      </c>
      <c r="G3640" s="4">
        <v>125372000322</v>
      </c>
      <c r="H3640" s="2" t="s">
        <v>756</v>
      </c>
      <c r="I3640" s="2" t="s">
        <v>757</v>
      </c>
      <c r="J3640" s="5" t="s">
        <v>523</v>
      </c>
      <c r="K3640" s="5">
        <v>1</v>
      </c>
      <c r="L3640" s="80">
        <v>20</v>
      </c>
      <c r="M3640" s="8">
        <f t="shared" si="112"/>
        <v>4</v>
      </c>
      <c r="N3640" s="80">
        <v>50</v>
      </c>
      <c r="O3640" s="11">
        <f t="shared" si="113"/>
        <v>74</v>
      </c>
    </row>
    <row r="3641" spans="1:15" x14ac:dyDescent="0.35">
      <c r="A3641" s="2" t="s">
        <v>392</v>
      </c>
      <c r="B3641" s="2" t="s">
        <v>745</v>
      </c>
      <c r="C3641" s="1">
        <v>25394</v>
      </c>
      <c r="D3641" s="1" t="s">
        <v>758</v>
      </c>
      <c r="E3641" s="4">
        <v>125394000482</v>
      </c>
      <c r="F3641" s="2" t="s">
        <v>759</v>
      </c>
      <c r="G3641" s="4">
        <v>125394000482</v>
      </c>
      <c r="H3641" s="2" t="s">
        <v>759</v>
      </c>
      <c r="I3641" s="2" t="s">
        <v>760</v>
      </c>
      <c r="J3641" s="5" t="s">
        <v>523</v>
      </c>
      <c r="K3641" s="5">
        <v>1</v>
      </c>
      <c r="L3641" s="80">
        <v>20</v>
      </c>
      <c r="M3641" s="8">
        <f t="shared" si="112"/>
        <v>4</v>
      </c>
      <c r="N3641" s="80">
        <v>50</v>
      </c>
      <c r="O3641" s="11">
        <f t="shared" si="113"/>
        <v>74</v>
      </c>
    </row>
    <row r="3642" spans="1:15" x14ac:dyDescent="0.35">
      <c r="A3642" s="2" t="s">
        <v>392</v>
      </c>
      <c r="B3642" s="2" t="s">
        <v>745</v>
      </c>
      <c r="C3642" s="1">
        <v>25491</v>
      </c>
      <c r="D3642" s="1" t="s">
        <v>761</v>
      </c>
      <c r="E3642" s="4">
        <v>125491000241</v>
      </c>
      <c r="F3642" s="2" t="s">
        <v>762</v>
      </c>
      <c r="G3642" s="4">
        <v>125491000241</v>
      </c>
      <c r="H3642" s="2" t="s">
        <v>763</v>
      </c>
      <c r="I3642" s="2" t="s">
        <v>764</v>
      </c>
      <c r="J3642" s="5" t="s">
        <v>523</v>
      </c>
      <c r="K3642" s="5">
        <v>1</v>
      </c>
      <c r="L3642" s="80">
        <v>20</v>
      </c>
      <c r="M3642" s="8">
        <f t="shared" si="112"/>
        <v>4</v>
      </c>
      <c r="N3642" s="80">
        <v>50</v>
      </c>
      <c r="O3642" s="11">
        <f t="shared" si="113"/>
        <v>74</v>
      </c>
    </row>
    <row r="3643" spans="1:15" x14ac:dyDescent="0.35">
      <c r="A3643" s="2" t="s">
        <v>392</v>
      </c>
      <c r="B3643" s="2" t="s">
        <v>745</v>
      </c>
      <c r="C3643" s="1">
        <v>25535</v>
      </c>
      <c r="D3643" s="1" t="s">
        <v>765</v>
      </c>
      <c r="E3643" s="4">
        <v>125535000023</v>
      </c>
      <c r="F3643" s="2" t="s">
        <v>766</v>
      </c>
      <c r="G3643" s="4">
        <v>125535000023</v>
      </c>
      <c r="H3643" s="2" t="s">
        <v>766</v>
      </c>
      <c r="I3643" s="2" t="s">
        <v>767</v>
      </c>
      <c r="J3643" s="5" t="s">
        <v>523</v>
      </c>
      <c r="K3643" s="5">
        <v>1</v>
      </c>
      <c r="L3643" s="80">
        <v>20</v>
      </c>
      <c r="M3643" s="8">
        <f t="shared" si="112"/>
        <v>4</v>
      </c>
      <c r="N3643" s="80">
        <v>50</v>
      </c>
      <c r="O3643" s="11">
        <f t="shared" si="113"/>
        <v>74</v>
      </c>
    </row>
    <row r="3644" spans="1:15" x14ac:dyDescent="0.35">
      <c r="A3644" s="2" t="s">
        <v>392</v>
      </c>
      <c r="B3644" s="2" t="s">
        <v>745</v>
      </c>
      <c r="C3644" s="1">
        <v>25594</v>
      </c>
      <c r="D3644" s="1" t="s">
        <v>768</v>
      </c>
      <c r="E3644" s="4">
        <v>125594000584</v>
      </c>
      <c r="F3644" s="2" t="s">
        <v>769</v>
      </c>
      <c r="G3644" s="4">
        <v>125594000584</v>
      </c>
      <c r="H3644" s="2" t="s">
        <v>769</v>
      </c>
      <c r="I3644" s="2" t="s">
        <v>770</v>
      </c>
      <c r="J3644" s="5" t="s">
        <v>523</v>
      </c>
      <c r="K3644" s="5">
        <v>1</v>
      </c>
      <c r="L3644" s="80">
        <v>20</v>
      </c>
      <c r="M3644" s="8">
        <f t="shared" si="112"/>
        <v>4</v>
      </c>
      <c r="N3644" s="80">
        <v>50</v>
      </c>
      <c r="O3644" s="11">
        <f t="shared" si="113"/>
        <v>74</v>
      </c>
    </row>
    <row r="3645" spans="1:15" x14ac:dyDescent="0.35">
      <c r="A3645" s="2" t="s">
        <v>392</v>
      </c>
      <c r="B3645" s="2" t="s">
        <v>745</v>
      </c>
      <c r="C3645" s="1">
        <v>25843</v>
      </c>
      <c r="D3645" s="1" t="s">
        <v>771</v>
      </c>
      <c r="E3645" s="4">
        <v>125843000247</v>
      </c>
      <c r="F3645" s="2" t="s">
        <v>772</v>
      </c>
      <c r="G3645" s="4">
        <v>125843000247</v>
      </c>
      <c r="H3645" s="2" t="s">
        <v>773</v>
      </c>
      <c r="I3645" s="2" t="s">
        <v>774</v>
      </c>
      <c r="J3645" s="5" t="s">
        <v>523</v>
      </c>
      <c r="K3645" s="5">
        <v>1</v>
      </c>
      <c r="L3645" s="80">
        <v>20</v>
      </c>
      <c r="M3645" s="8">
        <f t="shared" si="112"/>
        <v>4</v>
      </c>
      <c r="N3645" s="80">
        <v>50</v>
      </c>
      <c r="O3645" s="11">
        <f t="shared" si="113"/>
        <v>74</v>
      </c>
    </row>
    <row r="3646" spans="1:15" x14ac:dyDescent="0.35">
      <c r="A3646" s="2" t="s">
        <v>392</v>
      </c>
      <c r="B3646" s="2" t="s">
        <v>745</v>
      </c>
      <c r="C3646" s="1">
        <v>25873</v>
      </c>
      <c r="D3646" s="1" t="s">
        <v>775</v>
      </c>
      <c r="E3646" s="4">
        <v>125873000209</v>
      </c>
      <c r="F3646" s="2" t="s">
        <v>776</v>
      </c>
      <c r="G3646" s="4">
        <v>125873000209</v>
      </c>
      <c r="H3646" s="2" t="s">
        <v>776</v>
      </c>
      <c r="I3646" s="2" t="s">
        <v>777</v>
      </c>
      <c r="J3646" s="5" t="s">
        <v>523</v>
      </c>
      <c r="K3646" s="5">
        <v>1</v>
      </c>
      <c r="L3646" s="80">
        <v>20</v>
      </c>
      <c r="M3646" s="8">
        <f t="shared" si="112"/>
        <v>4</v>
      </c>
      <c r="N3646" s="80">
        <v>50</v>
      </c>
      <c r="O3646" s="11">
        <f t="shared" si="113"/>
        <v>74</v>
      </c>
    </row>
    <row r="3647" spans="1:15" x14ac:dyDescent="0.35">
      <c r="A3647" s="2" t="s">
        <v>392</v>
      </c>
      <c r="B3647" s="2" t="s">
        <v>778</v>
      </c>
      <c r="C3647" s="1">
        <v>27001</v>
      </c>
      <c r="D3647" s="1" t="s">
        <v>779</v>
      </c>
      <c r="E3647" s="4">
        <v>127001000446</v>
      </c>
      <c r="F3647" s="2" t="s">
        <v>780</v>
      </c>
      <c r="G3647" s="4">
        <v>127001000446</v>
      </c>
      <c r="H3647" s="2" t="s">
        <v>781</v>
      </c>
      <c r="I3647" s="2" t="s">
        <v>782</v>
      </c>
      <c r="J3647" s="5" t="s">
        <v>523</v>
      </c>
      <c r="K3647" s="5">
        <v>1</v>
      </c>
      <c r="L3647" s="80">
        <v>20</v>
      </c>
      <c r="M3647" s="8">
        <f t="shared" si="112"/>
        <v>4</v>
      </c>
      <c r="N3647" s="80">
        <v>50</v>
      </c>
      <c r="O3647" s="11">
        <f t="shared" si="113"/>
        <v>74</v>
      </c>
    </row>
    <row r="3648" spans="1:15" x14ac:dyDescent="0.35">
      <c r="A3648" s="2" t="s">
        <v>392</v>
      </c>
      <c r="B3648" s="2" t="s">
        <v>778</v>
      </c>
      <c r="C3648" s="1">
        <v>27361</v>
      </c>
      <c r="D3648" s="1" t="s">
        <v>783</v>
      </c>
      <c r="E3648" s="4">
        <v>127361000129</v>
      </c>
      <c r="F3648" s="2" t="s">
        <v>784</v>
      </c>
      <c r="G3648" s="4">
        <v>127361000129</v>
      </c>
      <c r="H3648" s="2" t="s">
        <v>785</v>
      </c>
      <c r="I3648" s="2" t="s">
        <v>786</v>
      </c>
      <c r="J3648" s="5" t="s">
        <v>523</v>
      </c>
      <c r="K3648" s="5">
        <v>1</v>
      </c>
      <c r="L3648" s="80">
        <v>20</v>
      </c>
      <c r="M3648" s="8">
        <f t="shared" si="112"/>
        <v>4</v>
      </c>
      <c r="N3648" s="80">
        <v>50</v>
      </c>
      <c r="O3648" s="11">
        <f t="shared" si="113"/>
        <v>74</v>
      </c>
    </row>
    <row r="3649" spans="1:15" x14ac:dyDescent="0.35">
      <c r="A3649" s="2" t="s">
        <v>392</v>
      </c>
      <c r="B3649" s="2" t="s">
        <v>778</v>
      </c>
      <c r="C3649" s="1">
        <v>27787</v>
      </c>
      <c r="D3649" s="1" t="s">
        <v>787</v>
      </c>
      <c r="E3649" s="4">
        <v>127787000029</v>
      </c>
      <c r="F3649" s="2" t="s">
        <v>788</v>
      </c>
      <c r="G3649" s="4">
        <v>127787000029</v>
      </c>
      <c r="H3649" s="2" t="s">
        <v>789</v>
      </c>
      <c r="I3649" s="2" t="s">
        <v>790</v>
      </c>
      <c r="J3649" s="5" t="s">
        <v>523</v>
      </c>
      <c r="K3649" s="5">
        <v>1</v>
      </c>
      <c r="L3649" s="80">
        <v>20</v>
      </c>
      <c r="M3649" s="8">
        <f t="shared" si="112"/>
        <v>4</v>
      </c>
      <c r="N3649" s="80">
        <v>50</v>
      </c>
      <c r="O3649" s="11">
        <f t="shared" si="113"/>
        <v>74</v>
      </c>
    </row>
    <row r="3650" spans="1:15" x14ac:dyDescent="0.35">
      <c r="A3650" s="2" t="s">
        <v>392</v>
      </c>
      <c r="B3650" s="2" t="s">
        <v>791</v>
      </c>
      <c r="C3650" s="1">
        <v>41001</v>
      </c>
      <c r="D3650" s="1" t="s">
        <v>792</v>
      </c>
      <c r="E3650" s="4">
        <v>141001002247</v>
      </c>
      <c r="F3650" s="2" t="s">
        <v>793</v>
      </c>
      <c r="G3650" s="4">
        <v>141001002247</v>
      </c>
      <c r="H3650" s="2" t="s">
        <v>794</v>
      </c>
      <c r="I3650" s="2" t="s">
        <v>795</v>
      </c>
      <c r="J3650" s="5" t="s">
        <v>523</v>
      </c>
      <c r="K3650" s="5">
        <v>1</v>
      </c>
      <c r="L3650" s="80">
        <v>20</v>
      </c>
      <c r="M3650" s="8">
        <f t="shared" si="112"/>
        <v>4</v>
      </c>
      <c r="N3650" s="80">
        <v>50</v>
      </c>
      <c r="O3650" s="11">
        <f t="shared" si="113"/>
        <v>74</v>
      </c>
    </row>
    <row r="3651" spans="1:15" x14ac:dyDescent="0.35">
      <c r="A3651" s="2" t="s">
        <v>392</v>
      </c>
      <c r="B3651" s="2" t="s">
        <v>791</v>
      </c>
      <c r="C3651" s="1">
        <v>41551</v>
      </c>
      <c r="D3651" s="1" t="s">
        <v>800</v>
      </c>
      <c r="E3651" s="4">
        <v>141551000284</v>
      </c>
      <c r="F3651" s="2" t="s">
        <v>801</v>
      </c>
      <c r="G3651" s="4">
        <v>141551000284</v>
      </c>
      <c r="H3651" s="2" t="s">
        <v>802</v>
      </c>
      <c r="I3651" s="2" t="s">
        <v>803</v>
      </c>
      <c r="J3651" s="5" t="s">
        <v>523</v>
      </c>
      <c r="K3651" s="5">
        <v>1</v>
      </c>
      <c r="L3651" s="80">
        <v>20</v>
      </c>
      <c r="M3651" s="8">
        <f t="shared" si="112"/>
        <v>4</v>
      </c>
      <c r="N3651" s="80">
        <v>50</v>
      </c>
      <c r="O3651" s="11">
        <f t="shared" si="113"/>
        <v>74</v>
      </c>
    </row>
    <row r="3652" spans="1:15" x14ac:dyDescent="0.35">
      <c r="A3652" s="2" t="s">
        <v>392</v>
      </c>
      <c r="B3652" s="2" t="s">
        <v>804</v>
      </c>
      <c r="C3652" s="1">
        <v>44650</v>
      </c>
      <c r="D3652" s="1" t="s">
        <v>805</v>
      </c>
      <c r="E3652" s="4">
        <v>144650000368</v>
      </c>
      <c r="F3652" s="2" t="s">
        <v>806</v>
      </c>
      <c r="G3652" s="4">
        <v>144650000368</v>
      </c>
      <c r="H3652" s="2" t="s">
        <v>806</v>
      </c>
      <c r="I3652" s="2" t="s">
        <v>807</v>
      </c>
      <c r="J3652" s="5" t="s">
        <v>523</v>
      </c>
      <c r="K3652" s="5">
        <v>1</v>
      </c>
      <c r="L3652" s="80">
        <v>20</v>
      </c>
      <c r="M3652" s="8">
        <f t="shared" si="112"/>
        <v>4</v>
      </c>
      <c r="N3652" s="80">
        <v>50</v>
      </c>
      <c r="O3652" s="11">
        <f t="shared" si="113"/>
        <v>74</v>
      </c>
    </row>
    <row r="3653" spans="1:15" x14ac:dyDescent="0.35">
      <c r="A3653" s="2" t="s">
        <v>392</v>
      </c>
      <c r="B3653" s="2" t="s">
        <v>804</v>
      </c>
      <c r="C3653" s="1">
        <v>44847</v>
      </c>
      <c r="D3653" s="1" t="s">
        <v>808</v>
      </c>
      <c r="E3653" s="4">
        <v>144847001129</v>
      </c>
      <c r="F3653" s="2" t="s">
        <v>809</v>
      </c>
      <c r="G3653" s="4">
        <v>144847001129</v>
      </c>
      <c r="H3653" s="2" t="s">
        <v>809</v>
      </c>
      <c r="I3653" s="2" t="s">
        <v>810</v>
      </c>
      <c r="J3653" s="5" t="s">
        <v>523</v>
      </c>
      <c r="K3653" s="5">
        <v>1</v>
      </c>
      <c r="L3653" s="80">
        <v>20</v>
      </c>
      <c r="M3653" s="8">
        <f t="shared" si="112"/>
        <v>4</v>
      </c>
      <c r="N3653" s="80">
        <v>50</v>
      </c>
      <c r="O3653" s="11">
        <f t="shared" si="113"/>
        <v>74</v>
      </c>
    </row>
    <row r="3654" spans="1:15" x14ac:dyDescent="0.35">
      <c r="A3654" s="2" t="s">
        <v>392</v>
      </c>
      <c r="B3654" s="2" t="s">
        <v>811</v>
      </c>
      <c r="C3654" s="1">
        <v>47001</v>
      </c>
      <c r="D3654" s="1" t="s">
        <v>812</v>
      </c>
      <c r="E3654" s="4">
        <v>147001000315</v>
      </c>
      <c r="F3654" s="2" t="s">
        <v>813</v>
      </c>
      <c r="G3654" s="4">
        <v>147001000315</v>
      </c>
      <c r="H3654" s="2" t="s">
        <v>814</v>
      </c>
      <c r="I3654" s="2" t="s">
        <v>815</v>
      </c>
      <c r="J3654" s="5" t="s">
        <v>523</v>
      </c>
      <c r="K3654" s="5">
        <v>1</v>
      </c>
      <c r="L3654" s="80">
        <v>20</v>
      </c>
      <c r="M3654" s="8">
        <f t="shared" si="112"/>
        <v>4</v>
      </c>
      <c r="N3654" s="80">
        <v>50</v>
      </c>
      <c r="O3654" s="11">
        <f t="shared" si="113"/>
        <v>74</v>
      </c>
    </row>
    <row r="3655" spans="1:15" x14ac:dyDescent="0.35">
      <c r="A3655" s="2" t="s">
        <v>392</v>
      </c>
      <c r="B3655" s="2" t="s">
        <v>9165</v>
      </c>
      <c r="C3655" s="1">
        <v>50001</v>
      </c>
      <c r="D3655" s="1" t="s">
        <v>817</v>
      </c>
      <c r="E3655" s="4">
        <v>150001000936</v>
      </c>
      <c r="F3655" s="2" t="s">
        <v>818</v>
      </c>
      <c r="G3655" s="4">
        <v>150001000936</v>
      </c>
      <c r="H3655" s="2" t="s">
        <v>818</v>
      </c>
      <c r="I3655" s="2" t="s">
        <v>819</v>
      </c>
      <c r="J3655" s="5" t="s">
        <v>523</v>
      </c>
      <c r="K3655" s="5">
        <v>1</v>
      </c>
      <c r="L3655" s="80">
        <v>20</v>
      </c>
      <c r="M3655" s="8">
        <f t="shared" si="112"/>
        <v>4</v>
      </c>
      <c r="N3655" s="80">
        <v>50</v>
      </c>
      <c r="O3655" s="11">
        <f t="shared" si="113"/>
        <v>74</v>
      </c>
    </row>
    <row r="3656" spans="1:15" x14ac:dyDescent="0.35">
      <c r="A3656" s="2" t="s">
        <v>392</v>
      </c>
      <c r="B3656" s="2" t="s">
        <v>9165</v>
      </c>
      <c r="C3656" s="1">
        <v>50313</v>
      </c>
      <c r="D3656" s="1" t="s">
        <v>820</v>
      </c>
      <c r="E3656" s="4">
        <v>150313000330</v>
      </c>
      <c r="F3656" s="2" t="s">
        <v>827</v>
      </c>
      <c r="G3656" s="4">
        <v>150313000330</v>
      </c>
      <c r="H3656" s="2" t="s">
        <v>828</v>
      </c>
      <c r="I3656" s="2" t="s">
        <v>829</v>
      </c>
      <c r="J3656" s="5" t="s">
        <v>523</v>
      </c>
      <c r="K3656" s="5">
        <v>1</v>
      </c>
      <c r="L3656" s="80">
        <v>20</v>
      </c>
      <c r="M3656" s="8">
        <f t="shared" ref="M3656:M3719" si="114">ROUND(L3656*0.19,0)</f>
        <v>4</v>
      </c>
      <c r="N3656" s="80">
        <v>50</v>
      </c>
      <c r="O3656" s="11">
        <f t="shared" ref="O3656:O3719" si="115">L3656+M3656+N3656</f>
        <v>74</v>
      </c>
    </row>
    <row r="3657" spans="1:15" x14ac:dyDescent="0.35">
      <c r="A3657" s="2" t="s">
        <v>392</v>
      </c>
      <c r="B3657" s="2" t="s">
        <v>9165</v>
      </c>
      <c r="C3657" s="1">
        <v>50313</v>
      </c>
      <c r="D3657" s="1" t="s">
        <v>820</v>
      </c>
      <c r="E3657" s="4">
        <v>150313000321</v>
      </c>
      <c r="F3657" s="2" t="s">
        <v>821</v>
      </c>
      <c r="G3657" s="4">
        <v>150313000356</v>
      </c>
      <c r="H3657" s="2" t="s">
        <v>830</v>
      </c>
      <c r="I3657" s="2" t="s">
        <v>831</v>
      </c>
      <c r="J3657" s="5" t="s">
        <v>523</v>
      </c>
      <c r="K3657" s="5">
        <v>1</v>
      </c>
      <c r="L3657" s="80">
        <v>20</v>
      </c>
      <c r="M3657" s="8">
        <f t="shared" si="114"/>
        <v>4</v>
      </c>
      <c r="N3657" s="80">
        <v>50</v>
      </c>
      <c r="O3657" s="11">
        <f t="shared" si="115"/>
        <v>74</v>
      </c>
    </row>
    <row r="3658" spans="1:15" x14ac:dyDescent="0.35">
      <c r="A3658" s="2" t="s">
        <v>392</v>
      </c>
      <c r="B3658" s="2" t="s">
        <v>9166</v>
      </c>
      <c r="C3658" s="1">
        <v>52001</v>
      </c>
      <c r="D3658" s="1" t="s">
        <v>833</v>
      </c>
      <c r="E3658" s="4">
        <v>152001000661</v>
      </c>
      <c r="F3658" s="2" t="s">
        <v>834</v>
      </c>
      <c r="G3658" s="4">
        <v>152001000661</v>
      </c>
      <c r="H3658" s="2" t="s">
        <v>835</v>
      </c>
      <c r="I3658" s="2" t="s">
        <v>836</v>
      </c>
      <c r="J3658" s="5" t="s">
        <v>523</v>
      </c>
      <c r="K3658" s="5">
        <v>1</v>
      </c>
      <c r="L3658" s="80">
        <v>20</v>
      </c>
      <c r="M3658" s="8">
        <f t="shared" si="114"/>
        <v>4</v>
      </c>
      <c r="N3658" s="80">
        <v>50</v>
      </c>
      <c r="O3658" s="11">
        <f t="shared" si="115"/>
        <v>74</v>
      </c>
    </row>
    <row r="3659" spans="1:15" x14ac:dyDescent="0.35">
      <c r="A3659" s="2" t="s">
        <v>392</v>
      </c>
      <c r="B3659" s="2" t="s">
        <v>9166</v>
      </c>
      <c r="C3659" s="1">
        <v>52079</v>
      </c>
      <c r="D3659" s="1" t="s">
        <v>837</v>
      </c>
      <c r="E3659" s="4">
        <v>152079000374</v>
      </c>
      <c r="F3659" s="2" t="s">
        <v>838</v>
      </c>
      <c r="G3659" s="4">
        <v>152079000374</v>
      </c>
      <c r="H3659" s="2" t="s">
        <v>838</v>
      </c>
      <c r="I3659" s="2" t="s">
        <v>839</v>
      </c>
      <c r="J3659" s="5" t="s">
        <v>523</v>
      </c>
      <c r="K3659" s="5">
        <v>1</v>
      </c>
      <c r="L3659" s="80">
        <v>20</v>
      </c>
      <c r="M3659" s="8">
        <f t="shared" si="114"/>
        <v>4</v>
      </c>
      <c r="N3659" s="80">
        <v>50</v>
      </c>
      <c r="O3659" s="11">
        <f t="shared" si="115"/>
        <v>74</v>
      </c>
    </row>
    <row r="3660" spans="1:15" x14ac:dyDescent="0.35">
      <c r="A3660" s="2" t="s">
        <v>392</v>
      </c>
      <c r="B3660" s="2" t="s">
        <v>9166</v>
      </c>
      <c r="C3660" s="1">
        <v>52378</v>
      </c>
      <c r="D3660" s="1" t="s">
        <v>840</v>
      </c>
      <c r="E3660" s="4">
        <v>152378000038</v>
      </c>
      <c r="F3660" s="2" t="s">
        <v>841</v>
      </c>
      <c r="G3660" s="4">
        <v>152378000038</v>
      </c>
      <c r="H3660" s="2" t="s">
        <v>841</v>
      </c>
      <c r="I3660" s="2" t="s">
        <v>842</v>
      </c>
      <c r="J3660" s="5" t="s">
        <v>523</v>
      </c>
      <c r="K3660" s="5">
        <v>1</v>
      </c>
      <c r="L3660" s="80">
        <v>20</v>
      </c>
      <c r="M3660" s="8">
        <f t="shared" si="114"/>
        <v>4</v>
      </c>
      <c r="N3660" s="80">
        <v>50</v>
      </c>
      <c r="O3660" s="11">
        <f t="shared" si="115"/>
        <v>74</v>
      </c>
    </row>
    <row r="3661" spans="1:15" x14ac:dyDescent="0.35">
      <c r="A3661" s="2" t="s">
        <v>392</v>
      </c>
      <c r="B3661" s="2" t="s">
        <v>9166</v>
      </c>
      <c r="C3661" s="1">
        <v>52399</v>
      </c>
      <c r="D3661" s="1" t="s">
        <v>843</v>
      </c>
      <c r="E3661" s="4">
        <v>152399000071</v>
      </c>
      <c r="F3661" s="2" t="s">
        <v>844</v>
      </c>
      <c r="G3661" s="4">
        <v>152399000071</v>
      </c>
      <c r="H3661" s="2" t="s">
        <v>844</v>
      </c>
      <c r="I3661" s="2" t="s">
        <v>845</v>
      </c>
      <c r="J3661" s="5" t="s">
        <v>523</v>
      </c>
      <c r="K3661" s="5">
        <v>1</v>
      </c>
      <c r="L3661" s="80">
        <v>20</v>
      </c>
      <c r="M3661" s="8">
        <f t="shared" si="114"/>
        <v>4</v>
      </c>
      <c r="N3661" s="80">
        <v>50</v>
      </c>
      <c r="O3661" s="11">
        <f t="shared" si="115"/>
        <v>74</v>
      </c>
    </row>
    <row r="3662" spans="1:15" x14ac:dyDescent="0.35">
      <c r="A3662" s="2" t="s">
        <v>392</v>
      </c>
      <c r="B3662" s="2" t="s">
        <v>9166</v>
      </c>
      <c r="C3662" s="1">
        <v>52585</v>
      </c>
      <c r="D3662" s="1" t="s">
        <v>846</v>
      </c>
      <c r="E3662" s="4">
        <v>152585000161</v>
      </c>
      <c r="F3662" s="2" t="s">
        <v>847</v>
      </c>
      <c r="G3662" s="4">
        <v>152585000161</v>
      </c>
      <c r="H3662" s="2" t="s">
        <v>847</v>
      </c>
      <c r="I3662" s="2" t="s">
        <v>848</v>
      </c>
      <c r="J3662" s="5" t="s">
        <v>523</v>
      </c>
      <c r="K3662" s="5">
        <v>1</v>
      </c>
      <c r="L3662" s="80">
        <v>20</v>
      </c>
      <c r="M3662" s="8">
        <f t="shared" si="114"/>
        <v>4</v>
      </c>
      <c r="N3662" s="80">
        <v>50</v>
      </c>
      <c r="O3662" s="11">
        <f t="shared" si="115"/>
        <v>74</v>
      </c>
    </row>
    <row r="3663" spans="1:15" x14ac:dyDescent="0.35">
      <c r="A3663" s="2" t="s">
        <v>392</v>
      </c>
      <c r="B3663" s="2" t="s">
        <v>9166</v>
      </c>
      <c r="C3663" s="1">
        <v>52693</v>
      </c>
      <c r="D3663" s="1" t="s">
        <v>642</v>
      </c>
      <c r="E3663" s="4">
        <v>152693000291</v>
      </c>
      <c r="F3663" s="2" t="s">
        <v>849</v>
      </c>
      <c r="G3663" s="4">
        <v>152693000291</v>
      </c>
      <c r="H3663" s="2" t="s">
        <v>850</v>
      </c>
      <c r="I3663" s="2" t="s">
        <v>851</v>
      </c>
      <c r="J3663" s="5" t="s">
        <v>523</v>
      </c>
      <c r="K3663" s="5">
        <v>1</v>
      </c>
      <c r="L3663" s="80">
        <v>20</v>
      </c>
      <c r="M3663" s="8">
        <f t="shared" si="114"/>
        <v>4</v>
      </c>
      <c r="N3663" s="80">
        <v>50</v>
      </c>
      <c r="O3663" s="11">
        <f t="shared" si="115"/>
        <v>74</v>
      </c>
    </row>
    <row r="3664" spans="1:15" x14ac:dyDescent="0.35">
      <c r="A3664" s="2" t="s">
        <v>392</v>
      </c>
      <c r="B3664" s="2" t="s">
        <v>9167</v>
      </c>
      <c r="C3664" s="1">
        <v>54001</v>
      </c>
      <c r="D3664" s="1" t="s">
        <v>853</v>
      </c>
      <c r="E3664" s="4">
        <v>154001000087</v>
      </c>
      <c r="F3664" s="2" t="s">
        <v>854</v>
      </c>
      <c r="G3664" s="4">
        <v>154001000087</v>
      </c>
      <c r="H3664" s="2" t="s">
        <v>855</v>
      </c>
      <c r="I3664" s="2" t="s">
        <v>856</v>
      </c>
      <c r="J3664" s="5" t="s">
        <v>523</v>
      </c>
      <c r="K3664" s="5">
        <v>1</v>
      </c>
      <c r="L3664" s="80">
        <v>20</v>
      </c>
      <c r="M3664" s="8">
        <f t="shared" si="114"/>
        <v>4</v>
      </c>
      <c r="N3664" s="80">
        <v>50</v>
      </c>
      <c r="O3664" s="11">
        <f t="shared" si="115"/>
        <v>74</v>
      </c>
    </row>
    <row r="3665" spans="1:15" x14ac:dyDescent="0.35">
      <c r="A3665" s="2" t="s">
        <v>392</v>
      </c>
      <c r="B3665" s="2" t="s">
        <v>9167</v>
      </c>
      <c r="C3665" s="1">
        <v>54206</v>
      </c>
      <c r="D3665" s="1" t="s">
        <v>857</v>
      </c>
      <c r="E3665" s="4">
        <v>154206000021</v>
      </c>
      <c r="F3665" s="2" t="s">
        <v>858</v>
      </c>
      <c r="G3665" s="4">
        <v>154206000021</v>
      </c>
      <c r="H3665" s="2" t="s">
        <v>858</v>
      </c>
      <c r="I3665" s="2" t="s">
        <v>859</v>
      </c>
      <c r="J3665" s="5" t="s">
        <v>523</v>
      </c>
      <c r="K3665" s="5">
        <v>1</v>
      </c>
      <c r="L3665" s="80">
        <v>20</v>
      </c>
      <c r="M3665" s="8">
        <f t="shared" si="114"/>
        <v>4</v>
      </c>
      <c r="N3665" s="80">
        <v>50</v>
      </c>
      <c r="O3665" s="11">
        <f t="shared" si="115"/>
        <v>74</v>
      </c>
    </row>
    <row r="3666" spans="1:15" x14ac:dyDescent="0.35">
      <c r="A3666" s="2" t="s">
        <v>392</v>
      </c>
      <c r="B3666" s="2" t="s">
        <v>9167</v>
      </c>
      <c r="C3666" s="1">
        <v>54498</v>
      </c>
      <c r="D3666" s="1" t="s">
        <v>860</v>
      </c>
      <c r="E3666" s="4">
        <v>154498000034</v>
      </c>
      <c r="F3666" s="2" t="s">
        <v>858</v>
      </c>
      <c r="G3666" s="4">
        <v>154498000034</v>
      </c>
      <c r="H3666" s="2" t="s">
        <v>858</v>
      </c>
      <c r="I3666" s="2" t="s">
        <v>861</v>
      </c>
      <c r="J3666" s="5" t="s">
        <v>523</v>
      </c>
      <c r="K3666" s="5">
        <v>1</v>
      </c>
      <c r="L3666" s="80">
        <v>20</v>
      </c>
      <c r="M3666" s="8">
        <f t="shared" si="114"/>
        <v>4</v>
      </c>
      <c r="N3666" s="80">
        <v>50</v>
      </c>
      <c r="O3666" s="11">
        <f t="shared" si="115"/>
        <v>74</v>
      </c>
    </row>
    <row r="3667" spans="1:15" x14ac:dyDescent="0.35">
      <c r="A3667" s="2" t="s">
        <v>392</v>
      </c>
      <c r="B3667" s="2" t="s">
        <v>9167</v>
      </c>
      <c r="C3667" s="1">
        <v>54518</v>
      </c>
      <c r="D3667" s="1" t="s">
        <v>862</v>
      </c>
      <c r="E3667" s="4">
        <v>154518000265</v>
      </c>
      <c r="F3667" s="2" t="s">
        <v>858</v>
      </c>
      <c r="G3667" s="4">
        <v>154518000265</v>
      </c>
      <c r="H3667" s="2" t="s">
        <v>858</v>
      </c>
      <c r="I3667" s="2" t="s">
        <v>863</v>
      </c>
      <c r="J3667" s="5" t="s">
        <v>523</v>
      </c>
      <c r="K3667" s="5">
        <v>1</v>
      </c>
      <c r="L3667" s="80">
        <v>20</v>
      </c>
      <c r="M3667" s="8">
        <f t="shared" si="114"/>
        <v>4</v>
      </c>
      <c r="N3667" s="80">
        <v>50</v>
      </c>
      <c r="O3667" s="11">
        <f t="shared" si="115"/>
        <v>74</v>
      </c>
    </row>
    <row r="3668" spans="1:15" x14ac:dyDescent="0.35">
      <c r="A3668" s="2" t="s">
        <v>392</v>
      </c>
      <c r="B3668" s="2" t="s">
        <v>864</v>
      </c>
      <c r="C3668" s="1">
        <v>63001</v>
      </c>
      <c r="D3668" s="1" t="s">
        <v>865</v>
      </c>
      <c r="E3668" s="4">
        <v>163001000345</v>
      </c>
      <c r="F3668" s="2" t="s">
        <v>794</v>
      </c>
      <c r="G3668" s="4">
        <v>163001000345</v>
      </c>
      <c r="H3668" s="2" t="s">
        <v>794</v>
      </c>
      <c r="I3668" s="2" t="s">
        <v>866</v>
      </c>
      <c r="J3668" s="5" t="s">
        <v>523</v>
      </c>
      <c r="K3668" s="5">
        <v>1</v>
      </c>
      <c r="L3668" s="80">
        <v>20</v>
      </c>
      <c r="M3668" s="8">
        <f t="shared" si="114"/>
        <v>4</v>
      </c>
      <c r="N3668" s="80">
        <v>50</v>
      </c>
      <c r="O3668" s="11">
        <f t="shared" si="115"/>
        <v>74</v>
      </c>
    </row>
    <row r="3669" spans="1:15" x14ac:dyDescent="0.35">
      <c r="A3669" s="2" t="s">
        <v>392</v>
      </c>
      <c r="B3669" s="2" t="s">
        <v>867</v>
      </c>
      <c r="C3669" s="1">
        <v>66001</v>
      </c>
      <c r="D3669" s="1" t="s">
        <v>868</v>
      </c>
      <c r="E3669" s="4">
        <v>166001006059</v>
      </c>
      <c r="F3669" s="2" t="s">
        <v>869</v>
      </c>
      <c r="G3669" s="4">
        <v>166001006059</v>
      </c>
      <c r="H3669" s="2" t="s">
        <v>870</v>
      </c>
      <c r="I3669" s="2" t="s">
        <v>871</v>
      </c>
      <c r="J3669" s="5" t="s">
        <v>523</v>
      </c>
      <c r="K3669" s="5">
        <v>1</v>
      </c>
      <c r="L3669" s="80">
        <v>20</v>
      </c>
      <c r="M3669" s="8">
        <f t="shared" si="114"/>
        <v>4</v>
      </c>
      <c r="N3669" s="80">
        <v>50</v>
      </c>
      <c r="O3669" s="11">
        <f t="shared" si="115"/>
        <v>74</v>
      </c>
    </row>
    <row r="3670" spans="1:15" x14ac:dyDescent="0.35">
      <c r="A3670" s="2" t="s">
        <v>392</v>
      </c>
      <c r="B3670" s="2" t="s">
        <v>872</v>
      </c>
      <c r="C3670" s="1">
        <v>68001</v>
      </c>
      <c r="D3670" s="1" t="s">
        <v>873</v>
      </c>
      <c r="E3670" s="4">
        <v>168001000525</v>
      </c>
      <c r="F3670" s="2" t="s">
        <v>874</v>
      </c>
      <c r="G3670" s="4">
        <v>168001000525</v>
      </c>
      <c r="H3670" s="2" t="s">
        <v>875</v>
      </c>
      <c r="I3670" s="2" t="s">
        <v>876</v>
      </c>
      <c r="J3670" s="5" t="s">
        <v>523</v>
      </c>
      <c r="K3670" s="5">
        <v>1</v>
      </c>
      <c r="L3670" s="80">
        <v>20</v>
      </c>
      <c r="M3670" s="8">
        <f t="shared" si="114"/>
        <v>4</v>
      </c>
      <c r="N3670" s="80">
        <v>50</v>
      </c>
      <c r="O3670" s="11">
        <f t="shared" si="115"/>
        <v>74</v>
      </c>
    </row>
    <row r="3671" spans="1:15" x14ac:dyDescent="0.35">
      <c r="A3671" s="2" t="s">
        <v>392</v>
      </c>
      <c r="B3671" s="2" t="s">
        <v>872</v>
      </c>
      <c r="C3671" s="1">
        <v>68081</v>
      </c>
      <c r="D3671" s="1" t="s">
        <v>877</v>
      </c>
      <c r="E3671" s="4">
        <v>168081000831</v>
      </c>
      <c r="F3671" s="2" t="s">
        <v>878</v>
      </c>
      <c r="G3671" s="4">
        <v>168081000831</v>
      </c>
      <c r="H3671" s="2" t="s">
        <v>879</v>
      </c>
      <c r="I3671" s="2" t="s">
        <v>880</v>
      </c>
      <c r="J3671" s="5" t="s">
        <v>523</v>
      </c>
      <c r="K3671" s="5">
        <v>1</v>
      </c>
      <c r="L3671" s="80">
        <v>20</v>
      </c>
      <c r="M3671" s="8">
        <f t="shared" si="114"/>
        <v>4</v>
      </c>
      <c r="N3671" s="80">
        <v>50</v>
      </c>
      <c r="O3671" s="11">
        <f t="shared" si="115"/>
        <v>74</v>
      </c>
    </row>
    <row r="3672" spans="1:15" x14ac:dyDescent="0.35">
      <c r="A3672" s="2" t="s">
        <v>392</v>
      </c>
      <c r="B3672" s="2" t="s">
        <v>872</v>
      </c>
      <c r="C3672" s="1">
        <v>68162</v>
      </c>
      <c r="D3672" s="1" t="s">
        <v>881</v>
      </c>
      <c r="E3672" s="4">
        <v>168162000339</v>
      </c>
      <c r="F3672" s="2" t="s">
        <v>882</v>
      </c>
      <c r="G3672" s="4">
        <v>168162000339</v>
      </c>
      <c r="H3672" s="2" t="s">
        <v>882</v>
      </c>
      <c r="I3672" s="2" t="s">
        <v>883</v>
      </c>
      <c r="J3672" s="5" t="s">
        <v>523</v>
      </c>
      <c r="K3672" s="5">
        <v>1</v>
      </c>
      <c r="L3672" s="80">
        <v>20</v>
      </c>
      <c r="M3672" s="8">
        <f t="shared" si="114"/>
        <v>4</v>
      </c>
      <c r="N3672" s="80">
        <v>50</v>
      </c>
      <c r="O3672" s="11">
        <f t="shared" si="115"/>
        <v>74</v>
      </c>
    </row>
    <row r="3673" spans="1:15" x14ac:dyDescent="0.35">
      <c r="A3673" s="2" t="s">
        <v>392</v>
      </c>
      <c r="B3673" s="2" t="s">
        <v>872</v>
      </c>
      <c r="C3673" s="1">
        <v>68167</v>
      </c>
      <c r="D3673" s="1" t="s">
        <v>884</v>
      </c>
      <c r="E3673" s="4">
        <v>168167000019</v>
      </c>
      <c r="F3673" s="2" t="s">
        <v>794</v>
      </c>
      <c r="G3673" s="4">
        <v>168167000019</v>
      </c>
      <c r="H3673" s="2" t="s">
        <v>794</v>
      </c>
      <c r="I3673" s="2" t="s">
        <v>885</v>
      </c>
      <c r="J3673" s="5" t="s">
        <v>523</v>
      </c>
      <c r="K3673" s="5">
        <v>1</v>
      </c>
      <c r="L3673" s="80">
        <v>20</v>
      </c>
      <c r="M3673" s="8">
        <f t="shared" si="114"/>
        <v>4</v>
      </c>
      <c r="N3673" s="80">
        <v>50</v>
      </c>
      <c r="O3673" s="11">
        <f t="shared" si="115"/>
        <v>74</v>
      </c>
    </row>
    <row r="3674" spans="1:15" x14ac:dyDescent="0.35">
      <c r="A3674" s="2" t="s">
        <v>392</v>
      </c>
      <c r="B3674" s="2" t="s">
        <v>872</v>
      </c>
      <c r="C3674" s="1">
        <v>68320</v>
      </c>
      <c r="D3674" s="1" t="s">
        <v>886</v>
      </c>
      <c r="E3674" s="4">
        <v>168320000015</v>
      </c>
      <c r="F3674" s="2" t="s">
        <v>887</v>
      </c>
      <c r="G3674" s="4">
        <v>168320000015</v>
      </c>
      <c r="H3674" s="2" t="s">
        <v>888</v>
      </c>
      <c r="I3674" s="2" t="s">
        <v>889</v>
      </c>
      <c r="J3674" s="5" t="s">
        <v>523</v>
      </c>
      <c r="K3674" s="5">
        <v>1</v>
      </c>
      <c r="L3674" s="80">
        <v>20</v>
      </c>
      <c r="M3674" s="8">
        <f t="shared" si="114"/>
        <v>4</v>
      </c>
      <c r="N3674" s="80">
        <v>50</v>
      </c>
      <c r="O3674" s="11">
        <f t="shared" si="115"/>
        <v>74</v>
      </c>
    </row>
    <row r="3675" spans="1:15" x14ac:dyDescent="0.35">
      <c r="A3675" s="2" t="s">
        <v>392</v>
      </c>
      <c r="B3675" s="2" t="s">
        <v>872</v>
      </c>
      <c r="C3675" s="1">
        <v>68432</v>
      </c>
      <c r="D3675" s="1" t="s">
        <v>890</v>
      </c>
      <c r="E3675" s="4">
        <v>168432000361</v>
      </c>
      <c r="F3675" s="2" t="s">
        <v>891</v>
      </c>
      <c r="G3675" s="4">
        <v>168432000361</v>
      </c>
      <c r="H3675" s="2" t="s">
        <v>892</v>
      </c>
      <c r="I3675" s="2" t="s">
        <v>893</v>
      </c>
      <c r="J3675" s="5" t="s">
        <v>523</v>
      </c>
      <c r="K3675" s="5">
        <v>1</v>
      </c>
      <c r="L3675" s="80">
        <v>20</v>
      </c>
      <c r="M3675" s="8">
        <f t="shared" si="114"/>
        <v>4</v>
      </c>
      <c r="N3675" s="80">
        <v>50</v>
      </c>
      <c r="O3675" s="11">
        <f t="shared" si="115"/>
        <v>74</v>
      </c>
    </row>
    <row r="3676" spans="1:15" x14ac:dyDescent="0.35">
      <c r="A3676" s="2" t="s">
        <v>392</v>
      </c>
      <c r="B3676" s="2" t="s">
        <v>872</v>
      </c>
      <c r="C3676" s="1">
        <v>68500</v>
      </c>
      <c r="D3676" s="1" t="s">
        <v>894</v>
      </c>
      <c r="E3676" s="4">
        <v>168500000218</v>
      </c>
      <c r="F3676" s="2" t="s">
        <v>794</v>
      </c>
      <c r="G3676" s="4">
        <v>168500000218</v>
      </c>
      <c r="H3676" s="2" t="s">
        <v>794</v>
      </c>
      <c r="I3676" s="2" t="s">
        <v>895</v>
      </c>
      <c r="J3676" s="5" t="s">
        <v>523</v>
      </c>
      <c r="K3676" s="5">
        <v>1</v>
      </c>
      <c r="L3676" s="80">
        <v>20</v>
      </c>
      <c r="M3676" s="8">
        <f t="shared" si="114"/>
        <v>4</v>
      </c>
      <c r="N3676" s="80">
        <v>50</v>
      </c>
      <c r="O3676" s="11">
        <f t="shared" si="115"/>
        <v>74</v>
      </c>
    </row>
    <row r="3677" spans="1:15" x14ac:dyDescent="0.35">
      <c r="A3677" s="2" t="s">
        <v>392</v>
      </c>
      <c r="B3677" s="2" t="s">
        <v>872</v>
      </c>
      <c r="C3677" s="1">
        <v>68547</v>
      </c>
      <c r="D3677" s="1" t="s">
        <v>896</v>
      </c>
      <c r="E3677" s="4">
        <v>168547000020</v>
      </c>
      <c r="F3677" s="2" t="s">
        <v>897</v>
      </c>
      <c r="G3677" s="4">
        <v>168547000020</v>
      </c>
      <c r="H3677" s="2" t="s">
        <v>897</v>
      </c>
      <c r="I3677" s="2" t="s">
        <v>898</v>
      </c>
      <c r="J3677" s="5" t="s">
        <v>523</v>
      </c>
      <c r="K3677" s="5">
        <v>1</v>
      </c>
      <c r="L3677" s="80">
        <v>20</v>
      </c>
      <c r="M3677" s="8">
        <f t="shared" si="114"/>
        <v>4</v>
      </c>
      <c r="N3677" s="80">
        <v>50</v>
      </c>
      <c r="O3677" s="11">
        <f t="shared" si="115"/>
        <v>74</v>
      </c>
    </row>
    <row r="3678" spans="1:15" x14ac:dyDescent="0.35">
      <c r="A3678" s="2" t="s">
        <v>392</v>
      </c>
      <c r="B3678" s="2" t="s">
        <v>872</v>
      </c>
      <c r="C3678" s="1">
        <v>68572</v>
      </c>
      <c r="D3678" s="1" t="s">
        <v>899</v>
      </c>
      <c r="E3678" s="4">
        <v>168572000417</v>
      </c>
      <c r="F3678" s="2" t="s">
        <v>900</v>
      </c>
      <c r="G3678" s="4">
        <v>168572000417</v>
      </c>
      <c r="H3678" s="2" t="s">
        <v>900</v>
      </c>
      <c r="I3678" s="2" t="s">
        <v>901</v>
      </c>
      <c r="J3678" s="5" t="s">
        <v>523</v>
      </c>
      <c r="K3678" s="5">
        <v>1</v>
      </c>
      <c r="L3678" s="80">
        <v>20</v>
      </c>
      <c r="M3678" s="8">
        <f t="shared" si="114"/>
        <v>4</v>
      </c>
      <c r="N3678" s="80">
        <v>50</v>
      </c>
      <c r="O3678" s="11">
        <f t="shared" si="115"/>
        <v>74</v>
      </c>
    </row>
    <row r="3679" spans="1:15" x14ac:dyDescent="0.35">
      <c r="A3679" s="2" t="s">
        <v>392</v>
      </c>
      <c r="B3679" s="2" t="s">
        <v>872</v>
      </c>
      <c r="C3679" s="1">
        <v>68669</v>
      </c>
      <c r="D3679" s="1" t="s">
        <v>902</v>
      </c>
      <c r="E3679" s="4">
        <v>168669000616</v>
      </c>
      <c r="F3679" s="2" t="s">
        <v>887</v>
      </c>
      <c r="G3679" s="4">
        <v>168669000616</v>
      </c>
      <c r="H3679" s="2" t="s">
        <v>887</v>
      </c>
      <c r="I3679" s="2" t="s">
        <v>903</v>
      </c>
      <c r="J3679" s="5" t="s">
        <v>523</v>
      </c>
      <c r="K3679" s="5">
        <v>1</v>
      </c>
      <c r="L3679" s="80">
        <v>20</v>
      </c>
      <c r="M3679" s="8">
        <f t="shared" si="114"/>
        <v>4</v>
      </c>
      <c r="N3679" s="80">
        <v>50</v>
      </c>
      <c r="O3679" s="11">
        <f t="shared" si="115"/>
        <v>74</v>
      </c>
    </row>
    <row r="3680" spans="1:15" x14ac:dyDescent="0.35">
      <c r="A3680" s="2" t="s">
        <v>392</v>
      </c>
      <c r="B3680" s="2" t="s">
        <v>904</v>
      </c>
      <c r="C3680" s="1">
        <v>70001</v>
      </c>
      <c r="D3680" s="1" t="s">
        <v>905</v>
      </c>
      <c r="E3680" s="4">
        <v>170001000414</v>
      </c>
      <c r="F3680" s="2" t="s">
        <v>906</v>
      </c>
      <c r="G3680" s="4">
        <v>170001000414</v>
      </c>
      <c r="H3680" s="2" t="s">
        <v>906</v>
      </c>
      <c r="I3680" s="2" t="s">
        <v>907</v>
      </c>
      <c r="J3680" s="5" t="s">
        <v>523</v>
      </c>
      <c r="K3680" s="5">
        <v>1</v>
      </c>
      <c r="L3680" s="80">
        <v>20</v>
      </c>
      <c r="M3680" s="8">
        <f t="shared" si="114"/>
        <v>4</v>
      </c>
      <c r="N3680" s="80">
        <v>50</v>
      </c>
      <c r="O3680" s="11">
        <f t="shared" si="115"/>
        <v>74</v>
      </c>
    </row>
    <row r="3681" spans="1:15" x14ac:dyDescent="0.35">
      <c r="A3681" s="2" t="s">
        <v>392</v>
      </c>
      <c r="B3681" s="2" t="s">
        <v>904</v>
      </c>
      <c r="C3681" s="1">
        <v>70215</v>
      </c>
      <c r="D3681" s="1" t="s">
        <v>912</v>
      </c>
      <c r="E3681" s="4">
        <v>170215000977</v>
      </c>
      <c r="F3681" s="2" t="s">
        <v>913</v>
      </c>
      <c r="G3681" s="4">
        <v>170215000977</v>
      </c>
      <c r="H3681" s="2" t="s">
        <v>914</v>
      </c>
      <c r="I3681" s="2" t="s">
        <v>915</v>
      </c>
      <c r="J3681" s="5" t="s">
        <v>523</v>
      </c>
      <c r="K3681" s="5">
        <v>1</v>
      </c>
      <c r="L3681" s="80">
        <v>20</v>
      </c>
      <c r="M3681" s="8">
        <f t="shared" si="114"/>
        <v>4</v>
      </c>
      <c r="N3681" s="80">
        <v>50</v>
      </c>
      <c r="O3681" s="11">
        <f t="shared" si="115"/>
        <v>74</v>
      </c>
    </row>
    <row r="3682" spans="1:15" x14ac:dyDescent="0.35">
      <c r="A3682" s="2" t="s">
        <v>392</v>
      </c>
      <c r="B3682" s="2" t="s">
        <v>904</v>
      </c>
      <c r="C3682" s="1">
        <v>70429</v>
      </c>
      <c r="D3682" s="1" t="s">
        <v>916</v>
      </c>
      <c r="E3682" s="4">
        <v>170429000001</v>
      </c>
      <c r="F3682" s="2" t="s">
        <v>917</v>
      </c>
      <c r="G3682" s="4">
        <v>170429000001</v>
      </c>
      <c r="H3682" s="2" t="s">
        <v>918</v>
      </c>
      <c r="I3682" s="2" t="s">
        <v>919</v>
      </c>
      <c r="J3682" s="5" t="s">
        <v>523</v>
      </c>
      <c r="K3682" s="5">
        <v>1</v>
      </c>
      <c r="L3682" s="80">
        <v>20</v>
      </c>
      <c r="M3682" s="8">
        <f t="shared" si="114"/>
        <v>4</v>
      </c>
      <c r="N3682" s="80">
        <v>50</v>
      </c>
      <c r="O3682" s="11">
        <f t="shared" si="115"/>
        <v>74</v>
      </c>
    </row>
    <row r="3683" spans="1:15" x14ac:dyDescent="0.35">
      <c r="A3683" s="2" t="s">
        <v>392</v>
      </c>
      <c r="B3683" s="2" t="s">
        <v>932</v>
      </c>
      <c r="C3683" s="1">
        <v>73001</v>
      </c>
      <c r="D3683" s="1" t="s">
        <v>933</v>
      </c>
      <c r="E3683" s="4">
        <v>173001000359</v>
      </c>
      <c r="F3683" s="2" t="s">
        <v>934</v>
      </c>
      <c r="G3683" s="4">
        <v>173001000359</v>
      </c>
      <c r="H3683" s="2" t="s">
        <v>935</v>
      </c>
      <c r="I3683" s="2" t="s">
        <v>936</v>
      </c>
      <c r="J3683" s="5" t="s">
        <v>523</v>
      </c>
      <c r="K3683" s="5">
        <v>1</v>
      </c>
      <c r="L3683" s="80">
        <v>20</v>
      </c>
      <c r="M3683" s="8">
        <f t="shared" si="114"/>
        <v>4</v>
      </c>
      <c r="N3683" s="80">
        <v>50</v>
      </c>
      <c r="O3683" s="11">
        <f t="shared" si="115"/>
        <v>74</v>
      </c>
    </row>
    <row r="3684" spans="1:15" x14ac:dyDescent="0.35">
      <c r="A3684" s="2" t="s">
        <v>392</v>
      </c>
      <c r="B3684" s="2" t="s">
        <v>932</v>
      </c>
      <c r="C3684" s="1">
        <v>73352</v>
      </c>
      <c r="D3684" s="1" t="s">
        <v>937</v>
      </c>
      <c r="E3684" s="4">
        <v>173352000037</v>
      </c>
      <c r="F3684" s="2" t="s">
        <v>739</v>
      </c>
      <c r="G3684" s="4">
        <v>173352000037</v>
      </c>
      <c r="H3684" s="2" t="s">
        <v>663</v>
      </c>
      <c r="I3684" s="2" t="s">
        <v>938</v>
      </c>
      <c r="J3684" s="5" t="s">
        <v>523</v>
      </c>
      <c r="K3684" s="5">
        <v>1</v>
      </c>
      <c r="L3684" s="80">
        <v>20</v>
      </c>
      <c r="M3684" s="8">
        <f t="shared" si="114"/>
        <v>4</v>
      </c>
      <c r="N3684" s="80">
        <v>50</v>
      </c>
      <c r="O3684" s="11">
        <f t="shared" si="115"/>
        <v>74</v>
      </c>
    </row>
    <row r="3685" spans="1:15" x14ac:dyDescent="0.35">
      <c r="A3685" s="2" t="s">
        <v>392</v>
      </c>
      <c r="B3685" s="2" t="s">
        <v>932</v>
      </c>
      <c r="C3685" s="1">
        <v>73870</v>
      </c>
      <c r="D3685" s="1" t="s">
        <v>945</v>
      </c>
      <c r="E3685" s="4">
        <v>173870000512</v>
      </c>
      <c r="F3685" s="2" t="s">
        <v>946</v>
      </c>
      <c r="G3685" s="4">
        <v>173870000512</v>
      </c>
      <c r="H3685" s="2" t="s">
        <v>947</v>
      </c>
      <c r="I3685" s="2" t="s">
        <v>948</v>
      </c>
      <c r="J3685" s="5" t="s">
        <v>523</v>
      </c>
      <c r="K3685" s="5">
        <v>1</v>
      </c>
      <c r="L3685" s="80">
        <v>20</v>
      </c>
      <c r="M3685" s="8">
        <f t="shared" si="114"/>
        <v>4</v>
      </c>
      <c r="N3685" s="80">
        <v>50</v>
      </c>
      <c r="O3685" s="11">
        <f t="shared" si="115"/>
        <v>74</v>
      </c>
    </row>
    <row r="3686" spans="1:15" x14ac:dyDescent="0.35">
      <c r="A3686" s="2" t="s">
        <v>392</v>
      </c>
      <c r="B3686" s="2" t="s">
        <v>949</v>
      </c>
      <c r="C3686" s="1">
        <v>76001</v>
      </c>
      <c r="D3686" s="1" t="s">
        <v>950</v>
      </c>
      <c r="E3686" s="4">
        <v>176001002253</v>
      </c>
      <c r="F3686" s="2" t="s">
        <v>951</v>
      </c>
      <c r="G3686" s="4">
        <v>176001002253</v>
      </c>
      <c r="H3686" s="2" t="s">
        <v>951</v>
      </c>
      <c r="I3686" s="2" t="s">
        <v>952</v>
      </c>
      <c r="J3686" s="5" t="s">
        <v>523</v>
      </c>
      <c r="K3686" s="5">
        <v>1</v>
      </c>
      <c r="L3686" s="80">
        <v>20</v>
      </c>
      <c r="M3686" s="8">
        <f t="shared" si="114"/>
        <v>4</v>
      </c>
      <c r="N3686" s="80">
        <v>50</v>
      </c>
      <c r="O3686" s="11">
        <f t="shared" si="115"/>
        <v>74</v>
      </c>
    </row>
    <row r="3687" spans="1:15" x14ac:dyDescent="0.35">
      <c r="A3687" s="2" t="s">
        <v>392</v>
      </c>
      <c r="B3687" s="2" t="s">
        <v>949</v>
      </c>
      <c r="C3687" s="1">
        <v>76001</v>
      </c>
      <c r="D3687" s="1" t="s">
        <v>950</v>
      </c>
      <c r="E3687" s="4">
        <v>176001004531</v>
      </c>
      <c r="F3687" s="2" t="s">
        <v>953</v>
      </c>
      <c r="G3687" s="4">
        <v>176001004531</v>
      </c>
      <c r="H3687" s="2" t="s">
        <v>953</v>
      </c>
      <c r="I3687" s="2" t="s">
        <v>954</v>
      </c>
      <c r="J3687" s="5" t="s">
        <v>523</v>
      </c>
      <c r="K3687" s="5">
        <v>1</v>
      </c>
      <c r="L3687" s="80">
        <v>20</v>
      </c>
      <c r="M3687" s="8">
        <f t="shared" si="114"/>
        <v>4</v>
      </c>
      <c r="N3687" s="80">
        <v>50</v>
      </c>
      <c r="O3687" s="11">
        <f t="shared" si="115"/>
        <v>74</v>
      </c>
    </row>
    <row r="3688" spans="1:15" x14ac:dyDescent="0.35">
      <c r="A3688" s="2" t="s">
        <v>392</v>
      </c>
      <c r="B3688" s="2" t="s">
        <v>949</v>
      </c>
      <c r="C3688" s="1">
        <v>76109</v>
      </c>
      <c r="D3688" s="1" t="s">
        <v>955</v>
      </c>
      <c r="E3688" s="4">
        <v>176109000575</v>
      </c>
      <c r="F3688" s="2" t="s">
        <v>966</v>
      </c>
      <c r="G3688" s="4">
        <v>176109000575</v>
      </c>
      <c r="H3688" s="2" t="s">
        <v>967</v>
      </c>
      <c r="I3688" s="2" t="s">
        <v>968</v>
      </c>
      <c r="J3688" s="5" t="s">
        <v>523</v>
      </c>
      <c r="K3688" s="5">
        <v>1</v>
      </c>
      <c r="L3688" s="80">
        <v>20</v>
      </c>
      <c r="M3688" s="8">
        <f t="shared" si="114"/>
        <v>4</v>
      </c>
      <c r="N3688" s="80">
        <v>50</v>
      </c>
      <c r="O3688" s="11">
        <f t="shared" si="115"/>
        <v>74</v>
      </c>
    </row>
    <row r="3689" spans="1:15" x14ac:dyDescent="0.35">
      <c r="A3689" s="2" t="s">
        <v>392</v>
      </c>
      <c r="B3689" s="2" t="s">
        <v>949</v>
      </c>
      <c r="C3689" s="1">
        <v>76122</v>
      </c>
      <c r="D3689" s="1" t="s">
        <v>994</v>
      </c>
      <c r="E3689" s="4">
        <v>176122000371</v>
      </c>
      <c r="F3689" s="2" t="s">
        <v>995</v>
      </c>
      <c r="G3689" s="4">
        <v>176122000371</v>
      </c>
      <c r="H3689" s="2" t="s">
        <v>996</v>
      </c>
      <c r="I3689" s="2" t="s">
        <v>997</v>
      </c>
      <c r="J3689" s="5" t="s">
        <v>523</v>
      </c>
      <c r="K3689" s="5">
        <v>1</v>
      </c>
      <c r="L3689" s="80">
        <v>20</v>
      </c>
      <c r="M3689" s="8">
        <f t="shared" si="114"/>
        <v>4</v>
      </c>
      <c r="N3689" s="80">
        <v>50</v>
      </c>
      <c r="O3689" s="11">
        <f t="shared" si="115"/>
        <v>74</v>
      </c>
    </row>
    <row r="3690" spans="1:15" x14ac:dyDescent="0.35">
      <c r="A3690" s="2" t="s">
        <v>392</v>
      </c>
      <c r="B3690" s="2" t="s">
        <v>949</v>
      </c>
      <c r="C3690" s="1">
        <v>76318</v>
      </c>
      <c r="D3690" s="1" t="s">
        <v>998</v>
      </c>
      <c r="E3690" s="4">
        <v>176318000264</v>
      </c>
      <c r="F3690" s="2" t="s">
        <v>999</v>
      </c>
      <c r="G3690" s="4">
        <v>176318000264</v>
      </c>
      <c r="H3690" s="2" t="s">
        <v>1000</v>
      </c>
      <c r="I3690" s="2" t="s">
        <v>1001</v>
      </c>
      <c r="J3690" s="5" t="s">
        <v>523</v>
      </c>
      <c r="K3690" s="5">
        <v>1</v>
      </c>
      <c r="L3690" s="80">
        <v>20</v>
      </c>
      <c r="M3690" s="8">
        <f t="shared" si="114"/>
        <v>4</v>
      </c>
      <c r="N3690" s="80">
        <v>50</v>
      </c>
      <c r="O3690" s="11">
        <f t="shared" si="115"/>
        <v>74</v>
      </c>
    </row>
    <row r="3691" spans="1:15" x14ac:dyDescent="0.35">
      <c r="A3691" s="2" t="s">
        <v>392</v>
      </c>
      <c r="B3691" s="2" t="s">
        <v>949</v>
      </c>
      <c r="C3691" s="1">
        <v>76622</v>
      </c>
      <c r="D3691" s="1" t="s">
        <v>1002</v>
      </c>
      <c r="E3691" s="4">
        <v>176622000084</v>
      </c>
      <c r="F3691" s="2" t="s">
        <v>1003</v>
      </c>
      <c r="G3691" s="4">
        <v>176622000084</v>
      </c>
      <c r="H3691" s="2" t="s">
        <v>1004</v>
      </c>
      <c r="I3691" s="2" t="s">
        <v>1005</v>
      </c>
      <c r="J3691" s="5" t="s">
        <v>523</v>
      </c>
      <c r="K3691" s="5">
        <v>1</v>
      </c>
      <c r="L3691" s="80">
        <v>20</v>
      </c>
      <c r="M3691" s="8">
        <f t="shared" si="114"/>
        <v>4</v>
      </c>
      <c r="N3691" s="80">
        <v>50</v>
      </c>
      <c r="O3691" s="11">
        <f t="shared" si="115"/>
        <v>74</v>
      </c>
    </row>
    <row r="3692" spans="1:15" x14ac:dyDescent="0.35">
      <c r="A3692" s="2" t="s">
        <v>392</v>
      </c>
      <c r="B3692" s="2" t="s">
        <v>949</v>
      </c>
      <c r="C3692" s="1">
        <v>76895</v>
      </c>
      <c r="D3692" s="1" t="s">
        <v>1006</v>
      </c>
      <c r="E3692" s="4">
        <v>176895000109</v>
      </c>
      <c r="F3692" s="2" t="s">
        <v>1007</v>
      </c>
      <c r="G3692" s="4">
        <v>176895000109</v>
      </c>
      <c r="H3692" s="2" t="s">
        <v>1008</v>
      </c>
      <c r="I3692" s="2" t="s">
        <v>1009</v>
      </c>
      <c r="J3692" s="5" t="s">
        <v>523</v>
      </c>
      <c r="K3692" s="5">
        <v>1</v>
      </c>
      <c r="L3692" s="80">
        <v>20</v>
      </c>
      <c r="M3692" s="8">
        <f t="shared" si="114"/>
        <v>4</v>
      </c>
      <c r="N3692" s="80">
        <v>50</v>
      </c>
      <c r="O3692" s="11">
        <f t="shared" si="115"/>
        <v>74</v>
      </c>
    </row>
    <row r="3693" spans="1:15" x14ac:dyDescent="0.35">
      <c r="A3693" s="2" t="s">
        <v>392</v>
      </c>
      <c r="B3693" s="2" t="s">
        <v>1010</v>
      </c>
      <c r="C3693" s="1">
        <v>81001</v>
      </c>
      <c r="D3693" s="1" t="s">
        <v>1010</v>
      </c>
      <c r="E3693" s="4">
        <v>181001001676</v>
      </c>
      <c r="F3693" s="2" t="s">
        <v>1011</v>
      </c>
      <c r="G3693" s="4">
        <v>181001001676</v>
      </c>
      <c r="H3693" s="2" t="s">
        <v>1012</v>
      </c>
      <c r="I3693" s="2" t="s">
        <v>1013</v>
      </c>
      <c r="J3693" s="5" t="s">
        <v>523</v>
      </c>
      <c r="K3693" s="5">
        <v>1</v>
      </c>
      <c r="L3693" s="80">
        <v>20</v>
      </c>
      <c r="M3693" s="8">
        <f t="shared" si="114"/>
        <v>4</v>
      </c>
      <c r="N3693" s="80">
        <v>50</v>
      </c>
      <c r="O3693" s="11">
        <f t="shared" si="115"/>
        <v>74</v>
      </c>
    </row>
    <row r="3694" spans="1:15" x14ac:dyDescent="0.35">
      <c r="A3694" s="2" t="s">
        <v>392</v>
      </c>
      <c r="B3694" s="2" t="s">
        <v>1022</v>
      </c>
      <c r="C3694" s="1">
        <v>18001</v>
      </c>
      <c r="D3694" s="1" t="s">
        <v>1023</v>
      </c>
      <c r="E3694" s="4">
        <v>183001000940</v>
      </c>
      <c r="F3694" s="2" t="s">
        <v>858</v>
      </c>
      <c r="G3694" s="4">
        <v>183001000940</v>
      </c>
      <c r="H3694" s="2" t="s">
        <v>858</v>
      </c>
      <c r="I3694" s="2" t="s">
        <v>1024</v>
      </c>
      <c r="J3694" s="5" t="s">
        <v>523</v>
      </c>
      <c r="K3694" s="5">
        <v>1</v>
      </c>
      <c r="L3694" s="80">
        <v>20</v>
      </c>
      <c r="M3694" s="8">
        <f t="shared" si="114"/>
        <v>4</v>
      </c>
      <c r="N3694" s="80">
        <v>50</v>
      </c>
      <c r="O3694" s="11">
        <f t="shared" si="115"/>
        <v>74</v>
      </c>
    </row>
    <row r="3695" spans="1:15" x14ac:dyDescent="0.35">
      <c r="A3695" s="2" t="s">
        <v>392</v>
      </c>
      <c r="B3695" s="2" t="s">
        <v>1025</v>
      </c>
      <c r="C3695" s="1">
        <v>85162</v>
      </c>
      <c r="D3695" s="1" t="s">
        <v>1026</v>
      </c>
      <c r="E3695" s="4">
        <v>185162000241</v>
      </c>
      <c r="F3695" s="2" t="s">
        <v>1027</v>
      </c>
      <c r="G3695" s="4">
        <v>185162000241</v>
      </c>
      <c r="H3695" s="2" t="s">
        <v>1028</v>
      </c>
      <c r="I3695" s="2" t="s">
        <v>1029</v>
      </c>
      <c r="J3695" s="5" t="s">
        <v>523</v>
      </c>
      <c r="K3695" s="5">
        <v>1</v>
      </c>
      <c r="L3695" s="80">
        <v>20</v>
      </c>
      <c r="M3695" s="8">
        <f t="shared" si="114"/>
        <v>4</v>
      </c>
      <c r="N3695" s="80">
        <v>50</v>
      </c>
      <c r="O3695" s="11">
        <f t="shared" si="115"/>
        <v>74</v>
      </c>
    </row>
    <row r="3696" spans="1:15" x14ac:dyDescent="0.35">
      <c r="A3696" s="2" t="s">
        <v>392</v>
      </c>
      <c r="B3696" s="2" t="s">
        <v>1030</v>
      </c>
      <c r="C3696" s="1">
        <v>91001</v>
      </c>
      <c r="D3696" s="1" t="s">
        <v>1031</v>
      </c>
      <c r="E3696" s="4">
        <v>191001000012</v>
      </c>
      <c r="F3696" s="2" t="s">
        <v>1032</v>
      </c>
      <c r="G3696" s="4">
        <v>191001000012</v>
      </c>
      <c r="H3696" s="2" t="s">
        <v>1033</v>
      </c>
      <c r="I3696" s="2" t="s">
        <v>1034</v>
      </c>
      <c r="J3696" s="5" t="s">
        <v>523</v>
      </c>
      <c r="K3696" s="5">
        <v>1</v>
      </c>
      <c r="L3696" s="80">
        <v>20</v>
      </c>
      <c r="M3696" s="8">
        <f t="shared" si="114"/>
        <v>4</v>
      </c>
      <c r="N3696" s="80">
        <v>50</v>
      </c>
      <c r="O3696" s="11">
        <f t="shared" si="115"/>
        <v>74</v>
      </c>
    </row>
    <row r="3697" spans="1:15" x14ac:dyDescent="0.35">
      <c r="A3697" s="2" t="s">
        <v>392</v>
      </c>
      <c r="B3697" s="2" t="s">
        <v>1030</v>
      </c>
      <c r="C3697" s="1">
        <v>91669</v>
      </c>
      <c r="D3697" s="1" t="s">
        <v>1035</v>
      </c>
      <c r="E3697" s="4">
        <v>191065000016</v>
      </c>
      <c r="F3697" s="2" t="s">
        <v>1036</v>
      </c>
      <c r="G3697" s="4">
        <v>191065000016</v>
      </c>
      <c r="H3697" s="2" t="s">
        <v>1037</v>
      </c>
      <c r="I3697" s="2" t="s">
        <v>1038</v>
      </c>
      <c r="J3697" s="5" t="s">
        <v>535</v>
      </c>
      <c r="K3697" s="5">
        <v>1</v>
      </c>
      <c r="L3697" s="80">
        <v>20</v>
      </c>
      <c r="M3697" s="8">
        <f t="shared" si="114"/>
        <v>4</v>
      </c>
      <c r="N3697" s="80">
        <v>50</v>
      </c>
      <c r="O3697" s="11">
        <f t="shared" si="115"/>
        <v>74</v>
      </c>
    </row>
    <row r="3698" spans="1:15" x14ac:dyDescent="0.35">
      <c r="A3698" s="2" t="s">
        <v>392</v>
      </c>
      <c r="B3698" s="2" t="s">
        <v>1030</v>
      </c>
      <c r="C3698" s="1">
        <v>91798</v>
      </c>
      <c r="D3698" s="1" t="s">
        <v>1043</v>
      </c>
      <c r="E3698" s="4">
        <v>291798000122</v>
      </c>
      <c r="F3698" s="2" t="s">
        <v>1044</v>
      </c>
      <c r="G3698" s="4">
        <v>191798000012</v>
      </c>
      <c r="H3698" s="2" t="s">
        <v>1045</v>
      </c>
      <c r="I3698" s="2" t="s">
        <v>1046</v>
      </c>
      <c r="J3698" s="5" t="s">
        <v>535</v>
      </c>
      <c r="K3698" s="5">
        <v>1</v>
      </c>
      <c r="L3698" s="80">
        <v>20</v>
      </c>
      <c r="M3698" s="8">
        <f t="shared" si="114"/>
        <v>4</v>
      </c>
      <c r="N3698" s="80">
        <v>50</v>
      </c>
      <c r="O3698" s="11">
        <f t="shared" si="115"/>
        <v>74</v>
      </c>
    </row>
    <row r="3699" spans="1:15" x14ac:dyDescent="0.35">
      <c r="A3699" s="2" t="s">
        <v>392</v>
      </c>
      <c r="B3699" s="2" t="s">
        <v>1047</v>
      </c>
      <c r="C3699" s="1">
        <v>97001</v>
      </c>
      <c r="D3699" s="1" t="s">
        <v>1048</v>
      </c>
      <c r="E3699" s="4">
        <v>197001000029</v>
      </c>
      <c r="F3699" s="2" t="s">
        <v>1049</v>
      </c>
      <c r="G3699" s="4">
        <v>197001000029</v>
      </c>
      <c r="H3699" s="2" t="s">
        <v>1050</v>
      </c>
      <c r="I3699" s="2" t="s">
        <v>1051</v>
      </c>
      <c r="J3699" s="5" t="s">
        <v>523</v>
      </c>
      <c r="K3699" s="5">
        <v>1</v>
      </c>
      <c r="L3699" s="80">
        <v>20</v>
      </c>
      <c r="M3699" s="8">
        <f t="shared" si="114"/>
        <v>4</v>
      </c>
      <c r="N3699" s="80">
        <v>50</v>
      </c>
      <c r="O3699" s="11">
        <f t="shared" si="115"/>
        <v>74</v>
      </c>
    </row>
    <row r="3700" spans="1:15" x14ac:dyDescent="0.35">
      <c r="A3700" s="2" t="s">
        <v>392</v>
      </c>
      <c r="B3700" s="2" t="s">
        <v>1052</v>
      </c>
      <c r="C3700" s="1">
        <v>99001</v>
      </c>
      <c r="D3700" s="1" t="s">
        <v>1053</v>
      </c>
      <c r="E3700" s="4">
        <v>199001000919</v>
      </c>
      <c r="F3700" s="2" t="s">
        <v>1054</v>
      </c>
      <c r="G3700" s="4">
        <v>199001000919</v>
      </c>
      <c r="H3700" s="2" t="s">
        <v>1055</v>
      </c>
      <c r="I3700" s="2" t="s">
        <v>1056</v>
      </c>
      <c r="J3700" s="5" t="s">
        <v>523</v>
      </c>
      <c r="K3700" s="5">
        <v>1</v>
      </c>
      <c r="L3700" s="80">
        <v>20</v>
      </c>
      <c r="M3700" s="8">
        <f t="shared" si="114"/>
        <v>4</v>
      </c>
      <c r="N3700" s="80">
        <v>50</v>
      </c>
      <c r="O3700" s="11">
        <f t="shared" si="115"/>
        <v>74</v>
      </c>
    </row>
    <row r="3701" spans="1:15" x14ac:dyDescent="0.35">
      <c r="A3701" s="2" t="s">
        <v>392</v>
      </c>
      <c r="B3701" s="2" t="s">
        <v>520</v>
      </c>
      <c r="C3701" s="1">
        <v>5031</v>
      </c>
      <c r="D3701" s="1" t="s">
        <v>1057</v>
      </c>
      <c r="E3701" s="4">
        <v>205031000191</v>
      </c>
      <c r="F3701" s="2" t="s">
        <v>1058</v>
      </c>
      <c r="G3701" s="4">
        <v>205031000034</v>
      </c>
      <c r="H3701" s="2" t="s">
        <v>1059</v>
      </c>
      <c r="I3701" s="2" t="s">
        <v>1060</v>
      </c>
      <c r="J3701" s="5" t="s">
        <v>535</v>
      </c>
      <c r="K3701" s="5">
        <v>1</v>
      </c>
      <c r="L3701" s="80">
        <v>20</v>
      </c>
      <c r="M3701" s="8">
        <f t="shared" si="114"/>
        <v>4</v>
      </c>
      <c r="N3701" s="80">
        <v>50</v>
      </c>
      <c r="O3701" s="11">
        <f t="shared" si="115"/>
        <v>74</v>
      </c>
    </row>
    <row r="3702" spans="1:15" x14ac:dyDescent="0.35">
      <c r="A3702" s="2" t="s">
        <v>392</v>
      </c>
      <c r="B3702" s="2" t="s">
        <v>520</v>
      </c>
      <c r="C3702" s="1">
        <v>5031</v>
      </c>
      <c r="D3702" s="1" t="s">
        <v>1057</v>
      </c>
      <c r="E3702" s="4">
        <v>205031000191</v>
      </c>
      <c r="F3702" s="2" t="s">
        <v>1058</v>
      </c>
      <c r="G3702" s="4">
        <v>205031000085</v>
      </c>
      <c r="H3702" s="2" t="s">
        <v>1061</v>
      </c>
      <c r="I3702" s="2" t="s">
        <v>1062</v>
      </c>
      <c r="J3702" s="5" t="s">
        <v>535</v>
      </c>
      <c r="K3702" s="5">
        <v>1</v>
      </c>
      <c r="L3702" s="80">
        <v>20</v>
      </c>
      <c r="M3702" s="8">
        <f t="shared" si="114"/>
        <v>4</v>
      </c>
      <c r="N3702" s="80">
        <v>50</v>
      </c>
      <c r="O3702" s="11">
        <f t="shared" si="115"/>
        <v>74</v>
      </c>
    </row>
    <row r="3703" spans="1:15" x14ac:dyDescent="0.35">
      <c r="A3703" s="2" t="s">
        <v>392</v>
      </c>
      <c r="B3703" s="2" t="s">
        <v>520</v>
      </c>
      <c r="C3703" s="1">
        <v>5031</v>
      </c>
      <c r="D3703" s="1" t="s">
        <v>1057</v>
      </c>
      <c r="E3703" s="4">
        <v>105031001583</v>
      </c>
      <c r="F3703" s="2" t="s">
        <v>1063</v>
      </c>
      <c r="G3703" s="4">
        <v>205031000093</v>
      </c>
      <c r="H3703" s="2" t="s">
        <v>1064</v>
      </c>
      <c r="I3703" s="2" t="s">
        <v>1065</v>
      </c>
      <c r="J3703" s="5" t="s">
        <v>535</v>
      </c>
      <c r="K3703" s="5">
        <v>1</v>
      </c>
      <c r="L3703" s="80">
        <v>20</v>
      </c>
      <c r="M3703" s="8">
        <f t="shared" si="114"/>
        <v>4</v>
      </c>
      <c r="N3703" s="80">
        <v>50</v>
      </c>
      <c r="O3703" s="11">
        <f t="shared" si="115"/>
        <v>74</v>
      </c>
    </row>
    <row r="3704" spans="1:15" x14ac:dyDescent="0.35">
      <c r="A3704" s="2" t="s">
        <v>392</v>
      </c>
      <c r="B3704" s="2" t="s">
        <v>520</v>
      </c>
      <c r="C3704" s="1">
        <v>5031</v>
      </c>
      <c r="D3704" s="1" t="s">
        <v>1057</v>
      </c>
      <c r="E3704" s="4">
        <v>105031000056</v>
      </c>
      <c r="F3704" s="2" t="s">
        <v>1066</v>
      </c>
      <c r="G3704" s="4">
        <v>205031000115</v>
      </c>
      <c r="H3704" s="2" t="s">
        <v>1067</v>
      </c>
      <c r="I3704" s="2" t="s">
        <v>1068</v>
      </c>
      <c r="J3704" s="5" t="s">
        <v>535</v>
      </c>
      <c r="K3704" s="5">
        <v>1</v>
      </c>
      <c r="L3704" s="80">
        <v>20</v>
      </c>
      <c r="M3704" s="8">
        <f t="shared" si="114"/>
        <v>4</v>
      </c>
      <c r="N3704" s="80">
        <v>50</v>
      </c>
      <c r="O3704" s="11">
        <f t="shared" si="115"/>
        <v>74</v>
      </c>
    </row>
    <row r="3705" spans="1:15" x14ac:dyDescent="0.35">
      <c r="A3705" s="2" t="s">
        <v>392</v>
      </c>
      <c r="B3705" s="2" t="s">
        <v>520</v>
      </c>
      <c r="C3705" s="1">
        <v>5031</v>
      </c>
      <c r="D3705" s="1" t="s">
        <v>1057</v>
      </c>
      <c r="E3705" s="4">
        <v>205031000191</v>
      </c>
      <c r="F3705" s="2" t="s">
        <v>1058</v>
      </c>
      <c r="G3705" s="4">
        <v>205031000131</v>
      </c>
      <c r="H3705" s="2" t="s">
        <v>1069</v>
      </c>
      <c r="I3705" s="2" t="s">
        <v>1070</v>
      </c>
      <c r="J3705" s="5" t="s">
        <v>535</v>
      </c>
      <c r="K3705" s="5">
        <v>1</v>
      </c>
      <c r="L3705" s="80">
        <v>20</v>
      </c>
      <c r="M3705" s="8">
        <f t="shared" si="114"/>
        <v>4</v>
      </c>
      <c r="N3705" s="80">
        <v>50</v>
      </c>
      <c r="O3705" s="11">
        <f t="shared" si="115"/>
        <v>74</v>
      </c>
    </row>
    <row r="3706" spans="1:15" x14ac:dyDescent="0.35">
      <c r="A3706" s="2" t="s">
        <v>392</v>
      </c>
      <c r="B3706" s="2" t="s">
        <v>520</v>
      </c>
      <c r="C3706" s="1">
        <v>5031</v>
      </c>
      <c r="D3706" s="1" t="s">
        <v>1057</v>
      </c>
      <c r="E3706" s="4">
        <v>105031000056</v>
      </c>
      <c r="F3706" s="2" t="s">
        <v>1066</v>
      </c>
      <c r="G3706" s="4">
        <v>205031000140</v>
      </c>
      <c r="H3706" s="2" t="s">
        <v>1071</v>
      </c>
      <c r="I3706" s="2" t="s">
        <v>1072</v>
      </c>
      <c r="J3706" s="5" t="s">
        <v>535</v>
      </c>
      <c r="K3706" s="5">
        <v>1</v>
      </c>
      <c r="L3706" s="80">
        <v>20</v>
      </c>
      <c r="M3706" s="8">
        <f t="shared" si="114"/>
        <v>4</v>
      </c>
      <c r="N3706" s="80">
        <v>50</v>
      </c>
      <c r="O3706" s="11">
        <f t="shared" si="115"/>
        <v>74</v>
      </c>
    </row>
    <row r="3707" spans="1:15" x14ac:dyDescent="0.35">
      <c r="A3707" s="2" t="s">
        <v>392</v>
      </c>
      <c r="B3707" s="2" t="s">
        <v>520</v>
      </c>
      <c r="C3707" s="1">
        <v>5031</v>
      </c>
      <c r="D3707" s="1" t="s">
        <v>1057</v>
      </c>
      <c r="E3707" s="4">
        <v>105031001583</v>
      </c>
      <c r="F3707" s="2" t="s">
        <v>1063</v>
      </c>
      <c r="G3707" s="4">
        <v>205031000158</v>
      </c>
      <c r="H3707" s="2" t="s">
        <v>1073</v>
      </c>
      <c r="I3707" s="2" t="s">
        <v>1074</v>
      </c>
      <c r="J3707" s="5" t="s">
        <v>535</v>
      </c>
      <c r="K3707" s="5">
        <v>1</v>
      </c>
      <c r="L3707" s="80">
        <v>20</v>
      </c>
      <c r="M3707" s="8">
        <f t="shared" si="114"/>
        <v>4</v>
      </c>
      <c r="N3707" s="80">
        <v>50</v>
      </c>
      <c r="O3707" s="11">
        <f t="shared" si="115"/>
        <v>74</v>
      </c>
    </row>
    <row r="3708" spans="1:15" x14ac:dyDescent="0.35">
      <c r="A3708" s="2" t="s">
        <v>392</v>
      </c>
      <c r="B3708" s="2" t="s">
        <v>520</v>
      </c>
      <c r="C3708" s="1">
        <v>5031</v>
      </c>
      <c r="D3708" s="1" t="s">
        <v>1057</v>
      </c>
      <c r="E3708" s="4">
        <v>205031000191</v>
      </c>
      <c r="F3708" s="2" t="s">
        <v>1058</v>
      </c>
      <c r="G3708" s="4">
        <v>205031000174</v>
      </c>
      <c r="H3708" s="2" t="s">
        <v>1075</v>
      </c>
      <c r="I3708" s="2" t="s">
        <v>1076</v>
      </c>
      <c r="J3708" s="5" t="s">
        <v>535</v>
      </c>
      <c r="K3708" s="5">
        <v>1</v>
      </c>
      <c r="L3708" s="80">
        <v>20</v>
      </c>
      <c r="M3708" s="8">
        <f t="shared" si="114"/>
        <v>4</v>
      </c>
      <c r="N3708" s="80">
        <v>50</v>
      </c>
      <c r="O3708" s="11">
        <f t="shared" si="115"/>
        <v>74</v>
      </c>
    </row>
    <row r="3709" spans="1:15" x14ac:dyDescent="0.35">
      <c r="A3709" s="2" t="s">
        <v>392</v>
      </c>
      <c r="B3709" s="2" t="s">
        <v>520</v>
      </c>
      <c r="C3709" s="1">
        <v>5031</v>
      </c>
      <c r="D3709" s="1" t="s">
        <v>1057</v>
      </c>
      <c r="E3709" s="4">
        <v>105031001583</v>
      </c>
      <c r="F3709" s="2" t="s">
        <v>1063</v>
      </c>
      <c r="G3709" s="4">
        <v>205031000182</v>
      </c>
      <c r="H3709" s="2" t="s">
        <v>1077</v>
      </c>
      <c r="I3709" s="2" t="s">
        <v>1078</v>
      </c>
      <c r="J3709" s="5" t="s">
        <v>535</v>
      </c>
      <c r="K3709" s="5">
        <v>1</v>
      </c>
      <c r="L3709" s="80">
        <v>20</v>
      </c>
      <c r="M3709" s="8">
        <f t="shared" si="114"/>
        <v>4</v>
      </c>
      <c r="N3709" s="80">
        <v>50</v>
      </c>
      <c r="O3709" s="11">
        <f t="shared" si="115"/>
        <v>74</v>
      </c>
    </row>
    <row r="3710" spans="1:15" x14ac:dyDescent="0.35">
      <c r="A3710" s="2" t="s">
        <v>392</v>
      </c>
      <c r="B3710" s="2" t="s">
        <v>520</v>
      </c>
      <c r="C3710" s="1">
        <v>5031</v>
      </c>
      <c r="D3710" s="1" t="s">
        <v>1057</v>
      </c>
      <c r="E3710" s="4">
        <v>205031000191</v>
      </c>
      <c r="F3710" s="2" t="s">
        <v>1058</v>
      </c>
      <c r="G3710" s="4">
        <v>205031000191</v>
      </c>
      <c r="H3710" s="2" t="s">
        <v>1079</v>
      </c>
      <c r="I3710" s="2" t="s">
        <v>1080</v>
      </c>
      <c r="J3710" s="5" t="s">
        <v>535</v>
      </c>
      <c r="K3710" s="5">
        <v>1</v>
      </c>
      <c r="L3710" s="80">
        <v>20</v>
      </c>
      <c r="M3710" s="8">
        <f t="shared" si="114"/>
        <v>4</v>
      </c>
      <c r="N3710" s="80">
        <v>50</v>
      </c>
      <c r="O3710" s="11">
        <f t="shared" si="115"/>
        <v>74</v>
      </c>
    </row>
    <row r="3711" spans="1:15" x14ac:dyDescent="0.35">
      <c r="A3711" s="2" t="s">
        <v>392</v>
      </c>
      <c r="B3711" s="2" t="s">
        <v>520</v>
      </c>
      <c r="C3711" s="1">
        <v>5031</v>
      </c>
      <c r="D3711" s="1" t="s">
        <v>1057</v>
      </c>
      <c r="E3711" s="4">
        <v>105031001516</v>
      </c>
      <c r="F3711" s="2" t="s">
        <v>1081</v>
      </c>
      <c r="G3711" s="4">
        <v>205031000581</v>
      </c>
      <c r="H3711" s="2" t="s">
        <v>1082</v>
      </c>
      <c r="I3711" s="2" t="s">
        <v>1083</v>
      </c>
      <c r="J3711" s="5" t="s">
        <v>535</v>
      </c>
      <c r="K3711" s="5">
        <v>1</v>
      </c>
      <c r="L3711" s="80">
        <v>20</v>
      </c>
      <c r="M3711" s="8">
        <f t="shared" si="114"/>
        <v>4</v>
      </c>
      <c r="N3711" s="80">
        <v>50</v>
      </c>
      <c r="O3711" s="11">
        <f t="shared" si="115"/>
        <v>74</v>
      </c>
    </row>
    <row r="3712" spans="1:15" x14ac:dyDescent="0.35">
      <c r="A3712" s="2" t="s">
        <v>392</v>
      </c>
      <c r="B3712" s="2" t="s">
        <v>520</v>
      </c>
      <c r="C3712" s="1">
        <v>5031</v>
      </c>
      <c r="D3712" s="1" t="s">
        <v>1057</v>
      </c>
      <c r="E3712" s="4">
        <v>105031000056</v>
      </c>
      <c r="F3712" s="2" t="s">
        <v>1066</v>
      </c>
      <c r="G3712" s="4">
        <v>205031000611</v>
      </c>
      <c r="H3712" s="2" t="s">
        <v>1084</v>
      </c>
      <c r="I3712" s="2" t="s">
        <v>1085</v>
      </c>
      <c r="J3712" s="5" t="s">
        <v>535</v>
      </c>
      <c r="K3712" s="5">
        <v>1</v>
      </c>
      <c r="L3712" s="80">
        <v>20</v>
      </c>
      <c r="M3712" s="8">
        <f t="shared" si="114"/>
        <v>4</v>
      </c>
      <c r="N3712" s="80">
        <v>50</v>
      </c>
      <c r="O3712" s="11">
        <f t="shared" si="115"/>
        <v>74</v>
      </c>
    </row>
    <row r="3713" spans="1:15" x14ac:dyDescent="0.35">
      <c r="A3713" s="2" t="s">
        <v>392</v>
      </c>
      <c r="B3713" s="2" t="s">
        <v>520</v>
      </c>
      <c r="C3713" s="1">
        <v>5031</v>
      </c>
      <c r="D3713" s="1" t="s">
        <v>1057</v>
      </c>
      <c r="E3713" s="4">
        <v>205031000191</v>
      </c>
      <c r="F3713" s="2" t="s">
        <v>1058</v>
      </c>
      <c r="G3713" s="4">
        <v>205031000654</v>
      </c>
      <c r="H3713" s="2" t="s">
        <v>1086</v>
      </c>
      <c r="I3713" s="2" t="s">
        <v>1087</v>
      </c>
      <c r="J3713" s="5" t="s">
        <v>535</v>
      </c>
      <c r="K3713" s="5">
        <v>1</v>
      </c>
      <c r="L3713" s="80">
        <v>20</v>
      </c>
      <c r="M3713" s="8">
        <f t="shared" si="114"/>
        <v>4</v>
      </c>
      <c r="N3713" s="80">
        <v>50</v>
      </c>
      <c r="O3713" s="11">
        <f t="shared" si="115"/>
        <v>74</v>
      </c>
    </row>
    <row r="3714" spans="1:15" x14ac:dyDescent="0.35">
      <c r="A3714" s="2" t="s">
        <v>392</v>
      </c>
      <c r="B3714" s="2" t="s">
        <v>520</v>
      </c>
      <c r="C3714" s="1">
        <v>5031</v>
      </c>
      <c r="D3714" s="1" t="s">
        <v>1057</v>
      </c>
      <c r="E3714" s="4">
        <v>105031001583</v>
      </c>
      <c r="F3714" s="2" t="s">
        <v>1063</v>
      </c>
      <c r="G3714" s="4">
        <v>205031000662</v>
      </c>
      <c r="H3714" s="2" t="s">
        <v>1088</v>
      </c>
      <c r="I3714" s="2" t="s">
        <v>1089</v>
      </c>
      <c r="J3714" s="5" t="s">
        <v>535</v>
      </c>
      <c r="K3714" s="5">
        <v>1</v>
      </c>
      <c r="L3714" s="80">
        <v>20</v>
      </c>
      <c r="M3714" s="8">
        <f t="shared" si="114"/>
        <v>4</v>
      </c>
      <c r="N3714" s="80">
        <v>50</v>
      </c>
      <c r="O3714" s="11">
        <f t="shared" si="115"/>
        <v>74</v>
      </c>
    </row>
    <row r="3715" spans="1:15" x14ac:dyDescent="0.35">
      <c r="A3715" s="2" t="s">
        <v>392</v>
      </c>
      <c r="B3715" s="2" t="s">
        <v>520</v>
      </c>
      <c r="C3715" s="1">
        <v>5031</v>
      </c>
      <c r="D3715" s="1" t="s">
        <v>1057</v>
      </c>
      <c r="E3715" s="4">
        <v>205031000191</v>
      </c>
      <c r="F3715" s="2" t="s">
        <v>1058</v>
      </c>
      <c r="G3715" s="4">
        <v>205031000794</v>
      </c>
      <c r="H3715" s="2" t="s">
        <v>1090</v>
      </c>
      <c r="I3715" s="2" t="s">
        <v>1091</v>
      </c>
      <c r="J3715" s="5" t="s">
        <v>535</v>
      </c>
      <c r="K3715" s="5">
        <v>1</v>
      </c>
      <c r="L3715" s="80">
        <v>20</v>
      </c>
      <c r="M3715" s="8">
        <f t="shared" si="114"/>
        <v>4</v>
      </c>
      <c r="N3715" s="80">
        <v>50</v>
      </c>
      <c r="O3715" s="11">
        <f t="shared" si="115"/>
        <v>74</v>
      </c>
    </row>
    <row r="3716" spans="1:15" x14ac:dyDescent="0.35">
      <c r="A3716" s="2" t="s">
        <v>392</v>
      </c>
      <c r="B3716" s="2" t="s">
        <v>520</v>
      </c>
      <c r="C3716" s="1">
        <v>5031</v>
      </c>
      <c r="D3716" s="1" t="s">
        <v>1057</v>
      </c>
      <c r="E3716" s="4">
        <v>105031001583</v>
      </c>
      <c r="F3716" s="2" t="s">
        <v>1063</v>
      </c>
      <c r="G3716" s="4">
        <v>205031000905</v>
      </c>
      <c r="H3716" s="2" t="s">
        <v>1092</v>
      </c>
      <c r="I3716" s="2" t="s">
        <v>1093</v>
      </c>
      <c r="J3716" s="5" t="s">
        <v>535</v>
      </c>
      <c r="K3716" s="5">
        <v>1</v>
      </c>
      <c r="L3716" s="80">
        <v>20</v>
      </c>
      <c r="M3716" s="8">
        <f t="shared" si="114"/>
        <v>4</v>
      </c>
      <c r="N3716" s="80">
        <v>50</v>
      </c>
      <c r="O3716" s="11">
        <f t="shared" si="115"/>
        <v>74</v>
      </c>
    </row>
    <row r="3717" spans="1:15" x14ac:dyDescent="0.35">
      <c r="A3717" s="2" t="s">
        <v>392</v>
      </c>
      <c r="B3717" s="2" t="s">
        <v>520</v>
      </c>
      <c r="C3717" s="1">
        <v>5031</v>
      </c>
      <c r="D3717" s="1" t="s">
        <v>1057</v>
      </c>
      <c r="E3717" s="4">
        <v>105031000056</v>
      </c>
      <c r="F3717" s="2" t="s">
        <v>1066</v>
      </c>
      <c r="G3717" s="4">
        <v>205031000921</v>
      </c>
      <c r="H3717" s="2" t="s">
        <v>1094</v>
      </c>
      <c r="I3717" s="2" t="s">
        <v>1095</v>
      </c>
      <c r="J3717" s="5" t="s">
        <v>535</v>
      </c>
      <c r="K3717" s="5">
        <v>1</v>
      </c>
      <c r="L3717" s="80">
        <v>20</v>
      </c>
      <c r="M3717" s="8">
        <f t="shared" si="114"/>
        <v>4</v>
      </c>
      <c r="N3717" s="80">
        <v>50</v>
      </c>
      <c r="O3717" s="11">
        <f t="shared" si="115"/>
        <v>74</v>
      </c>
    </row>
    <row r="3718" spans="1:15" x14ac:dyDescent="0.35">
      <c r="A3718" s="2" t="s">
        <v>392</v>
      </c>
      <c r="B3718" s="2" t="s">
        <v>520</v>
      </c>
      <c r="C3718" s="1">
        <v>5031</v>
      </c>
      <c r="D3718" s="1" t="s">
        <v>1057</v>
      </c>
      <c r="E3718" s="4">
        <v>205031001278</v>
      </c>
      <c r="F3718" s="2" t="s">
        <v>1096</v>
      </c>
      <c r="G3718" s="4">
        <v>205031001049</v>
      </c>
      <c r="H3718" s="2" t="s">
        <v>1097</v>
      </c>
      <c r="I3718" s="2" t="s">
        <v>1098</v>
      </c>
      <c r="J3718" s="5" t="s">
        <v>535</v>
      </c>
      <c r="K3718" s="5">
        <v>1</v>
      </c>
      <c r="L3718" s="80">
        <v>20</v>
      </c>
      <c r="M3718" s="8">
        <f t="shared" si="114"/>
        <v>4</v>
      </c>
      <c r="N3718" s="80">
        <v>50</v>
      </c>
      <c r="O3718" s="11">
        <f t="shared" si="115"/>
        <v>74</v>
      </c>
    </row>
    <row r="3719" spans="1:15" x14ac:dyDescent="0.35">
      <c r="A3719" s="2" t="s">
        <v>392</v>
      </c>
      <c r="B3719" s="2" t="s">
        <v>520</v>
      </c>
      <c r="C3719" s="1">
        <v>5031</v>
      </c>
      <c r="D3719" s="1" t="s">
        <v>1057</v>
      </c>
      <c r="E3719" s="4">
        <v>105031001583</v>
      </c>
      <c r="F3719" s="2" t="s">
        <v>1063</v>
      </c>
      <c r="G3719" s="4">
        <v>205031001081</v>
      </c>
      <c r="H3719" s="2" t="s">
        <v>1099</v>
      </c>
      <c r="I3719" s="2" t="s">
        <v>1100</v>
      </c>
      <c r="J3719" s="5" t="s">
        <v>535</v>
      </c>
      <c r="K3719" s="5">
        <v>1</v>
      </c>
      <c r="L3719" s="80">
        <v>20</v>
      </c>
      <c r="M3719" s="8">
        <f t="shared" si="114"/>
        <v>4</v>
      </c>
      <c r="N3719" s="80">
        <v>50</v>
      </c>
      <c r="O3719" s="11">
        <f t="shared" si="115"/>
        <v>74</v>
      </c>
    </row>
    <row r="3720" spans="1:15" x14ac:dyDescent="0.35">
      <c r="A3720" s="2" t="s">
        <v>392</v>
      </c>
      <c r="B3720" s="2" t="s">
        <v>520</v>
      </c>
      <c r="C3720" s="1">
        <v>5031</v>
      </c>
      <c r="D3720" s="1" t="s">
        <v>1057</v>
      </c>
      <c r="E3720" s="4">
        <v>205031000191</v>
      </c>
      <c r="F3720" s="2" t="s">
        <v>1058</v>
      </c>
      <c r="G3720" s="4">
        <v>205031001090</v>
      </c>
      <c r="H3720" s="2" t="s">
        <v>1101</v>
      </c>
      <c r="I3720" s="2" t="s">
        <v>1102</v>
      </c>
      <c r="J3720" s="5" t="s">
        <v>535</v>
      </c>
      <c r="K3720" s="5">
        <v>1</v>
      </c>
      <c r="L3720" s="80">
        <v>20</v>
      </c>
      <c r="M3720" s="8">
        <f t="shared" ref="M3720:M3783" si="116">ROUND(L3720*0.19,0)</f>
        <v>4</v>
      </c>
      <c r="N3720" s="80">
        <v>50</v>
      </c>
      <c r="O3720" s="11">
        <f t="shared" ref="O3720:O3783" si="117">L3720+M3720+N3720</f>
        <v>74</v>
      </c>
    </row>
    <row r="3721" spans="1:15" x14ac:dyDescent="0.35">
      <c r="A3721" s="2" t="s">
        <v>392</v>
      </c>
      <c r="B3721" s="2" t="s">
        <v>520</v>
      </c>
      <c r="C3721" s="1">
        <v>5031</v>
      </c>
      <c r="D3721" s="1" t="s">
        <v>1057</v>
      </c>
      <c r="E3721" s="4">
        <v>205031000191</v>
      </c>
      <c r="F3721" s="2" t="s">
        <v>1058</v>
      </c>
      <c r="G3721" s="4">
        <v>205031001103</v>
      </c>
      <c r="H3721" s="2" t="s">
        <v>1103</v>
      </c>
      <c r="I3721" s="2" t="s">
        <v>1104</v>
      </c>
      <c r="J3721" s="5" t="s">
        <v>535</v>
      </c>
      <c r="K3721" s="5">
        <v>1</v>
      </c>
      <c r="L3721" s="80">
        <v>20</v>
      </c>
      <c r="M3721" s="8">
        <f t="shared" si="116"/>
        <v>4</v>
      </c>
      <c r="N3721" s="80">
        <v>50</v>
      </c>
      <c r="O3721" s="11">
        <f t="shared" si="117"/>
        <v>74</v>
      </c>
    </row>
    <row r="3722" spans="1:15" x14ac:dyDescent="0.35">
      <c r="A3722" s="2" t="s">
        <v>392</v>
      </c>
      <c r="B3722" s="2" t="s">
        <v>520</v>
      </c>
      <c r="C3722" s="1">
        <v>5031</v>
      </c>
      <c r="D3722" s="1" t="s">
        <v>1057</v>
      </c>
      <c r="E3722" s="4">
        <v>105031000056</v>
      </c>
      <c r="F3722" s="2" t="s">
        <v>1066</v>
      </c>
      <c r="G3722" s="4">
        <v>205031001120</v>
      </c>
      <c r="H3722" s="2" t="s">
        <v>1105</v>
      </c>
      <c r="I3722" s="2" t="s">
        <v>1106</v>
      </c>
      <c r="J3722" s="5" t="s">
        <v>535</v>
      </c>
      <c r="K3722" s="5">
        <v>1</v>
      </c>
      <c r="L3722" s="80">
        <v>20</v>
      </c>
      <c r="M3722" s="8">
        <f t="shared" si="116"/>
        <v>4</v>
      </c>
      <c r="N3722" s="80">
        <v>50</v>
      </c>
      <c r="O3722" s="11">
        <f t="shared" si="117"/>
        <v>74</v>
      </c>
    </row>
    <row r="3723" spans="1:15" x14ac:dyDescent="0.35">
      <c r="A3723" s="2" t="s">
        <v>392</v>
      </c>
      <c r="B3723" s="2" t="s">
        <v>520</v>
      </c>
      <c r="C3723" s="1">
        <v>5031</v>
      </c>
      <c r="D3723" s="1" t="s">
        <v>1057</v>
      </c>
      <c r="E3723" s="4">
        <v>205031000191</v>
      </c>
      <c r="F3723" s="2" t="s">
        <v>1058</v>
      </c>
      <c r="G3723" s="4">
        <v>205031001154</v>
      </c>
      <c r="H3723" s="2" t="s">
        <v>1110</v>
      </c>
      <c r="I3723" s="2" t="s">
        <v>1111</v>
      </c>
      <c r="J3723" s="5" t="s">
        <v>535</v>
      </c>
      <c r="K3723" s="5">
        <v>1</v>
      </c>
      <c r="L3723" s="80">
        <v>20</v>
      </c>
      <c r="M3723" s="8">
        <f t="shared" si="116"/>
        <v>4</v>
      </c>
      <c r="N3723" s="80">
        <v>50</v>
      </c>
      <c r="O3723" s="11">
        <f t="shared" si="117"/>
        <v>74</v>
      </c>
    </row>
    <row r="3724" spans="1:15" x14ac:dyDescent="0.35">
      <c r="A3724" s="2" t="s">
        <v>392</v>
      </c>
      <c r="B3724" s="2" t="s">
        <v>520</v>
      </c>
      <c r="C3724" s="1">
        <v>5031</v>
      </c>
      <c r="D3724" s="1" t="s">
        <v>1057</v>
      </c>
      <c r="E3724" s="4">
        <v>205031010412</v>
      </c>
      <c r="F3724" s="2" t="s">
        <v>1107</v>
      </c>
      <c r="G3724" s="4">
        <v>205031001162</v>
      </c>
      <c r="H3724" s="2" t="s">
        <v>1112</v>
      </c>
      <c r="I3724" s="2" t="s">
        <v>1113</v>
      </c>
      <c r="J3724" s="5" t="s">
        <v>535</v>
      </c>
      <c r="K3724" s="5">
        <v>1</v>
      </c>
      <c r="L3724" s="80">
        <v>20</v>
      </c>
      <c r="M3724" s="8">
        <f t="shared" si="116"/>
        <v>4</v>
      </c>
      <c r="N3724" s="80">
        <v>50</v>
      </c>
      <c r="O3724" s="11">
        <f t="shared" si="117"/>
        <v>74</v>
      </c>
    </row>
    <row r="3725" spans="1:15" x14ac:dyDescent="0.35">
      <c r="A3725" s="2" t="s">
        <v>392</v>
      </c>
      <c r="B3725" s="2" t="s">
        <v>520</v>
      </c>
      <c r="C3725" s="1">
        <v>5031</v>
      </c>
      <c r="D3725" s="1" t="s">
        <v>1057</v>
      </c>
      <c r="E3725" s="4">
        <v>205031010412</v>
      </c>
      <c r="F3725" s="2" t="s">
        <v>1107</v>
      </c>
      <c r="G3725" s="4">
        <v>205031001189</v>
      </c>
      <c r="H3725" s="2" t="s">
        <v>1116</v>
      </c>
      <c r="I3725" s="2" t="s">
        <v>1117</v>
      </c>
      <c r="J3725" s="5" t="s">
        <v>535</v>
      </c>
      <c r="K3725" s="5">
        <v>1</v>
      </c>
      <c r="L3725" s="80">
        <v>20</v>
      </c>
      <c r="M3725" s="8">
        <f t="shared" si="116"/>
        <v>4</v>
      </c>
      <c r="N3725" s="80">
        <v>50</v>
      </c>
      <c r="O3725" s="11">
        <f t="shared" si="117"/>
        <v>74</v>
      </c>
    </row>
    <row r="3726" spans="1:15" x14ac:dyDescent="0.35">
      <c r="A3726" s="2" t="s">
        <v>392</v>
      </c>
      <c r="B3726" s="2" t="s">
        <v>520</v>
      </c>
      <c r="C3726" s="1">
        <v>5031</v>
      </c>
      <c r="D3726" s="1" t="s">
        <v>1057</v>
      </c>
      <c r="E3726" s="4">
        <v>105031001516</v>
      </c>
      <c r="F3726" s="2" t="s">
        <v>1081</v>
      </c>
      <c r="G3726" s="4">
        <v>205031001201</v>
      </c>
      <c r="H3726" s="2" t="s">
        <v>1118</v>
      </c>
      <c r="I3726" s="2" t="s">
        <v>1119</v>
      </c>
      <c r="J3726" s="5" t="s">
        <v>535</v>
      </c>
      <c r="K3726" s="5">
        <v>1</v>
      </c>
      <c r="L3726" s="80">
        <v>20</v>
      </c>
      <c r="M3726" s="8">
        <f t="shared" si="116"/>
        <v>4</v>
      </c>
      <c r="N3726" s="80">
        <v>50</v>
      </c>
      <c r="O3726" s="11">
        <f t="shared" si="117"/>
        <v>74</v>
      </c>
    </row>
    <row r="3727" spans="1:15" x14ac:dyDescent="0.35">
      <c r="A3727" s="2" t="s">
        <v>392</v>
      </c>
      <c r="B3727" s="2" t="s">
        <v>520</v>
      </c>
      <c r="C3727" s="1">
        <v>5031</v>
      </c>
      <c r="D3727" s="1" t="s">
        <v>1057</v>
      </c>
      <c r="E3727" s="4">
        <v>205031001278</v>
      </c>
      <c r="F3727" s="2" t="s">
        <v>1096</v>
      </c>
      <c r="G3727" s="4">
        <v>205031001219</v>
      </c>
      <c r="H3727" s="2" t="s">
        <v>1120</v>
      </c>
      <c r="I3727" s="2" t="s">
        <v>1121</v>
      </c>
      <c r="J3727" s="5" t="s">
        <v>535</v>
      </c>
      <c r="K3727" s="5">
        <v>1</v>
      </c>
      <c r="L3727" s="80">
        <v>20</v>
      </c>
      <c r="M3727" s="8">
        <f t="shared" si="116"/>
        <v>4</v>
      </c>
      <c r="N3727" s="80">
        <v>50</v>
      </c>
      <c r="O3727" s="11">
        <f t="shared" si="117"/>
        <v>74</v>
      </c>
    </row>
    <row r="3728" spans="1:15" x14ac:dyDescent="0.35">
      <c r="A3728" s="2" t="s">
        <v>392</v>
      </c>
      <c r="B3728" s="2" t="s">
        <v>520</v>
      </c>
      <c r="C3728" s="1">
        <v>5031</v>
      </c>
      <c r="D3728" s="1" t="s">
        <v>1057</v>
      </c>
      <c r="E3728" s="4">
        <v>105031001516</v>
      </c>
      <c r="F3728" s="2" t="s">
        <v>1081</v>
      </c>
      <c r="G3728" s="4">
        <v>205031001235</v>
      </c>
      <c r="H3728" s="2" t="s">
        <v>1122</v>
      </c>
      <c r="I3728" s="2" t="s">
        <v>1123</v>
      </c>
      <c r="J3728" s="5" t="s">
        <v>535</v>
      </c>
      <c r="K3728" s="5">
        <v>1</v>
      </c>
      <c r="L3728" s="80">
        <v>20</v>
      </c>
      <c r="M3728" s="8">
        <f t="shared" si="116"/>
        <v>4</v>
      </c>
      <c r="N3728" s="80">
        <v>50</v>
      </c>
      <c r="O3728" s="11">
        <f t="shared" si="117"/>
        <v>74</v>
      </c>
    </row>
    <row r="3729" spans="1:15" x14ac:dyDescent="0.35">
      <c r="A3729" s="2" t="s">
        <v>392</v>
      </c>
      <c r="B3729" s="2" t="s">
        <v>520</v>
      </c>
      <c r="C3729" s="1">
        <v>5031</v>
      </c>
      <c r="D3729" s="1" t="s">
        <v>1057</v>
      </c>
      <c r="E3729" s="4">
        <v>205031001278</v>
      </c>
      <c r="F3729" s="2" t="s">
        <v>1096</v>
      </c>
      <c r="G3729" s="4">
        <v>205031001278</v>
      </c>
      <c r="H3729" s="2" t="s">
        <v>1096</v>
      </c>
      <c r="I3729" s="2" t="s">
        <v>1124</v>
      </c>
      <c r="J3729" s="5" t="s">
        <v>535</v>
      </c>
      <c r="K3729" s="5">
        <v>1</v>
      </c>
      <c r="L3729" s="80">
        <v>20</v>
      </c>
      <c r="M3729" s="8">
        <f t="shared" si="116"/>
        <v>4</v>
      </c>
      <c r="N3729" s="80">
        <v>50</v>
      </c>
      <c r="O3729" s="11">
        <f t="shared" si="117"/>
        <v>74</v>
      </c>
    </row>
    <row r="3730" spans="1:15" x14ac:dyDescent="0.35">
      <c r="A3730" s="2" t="s">
        <v>392</v>
      </c>
      <c r="B3730" s="2" t="s">
        <v>520</v>
      </c>
      <c r="C3730" s="1">
        <v>5031</v>
      </c>
      <c r="D3730" s="1" t="s">
        <v>1057</v>
      </c>
      <c r="E3730" s="4">
        <v>105031001583</v>
      </c>
      <c r="F3730" s="2" t="s">
        <v>1063</v>
      </c>
      <c r="G3730" s="4">
        <v>205031001316</v>
      </c>
      <c r="H3730" s="2" t="s">
        <v>1127</v>
      </c>
      <c r="I3730" s="2" t="s">
        <v>1128</v>
      </c>
      <c r="J3730" s="5" t="s">
        <v>535</v>
      </c>
      <c r="K3730" s="5">
        <v>1</v>
      </c>
      <c r="L3730" s="80">
        <v>20</v>
      </c>
      <c r="M3730" s="8">
        <f t="shared" si="116"/>
        <v>4</v>
      </c>
      <c r="N3730" s="80">
        <v>50</v>
      </c>
      <c r="O3730" s="11">
        <f t="shared" si="117"/>
        <v>74</v>
      </c>
    </row>
    <row r="3731" spans="1:15" x14ac:dyDescent="0.35">
      <c r="A3731" s="2" t="s">
        <v>392</v>
      </c>
      <c r="B3731" s="2" t="s">
        <v>520</v>
      </c>
      <c r="C3731" s="1">
        <v>5031</v>
      </c>
      <c r="D3731" s="1" t="s">
        <v>1057</v>
      </c>
      <c r="E3731" s="4">
        <v>205031010412</v>
      </c>
      <c r="F3731" s="2" t="s">
        <v>1107</v>
      </c>
      <c r="G3731" s="4">
        <v>205031001324</v>
      </c>
      <c r="H3731" s="2" t="s">
        <v>1129</v>
      </c>
      <c r="I3731" s="2" t="s">
        <v>1130</v>
      </c>
      <c r="J3731" s="5" t="s">
        <v>535</v>
      </c>
      <c r="K3731" s="5">
        <v>1</v>
      </c>
      <c r="L3731" s="80">
        <v>20</v>
      </c>
      <c r="M3731" s="8">
        <f t="shared" si="116"/>
        <v>4</v>
      </c>
      <c r="N3731" s="80">
        <v>50</v>
      </c>
      <c r="O3731" s="11">
        <f t="shared" si="117"/>
        <v>74</v>
      </c>
    </row>
    <row r="3732" spans="1:15" x14ac:dyDescent="0.35">
      <c r="A3732" s="2" t="s">
        <v>392</v>
      </c>
      <c r="B3732" s="2" t="s">
        <v>520</v>
      </c>
      <c r="C3732" s="1">
        <v>5031</v>
      </c>
      <c r="D3732" s="1" t="s">
        <v>1057</v>
      </c>
      <c r="E3732" s="4">
        <v>205031010412</v>
      </c>
      <c r="F3732" s="2" t="s">
        <v>1107</v>
      </c>
      <c r="G3732" s="4">
        <v>205031001341</v>
      </c>
      <c r="H3732" s="2" t="s">
        <v>1131</v>
      </c>
      <c r="I3732" s="2" t="s">
        <v>1132</v>
      </c>
      <c r="J3732" s="5" t="s">
        <v>535</v>
      </c>
      <c r="K3732" s="5">
        <v>1</v>
      </c>
      <c r="L3732" s="80">
        <v>20</v>
      </c>
      <c r="M3732" s="8">
        <f t="shared" si="116"/>
        <v>4</v>
      </c>
      <c r="N3732" s="80">
        <v>50</v>
      </c>
      <c r="O3732" s="11">
        <f t="shared" si="117"/>
        <v>74</v>
      </c>
    </row>
    <row r="3733" spans="1:15" x14ac:dyDescent="0.35">
      <c r="A3733" s="2" t="s">
        <v>392</v>
      </c>
      <c r="B3733" s="2" t="s">
        <v>520</v>
      </c>
      <c r="C3733" s="1">
        <v>5031</v>
      </c>
      <c r="D3733" s="1" t="s">
        <v>1057</v>
      </c>
      <c r="E3733" s="4">
        <v>105031001516</v>
      </c>
      <c r="F3733" s="2" t="s">
        <v>1081</v>
      </c>
      <c r="G3733" s="4">
        <v>205031001367</v>
      </c>
      <c r="H3733" s="2" t="s">
        <v>1133</v>
      </c>
      <c r="I3733" s="2" t="s">
        <v>1134</v>
      </c>
      <c r="J3733" s="5" t="s">
        <v>535</v>
      </c>
      <c r="K3733" s="5">
        <v>1</v>
      </c>
      <c r="L3733" s="80">
        <v>20</v>
      </c>
      <c r="M3733" s="8">
        <f t="shared" si="116"/>
        <v>4</v>
      </c>
      <c r="N3733" s="80">
        <v>50</v>
      </c>
      <c r="O3733" s="11">
        <f t="shared" si="117"/>
        <v>74</v>
      </c>
    </row>
    <row r="3734" spans="1:15" x14ac:dyDescent="0.35">
      <c r="A3734" s="2" t="s">
        <v>392</v>
      </c>
      <c r="B3734" s="2" t="s">
        <v>520</v>
      </c>
      <c r="C3734" s="1">
        <v>5031</v>
      </c>
      <c r="D3734" s="1" t="s">
        <v>1057</v>
      </c>
      <c r="E3734" s="4">
        <v>105031000056</v>
      </c>
      <c r="F3734" s="2" t="s">
        <v>1066</v>
      </c>
      <c r="G3734" s="4">
        <v>205031001391</v>
      </c>
      <c r="H3734" s="2" t="s">
        <v>1137</v>
      </c>
      <c r="I3734" s="2" t="s">
        <v>1138</v>
      </c>
      <c r="J3734" s="5" t="s">
        <v>535</v>
      </c>
      <c r="K3734" s="5">
        <v>1</v>
      </c>
      <c r="L3734" s="80">
        <v>20</v>
      </c>
      <c r="M3734" s="8">
        <f t="shared" si="116"/>
        <v>4</v>
      </c>
      <c r="N3734" s="80">
        <v>50</v>
      </c>
      <c r="O3734" s="11">
        <f t="shared" si="117"/>
        <v>74</v>
      </c>
    </row>
    <row r="3735" spans="1:15" x14ac:dyDescent="0.35">
      <c r="A3735" s="2" t="s">
        <v>392</v>
      </c>
      <c r="B3735" s="2" t="s">
        <v>520</v>
      </c>
      <c r="C3735" s="1">
        <v>5031</v>
      </c>
      <c r="D3735" s="1" t="s">
        <v>1057</v>
      </c>
      <c r="E3735" s="4">
        <v>205031001278</v>
      </c>
      <c r="F3735" s="2" t="s">
        <v>1096</v>
      </c>
      <c r="G3735" s="4">
        <v>205031001421</v>
      </c>
      <c r="H3735" s="2" t="s">
        <v>1141</v>
      </c>
      <c r="I3735" s="2" t="s">
        <v>1142</v>
      </c>
      <c r="J3735" s="5" t="s">
        <v>535</v>
      </c>
      <c r="K3735" s="5">
        <v>1</v>
      </c>
      <c r="L3735" s="80">
        <v>20</v>
      </c>
      <c r="M3735" s="8">
        <f t="shared" si="116"/>
        <v>4</v>
      </c>
      <c r="N3735" s="80">
        <v>50</v>
      </c>
      <c r="O3735" s="11">
        <f t="shared" si="117"/>
        <v>74</v>
      </c>
    </row>
    <row r="3736" spans="1:15" x14ac:dyDescent="0.35">
      <c r="A3736" s="2" t="s">
        <v>392</v>
      </c>
      <c r="B3736" s="2" t="s">
        <v>520</v>
      </c>
      <c r="C3736" s="1">
        <v>5031</v>
      </c>
      <c r="D3736" s="1" t="s">
        <v>1057</v>
      </c>
      <c r="E3736" s="4">
        <v>105031001583</v>
      </c>
      <c r="F3736" s="2" t="s">
        <v>1063</v>
      </c>
      <c r="G3736" s="4">
        <v>205031001481</v>
      </c>
      <c r="H3736" s="2" t="s">
        <v>1143</v>
      </c>
      <c r="I3736" s="2" t="s">
        <v>1144</v>
      </c>
      <c r="J3736" s="5" t="s">
        <v>535</v>
      </c>
      <c r="K3736" s="5">
        <v>1</v>
      </c>
      <c r="L3736" s="80">
        <v>20</v>
      </c>
      <c r="M3736" s="8">
        <f t="shared" si="116"/>
        <v>4</v>
      </c>
      <c r="N3736" s="80">
        <v>50</v>
      </c>
      <c r="O3736" s="11">
        <f t="shared" si="117"/>
        <v>74</v>
      </c>
    </row>
    <row r="3737" spans="1:15" x14ac:dyDescent="0.35">
      <c r="A3737" s="2" t="s">
        <v>392</v>
      </c>
      <c r="B3737" s="2" t="s">
        <v>520</v>
      </c>
      <c r="C3737" s="1">
        <v>5031</v>
      </c>
      <c r="D3737" s="1" t="s">
        <v>1057</v>
      </c>
      <c r="E3737" s="4">
        <v>205031000191</v>
      </c>
      <c r="F3737" s="2" t="s">
        <v>1058</v>
      </c>
      <c r="G3737" s="4">
        <v>205031001502</v>
      </c>
      <c r="H3737" s="2" t="s">
        <v>1145</v>
      </c>
      <c r="I3737" s="2" t="s">
        <v>1146</v>
      </c>
      <c r="J3737" s="5" t="s">
        <v>535</v>
      </c>
      <c r="K3737" s="5">
        <v>1</v>
      </c>
      <c r="L3737" s="80">
        <v>20</v>
      </c>
      <c r="M3737" s="8">
        <f t="shared" si="116"/>
        <v>4</v>
      </c>
      <c r="N3737" s="80">
        <v>50</v>
      </c>
      <c r="O3737" s="11">
        <f t="shared" si="117"/>
        <v>74</v>
      </c>
    </row>
    <row r="3738" spans="1:15" x14ac:dyDescent="0.35">
      <c r="A3738" s="2" t="s">
        <v>392</v>
      </c>
      <c r="B3738" s="2" t="s">
        <v>520</v>
      </c>
      <c r="C3738" s="1">
        <v>5031</v>
      </c>
      <c r="D3738" s="1" t="s">
        <v>1057</v>
      </c>
      <c r="E3738" s="4">
        <v>105031001583</v>
      </c>
      <c r="F3738" s="2" t="s">
        <v>1063</v>
      </c>
      <c r="G3738" s="4">
        <v>205031010404</v>
      </c>
      <c r="H3738" s="2" t="s">
        <v>1151</v>
      </c>
      <c r="I3738" s="2" t="s">
        <v>1152</v>
      </c>
      <c r="J3738" s="5" t="s">
        <v>535</v>
      </c>
      <c r="K3738" s="5">
        <v>1</v>
      </c>
      <c r="L3738" s="80">
        <v>20</v>
      </c>
      <c r="M3738" s="8">
        <f t="shared" si="116"/>
        <v>4</v>
      </c>
      <c r="N3738" s="80">
        <v>50</v>
      </c>
      <c r="O3738" s="11">
        <f t="shared" si="117"/>
        <v>74</v>
      </c>
    </row>
    <row r="3739" spans="1:15" x14ac:dyDescent="0.35">
      <c r="A3739" s="2" t="s">
        <v>392</v>
      </c>
      <c r="B3739" s="2" t="s">
        <v>520</v>
      </c>
      <c r="C3739" s="1">
        <v>5031</v>
      </c>
      <c r="D3739" s="1" t="s">
        <v>1057</v>
      </c>
      <c r="E3739" s="4">
        <v>205031010412</v>
      </c>
      <c r="F3739" s="2" t="s">
        <v>1107</v>
      </c>
      <c r="G3739" s="4">
        <v>205031010412</v>
      </c>
      <c r="H3739" s="2" t="s">
        <v>1107</v>
      </c>
      <c r="I3739" s="2" t="s">
        <v>1153</v>
      </c>
      <c r="J3739" s="5" t="s">
        <v>535</v>
      </c>
      <c r="K3739" s="5">
        <v>1</v>
      </c>
      <c r="L3739" s="80">
        <v>20</v>
      </c>
      <c r="M3739" s="8">
        <f t="shared" si="116"/>
        <v>4</v>
      </c>
      <c r="N3739" s="80">
        <v>50</v>
      </c>
      <c r="O3739" s="11">
        <f t="shared" si="117"/>
        <v>74</v>
      </c>
    </row>
    <row r="3740" spans="1:15" x14ac:dyDescent="0.35">
      <c r="A3740" s="2" t="s">
        <v>392</v>
      </c>
      <c r="B3740" s="2" t="s">
        <v>520</v>
      </c>
      <c r="C3740" s="1">
        <v>5031</v>
      </c>
      <c r="D3740" s="1" t="s">
        <v>1057</v>
      </c>
      <c r="E3740" s="4">
        <v>205031001278</v>
      </c>
      <c r="F3740" s="2" t="s">
        <v>1096</v>
      </c>
      <c r="G3740" s="4">
        <v>205031010480</v>
      </c>
      <c r="H3740" s="2" t="s">
        <v>1154</v>
      </c>
      <c r="I3740" s="2" t="s">
        <v>1155</v>
      </c>
      <c r="J3740" s="5" t="s">
        <v>535</v>
      </c>
      <c r="K3740" s="5">
        <v>1</v>
      </c>
      <c r="L3740" s="80">
        <v>20</v>
      </c>
      <c r="M3740" s="8">
        <f t="shared" si="116"/>
        <v>4</v>
      </c>
      <c r="N3740" s="80">
        <v>50</v>
      </c>
      <c r="O3740" s="11">
        <f t="shared" si="117"/>
        <v>74</v>
      </c>
    </row>
    <row r="3741" spans="1:15" x14ac:dyDescent="0.35">
      <c r="A3741" s="2" t="s">
        <v>392</v>
      </c>
      <c r="B3741" s="2" t="s">
        <v>520</v>
      </c>
      <c r="C3741" s="1">
        <v>5045</v>
      </c>
      <c r="D3741" s="1" t="s">
        <v>1261</v>
      </c>
      <c r="E3741" s="4">
        <v>205045000096</v>
      </c>
      <c r="F3741" s="2" t="s">
        <v>1262</v>
      </c>
      <c r="G3741" s="4">
        <v>205045000096</v>
      </c>
      <c r="H3741" s="2" t="s">
        <v>1262</v>
      </c>
      <c r="I3741" s="2" t="s">
        <v>1263</v>
      </c>
      <c r="J3741" s="5" t="s">
        <v>535</v>
      </c>
      <c r="K3741" s="5">
        <v>1</v>
      </c>
      <c r="L3741" s="80">
        <v>20</v>
      </c>
      <c r="M3741" s="8">
        <f t="shared" si="116"/>
        <v>4</v>
      </c>
      <c r="N3741" s="80">
        <v>50</v>
      </c>
      <c r="O3741" s="11">
        <f t="shared" si="117"/>
        <v>74</v>
      </c>
    </row>
    <row r="3742" spans="1:15" x14ac:dyDescent="0.35">
      <c r="A3742" s="2" t="s">
        <v>392</v>
      </c>
      <c r="B3742" s="2" t="s">
        <v>520</v>
      </c>
      <c r="C3742" s="1">
        <v>5045</v>
      </c>
      <c r="D3742" s="1" t="s">
        <v>1261</v>
      </c>
      <c r="E3742" s="4">
        <v>205045000134</v>
      </c>
      <c r="F3742" s="2" t="s">
        <v>1264</v>
      </c>
      <c r="G3742" s="4">
        <v>205045000134</v>
      </c>
      <c r="H3742" s="2" t="s">
        <v>1264</v>
      </c>
      <c r="I3742" s="2" t="s">
        <v>1267</v>
      </c>
      <c r="J3742" s="5" t="s">
        <v>535</v>
      </c>
      <c r="K3742" s="5">
        <v>1</v>
      </c>
      <c r="L3742" s="80">
        <v>20</v>
      </c>
      <c r="M3742" s="8">
        <f t="shared" si="116"/>
        <v>4</v>
      </c>
      <c r="N3742" s="80">
        <v>50</v>
      </c>
      <c r="O3742" s="11">
        <f t="shared" si="117"/>
        <v>74</v>
      </c>
    </row>
    <row r="3743" spans="1:15" x14ac:dyDescent="0.35">
      <c r="A3743" s="2" t="s">
        <v>392</v>
      </c>
      <c r="B3743" s="2" t="s">
        <v>520</v>
      </c>
      <c r="C3743" s="1">
        <v>5045</v>
      </c>
      <c r="D3743" s="1" t="s">
        <v>1261</v>
      </c>
      <c r="E3743" s="4">
        <v>205045000193</v>
      </c>
      <c r="F3743" s="2" t="s">
        <v>1268</v>
      </c>
      <c r="G3743" s="4">
        <v>205045000193</v>
      </c>
      <c r="H3743" s="2" t="s">
        <v>1268</v>
      </c>
      <c r="I3743" s="2" t="s">
        <v>1269</v>
      </c>
      <c r="J3743" s="5" t="s">
        <v>535</v>
      </c>
      <c r="K3743" s="5">
        <v>1</v>
      </c>
      <c r="L3743" s="80">
        <v>20</v>
      </c>
      <c r="M3743" s="8">
        <f t="shared" si="116"/>
        <v>4</v>
      </c>
      <c r="N3743" s="80">
        <v>50</v>
      </c>
      <c r="O3743" s="11">
        <f t="shared" si="117"/>
        <v>74</v>
      </c>
    </row>
    <row r="3744" spans="1:15" x14ac:dyDescent="0.35">
      <c r="A3744" s="2" t="s">
        <v>392</v>
      </c>
      <c r="B3744" s="2" t="s">
        <v>520</v>
      </c>
      <c r="C3744" s="1">
        <v>5045</v>
      </c>
      <c r="D3744" s="1" t="s">
        <v>1261</v>
      </c>
      <c r="E3744" s="4">
        <v>205045000665</v>
      </c>
      <c r="F3744" s="2" t="s">
        <v>1270</v>
      </c>
      <c r="G3744" s="4">
        <v>205045000207</v>
      </c>
      <c r="H3744" s="2" t="s">
        <v>1271</v>
      </c>
      <c r="I3744" s="2" t="s">
        <v>1272</v>
      </c>
      <c r="J3744" s="5" t="s">
        <v>535</v>
      </c>
      <c r="K3744" s="5">
        <v>1</v>
      </c>
      <c r="L3744" s="80">
        <v>20</v>
      </c>
      <c r="M3744" s="8">
        <f t="shared" si="116"/>
        <v>4</v>
      </c>
      <c r="N3744" s="80">
        <v>50</v>
      </c>
      <c r="O3744" s="11">
        <f t="shared" si="117"/>
        <v>74</v>
      </c>
    </row>
    <row r="3745" spans="1:15" x14ac:dyDescent="0.35">
      <c r="A3745" s="2" t="s">
        <v>392</v>
      </c>
      <c r="B3745" s="2" t="s">
        <v>520</v>
      </c>
      <c r="C3745" s="1">
        <v>5045</v>
      </c>
      <c r="D3745" s="1" t="s">
        <v>1261</v>
      </c>
      <c r="E3745" s="4">
        <v>205045000193</v>
      </c>
      <c r="F3745" s="2" t="s">
        <v>1268</v>
      </c>
      <c r="G3745" s="4">
        <v>205045000347</v>
      </c>
      <c r="H3745" s="2" t="s">
        <v>1275</v>
      </c>
      <c r="I3745" s="2" t="s">
        <v>1276</v>
      </c>
      <c r="J3745" s="5" t="s">
        <v>535</v>
      </c>
      <c r="K3745" s="5">
        <v>1</v>
      </c>
      <c r="L3745" s="80">
        <v>20</v>
      </c>
      <c r="M3745" s="8">
        <f t="shared" si="116"/>
        <v>4</v>
      </c>
      <c r="N3745" s="80">
        <v>50</v>
      </c>
      <c r="O3745" s="11">
        <f t="shared" si="117"/>
        <v>74</v>
      </c>
    </row>
    <row r="3746" spans="1:15" x14ac:dyDescent="0.35">
      <c r="A3746" s="2" t="s">
        <v>392</v>
      </c>
      <c r="B3746" s="2" t="s">
        <v>520</v>
      </c>
      <c r="C3746" s="1">
        <v>5045</v>
      </c>
      <c r="D3746" s="1" t="s">
        <v>1261</v>
      </c>
      <c r="E3746" s="4">
        <v>205045000193</v>
      </c>
      <c r="F3746" s="2" t="s">
        <v>1268</v>
      </c>
      <c r="G3746" s="4">
        <v>205045000436</v>
      </c>
      <c r="H3746" s="2" t="s">
        <v>1282</v>
      </c>
      <c r="I3746" s="2" t="s">
        <v>1283</v>
      </c>
      <c r="J3746" s="5" t="s">
        <v>535</v>
      </c>
      <c r="K3746" s="5">
        <v>1</v>
      </c>
      <c r="L3746" s="80">
        <v>20</v>
      </c>
      <c r="M3746" s="8">
        <f t="shared" si="116"/>
        <v>4</v>
      </c>
      <c r="N3746" s="80">
        <v>50</v>
      </c>
      <c r="O3746" s="11">
        <f t="shared" si="117"/>
        <v>74</v>
      </c>
    </row>
    <row r="3747" spans="1:15" x14ac:dyDescent="0.35">
      <c r="A3747" s="2" t="s">
        <v>392</v>
      </c>
      <c r="B3747" s="2" t="s">
        <v>520</v>
      </c>
      <c r="C3747" s="1">
        <v>5045</v>
      </c>
      <c r="D3747" s="1" t="s">
        <v>1261</v>
      </c>
      <c r="E3747" s="4">
        <v>205045000576</v>
      </c>
      <c r="F3747" s="2" t="s">
        <v>1279</v>
      </c>
      <c r="G3747" s="4">
        <v>205045000576</v>
      </c>
      <c r="H3747" s="2" t="s">
        <v>1284</v>
      </c>
      <c r="I3747" s="2" t="s">
        <v>1285</v>
      </c>
      <c r="J3747" s="5" t="s">
        <v>535</v>
      </c>
      <c r="K3747" s="5">
        <v>1</v>
      </c>
      <c r="L3747" s="80">
        <v>20</v>
      </c>
      <c r="M3747" s="8">
        <f t="shared" si="116"/>
        <v>4</v>
      </c>
      <c r="N3747" s="80">
        <v>50</v>
      </c>
      <c r="O3747" s="11">
        <f t="shared" si="117"/>
        <v>74</v>
      </c>
    </row>
    <row r="3748" spans="1:15" x14ac:dyDescent="0.35">
      <c r="A3748" s="2" t="s">
        <v>392</v>
      </c>
      <c r="B3748" s="2" t="s">
        <v>520</v>
      </c>
      <c r="C3748" s="1">
        <v>5045</v>
      </c>
      <c r="D3748" s="1" t="s">
        <v>1261</v>
      </c>
      <c r="E3748" s="4">
        <v>205045000665</v>
      </c>
      <c r="F3748" s="2" t="s">
        <v>1270</v>
      </c>
      <c r="G3748" s="4">
        <v>205045000665</v>
      </c>
      <c r="H3748" s="2" t="s">
        <v>1270</v>
      </c>
      <c r="I3748" s="2" t="s">
        <v>1286</v>
      </c>
      <c r="J3748" s="5" t="s">
        <v>535</v>
      </c>
      <c r="K3748" s="5">
        <v>1</v>
      </c>
      <c r="L3748" s="80">
        <v>20</v>
      </c>
      <c r="M3748" s="8">
        <f t="shared" si="116"/>
        <v>4</v>
      </c>
      <c r="N3748" s="80">
        <v>50</v>
      </c>
      <c r="O3748" s="11">
        <f t="shared" si="117"/>
        <v>74</v>
      </c>
    </row>
    <row r="3749" spans="1:15" x14ac:dyDescent="0.35">
      <c r="A3749" s="2" t="s">
        <v>392</v>
      </c>
      <c r="B3749" s="2" t="s">
        <v>520</v>
      </c>
      <c r="C3749" s="1">
        <v>5045</v>
      </c>
      <c r="D3749" s="1" t="s">
        <v>1261</v>
      </c>
      <c r="E3749" s="4">
        <v>205045000193</v>
      </c>
      <c r="F3749" s="2" t="s">
        <v>1268</v>
      </c>
      <c r="G3749" s="4">
        <v>205045000673</v>
      </c>
      <c r="H3749" s="2" t="s">
        <v>1287</v>
      </c>
      <c r="I3749" s="2" t="s">
        <v>1288</v>
      </c>
      <c r="J3749" s="5" t="s">
        <v>535</v>
      </c>
      <c r="K3749" s="5">
        <v>1</v>
      </c>
      <c r="L3749" s="80">
        <v>20</v>
      </c>
      <c r="M3749" s="8">
        <f t="shared" si="116"/>
        <v>4</v>
      </c>
      <c r="N3749" s="80">
        <v>50</v>
      </c>
      <c r="O3749" s="11">
        <f t="shared" si="117"/>
        <v>74</v>
      </c>
    </row>
    <row r="3750" spans="1:15" x14ac:dyDescent="0.35">
      <c r="A3750" s="2" t="s">
        <v>392</v>
      </c>
      <c r="B3750" s="2" t="s">
        <v>520</v>
      </c>
      <c r="C3750" s="1">
        <v>5045</v>
      </c>
      <c r="D3750" s="1" t="s">
        <v>1261</v>
      </c>
      <c r="E3750" s="4">
        <v>205045000801</v>
      </c>
      <c r="F3750" s="2" t="s">
        <v>1289</v>
      </c>
      <c r="G3750" s="4">
        <v>205045000703</v>
      </c>
      <c r="H3750" s="2" t="s">
        <v>1290</v>
      </c>
      <c r="I3750" s="2" t="s">
        <v>1291</v>
      </c>
      <c r="J3750" s="5" t="s">
        <v>535</v>
      </c>
      <c r="K3750" s="5">
        <v>1</v>
      </c>
      <c r="L3750" s="80">
        <v>20</v>
      </c>
      <c r="M3750" s="8">
        <f t="shared" si="116"/>
        <v>4</v>
      </c>
      <c r="N3750" s="80">
        <v>50</v>
      </c>
      <c r="O3750" s="11">
        <f t="shared" si="117"/>
        <v>74</v>
      </c>
    </row>
    <row r="3751" spans="1:15" x14ac:dyDescent="0.35">
      <c r="A3751" s="2" t="s">
        <v>392</v>
      </c>
      <c r="B3751" s="2" t="s">
        <v>520</v>
      </c>
      <c r="C3751" s="1">
        <v>5045</v>
      </c>
      <c r="D3751" s="1" t="s">
        <v>1261</v>
      </c>
      <c r="E3751" s="4">
        <v>205045000801</v>
      </c>
      <c r="F3751" s="2" t="s">
        <v>1289</v>
      </c>
      <c r="G3751" s="4">
        <v>205045000801</v>
      </c>
      <c r="H3751" s="2" t="s">
        <v>1289</v>
      </c>
      <c r="I3751" s="2" t="s">
        <v>1294</v>
      </c>
      <c r="J3751" s="5" t="s">
        <v>535</v>
      </c>
      <c r="K3751" s="5">
        <v>1</v>
      </c>
      <c r="L3751" s="80">
        <v>20</v>
      </c>
      <c r="M3751" s="8">
        <f t="shared" si="116"/>
        <v>4</v>
      </c>
      <c r="N3751" s="80">
        <v>50</v>
      </c>
      <c r="O3751" s="11">
        <f t="shared" si="117"/>
        <v>74</v>
      </c>
    </row>
    <row r="3752" spans="1:15" x14ac:dyDescent="0.35">
      <c r="A3752" s="2" t="s">
        <v>392</v>
      </c>
      <c r="B3752" s="2" t="s">
        <v>520</v>
      </c>
      <c r="C3752" s="1">
        <v>5045</v>
      </c>
      <c r="D3752" s="1" t="s">
        <v>1261</v>
      </c>
      <c r="E3752" s="4">
        <v>205045000576</v>
      </c>
      <c r="F3752" s="2" t="s">
        <v>1279</v>
      </c>
      <c r="G3752" s="4">
        <v>205045001394</v>
      </c>
      <c r="H3752" s="2" t="s">
        <v>1297</v>
      </c>
      <c r="I3752" s="2" t="s">
        <v>1298</v>
      </c>
      <c r="J3752" s="5" t="s">
        <v>535</v>
      </c>
      <c r="K3752" s="5">
        <v>1</v>
      </c>
      <c r="L3752" s="80">
        <v>20</v>
      </c>
      <c r="M3752" s="8">
        <f t="shared" si="116"/>
        <v>4</v>
      </c>
      <c r="N3752" s="80">
        <v>50</v>
      </c>
      <c r="O3752" s="11">
        <f t="shared" si="117"/>
        <v>74</v>
      </c>
    </row>
    <row r="3753" spans="1:15" x14ac:dyDescent="0.35">
      <c r="A3753" s="2" t="s">
        <v>392</v>
      </c>
      <c r="B3753" s="2" t="s">
        <v>520</v>
      </c>
      <c r="C3753" s="1">
        <v>5045</v>
      </c>
      <c r="D3753" s="1" t="s">
        <v>1261</v>
      </c>
      <c r="E3753" s="4">
        <v>205045000193</v>
      </c>
      <c r="F3753" s="2" t="s">
        <v>1268</v>
      </c>
      <c r="G3753" s="4">
        <v>205045010466</v>
      </c>
      <c r="H3753" s="2" t="s">
        <v>1303</v>
      </c>
      <c r="I3753" s="2" t="s">
        <v>1304</v>
      </c>
      <c r="J3753" s="5" t="s">
        <v>535</v>
      </c>
      <c r="K3753" s="5">
        <v>1</v>
      </c>
      <c r="L3753" s="80">
        <v>20</v>
      </c>
      <c r="M3753" s="8">
        <f t="shared" si="116"/>
        <v>4</v>
      </c>
      <c r="N3753" s="80">
        <v>50</v>
      </c>
      <c r="O3753" s="11">
        <f t="shared" si="117"/>
        <v>74</v>
      </c>
    </row>
    <row r="3754" spans="1:15" x14ac:dyDescent="0.35">
      <c r="A3754" s="2" t="s">
        <v>392</v>
      </c>
      <c r="B3754" s="2" t="s">
        <v>520</v>
      </c>
      <c r="C3754" s="1">
        <v>5045</v>
      </c>
      <c r="D3754" s="1" t="s">
        <v>1261</v>
      </c>
      <c r="E3754" s="4">
        <v>205045000193</v>
      </c>
      <c r="F3754" s="2" t="s">
        <v>1268</v>
      </c>
      <c r="G3754" s="4">
        <v>205045010482</v>
      </c>
      <c r="H3754" s="2" t="s">
        <v>1305</v>
      </c>
      <c r="I3754" s="2" t="s">
        <v>1306</v>
      </c>
      <c r="J3754" s="5" t="s">
        <v>535</v>
      </c>
      <c r="K3754" s="5">
        <v>1</v>
      </c>
      <c r="L3754" s="80">
        <v>20</v>
      </c>
      <c r="M3754" s="8">
        <f t="shared" si="116"/>
        <v>4</v>
      </c>
      <c r="N3754" s="80">
        <v>50</v>
      </c>
      <c r="O3754" s="11">
        <f t="shared" si="117"/>
        <v>74</v>
      </c>
    </row>
    <row r="3755" spans="1:15" x14ac:dyDescent="0.35">
      <c r="A3755" s="2" t="s">
        <v>392</v>
      </c>
      <c r="B3755" s="2" t="s">
        <v>520</v>
      </c>
      <c r="C3755" s="1">
        <v>5045</v>
      </c>
      <c r="D3755" s="1" t="s">
        <v>1261</v>
      </c>
      <c r="E3755" s="4">
        <v>205045000193</v>
      </c>
      <c r="F3755" s="2" t="s">
        <v>1268</v>
      </c>
      <c r="G3755" s="4">
        <v>205045010491</v>
      </c>
      <c r="H3755" s="2" t="s">
        <v>1307</v>
      </c>
      <c r="I3755" s="2" t="s">
        <v>1308</v>
      </c>
      <c r="J3755" s="5" t="s">
        <v>535</v>
      </c>
      <c r="K3755" s="5">
        <v>1</v>
      </c>
      <c r="L3755" s="80">
        <v>20</v>
      </c>
      <c r="M3755" s="8">
        <f t="shared" si="116"/>
        <v>4</v>
      </c>
      <c r="N3755" s="80">
        <v>50</v>
      </c>
      <c r="O3755" s="11">
        <f t="shared" si="117"/>
        <v>74</v>
      </c>
    </row>
    <row r="3756" spans="1:15" x14ac:dyDescent="0.35">
      <c r="A3756" s="2" t="s">
        <v>392</v>
      </c>
      <c r="B3756" s="2" t="s">
        <v>520</v>
      </c>
      <c r="C3756" s="1">
        <v>5045</v>
      </c>
      <c r="D3756" s="1" t="s">
        <v>1261</v>
      </c>
      <c r="E3756" s="4">
        <v>205045000193</v>
      </c>
      <c r="F3756" s="2" t="s">
        <v>1268</v>
      </c>
      <c r="G3756" s="4">
        <v>205045010504</v>
      </c>
      <c r="H3756" s="2" t="s">
        <v>1309</v>
      </c>
      <c r="I3756" s="2" t="s">
        <v>1310</v>
      </c>
      <c r="J3756" s="5" t="s">
        <v>535</v>
      </c>
      <c r="K3756" s="5">
        <v>1</v>
      </c>
      <c r="L3756" s="80">
        <v>20</v>
      </c>
      <c r="M3756" s="8">
        <f t="shared" si="116"/>
        <v>4</v>
      </c>
      <c r="N3756" s="80">
        <v>50</v>
      </c>
      <c r="O3756" s="11">
        <f t="shared" si="117"/>
        <v>74</v>
      </c>
    </row>
    <row r="3757" spans="1:15" x14ac:dyDescent="0.35">
      <c r="A3757" s="2" t="s">
        <v>392</v>
      </c>
      <c r="B3757" s="2" t="s">
        <v>520</v>
      </c>
      <c r="C3757" s="1">
        <v>5045</v>
      </c>
      <c r="D3757" s="1" t="s">
        <v>1261</v>
      </c>
      <c r="E3757" s="4">
        <v>205045000193</v>
      </c>
      <c r="F3757" s="2" t="s">
        <v>1268</v>
      </c>
      <c r="G3757" s="4">
        <v>205045010521</v>
      </c>
      <c r="H3757" s="2" t="s">
        <v>1313</v>
      </c>
      <c r="I3757" s="2" t="s">
        <v>1314</v>
      </c>
      <c r="J3757" s="5" t="s">
        <v>535</v>
      </c>
      <c r="K3757" s="5">
        <v>1</v>
      </c>
      <c r="L3757" s="80">
        <v>20</v>
      </c>
      <c r="M3757" s="8">
        <f t="shared" si="116"/>
        <v>4</v>
      </c>
      <c r="N3757" s="80">
        <v>50</v>
      </c>
      <c r="O3757" s="11">
        <f t="shared" si="117"/>
        <v>74</v>
      </c>
    </row>
    <row r="3758" spans="1:15" x14ac:dyDescent="0.35">
      <c r="A3758" s="2" t="s">
        <v>392</v>
      </c>
      <c r="B3758" s="2" t="s">
        <v>520</v>
      </c>
      <c r="C3758" s="1">
        <v>5045</v>
      </c>
      <c r="D3758" s="1" t="s">
        <v>1261</v>
      </c>
      <c r="E3758" s="4">
        <v>205045000193</v>
      </c>
      <c r="F3758" s="2" t="s">
        <v>1268</v>
      </c>
      <c r="G3758" s="4">
        <v>205045010547</v>
      </c>
      <c r="H3758" s="2" t="s">
        <v>1315</v>
      </c>
      <c r="I3758" s="2" t="s">
        <v>1316</v>
      </c>
      <c r="J3758" s="5" t="s">
        <v>535</v>
      </c>
      <c r="K3758" s="5">
        <v>1</v>
      </c>
      <c r="L3758" s="80">
        <v>20</v>
      </c>
      <c r="M3758" s="8">
        <f t="shared" si="116"/>
        <v>4</v>
      </c>
      <c r="N3758" s="80">
        <v>50</v>
      </c>
      <c r="O3758" s="11">
        <f t="shared" si="117"/>
        <v>74</v>
      </c>
    </row>
    <row r="3759" spans="1:15" x14ac:dyDescent="0.35">
      <c r="A3759" s="2" t="s">
        <v>392</v>
      </c>
      <c r="B3759" s="2" t="s">
        <v>520</v>
      </c>
      <c r="C3759" s="1">
        <v>5045</v>
      </c>
      <c r="D3759" s="1" t="s">
        <v>1261</v>
      </c>
      <c r="E3759" s="4">
        <v>205045000193</v>
      </c>
      <c r="F3759" s="2" t="s">
        <v>1268</v>
      </c>
      <c r="G3759" s="4">
        <v>205045010555</v>
      </c>
      <c r="H3759" s="2" t="s">
        <v>1317</v>
      </c>
      <c r="I3759" s="2" t="s">
        <v>1318</v>
      </c>
      <c r="J3759" s="5" t="s">
        <v>535</v>
      </c>
      <c r="K3759" s="5">
        <v>1</v>
      </c>
      <c r="L3759" s="80">
        <v>20</v>
      </c>
      <c r="M3759" s="8">
        <f t="shared" si="116"/>
        <v>4</v>
      </c>
      <c r="N3759" s="80">
        <v>50</v>
      </c>
      <c r="O3759" s="11">
        <f t="shared" si="117"/>
        <v>74</v>
      </c>
    </row>
    <row r="3760" spans="1:15" x14ac:dyDescent="0.35">
      <c r="A3760" s="2" t="s">
        <v>392</v>
      </c>
      <c r="B3760" s="2" t="s">
        <v>520</v>
      </c>
      <c r="C3760" s="1">
        <v>5045</v>
      </c>
      <c r="D3760" s="1" t="s">
        <v>1261</v>
      </c>
      <c r="E3760" s="4">
        <v>205045000193</v>
      </c>
      <c r="F3760" s="2" t="s">
        <v>1268</v>
      </c>
      <c r="G3760" s="4">
        <v>205045010563</v>
      </c>
      <c r="H3760" s="2" t="s">
        <v>1319</v>
      </c>
      <c r="I3760" s="2" t="s">
        <v>1320</v>
      </c>
      <c r="J3760" s="5" t="s">
        <v>535</v>
      </c>
      <c r="K3760" s="5">
        <v>1</v>
      </c>
      <c r="L3760" s="80">
        <v>20</v>
      </c>
      <c r="M3760" s="8">
        <f t="shared" si="116"/>
        <v>4</v>
      </c>
      <c r="N3760" s="80">
        <v>50</v>
      </c>
      <c r="O3760" s="11">
        <f t="shared" si="117"/>
        <v>74</v>
      </c>
    </row>
    <row r="3761" spans="1:15" x14ac:dyDescent="0.35">
      <c r="A3761" s="2" t="s">
        <v>392</v>
      </c>
      <c r="B3761" s="2" t="s">
        <v>520</v>
      </c>
      <c r="C3761" s="1">
        <v>5045</v>
      </c>
      <c r="D3761" s="1" t="s">
        <v>1261</v>
      </c>
      <c r="E3761" s="4">
        <v>205045000193</v>
      </c>
      <c r="F3761" s="2" t="s">
        <v>1268</v>
      </c>
      <c r="G3761" s="4">
        <v>205045010571</v>
      </c>
      <c r="H3761" s="2" t="s">
        <v>1321</v>
      </c>
      <c r="I3761" s="2" t="s">
        <v>1322</v>
      </c>
      <c r="J3761" s="5" t="s">
        <v>535</v>
      </c>
      <c r="K3761" s="5">
        <v>1</v>
      </c>
      <c r="L3761" s="80">
        <v>20</v>
      </c>
      <c r="M3761" s="8">
        <f t="shared" si="116"/>
        <v>4</v>
      </c>
      <c r="N3761" s="80">
        <v>50</v>
      </c>
      <c r="O3761" s="11">
        <f t="shared" si="117"/>
        <v>74</v>
      </c>
    </row>
    <row r="3762" spans="1:15" x14ac:dyDescent="0.35">
      <c r="A3762" s="2" t="s">
        <v>392</v>
      </c>
      <c r="B3762" s="2" t="s">
        <v>520</v>
      </c>
      <c r="C3762" s="1">
        <v>5045</v>
      </c>
      <c r="D3762" s="1" t="s">
        <v>1261</v>
      </c>
      <c r="E3762" s="4">
        <v>205045000193</v>
      </c>
      <c r="F3762" s="2" t="s">
        <v>1268</v>
      </c>
      <c r="G3762" s="4">
        <v>205045010598</v>
      </c>
      <c r="H3762" s="2" t="s">
        <v>1325</v>
      </c>
      <c r="I3762" s="2" t="s">
        <v>1326</v>
      </c>
      <c r="J3762" s="5" t="s">
        <v>535</v>
      </c>
      <c r="K3762" s="5">
        <v>1</v>
      </c>
      <c r="L3762" s="80">
        <v>20</v>
      </c>
      <c r="M3762" s="8">
        <f t="shared" si="116"/>
        <v>4</v>
      </c>
      <c r="N3762" s="80">
        <v>50</v>
      </c>
      <c r="O3762" s="11">
        <f t="shared" si="117"/>
        <v>74</v>
      </c>
    </row>
    <row r="3763" spans="1:15" x14ac:dyDescent="0.35">
      <c r="A3763" s="2" t="s">
        <v>392</v>
      </c>
      <c r="B3763" s="2" t="s">
        <v>520</v>
      </c>
      <c r="C3763" s="1">
        <v>5045</v>
      </c>
      <c r="D3763" s="1" t="s">
        <v>1261</v>
      </c>
      <c r="E3763" s="4">
        <v>205045000665</v>
      </c>
      <c r="F3763" s="2" t="s">
        <v>1270</v>
      </c>
      <c r="G3763" s="4">
        <v>205045010601</v>
      </c>
      <c r="H3763" s="2" t="s">
        <v>1327</v>
      </c>
      <c r="I3763" s="2" t="s">
        <v>1328</v>
      </c>
      <c r="J3763" s="5" t="s">
        <v>535</v>
      </c>
      <c r="K3763" s="5">
        <v>1</v>
      </c>
      <c r="L3763" s="80">
        <v>20</v>
      </c>
      <c r="M3763" s="8">
        <f t="shared" si="116"/>
        <v>4</v>
      </c>
      <c r="N3763" s="80">
        <v>50</v>
      </c>
      <c r="O3763" s="11">
        <f t="shared" si="117"/>
        <v>74</v>
      </c>
    </row>
    <row r="3764" spans="1:15" x14ac:dyDescent="0.35">
      <c r="A3764" s="2" t="s">
        <v>392</v>
      </c>
      <c r="B3764" s="2" t="s">
        <v>520</v>
      </c>
      <c r="C3764" s="1">
        <v>5045</v>
      </c>
      <c r="D3764" s="1" t="s">
        <v>1261</v>
      </c>
      <c r="E3764" s="4">
        <v>205045000193</v>
      </c>
      <c r="F3764" s="2" t="s">
        <v>1268</v>
      </c>
      <c r="G3764" s="4">
        <v>205045010628</v>
      </c>
      <c r="H3764" s="2" t="s">
        <v>1331</v>
      </c>
      <c r="I3764" s="2" t="s">
        <v>1332</v>
      </c>
      <c r="J3764" s="5" t="s">
        <v>535</v>
      </c>
      <c r="K3764" s="5">
        <v>1</v>
      </c>
      <c r="L3764" s="80">
        <v>20</v>
      </c>
      <c r="M3764" s="8">
        <f t="shared" si="116"/>
        <v>4</v>
      </c>
      <c r="N3764" s="80">
        <v>50</v>
      </c>
      <c r="O3764" s="11">
        <f t="shared" si="117"/>
        <v>74</v>
      </c>
    </row>
    <row r="3765" spans="1:15" x14ac:dyDescent="0.35">
      <c r="A3765" s="2" t="s">
        <v>392</v>
      </c>
      <c r="B3765" s="2" t="s">
        <v>520</v>
      </c>
      <c r="C3765" s="1">
        <v>5045</v>
      </c>
      <c r="D3765" s="1" t="s">
        <v>1261</v>
      </c>
      <c r="E3765" s="4">
        <v>205045000665</v>
      </c>
      <c r="F3765" s="2" t="s">
        <v>1270</v>
      </c>
      <c r="G3765" s="4">
        <v>205045010636</v>
      </c>
      <c r="H3765" s="2" t="s">
        <v>1333</v>
      </c>
      <c r="I3765" s="2" t="s">
        <v>1334</v>
      </c>
      <c r="J3765" s="5" t="s">
        <v>535</v>
      </c>
      <c r="K3765" s="5">
        <v>1</v>
      </c>
      <c r="L3765" s="80">
        <v>20</v>
      </c>
      <c r="M3765" s="8">
        <f t="shared" si="116"/>
        <v>4</v>
      </c>
      <c r="N3765" s="80">
        <v>50</v>
      </c>
      <c r="O3765" s="11">
        <f t="shared" si="117"/>
        <v>74</v>
      </c>
    </row>
    <row r="3766" spans="1:15" x14ac:dyDescent="0.35">
      <c r="A3766" s="2" t="s">
        <v>392</v>
      </c>
      <c r="B3766" s="2" t="s">
        <v>520</v>
      </c>
      <c r="C3766" s="1">
        <v>5045</v>
      </c>
      <c r="D3766" s="1" t="s">
        <v>1261</v>
      </c>
      <c r="E3766" s="4">
        <v>205045001319</v>
      </c>
      <c r="F3766" s="2" t="s">
        <v>1335</v>
      </c>
      <c r="G3766" s="4">
        <v>205045010652</v>
      </c>
      <c r="H3766" s="2" t="s">
        <v>1336</v>
      </c>
      <c r="I3766" s="2" t="s">
        <v>1337</v>
      </c>
      <c r="J3766" s="5" t="s">
        <v>535</v>
      </c>
      <c r="K3766" s="5">
        <v>1</v>
      </c>
      <c r="L3766" s="80">
        <v>20</v>
      </c>
      <c r="M3766" s="8">
        <f t="shared" si="116"/>
        <v>4</v>
      </c>
      <c r="N3766" s="80">
        <v>50</v>
      </c>
      <c r="O3766" s="11">
        <f t="shared" si="117"/>
        <v>74</v>
      </c>
    </row>
    <row r="3767" spans="1:15" x14ac:dyDescent="0.35">
      <c r="A3767" s="2" t="s">
        <v>392</v>
      </c>
      <c r="B3767" s="2" t="s">
        <v>520</v>
      </c>
      <c r="C3767" s="1">
        <v>5045</v>
      </c>
      <c r="D3767" s="1" t="s">
        <v>1261</v>
      </c>
      <c r="E3767" s="4">
        <v>205045001319</v>
      </c>
      <c r="F3767" s="2" t="s">
        <v>1335</v>
      </c>
      <c r="G3767" s="4">
        <v>205045010661</v>
      </c>
      <c r="H3767" s="2" t="s">
        <v>1338</v>
      </c>
      <c r="I3767" s="2" t="s">
        <v>1339</v>
      </c>
      <c r="J3767" s="5" t="s">
        <v>535</v>
      </c>
      <c r="K3767" s="5">
        <v>1</v>
      </c>
      <c r="L3767" s="80">
        <v>20</v>
      </c>
      <c r="M3767" s="8">
        <f t="shared" si="116"/>
        <v>4</v>
      </c>
      <c r="N3767" s="80">
        <v>50</v>
      </c>
      <c r="O3767" s="11">
        <f t="shared" si="117"/>
        <v>74</v>
      </c>
    </row>
    <row r="3768" spans="1:15" x14ac:dyDescent="0.35">
      <c r="A3768" s="2" t="s">
        <v>392</v>
      </c>
      <c r="B3768" s="2" t="s">
        <v>520</v>
      </c>
      <c r="C3768" s="1">
        <v>5045</v>
      </c>
      <c r="D3768" s="1" t="s">
        <v>1261</v>
      </c>
      <c r="E3768" s="4">
        <v>205045000193</v>
      </c>
      <c r="F3768" s="2" t="s">
        <v>1268</v>
      </c>
      <c r="G3768" s="4">
        <v>205045010733</v>
      </c>
      <c r="H3768" s="2" t="s">
        <v>1344</v>
      </c>
      <c r="I3768" s="2" t="s">
        <v>1345</v>
      </c>
      <c r="J3768" s="5" t="s">
        <v>535</v>
      </c>
      <c r="K3768" s="5">
        <v>1</v>
      </c>
      <c r="L3768" s="80">
        <v>20</v>
      </c>
      <c r="M3768" s="8">
        <f t="shared" si="116"/>
        <v>4</v>
      </c>
      <c r="N3768" s="80">
        <v>50</v>
      </c>
      <c r="O3768" s="11">
        <f t="shared" si="117"/>
        <v>74</v>
      </c>
    </row>
    <row r="3769" spans="1:15" x14ac:dyDescent="0.35">
      <c r="A3769" s="2" t="s">
        <v>392</v>
      </c>
      <c r="B3769" s="2" t="s">
        <v>520</v>
      </c>
      <c r="C3769" s="1">
        <v>5045</v>
      </c>
      <c r="D3769" s="1" t="s">
        <v>1261</v>
      </c>
      <c r="E3769" s="4">
        <v>205045000193</v>
      </c>
      <c r="F3769" s="2" t="s">
        <v>1268</v>
      </c>
      <c r="G3769" s="4">
        <v>205045010741</v>
      </c>
      <c r="H3769" s="2" t="s">
        <v>1346</v>
      </c>
      <c r="I3769" s="2" t="s">
        <v>1347</v>
      </c>
      <c r="J3769" s="5" t="s">
        <v>535</v>
      </c>
      <c r="K3769" s="5">
        <v>1</v>
      </c>
      <c r="L3769" s="80">
        <v>20</v>
      </c>
      <c r="M3769" s="8">
        <f t="shared" si="116"/>
        <v>4</v>
      </c>
      <c r="N3769" s="80">
        <v>50</v>
      </c>
      <c r="O3769" s="11">
        <f t="shared" si="117"/>
        <v>74</v>
      </c>
    </row>
    <row r="3770" spans="1:15" x14ac:dyDescent="0.35">
      <c r="A3770" s="2" t="s">
        <v>392</v>
      </c>
      <c r="B3770" s="2" t="s">
        <v>520</v>
      </c>
      <c r="C3770" s="1">
        <v>5045</v>
      </c>
      <c r="D3770" s="1" t="s">
        <v>1261</v>
      </c>
      <c r="E3770" s="4">
        <v>205045000665</v>
      </c>
      <c r="F3770" s="2" t="s">
        <v>1270</v>
      </c>
      <c r="G3770" s="4">
        <v>205045010750</v>
      </c>
      <c r="H3770" s="2" t="s">
        <v>1348</v>
      </c>
      <c r="I3770" s="2" t="s">
        <v>1349</v>
      </c>
      <c r="J3770" s="5" t="s">
        <v>535</v>
      </c>
      <c r="K3770" s="5">
        <v>1</v>
      </c>
      <c r="L3770" s="80">
        <v>20</v>
      </c>
      <c r="M3770" s="8">
        <f t="shared" si="116"/>
        <v>4</v>
      </c>
      <c r="N3770" s="80">
        <v>50</v>
      </c>
      <c r="O3770" s="11">
        <f t="shared" si="117"/>
        <v>74</v>
      </c>
    </row>
    <row r="3771" spans="1:15" x14ac:dyDescent="0.35">
      <c r="A3771" s="2" t="s">
        <v>392</v>
      </c>
      <c r="B3771" s="2" t="s">
        <v>520</v>
      </c>
      <c r="C3771" s="1">
        <v>5045</v>
      </c>
      <c r="D3771" s="1" t="s">
        <v>1261</v>
      </c>
      <c r="E3771" s="4">
        <v>205045000193</v>
      </c>
      <c r="F3771" s="2" t="s">
        <v>1268</v>
      </c>
      <c r="G3771" s="4">
        <v>205045010768</v>
      </c>
      <c r="H3771" s="2" t="s">
        <v>1350</v>
      </c>
      <c r="I3771" s="2" t="s">
        <v>1351</v>
      </c>
      <c r="J3771" s="5" t="s">
        <v>535</v>
      </c>
      <c r="K3771" s="5">
        <v>1</v>
      </c>
      <c r="L3771" s="80">
        <v>20</v>
      </c>
      <c r="M3771" s="8">
        <f t="shared" si="116"/>
        <v>4</v>
      </c>
      <c r="N3771" s="80">
        <v>50</v>
      </c>
      <c r="O3771" s="11">
        <f t="shared" si="117"/>
        <v>74</v>
      </c>
    </row>
    <row r="3772" spans="1:15" x14ac:dyDescent="0.35">
      <c r="A3772" s="2" t="s">
        <v>392</v>
      </c>
      <c r="B3772" s="2" t="s">
        <v>520</v>
      </c>
      <c r="C3772" s="1">
        <v>5107</v>
      </c>
      <c r="D3772" s="1" t="s">
        <v>1352</v>
      </c>
      <c r="E3772" s="4">
        <v>105107000166</v>
      </c>
      <c r="F3772" s="2" t="s">
        <v>1356</v>
      </c>
      <c r="G3772" s="4">
        <v>205107000021</v>
      </c>
      <c r="H3772" s="2" t="s">
        <v>1357</v>
      </c>
      <c r="I3772" s="2" t="s">
        <v>1358</v>
      </c>
      <c r="J3772" s="5" t="s">
        <v>535</v>
      </c>
      <c r="K3772" s="5">
        <v>1</v>
      </c>
      <c r="L3772" s="80">
        <v>20</v>
      </c>
      <c r="M3772" s="8">
        <f t="shared" si="116"/>
        <v>4</v>
      </c>
      <c r="N3772" s="80">
        <v>50</v>
      </c>
      <c r="O3772" s="11">
        <f t="shared" si="117"/>
        <v>74</v>
      </c>
    </row>
    <row r="3773" spans="1:15" x14ac:dyDescent="0.35">
      <c r="A3773" s="2" t="s">
        <v>392</v>
      </c>
      <c r="B3773" s="2" t="s">
        <v>520</v>
      </c>
      <c r="C3773" s="1">
        <v>5107</v>
      </c>
      <c r="D3773" s="1" t="s">
        <v>1352</v>
      </c>
      <c r="E3773" s="4">
        <v>105107000166</v>
      </c>
      <c r="F3773" s="2" t="s">
        <v>1356</v>
      </c>
      <c r="G3773" s="4">
        <v>205107000098</v>
      </c>
      <c r="H3773" s="2" t="s">
        <v>1360</v>
      </c>
      <c r="I3773" s="2" t="s">
        <v>1361</v>
      </c>
      <c r="J3773" s="5" t="s">
        <v>535</v>
      </c>
      <c r="K3773" s="5">
        <v>1</v>
      </c>
      <c r="L3773" s="80">
        <v>20</v>
      </c>
      <c r="M3773" s="8">
        <f t="shared" si="116"/>
        <v>4</v>
      </c>
      <c r="N3773" s="80">
        <v>50</v>
      </c>
      <c r="O3773" s="11">
        <f t="shared" si="117"/>
        <v>74</v>
      </c>
    </row>
    <row r="3774" spans="1:15" x14ac:dyDescent="0.35">
      <c r="A3774" s="2" t="s">
        <v>392</v>
      </c>
      <c r="B3774" s="2" t="s">
        <v>520</v>
      </c>
      <c r="C3774" s="1">
        <v>5107</v>
      </c>
      <c r="D3774" s="1" t="s">
        <v>1352</v>
      </c>
      <c r="E3774" s="4">
        <v>105107000166</v>
      </c>
      <c r="F3774" s="2" t="s">
        <v>1356</v>
      </c>
      <c r="G3774" s="4">
        <v>205107000179</v>
      </c>
      <c r="H3774" s="2" t="s">
        <v>1362</v>
      </c>
      <c r="I3774" s="2" t="s">
        <v>1363</v>
      </c>
      <c r="J3774" s="5" t="s">
        <v>535</v>
      </c>
      <c r="K3774" s="5">
        <v>1</v>
      </c>
      <c r="L3774" s="80">
        <v>20</v>
      </c>
      <c r="M3774" s="8">
        <f t="shared" si="116"/>
        <v>4</v>
      </c>
      <c r="N3774" s="80">
        <v>50</v>
      </c>
      <c r="O3774" s="11">
        <f t="shared" si="117"/>
        <v>74</v>
      </c>
    </row>
    <row r="3775" spans="1:15" x14ac:dyDescent="0.35">
      <c r="A3775" s="2" t="s">
        <v>392</v>
      </c>
      <c r="B3775" s="2" t="s">
        <v>520</v>
      </c>
      <c r="C3775" s="1">
        <v>5107</v>
      </c>
      <c r="D3775" s="1" t="s">
        <v>1352</v>
      </c>
      <c r="E3775" s="4">
        <v>105107000166</v>
      </c>
      <c r="F3775" s="2" t="s">
        <v>1356</v>
      </c>
      <c r="G3775" s="4">
        <v>205107000764</v>
      </c>
      <c r="H3775" s="2" t="s">
        <v>1368</v>
      </c>
      <c r="I3775" s="2" t="s">
        <v>1369</v>
      </c>
      <c r="J3775" s="5" t="s">
        <v>535</v>
      </c>
      <c r="K3775" s="5">
        <v>1</v>
      </c>
      <c r="L3775" s="80">
        <v>20</v>
      </c>
      <c r="M3775" s="8">
        <f t="shared" si="116"/>
        <v>4</v>
      </c>
      <c r="N3775" s="80">
        <v>50</v>
      </c>
      <c r="O3775" s="11">
        <f t="shared" si="117"/>
        <v>74</v>
      </c>
    </row>
    <row r="3776" spans="1:15" x14ac:dyDescent="0.35">
      <c r="A3776" s="2" t="s">
        <v>392</v>
      </c>
      <c r="B3776" s="2" t="s">
        <v>520</v>
      </c>
      <c r="C3776" s="1">
        <v>5107</v>
      </c>
      <c r="D3776" s="1" t="s">
        <v>1352</v>
      </c>
      <c r="E3776" s="4">
        <v>105107000166</v>
      </c>
      <c r="F3776" s="2" t="s">
        <v>1356</v>
      </c>
      <c r="G3776" s="4">
        <v>205107000861</v>
      </c>
      <c r="H3776" s="2" t="s">
        <v>1378</v>
      </c>
      <c r="I3776" s="2" t="s">
        <v>1379</v>
      </c>
      <c r="J3776" s="5" t="s">
        <v>535</v>
      </c>
      <c r="K3776" s="5">
        <v>1</v>
      </c>
      <c r="L3776" s="80">
        <v>20</v>
      </c>
      <c r="M3776" s="8">
        <f t="shared" si="116"/>
        <v>4</v>
      </c>
      <c r="N3776" s="80">
        <v>50</v>
      </c>
      <c r="O3776" s="11">
        <f t="shared" si="117"/>
        <v>74</v>
      </c>
    </row>
    <row r="3777" spans="1:15" x14ac:dyDescent="0.35">
      <c r="A3777" s="2" t="s">
        <v>392</v>
      </c>
      <c r="B3777" s="2" t="s">
        <v>520</v>
      </c>
      <c r="C3777" s="1">
        <v>5107</v>
      </c>
      <c r="D3777" s="1" t="s">
        <v>1352</v>
      </c>
      <c r="E3777" s="4">
        <v>105107000166</v>
      </c>
      <c r="F3777" s="2" t="s">
        <v>1356</v>
      </c>
      <c r="G3777" s="4">
        <v>205107000888</v>
      </c>
      <c r="H3777" s="2" t="s">
        <v>1382</v>
      </c>
      <c r="I3777" s="2" t="s">
        <v>1383</v>
      </c>
      <c r="J3777" s="5" t="s">
        <v>535</v>
      </c>
      <c r="K3777" s="5">
        <v>1</v>
      </c>
      <c r="L3777" s="80">
        <v>20</v>
      </c>
      <c r="M3777" s="8">
        <f t="shared" si="116"/>
        <v>4</v>
      </c>
      <c r="N3777" s="80">
        <v>50</v>
      </c>
      <c r="O3777" s="11">
        <f t="shared" si="117"/>
        <v>74</v>
      </c>
    </row>
    <row r="3778" spans="1:15" x14ac:dyDescent="0.35">
      <c r="A3778" s="2" t="s">
        <v>392</v>
      </c>
      <c r="B3778" s="2" t="s">
        <v>520</v>
      </c>
      <c r="C3778" s="1">
        <v>5107</v>
      </c>
      <c r="D3778" s="1" t="s">
        <v>1352</v>
      </c>
      <c r="E3778" s="4">
        <v>105107000166</v>
      </c>
      <c r="F3778" s="2" t="s">
        <v>1356</v>
      </c>
      <c r="G3778" s="4">
        <v>205107001132</v>
      </c>
      <c r="H3778" s="2" t="s">
        <v>1394</v>
      </c>
      <c r="I3778" s="2" t="s">
        <v>1395</v>
      </c>
      <c r="J3778" s="5" t="s">
        <v>535</v>
      </c>
      <c r="K3778" s="5">
        <v>1</v>
      </c>
      <c r="L3778" s="80">
        <v>20</v>
      </c>
      <c r="M3778" s="8">
        <f t="shared" si="116"/>
        <v>4</v>
      </c>
      <c r="N3778" s="80">
        <v>50</v>
      </c>
      <c r="O3778" s="11">
        <f t="shared" si="117"/>
        <v>74</v>
      </c>
    </row>
    <row r="3779" spans="1:15" x14ac:dyDescent="0.35">
      <c r="A3779" s="2" t="s">
        <v>392</v>
      </c>
      <c r="B3779" s="2" t="s">
        <v>520</v>
      </c>
      <c r="C3779" s="1">
        <v>5120</v>
      </c>
      <c r="D3779" s="1" t="s">
        <v>1396</v>
      </c>
      <c r="E3779" s="4">
        <v>205120000358</v>
      </c>
      <c r="F3779" s="2" t="s">
        <v>1411</v>
      </c>
      <c r="G3779" s="4">
        <v>205120000358</v>
      </c>
      <c r="H3779" s="2" t="s">
        <v>1411</v>
      </c>
      <c r="I3779" s="2" t="s">
        <v>1412</v>
      </c>
      <c r="J3779" s="5" t="s">
        <v>535</v>
      </c>
      <c r="K3779" s="5">
        <v>1</v>
      </c>
      <c r="L3779" s="80">
        <v>20</v>
      </c>
      <c r="M3779" s="8">
        <f t="shared" si="116"/>
        <v>4</v>
      </c>
      <c r="N3779" s="80">
        <v>50</v>
      </c>
      <c r="O3779" s="11">
        <f t="shared" si="117"/>
        <v>74</v>
      </c>
    </row>
    <row r="3780" spans="1:15" x14ac:dyDescent="0.35">
      <c r="A3780" s="2" t="s">
        <v>392</v>
      </c>
      <c r="B3780" s="2" t="s">
        <v>520</v>
      </c>
      <c r="C3780" s="1">
        <v>5120</v>
      </c>
      <c r="D3780" s="1" t="s">
        <v>1396</v>
      </c>
      <c r="E3780" s="4">
        <v>205120000081</v>
      </c>
      <c r="F3780" s="2" t="s">
        <v>1417</v>
      </c>
      <c r="G3780" s="4">
        <v>205120001095</v>
      </c>
      <c r="H3780" s="2" t="s">
        <v>1437</v>
      </c>
      <c r="I3780" s="2" t="s">
        <v>1438</v>
      </c>
      <c r="J3780" s="5" t="s">
        <v>535</v>
      </c>
      <c r="K3780" s="5">
        <v>1</v>
      </c>
      <c r="L3780" s="80">
        <v>20</v>
      </c>
      <c r="M3780" s="8">
        <f t="shared" si="116"/>
        <v>4</v>
      </c>
      <c r="N3780" s="80">
        <v>50</v>
      </c>
      <c r="O3780" s="11">
        <f t="shared" si="117"/>
        <v>74</v>
      </c>
    </row>
    <row r="3781" spans="1:15" x14ac:dyDescent="0.35">
      <c r="A3781" s="2" t="s">
        <v>392</v>
      </c>
      <c r="B3781" s="2" t="s">
        <v>520</v>
      </c>
      <c r="C3781" s="1">
        <v>5120</v>
      </c>
      <c r="D3781" s="1" t="s">
        <v>1396</v>
      </c>
      <c r="E3781" s="4">
        <v>205120001346</v>
      </c>
      <c r="F3781" s="2" t="s">
        <v>1427</v>
      </c>
      <c r="G3781" s="4">
        <v>205120001346</v>
      </c>
      <c r="H3781" s="2" t="s">
        <v>1427</v>
      </c>
      <c r="I3781" s="2" t="s">
        <v>1446</v>
      </c>
      <c r="J3781" s="5" t="s">
        <v>535</v>
      </c>
      <c r="K3781" s="5">
        <v>1</v>
      </c>
      <c r="L3781" s="80">
        <v>20</v>
      </c>
      <c r="M3781" s="8">
        <f t="shared" si="116"/>
        <v>4</v>
      </c>
      <c r="N3781" s="80">
        <v>50</v>
      </c>
      <c r="O3781" s="11">
        <f t="shared" si="117"/>
        <v>74</v>
      </c>
    </row>
    <row r="3782" spans="1:15" x14ac:dyDescent="0.35">
      <c r="A3782" s="2" t="s">
        <v>392</v>
      </c>
      <c r="B3782" s="2" t="s">
        <v>520</v>
      </c>
      <c r="C3782" s="1">
        <v>5120</v>
      </c>
      <c r="D3782" s="1" t="s">
        <v>1396</v>
      </c>
      <c r="E3782" s="4">
        <v>205120000358</v>
      </c>
      <c r="F3782" s="2" t="s">
        <v>1411</v>
      </c>
      <c r="G3782" s="4">
        <v>205120001508</v>
      </c>
      <c r="H3782" s="2" t="s">
        <v>1455</v>
      </c>
      <c r="I3782" s="2" t="s">
        <v>1456</v>
      </c>
      <c r="J3782" s="5" t="s">
        <v>535</v>
      </c>
      <c r="K3782" s="5">
        <v>1</v>
      </c>
      <c r="L3782" s="80">
        <v>20</v>
      </c>
      <c r="M3782" s="8">
        <f t="shared" si="116"/>
        <v>4</v>
      </c>
      <c r="N3782" s="80">
        <v>50</v>
      </c>
      <c r="O3782" s="11">
        <f t="shared" si="117"/>
        <v>74</v>
      </c>
    </row>
    <row r="3783" spans="1:15" x14ac:dyDescent="0.35">
      <c r="A3783" s="2" t="s">
        <v>392</v>
      </c>
      <c r="B3783" s="2" t="s">
        <v>520</v>
      </c>
      <c r="C3783" s="1">
        <v>5120</v>
      </c>
      <c r="D3783" s="1" t="s">
        <v>1396</v>
      </c>
      <c r="E3783" s="4">
        <v>205120000358</v>
      </c>
      <c r="F3783" s="2" t="s">
        <v>1411</v>
      </c>
      <c r="G3783" s="4">
        <v>205120001516</v>
      </c>
      <c r="H3783" s="2" t="s">
        <v>1457</v>
      </c>
      <c r="I3783" s="2" t="s">
        <v>1458</v>
      </c>
      <c r="J3783" s="5" t="s">
        <v>535</v>
      </c>
      <c r="K3783" s="5">
        <v>1</v>
      </c>
      <c r="L3783" s="80">
        <v>20</v>
      </c>
      <c r="M3783" s="8">
        <f t="shared" si="116"/>
        <v>4</v>
      </c>
      <c r="N3783" s="80">
        <v>50</v>
      </c>
      <c r="O3783" s="11">
        <f t="shared" si="117"/>
        <v>74</v>
      </c>
    </row>
    <row r="3784" spans="1:15" x14ac:dyDescent="0.35">
      <c r="A3784" s="2" t="s">
        <v>392</v>
      </c>
      <c r="B3784" s="2" t="s">
        <v>520</v>
      </c>
      <c r="C3784" s="1">
        <v>5120</v>
      </c>
      <c r="D3784" s="1" t="s">
        <v>1396</v>
      </c>
      <c r="E3784" s="4">
        <v>205120001044</v>
      </c>
      <c r="F3784" s="2" t="s">
        <v>1430</v>
      </c>
      <c r="G3784" s="4">
        <v>205120001583</v>
      </c>
      <c r="H3784" s="2" t="s">
        <v>1461</v>
      </c>
      <c r="I3784" s="2" t="s">
        <v>1432</v>
      </c>
      <c r="J3784" s="5" t="s">
        <v>535</v>
      </c>
      <c r="K3784" s="5">
        <v>1</v>
      </c>
      <c r="L3784" s="80">
        <v>20</v>
      </c>
      <c r="M3784" s="8">
        <f t="shared" ref="M3784:M3847" si="118">ROUND(L3784*0.19,0)</f>
        <v>4</v>
      </c>
      <c r="N3784" s="80">
        <v>50</v>
      </c>
      <c r="O3784" s="11">
        <f t="shared" ref="O3784:O3847" si="119">L3784+M3784+N3784</f>
        <v>74</v>
      </c>
    </row>
    <row r="3785" spans="1:15" x14ac:dyDescent="0.35">
      <c r="A3785" s="2" t="s">
        <v>392</v>
      </c>
      <c r="B3785" s="2" t="s">
        <v>520</v>
      </c>
      <c r="C3785" s="1">
        <v>5120</v>
      </c>
      <c r="D3785" s="1" t="s">
        <v>1396</v>
      </c>
      <c r="E3785" s="4">
        <v>205120001346</v>
      </c>
      <c r="F3785" s="2" t="s">
        <v>1427</v>
      </c>
      <c r="G3785" s="4">
        <v>205120002041</v>
      </c>
      <c r="H3785" s="2" t="s">
        <v>1295</v>
      </c>
      <c r="I3785" s="2" t="s">
        <v>1472</v>
      </c>
      <c r="J3785" s="5" t="s">
        <v>535</v>
      </c>
      <c r="K3785" s="5">
        <v>1</v>
      </c>
      <c r="L3785" s="80">
        <v>20</v>
      </c>
      <c r="M3785" s="8">
        <f t="shared" si="118"/>
        <v>4</v>
      </c>
      <c r="N3785" s="80">
        <v>50</v>
      </c>
      <c r="O3785" s="11">
        <f t="shared" si="119"/>
        <v>74</v>
      </c>
    </row>
    <row r="3786" spans="1:15" x14ac:dyDescent="0.35">
      <c r="A3786" s="2" t="s">
        <v>392</v>
      </c>
      <c r="B3786" s="2" t="s">
        <v>520</v>
      </c>
      <c r="C3786" s="1">
        <v>5147</v>
      </c>
      <c r="D3786" s="1" t="s">
        <v>532</v>
      </c>
      <c r="E3786" s="4">
        <v>205147000457</v>
      </c>
      <c r="F3786" s="2" t="s">
        <v>1505</v>
      </c>
      <c r="G3786" s="4">
        <v>205147000457</v>
      </c>
      <c r="H3786" s="2" t="s">
        <v>1505</v>
      </c>
      <c r="I3786" s="2" t="s">
        <v>1506</v>
      </c>
      <c r="J3786" s="5" t="s">
        <v>535</v>
      </c>
      <c r="K3786" s="5">
        <v>1</v>
      </c>
      <c r="L3786" s="80">
        <v>20</v>
      </c>
      <c r="M3786" s="8">
        <f t="shared" si="118"/>
        <v>4</v>
      </c>
      <c r="N3786" s="80">
        <v>50</v>
      </c>
      <c r="O3786" s="11">
        <f t="shared" si="119"/>
        <v>74</v>
      </c>
    </row>
    <row r="3787" spans="1:15" x14ac:dyDescent="0.35">
      <c r="A3787" s="2" t="s">
        <v>392</v>
      </c>
      <c r="B3787" s="2" t="s">
        <v>520</v>
      </c>
      <c r="C3787" s="1">
        <v>5147</v>
      </c>
      <c r="D3787" s="1" t="s">
        <v>532</v>
      </c>
      <c r="E3787" s="4">
        <v>205147000457</v>
      </c>
      <c r="F3787" s="2" t="s">
        <v>1505</v>
      </c>
      <c r="G3787" s="4">
        <v>205147000465</v>
      </c>
      <c r="H3787" s="2" t="s">
        <v>1507</v>
      </c>
      <c r="I3787" s="2" t="s">
        <v>1508</v>
      </c>
      <c r="J3787" s="5" t="s">
        <v>535</v>
      </c>
      <c r="K3787" s="5">
        <v>1</v>
      </c>
      <c r="L3787" s="80">
        <v>20</v>
      </c>
      <c r="M3787" s="8">
        <f t="shared" si="118"/>
        <v>4</v>
      </c>
      <c r="N3787" s="80">
        <v>50</v>
      </c>
      <c r="O3787" s="11">
        <f t="shared" si="119"/>
        <v>74</v>
      </c>
    </row>
    <row r="3788" spans="1:15" x14ac:dyDescent="0.35">
      <c r="A3788" s="2" t="s">
        <v>392</v>
      </c>
      <c r="B3788" s="2" t="s">
        <v>520</v>
      </c>
      <c r="C3788" s="1">
        <v>5147</v>
      </c>
      <c r="D3788" s="1" t="s">
        <v>532</v>
      </c>
      <c r="E3788" s="4">
        <v>205147000597</v>
      </c>
      <c r="F3788" s="2" t="s">
        <v>1517</v>
      </c>
      <c r="G3788" s="4">
        <v>205147000597</v>
      </c>
      <c r="H3788" s="2" t="s">
        <v>1517</v>
      </c>
      <c r="I3788" s="2" t="s">
        <v>1518</v>
      </c>
      <c r="J3788" s="5" t="s">
        <v>535</v>
      </c>
      <c r="K3788" s="5">
        <v>1</v>
      </c>
      <c r="L3788" s="80">
        <v>20</v>
      </c>
      <c r="M3788" s="8">
        <f t="shared" si="118"/>
        <v>4</v>
      </c>
      <c r="N3788" s="80">
        <v>50</v>
      </c>
      <c r="O3788" s="11">
        <f t="shared" si="119"/>
        <v>74</v>
      </c>
    </row>
    <row r="3789" spans="1:15" x14ac:dyDescent="0.35">
      <c r="A3789" s="2" t="s">
        <v>392</v>
      </c>
      <c r="B3789" s="2" t="s">
        <v>520</v>
      </c>
      <c r="C3789" s="1">
        <v>5147</v>
      </c>
      <c r="D3789" s="1" t="s">
        <v>532</v>
      </c>
      <c r="E3789" s="4">
        <v>205147000457</v>
      </c>
      <c r="F3789" s="2" t="s">
        <v>1505</v>
      </c>
      <c r="G3789" s="4">
        <v>205147000627</v>
      </c>
      <c r="H3789" s="2" t="s">
        <v>1519</v>
      </c>
      <c r="I3789" s="2" t="s">
        <v>1520</v>
      </c>
      <c r="J3789" s="5" t="s">
        <v>535</v>
      </c>
      <c r="K3789" s="5">
        <v>1</v>
      </c>
      <c r="L3789" s="80">
        <v>20</v>
      </c>
      <c r="M3789" s="8">
        <f t="shared" si="118"/>
        <v>4</v>
      </c>
      <c r="N3789" s="80">
        <v>50</v>
      </c>
      <c r="O3789" s="11">
        <f t="shared" si="119"/>
        <v>74</v>
      </c>
    </row>
    <row r="3790" spans="1:15" x14ac:dyDescent="0.35">
      <c r="A3790" s="2" t="s">
        <v>392</v>
      </c>
      <c r="B3790" s="2" t="s">
        <v>520</v>
      </c>
      <c r="C3790" s="1">
        <v>5147</v>
      </c>
      <c r="D3790" s="1" t="s">
        <v>532</v>
      </c>
      <c r="E3790" s="4">
        <v>205147000457</v>
      </c>
      <c r="F3790" s="2" t="s">
        <v>1505</v>
      </c>
      <c r="G3790" s="4">
        <v>205147000643</v>
      </c>
      <c r="H3790" s="2" t="s">
        <v>1523</v>
      </c>
      <c r="I3790" s="2" t="s">
        <v>1524</v>
      </c>
      <c r="J3790" s="5" t="s">
        <v>535</v>
      </c>
      <c r="K3790" s="5">
        <v>1</v>
      </c>
      <c r="L3790" s="80">
        <v>20</v>
      </c>
      <c r="M3790" s="8">
        <f t="shared" si="118"/>
        <v>4</v>
      </c>
      <c r="N3790" s="80">
        <v>50</v>
      </c>
      <c r="O3790" s="11">
        <f t="shared" si="119"/>
        <v>74</v>
      </c>
    </row>
    <row r="3791" spans="1:15" x14ac:dyDescent="0.35">
      <c r="A3791" s="2" t="s">
        <v>392</v>
      </c>
      <c r="B3791" s="2" t="s">
        <v>520</v>
      </c>
      <c r="C3791" s="1">
        <v>5147</v>
      </c>
      <c r="D3791" s="1" t="s">
        <v>532</v>
      </c>
      <c r="E3791" s="4">
        <v>205147000457</v>
      </c>
      <c r="F3791" s="2" t="s">
        <v>1505</v>
      </c>
      <c r="G3791" s="4">
        <v>205147000660</v>
      </c>
      <c r="H3791" s="2" t="s">
        <v>1525</v>
      </c>
      <c r="I3791" s="2" t="s">
        <v>1526</v>
      </c>
      <c r="J3791" s="5" t="s">
        <v>535</v>
      </c>
      <c r="K3791" s="5">
        <v>1</v>
      </c>
      <c r="L3791" s="80">
        <v>20</v>
      </c>
      <c r="M3791" s="8">
        <f t="shared" si="118"/>
        <v>4</v>
      </c>
      <c r="N3791" s="80">
        <v>50</v>
      </c>
      <c r="O3791" s="11">
        <f t="shared" si="119"/>
        <v>74</v>
      </c>
    </row>
    <row r="3792" spans="1:15" x14ac:dyDescent="0.35">
      <c r="A3792" s="2" t="s">
        <v>392</v>
      </c>
      <c r="B3792" s="2" t="s">
        <v>520</v>
      </c>
      <c r="C3792" s="1">
        <v>5147</v>
      </c>
      <c r="D3792" s="1" t="s">
        <v>532</v>
      </c>
      <c r="E3792" s="4">
        <v>205147000457</v>
      </c>
      <c r="F3792" s="2" t="s">
        <v>1505</v>
      </c>
      <c r="G3792" s="4">
        <v>205147000988</v>
      </c>
      <c r="H3792" s="2" t="s">
        <v>1533</v>
      </c>
      <c r="I3792" s="2" t="s">
        <v>1258</v>
      </c>
      <c r="J3792" s="5" t="s">
        <v>535</v>
      </c>
      <c r="K3792" s="5">
        <v>1</v>
      </c>
      <c r="L3792" s="80">
        <v>20</v>
      </c>
      <c r="M3792" s="8">
        <f t="shared" si="118"/>
        <v>4</v>
      </c>
      <c r="N3792" s="80">
        <v>50</v>
      </c>
      <c r="O3792" s="11">
        <f t="shared" si="119"/>
        <v>74</v>
      </c>
    </row>
    <row r="3793" spans="1:15" x14ac:dyDescent="0.35">
      <c r="A3793" s="2" t="s">
        <v>392</v>
      </c>
      <c r="B3793" s="2" t="s">
        <v>520</v>
      </c>
      <c r="C3793" s="1">
        <v>5154</v>
      </c>
      <c r="D3793" s="1" t="s">
        <v>1451</v>
      </c>
      <c r="E3793" s="4">
        <v>205154000977</v>
      </c>
      <c r="F3793" s="2" t="s">
        <v>1568</v>
      </c>
      <c r="G3793" s="4">
        <v>205154000977</v>
      </c>
      <c r="H3793" s="2" t="s">
        <v>1568</v>
      </c>
      <c r="I3793" s="2" t="s">
        <v>1569</v>
      </c>
      <c r="J3793" s="5" t="s">
        <v>535</v>
      </c>
      <c r="K3793" s="5">
        <v>1</v>
      </c>
      <c r="L3793" s="80">
        <v>20</v>
      </c>
      <c r="M3793" s="8">
        <f t="shared" si="118"/>
        <v>4</v>
      </c>
      <c r="N3793" s="80">
        <v>50</v>
      </c>
      <c r="O3793" s="11">
        <f t="shared" si="119"/>
        <v>74</v>
      </c>
    </row>
    <row r="3794" spans="1:15" x14ac:dyDescent="0.35">
      <c r="A3794" s="2" t="s">
        <v>392</v>
      </c>
      <c r="B3794" s="2" t="s">
        <v>520</v>
      </c>
      <c r="C3794" s="1">
        <v>5154</v>
      </c>
      <c r="D3794" s="1" t="s">
        <v>1451</v>
      </c>
      <c r="E3794" s="4">
        <v>205154000471</v>
      </c>
      <c r="F3794" s="2" t="s">
        <v>1556</v>
      </c>
      <c r="G3794" s="4">
        <v>205154001019</v>
      </c>
      <c r="H3794" s="2" t="s">
        <v>1575</v>
      </c>
      <c r="I3794" s="2" t="s">
        <v>1576</v>
      </c>
      <c r="J3794" s="5" t="s">
        <v>535</v>
      </c>
      <c r="K3794" s="5">
        <v>1</v>
      </c>
      <c r="L3794" s="80">
        <v>20</v>
      </c>
      <c r="M3794" s="8">
        <f t="shared" si="118"/>
        <v>4</v>
      </c>
      <c r="N3794" s="80">
        <v>50</v>
      </c>
      <c r="O3794" s="11">
        <f t="shared" si="119"/>
        <v>74</v>
      </c>
    </row>
    <row r="3795" spans="1:15" x14ac:dyDescent="0.35">
      <c r="A3795" s="2" t="s">
        <v>392</v>
      </c>
      <c r="B3795" s="2" t="s">
        <v>520</v>
      </c>
      <c r="C3795" s="1">
        <v>5154</v>
      </c>
      <c r="D3795" s="1" t="s">
        <v>1451</v>
      </c>
      <c r="E3795" s="4">
        <v>205154000128</v>
      </c>
      <c r="F3795" s="2" t="s">
        <v>1542</v>
      </c>
      <c r="G3795" s="4">
        <v>205154001477</v>
      </c>
      <c r="H3795" s="2" t="s">
        <v>1601</v>
      </c>
      <c r="I3795" s="2" t="s">
        <v>1602</v>
      </c>
      <c r="J3795" s="5" t="s">
        <v>535</v>
      </c>
      <c r="K3795" s="5">
        <v>1</v>
      </c>
      <c r="L3795" s="80">
        <v>20</v>
      </c>
      <c r="M3795" s="8">
        <f t="shared" si="118"/>
        <v>4</v>
      </c>
      <c r="N3795" s="80">
        <v>50</v>
      </c>
      <c r="O3795" s="11">
        <f t="shared" si="119"/>
        <v>74</v>
      </c>
    </row>
    <row r="3796" spans="1:15" x14ac:dyDescent="0.35">
      <c r="A3796" s="2" t="s">
        <v>392</v>
      </c>
      <c r="B3796" s="2" t="s">
        <v>520</v>
      </c>
      <c r="C3796" s="1">
        <v>5154</v>
      </c>
      <c r="D3796" s="1" t="s">
        <v>1451</v>
      </c>
      <c r="E3796" s="4">
        <v>205154001922</v>
      </c>
      <c r="F3796" s="2" t="s">
        <v>1603</v>
      </c>
      <c r="G3796" s="4">
        <v>205154001485</v>
      </c>
      <c r="H3796" s="2" t="s">
        <v>1604</v>
      </c>
      <c r="I3796" s="2" t="s">
        <v>1605</v>
      </c>
      <c r="J3796" s="5" t="s">
        <v>535</v>
      </c>
      <c r="K3796" s="5">
        <v>1</v>
      </c>
      <c r="L3796" s="80">
        <v>20</v>
      </c>
      <c r="M3796" s="8">
        <f t="shared" si="118"/>
        <v>4</v>
      </c>
      <c r="N3796" s="80">
        <v>50</v>
      </c>
      <c r="O3796" s="11">
        <f t="shared" si="119"/>
        <v>74</v>
      </c>
    </row>
    <row r="3797" spans="1:15" x14ac:dyDescent="0.35">
      <c r="A3797" s="2" t="s">
        <v>392</v>
      </c>
      <c r="B3797" s="2" t="s">
        <v>520</v>
      </c>
      <c r="C3797" s="1">
        <v>5154</v>
      </c>
      <c r="D3797" s="1" t="s">
        <v>1451</v>
      </c>
      <c r="E3797" s="4">
        <v>205154001591</v>
      </c>
      <c r="F3797" s="2" t="s">
        <v>1610</v>
      </c>
      <c r="G3797" s="4">
        <v>205154001591</v>
      </c>
      <c r="H3797" s="2" t="s">
        <v>1611</v>
      </c>
      <c r="I3797" s="2" t="s">
        <v>1612</v>
      </c>
      <c r="J3797" s="5" t="s">
        <v>535</v>
      </c>
      <c r="K3797" s="5">
        <v>1</v>
      </c>
      <c r="L3797" s="80">
        <v>20</v>
      </c>
      <c r="M3797" s="8">
        <f t="shared" si="118"/>
        <v>4</v>
      </c>
      <c r="N3797" s="80">
        <v>50</v>
      </c>
      <c r="O3797" s="11">
        <f t="shared" si="119"/>
        <v>74</v>
      </c>
    </row>
    <row r="3798" spans="1:15" x14ac:dyDescent="0.35">
      <c r="A3798" s="2" t="s">
        <v>392</v>
      </c>
      <c r="B3798" s="2" t="s">
        <v>520</v>
      </c>
      <c r="C3798" s="1">
        <v>5250</v>
      </c>
      <c r="D3798" s="1" t="s">
        <v>1625</v>
      </c>
      <c r="E3798" s="4">
        <v>205250000023</v>
      </c>
      <c r="F3798" s="2" t="s">
        <v>1626</v>
      </c>
      <c r="G3798" s="4">
        <v>205250000023</v>
      </c>
      <c r="H3798" s="2" t="s">
        <v>1627</v>
      </c>
      <c r="I3798" s="2" t="s">
        <v>1628</v>
      </c>
      <c r="J3798" s="5" t="s">
        <v>535</v>
      </c>
      <c r="K3798" s="5">
        <v>1</v>
      </c>
      <c r="L3798" s="80">
        <v>20</v>
      </c>
      <c r="M3798" s="8">
        <f t="shared" si="118"/>
        <v>4</v>
      </c>
      <c r="N3798" s="80">
        <v>50</v>
      </c>
      <c r="O3798" s="11">
        <f t="shared" si="119"/>
        <v>74</v>
      </c>
    </row>
    <row r="3799" spans="1:15" x14ac:dyDescent="0.35">
      <c r="A3799" s="2" t="s">
        <v>392</v>
      </c>
      <c r="B3799" s="2" t="s">
        <v>520</v>
      </c>
      <c r="C3799" s="1">
        <v>5250</v>
      </c>
      <c r="D3799" s="1" t="s">
        <v>1625</v>
      </c>
      <c r="E3799" s="4">
        <v>205250000074</v>
      </c>
      <c r="F3799" s="2" t="s">
        <v>1629</v>
      </c>
      <c r="G3799" s="4">
        <v>205250000074</v>
      </c>
      <c r="H3799" s="2" t="s">
        <v>1629</v>
      </c>
      <c r="I3799" s="2" t="s">
        <v>1630</v>
      </c>
      <c r="J3799" s="5" t="s">
        <v>535</v>
      </c>
      <c r="K3799" s="5">
        <v>1</v>
      </c>
      <c r="L3799" s="80">
        <v>20</v>
      </c>
      <c r="M3799" s="8">
        <f t="shared" si="118"/>
        <v>4</v>
      </c>
      <c r="N3799" s="80">
        <v>50</v>
      </c>
      <c r="O3799" s="11">
        <f t="shared" si="119"/>
        <v>74</v>
      </c>
    </row>
    <row r="3800" spans="1:15" x14ac:dyDescent="0.35">
      <c r="A3800" s="2" t="s">
        <v>392</v>
      </c>
      <c r="B3800" s="2" t="s">
        <v>520</v>
      </c>
      <c r="C3800" s="1">
        <v>5250</v>
      </c>
      <c r="D3800" s="1" t="s">
        <v>1625</v>
      </c>
      <c r="E3800" s="4">
        <v>205250000597</v>
      </c>
      <c r="F3800" s="2" t="s">
        <v>1631</v>
      </c>
      <c r="G3800" s="4">
        <v>205250001062</v>
      </c>
      <c r="H3800" s="2" t="s">
        <v>1651</v>
      </c>
      <c r="I3800" s="2" t="s">
        <v>1652</v>
      </c>
      <c r="J3800" s="5" t="s">
        <v>535</v>
      </c>
      <c r="K3800" s="5">
        <v>1</v>
      </c>
      <c r="L3800" s="80">
        <v>20</v>
      </c>
      <c r="M3800" s="8">
        <f t="shared" si="118"/>
        <v>4</v>
      </c>
      <c r="N3800" s="80">
        <v>50</v>
      </c>
      <c r="O3800" s="11">
        <f t="shared" si="119"/>
        <v>74</v>
      </c>
    </row>
    <row r="3801" spans="1:15" x14ac:dyDescent="0.35">
      <c r="A3801" s="2" t="s">
        <v>392</v>
      </c>
      <c r="B3801" s="2" t="s">
        <v>520</v>
      </c>
      <c r="C3801" s="1">
        <v>5361</v>
      </c>
      <c r="D3801" s="1" t="s">
        <v>1714</v>
      </c>
      <c r="E3801" s="4">
        <v>205361000847</v>
      </c>
      <c r="F3801" s="2" t="s">
        <v>1715</v>
      </c>
      <c r="G3801" s="4">
        <v>205361000022</v>
      </c>
      <c r="H3801" s="2" t="s">
        <v>1716</v>
      </c>
      <c r="I3801" s="2" t="s">
        <v>1717</v>
      </c>
      <c r="J3801" s="5" t="s">
        <v>535</v>
      </c>
      <c r="K3801" s="5">
        <v>1</v>
      </c>
      <c r="L3801" s="80">
        <v>20</v>
      </c>
      <c r="M3801" s="8">
        <f t="shared" si="118"/>
        <v>4</v>
      </c>
      <c r="N3801" s="80">
        <v>50</v>
      </c>
      <c r="O3801" s="11">
        <f t="shared" si="119"/>
        <v>74</v>
      </c>
    </row>
    <row r="3802" spans="1:15" x14ac:dyDescent="0.35">
      <c r="A3802" s="2" t="s">
        <v>392</v>
      </c>
      <c r="B3802" s="2" t="s">
        <v>520</v>
      </c>
      <c r="C3802" s="1">
        <v>5361</v>
      </c>
      <c r="D3802" s="1" t="s">
        <v>1714</v>
      </c>
      <c r="E3802" s="4">
        <v>205361000324</v>
      </c>
      <c r="F3802" s="2" t="s">
        <v>1718</v>
      </c>
      <c r="G3802" s="4">
        <v>205361000103</v>
      </c>
      <c r="H3802" s="2" t="s">
        <v>1719</v>
      </c>
      <c r="I3802" s="2" t="s">
        <v>1720</v>
      </c>
      <c r="J3802" s="5" t="s">
        <v>535</v>
      </c>
      <c r="K3802" s="5">
        <v>1</v>
      </c>
      <c r="L3802" s="80">
        <v>20</v>
      </c>
      <c r="M3802" s="8">
        <f t="shared" si="118"/>
        <v>4</v>
      </c>
      <c r="N3802" s="80">
        <v>50</v>
      </c>
      <c r="O3802" s="11">
        <f t="shared" si="119"/>
        <v>74</v>
      </c>
    </row>
    <row r="3803" spans="1:15" x14ac:dyDescent="0.35">
      <c r="A3803" s="2" t="s">
        <v>392</v>
      </c>
      <c r="B3803" s="2" t="s">
        <v>520</v>
      </c>
      <c r="C3803" s="1">
        <v>5361</v>
      </c>
      <c r="D3803" s="1" t="s">
        <v>1714</v>
      </c>
      <c r="E3803" s="4">
        <v>205361000430</v>
      </c>
      <c r="F3803" s="2" t="s">
        <v>1721</v>
      </c>
      <c r="G3803" s="4">
        <v>205361000120</v>
      </c>
      <c r="H3803" s="2" t="s">
        <v>1722</v>
      </c>
      <c r="I3803" s="2" t="s">
        <v>1723</v>
      </c>
      <c r="J3803" s="5" t="s">
        <v>535</v>
      </c>
      <c r="K3803" s="5">
        <v>1</v>
      </c>
      <c r="L3803" s="80">
        <v>20</v>
      </c>
      <c r="M3803" s="8">
        <f t="shared" si="118"/>
        <v>4</v>
      </c>
      <c r="N3803" s="80">
        <v>50</v>
      </c>
      <c r="O3803" s="11">
        <f t="shared" si="119"/>
        <v>74</v>
      </c>
    </row>
    <row r="3804" spans="1:15" x14ac:dyDescent="0.35">
      <c r="A3804" s="2" t="s">
        <v>392</v>
      </c>
      <c r="B3804" s="2" t="s">
        <v>520</v>
      </c>
      <c r="C3804" s="1">
        <v>5361</v>
      </c>
      <c r="D3804" s="1" t="s">
        <v>1714</v>
      </c>
      <c r="E3804" s="4">
        <v>205361000847</v>
      </c>
      <c r="F3804" s="2" t="s">
        <v>1715</v>
      </c>
      <c r="G3804" s="4">
        <v>205361000154</v>
      </c>
      <c r="H3804" s="2" t="s">
        <v>1724</v>
      </c>
      <c r="I3804" s="2" t="s">
        <v>1725</v>
      </c>
      <c r="J3804" s="5" t="s">
        <v>535</v>
      </c>
      <c r="K3804" s="5">
        <v>1</v>
      </c>
      <c r="L3804" s="80">
        <v>20</v>
      </c>
      <c r="M3804" s="8">
        <f t="shared" si="118"/>
        <v>4</v>
      </c>
      <c r="N3804" s="80">
        <v>50</v>
      </c>
      <c r="O3804" s="11">
        <f t="shared" si="119"/>
        <v>74</v>
      </c>
    </row>
    <row r="3805" spans="1:15" x14ac:dyDescent="0.35">
      <c r="A3805" s="2" t="s">
        <v>392</v>
      </c>
      <c r="B3805" s="2" t="s">
        <v>520</v>
      </c>
      <c r="C3805" s="1">
        <v>5361</v>
      </c>
      <c r="D3805" s="1" t="s">
        <v>1714</v>
      </c>
      <c r="E3805" s="4">
        <v>205361000197</v>
      </c>
      <c r="F3805" s="2" t="s">
        <v>1728</v>
      </c>
      <c r="G3805" s="4">
        <v>205361000197</v>
      </c>
      <c r="H3805" s="2" t="s">
        <v>1728</v>
      </c>
      <c r="I3805" s="2" t="s">
        <v>1729</v>
      </c>
      <c r="J3805" s="5" t="s">
        <v>535</v>
      </c>
      <c r="K3805" s="5">
        <v>1</v>
      </c>
      <c r="L3805" s="80">
        <v>20</v>
      </c>
      <c r="M3805" s="8">
        <f t="shared" si="118"/>
        <v>4</v>
      </c>
      <c r="N3805" s="80">
        <v>50</v>
      </c>
      <c r="O3805" s="11">
        <f t="shared" si="119"/>
        <v>74</v>
      </c>
    </row>
    <row r="3806" spans="1:15" x14ac:dyDescent="0.35">
      <c r="A3806" s="2" t="s">
        <v>392</v>
      </c>
      <c r="B3806" s="2" t="s">
        <v>520</v>
      </c>
      <c r="C3806" s="1">
        <v>5361</v>
      </c>
      <c r="D3806" s="1" t="s">
        <v>1714</v>
      </c>
      <c r="E3806" s="4">
        <v>205361000430</v>
      </c>
      <c r="F3806" s="2" t="s">
        <v>1721</v>
      </c>
      <c r="G3806" s="4">
        <v>205361000219</v>
      </c>
      <c r="H3806" s="2" t="s">
        <v>1730</v>
      </c>
      <c r="I3806" s="2" t="s">
        <v>1731</v>
      </c>
      <c r="J3806" s="5" t="s">
        <v>535</v>
      </c>
      <c r="K3806" s="5">
        <v>1</v>
      </c>
      <c r="L3806" s="80">
        <v>20</v>
      </c>
      <c r="M3806" s="8">
        <f t="shared" si="118"/>
        <v>4</v>
      </c>
      <c r="N3806" s="80">
        <v>50</v>
      </c>
      <c r="O3806" s="11">
        <f t="shared" si="119"/>
        <v>74</v>
      </c>
    </row>
    <row r="3807" spans="1:15" x14ac:dyDescent="0.35">
      <c r="A3807" s="2" t="s">
        <v>392</v>
      </c>
      <c r="B3807" s="2" t="s">
        <v>520</v>
      </c>
      <c r="C3807" s="1">
        <v>5361</v>
      </c>
      <c r="D3807" s="1" t="s">
        <v>1714</v>
      </c>
      <c r="E3807" s="4">
        <v>205361000430</v>
      </c>
      <c r="F3807" s="2" t="s">
        <v>1721</v>
      </c>
      <c r="G3807" s="4">
        <v>205361000227</v>
      </c>
      <c r="H3807" s="2" t="s">
        <v>1732</v>
      </c>
      <c r="I3807" s="2" t="s">
        <v>1733</v>
      </c>
      <c r="J3807" s="5" t="s">
        <v>535</v>
      </c>
      <c r="K3807" s="5">
        <v>1</v>
      </c>
      <c r="L3807" s="80">
        <v>20</v>
      </c>
      <c r="M3807" s="8">
        <f t="shared" si="118"/>
        <v>4</v>
      </c>
      <c r="N3807" s="80">
        <v>50</v>
      </c>
      <c r="O3807" s="11">
        <f t="shared" si="119"/>
        <v>74</v>
      </c>
    </row>
    <row r="3808" spans="1:15" x14ac:dyDescent="0.35">
      <c r="A3808" s="2" t="s">
        <v>392</v>
      </c>
      <c r="B3808" s="2" t="s">
        <v>520</v>
      </c>
      <c r="C3808" s="1">
        <v>5361</v>
      </c>
      <c r="D3808" s="1" t="s">
        <v>1714</v>
      </c>
      <c r="E3808" s="4">
        <v>205361000430</v>
      </c>
      <c r="F3808" s="2" t="s">
        <v>1721</v>
      </c>
      <c r="G3808" s="4">
        <v>205361000294</v>
      </c>
      <c r="H3808" s="2" t="s">
        <v>1742</v>
      </c>
      <c r="I3808" s="2" t="s">
        <v>1743</v>
      </c>
      <c r="J3808" s="5" t="s">
        <v>535</v>
      </c>
      <c r="K3808" s="5">
        <v>1</v>
      </c>
      <c r="L3808" s="80">
        <v>20</v>
      </c>
      <c r="M3808" s="8">
        <f t="shared" si="118"/>
        <v>4</v>
      </c>
      <c r="N3808" s="80">
        <v>50</v>
      </c>
      <c r="O3808" s="11">
        <f t="shared" si="119"/>
        <v>74</v>
      </c>
    </row>
    <row r="3809" spans="1:15" x14ac:dyDescent="0.35">
      <c r="A3809" s="2" t="s">
        <v>392</v>
      </c>
      <c r="B3809" s="2" t="s">
        <v>520</v>
      </c>
      <c r="C3809" s="1">
        <v>5361</v>
      </c>
      <c r="D3809" s="1" t="s">
        <v>1714</v>
      </c>
      <c r="E3809" s="4">
        <v>205361000430</v>
      </c>
      <c r="F3809" s="2" t="s">
        <v>1721</v>
      </c>
      <c r="G3809" s="4">
        <v>205361000332</v>
      </c>
      <c r="H3809" s="2" t="s">
        <v>1744</v>
      </c>
      <c r="I3809" s="2" t="s">
        <v>1745</v>
      </c>
      <c r="J3809" s="5" t="s">
        <v>535</v>
      </c>
      <c r="K3809" s="5">
        <v>1</v>
      </c>
      <c r="L3809" s="80">
        <v>20</v>
      </c>
      <c r="M3809" s="8">
        <f t="shared" si="118"/>
        <v>4</v>
      </c>
      <c r="N3809" s="80">
        <v>50</v>
      </c>
      <c r="O3809" s="11">
        <f t="shared" si="119"/>
        <v>74</v>
      </c>
    </row>
    <row r="3810" spans="1:15" x14ac:dyDescent="0.35">
      <c r="A3810" s="2" t="s">
        <v>392</v>
      </c>
      <c r="B3810" s="2" t="s">
        <v>520</v>
      </c>
      <c r="C3810" s="1">
        <v>5361</v>
      </c>
      <c r="D3810" s="1" t="s">
        <v>1714</v>
      </c>
      <c r="E3810" s="4">
        <v>205361000201</v>
      </c>
      <c r="F3810" s="2" t="s">
        <v>1751</v>
      </c>
      <c r="G3810" s="4">
        <v>205361000464</v>
      </c>
      <c r="H3810" s="2" t="s">
        <v>1752</v>
      </c>
      <c r="I3810" s="2" t="s">
        <v>1753</v>
      </c>
      <c r="J3810" s="5" t="s">
        <v>535</v>
      </c>
      <c r="K3810" s="5">
        <v>1</v>
      </c>
      <c r="L3810" s="80">
        <v>20</v>
      </c>
      <c r="M3810" s="8">
        <f t="shared" si="118"/>
        <v>4</v>
      </c>
      <c r="N3810" s="80">
        <v>50</v>
      </c>
      <c r="O3810" s="11">
        <f t="shared" si="119"/>
        <v>74</v>
      </c>
    </row>
    <row r="3811" spans="1:15" x14ac:dyDescent="0.35">
      <c r="A3811" s="2" t="s">
        <v>392</v>
      </c>
      <c r="B3811" s="2" t="s">
        <v>520</v>
      </c>
      <c r="C3811" s="1">
        <v>5361</v>
      </c>
      <c r="D3811" s="1" t="s">
        <v>1714</v>
      </c>
      <c r="E3811" s="4">
        <v>205361000197</v>
      </c>
      <c r="F3811" s="2" t="s">
        <v>1728</v>
      </c>
      <c r="G3811" s="4">
        <v>205361000472</v>
      </c>
      <c r="H3811" s="2" t="s">
        <v>1754</v>
      </c>
      <c r="I3811" s="2" t="s">
        <v>1755</v>
      </c>
      <c r="J3811" s="5" t="s">
        <v>535</v>
      </c>
      <c r="K3811" s="5">
        <v>1</v>
      </c>
      <c r="L3811" s="80">
        <v>20</v>
      </c>
      <c r="M3811" s="8">
        <f t="shared" si="118"/>
        <v>4</v>
      </c>
      <c r="N3811" s="80">
        <v>50</v>
      </c>
      <c r="O3811" s="11">
        <f t="shared" si="119"/>
        <v>74</v>
      </c>
    </row>
    <row r="3812" spans="1:15" x14ac:dyDescent="0.35">
      <c r="A3812" s="2" t="s">
        <v>392</v>
      </c>
      <c r="B3812" s="2" t="s">
        <v>520</v>
      </c>
      <c r="C3812" s="1">
        <v>5361</v>
      </c>
      <c r="D3812" s="1" t="s">
        <v>1714</v>
      </c>
      <c r="E3812" s="4">
        <v>205361000847</v>
      </c>
      <c r="F3812" s="2" t="s">
        <v>1715</v>
      </c>
      <c r="G3812" s="4">
        <v>205361000499</v>
      </c>
      <c r="H3812" s="2" t="s">
        <v>1758</v>
      </c>
      <c r="I3812" s="2" t="s">
        <v>1759</v>
      </c>
      <c r="J3812" s="5" t="s">
        <v>535</v>
      </c>
      <c r="K3812" s="5">
        <v>1</v>
      </c>
      <c r="L3812" s="80">
        <v>20</v>
      </c>
      <c r="M3812" s="8">
        <f t="shared" si="118"/>
        <v>4</v>
      </c>
      <c r="N3812" s="80">
        <v>50</v>
      </c>
      <c r="O3812" s="11">
        <f t="shared" si="119"/>
        <v>74</v>
      </c>
    </row>
    <row r="3813" spans="1:15" x14ac:dyDescent="0.35">
      <c r="A3813" s="2" t="s">
        <v>392</v>
      </c>
      <c r="B3813" s="2" t="s">
        <v>520</v>
      </c>
      <c r="C3813" s="1">
        <v>5361</v>
      </c>
      <c r="D3813" s="1" t="s">
        <v>1714</v>
      </c>
      <c r="E3813" s="4">
        <v>205361001029</v>
      </c>
      <c r="F3813" s="2" t="s">
        <v>1746</v>
      </c>
      <c r="G3813" s="4">
        <v>205361000511</v>
      </c>
      <c r="H3813" s="2" t="s">
        <v>1760</v>
      </c>
      <c r="I3813" s="2" t="s">
        <v>1761</v>
      </c>
      <c r="J3813" s="5" t="s">
        <v>535</v>
      </c>
      <c r="K3813" s="5">
        <v>1</v>
      </c>
      <c r="L3813" s="80">
        <v>20</v>
      </c>
      <c r="M3813" s="8">
        <f t="shared" si="118"/>
        <v>4</v>
      </c>
      <c r="N3813" s="80">
        <v>50</v>
      </c>
      <c r="O3813" s="11">
        <f t="shared" si="119"/>
        <v>74</v>
      </c>
    </row>
    <row r="3814" spans="1:15" x14ac:dyDescent="0.35">
      <c r="A3814" s="2" t="s">
        <v>392</v>
      </c>
      <c r="B3814" s="2" t="s">
        <v>520</v>
      </c>
      <c r="C3814" s="1">
        <v>5361</v>
      </c>
      <c r="D3814" s="1" t="s">
        <v>1714</v>
      </c>
      <c r="E3814" s="4">
        <v>205361000201</v>
      </c>
      <c r="F3814" s="2" t="s">
        <v>1751</v>
      </c>
      <c r="G3814" s="4">
        <v>205361000561</v>
      </c>
      <c r="H3814" s="2" t="s">
        <v>1762</v>
      </c>
      <c r="I3814" s="2" t="s">
        <v>1763</v>
      </c>
      <c r="J3814" s="5" t="s">
        <v>535</v>
      </c>
      <c r="K3814" s="5">
        <v>1</v>
      </c>
      <c r="L3814" s="80">
        <v>20</v>
      </c>
      <c r="M3814" s="8">
        <f t="shared" si="118"/>
        <v>4</v>
      </c>
      <c r="N3814" s="80">
        <v>50</v>
      </c>
      <c r="O3814" s="11">
        <f t="shared" si="119"/>
        <v>74</v>
      </c>
    </row>
    <row r="3815" spans="1:15" x14ac:dyDescent="0.35">
      <c r="A3815" s="2" t="s">
        <v>392</v>
      </c>
      <c r="B3815" s="2" t="s">
        <v>520</v>
      </c>
      <c r="C3815" s="1">
        <v>5361</v>
      </c>
      <c r="D3815" s="1" t="s">
        <v>1714</v>
      </c>
      <c r="E3815" s="4">
        <v>205361001029</v>
      </c>
      <c r="F3815" s="2" t="s">
        <v>1746</v>
      </c>
      <c r="G3815" s="4">
        <v>205361000600</v>
      </c>
      <c r="H3815" s="2" t="s">
        <v>1766</v>
      </c>
      <c r="I3815" s="2" t="s">
        <v>1767</v>
      </c>
      <c r="J3815" s="5" t="s">
        <v>535</v>
      </c>
      <c r="K3815" s="5">
        <v>1</v>
      </c>
      <c r="L3815" s="80">
        <v>20</v>
      </c>
      <c r="M3815" s="8">
        <f t="shared" si="118"/>
        <v>4</v>
      </c>
      <c r="N3815" s="80">
        <v>50</v>
      </c>
      <c r="O3815" s="11">
        <f t="shared" si="119"/>
        <v>74</v>
      </c>
    </row>
    <row r="3816" spans="1:15" x14ac:dyDescent="0.35">
      <c r="A3816" s="2" t="s">
        <v>392</v>
      </c>
      <c r="B3816" s="2" t="s">
        <v>520</v>
      </c>
      <c r="C3816" s="1">
        <v>5361</v>
      </c>
      <c r="D3816" s="1" t="s">
        <v>1714</v>
      </c>
      <c r="E3816" s="4">
        <v>205361001029</v>
      </c>
      <c r="F3816" s="2" t="s">
        <v>1746</v>
      </c>
      <c r="G3816" s="4">
        <v>205361000821</v>
      </c>
      <c r="H3816" s="2" t="s">
        <v>1768</v>
      </c>
      <c r="I3816" s="2" t="s">
        <v>1769</v>
      </c>
      <c r="J3816" s="5" t="s">
        <v>535</v>
      </c>
      <c r="K3816" s="5">
        <v>1</v>
      </c>
      <c r="L3816" s="80">
        <v>20</v>
      </c>
      <c r="M3816" s="8">
        <f t="shared" si="118"/>
        <v>4</v>
      </c>
      <c r="N3816" s="80">
        <v>50</v>
      </c>
      <c r="O3816" s="11">
        <f t="shared" si="119"/>
        <v>74</v>
      </c>
    </row>
    <row r="3817" spans="1:15" x14ac:dyDescent="0.35">
      <c r="A3817" s="2" t="s">
        <v>392</v>
      </c>
      <c r="B3817" s="2" t="s">
        <v>520</v>
      </c>
      <c r="C3817" s="1">
        <v>5361</v>
      </c>
      <c r="D3817" s="1" t="s">
        <v>1714</v>
      </c>
      <c r="E3817" s="4">
        <v>205361000197</v>
      </c>
      <c r="F3817" s="2" t="s">
        <v>1728</v>
      </c>
      <c r="G3817" s="4">
        <v>205361000952</v>
      </c>
      <c r="H3817" s="2" t="s">
        <v>1774</v>
      </c>
      <c r="I3817" s="2" t="s">
        <v>1775</v>
      </c>
      <c r="J3817" s="5" t="s">
        <v>535</v>
      </c>
      <c r="K3817" s="5">
        <v>1</v>
      </c>
      <c r="L3817" s="80">
        <v>20</v>
      </c>
      <c r="M3817" s="8">
        <f t="shared" si="118"/>
        <v>4</v>
      </c>
      <c r="N3817" s="80">
        <v>50</v>
      </c>
      <c r="O3817" s="11">
        <f t="shared" si="119"/>
        <v>74</v>
      </c>
    </row>
    <row r="3818" spans="1:15" x14ac:dyDescent="0.35">
      <c r="A3818" s="2" t="s">
        <v>392</v>
      </c>
      <c r="B3818" s="2" t="s">
        <v>520</v>
      </c>
      <c r="C3818" s="1">
        <v>5361</v>
      </c>
      <c r="D3818" s="1" t="s">
        <v>1714</v>
      </c>
      <c r="E3818" s="4">
        <v>205361000847</v>
      </c>
      <c r="F3818" s="2" t="s">
        <v>1715</v>
      </c>
      <c r="G3818" s="4">
        <v>205361001100</v>
      </c>
      <c r="H3818" s="2" t="s">
        <v>1784</v>
      </c>
      <c r="I3818" s="2" t="s">
        <v>1258</v>
      </c>
      <c r="J3818" s="5" t="s">
        <v>535</v>
      </c>
      <c r="K3818" s="5">
        <v>1</v>
      </c>
      <c r="L3818" s="80">
        <v>20</v>
      </c>
      <c r="M3818" s="8">
        <f t="shared" si="118"/>
        <v>4</v>
      </c>
      <c r="N3818" s="80">
        <v>50</v>
      </c>
      <c r="O3818" s="11">
        <f t="shared" si="119"/>
        <v>74</v>
      </c>
    </row>
    <row r="3819" spans="1:15" x14ac:dyDescent="0.35">
      <c r="A3819" s="2" t="s">
        <v>392</v>
      </c>
      <c r="B3819" s="2" t="s">
        <v>520</v>
      </c>
      <c r="C3819" s="1">
        <v>5361</v>
      </c>
      <c r="D3819" s="1" t="s">
        <v>1714</v>
      </c>
      <c r="E3819" s="4">
        <v>205361000430</v>
      </c>
      <c r="F3819" s="2" t="s">
        <v>1721</v>
      </c>
      <c r="G3819" s="4">
        <v>205361001452</v>
      </c>
      <c r="H3819" s="2" t="s">
        <v>1791</v>
      </c>
      <c r="I3819" s="2" t="s">
        <v>1792</v>
      </c>
      <c r="J3819" s="5" t="s">
        <v>535</v>
      </c>
      <c r="K3819" s="5">
        <v>1</v>
      </c>
      <c r="L3819" s="80">
        <v>20</v>
      </c>
      <c r="M3819" s="8">
        <f t="shared" si="118"/>
        <v>4</v>
      </c>
      <c r="N3819" s="80">
        <v>50</v>
      </c>
      <c r="O3819" s="11">
        <f t="shared" si="119"/>
        <v>74</v>
      </c>
    </row>
    <row r="3820" spans="1:15" x14ac:dyDescent="0.35">
      <c r="A3820" s="2" t="s">
        <v>392</v>
      </c>
      <c r="B3820" s="2" t="s">
        <v>520</v>
      </c>
      <c r="C3820" s="1">
        <v>5361</v>
      </c>
      <c r="D3820" s="1" t="s">
        <v>1714</v>
      </c>
      <c r="E3820" s="4">
        <v>205361001924</v>
      </c>
      <c r="F3820" s="2" t="s">
        <v>1818</v>
      </c>
      <c r="G3820" s="4">
        <v>205361001924</v>
      </c>
      <c r="H3820" s="2" t="s">
        <v>1818</v>
      </c>
      <c r="I3820" s="2" t="s">
        <v>1819</v>
      </c>
      <c r="J3820" s="5" t="s">
        <v>535</v>
      </c>
      <c r="K3820" s="5">
        <v>1</v>
      </c>
      <c r="L3820" s="80">
        <v>20</v>
      </c>
      <c r="M3820" s="8">
        <f t="shared" si="118"/>
        <v>4</v>
      </c>
      <c r="N3820" s="80">
        <v>50</v>
      </c>
      <c r="O3820" s="11">
        <f t="shared" si="119"/>
        <v>74</v>
      </c>
    </row>
    <row r="3821" spans="1:15" x14ac:dyDescent="0.35">
      <c r="A3821" s="2" t="s">
        <v>392</v>
      </c>
      <c r="B3821" s="2" t="s">
        <v>520</v>
      </c>
      <c r="C3821" s="1">
        <v>5361</v>
      </c>
      <c r="D3821" s="1" t="s">
        <v>1714</v>
      </c>
      <c r="E3821" s="4">
        <v>205361002041</v>
      </c>
      <c r="F3821" s="2" t="s">
        <v>1764</v>
      </c>
      <c r="G3821" s="4">
        <v>205361002041</v>
      </c>
      <c r="H3821" s="2" t="s">
        <v>1764</v>
      </c>
      <c r="I3821" s="2" t="s">
        <v>1834</v>
      </c>
      <c r="J3821" s="5" t="s">
        <v>535</v>
      </c>
      <c r="K3821" s="5">
        <v>1</v>
      </c>
      <c r="L3821" s="80">
        <v>20</v>
      </c>
      <c r="M3821" s="8">
        <f t="shared" si="118"/>
        <v>4</v>
      </c>
      <c r="N3821" s="80">
        <v>50</v>
      </c>
      <c r="O3821" s="11">
        <f t="shared" si="119"/>
        <v>74</v>
      </c>
    </row>
    <row r="3822" spans="1:15" x14ac:dyDescent="0.35">
      <c r="A3822" s="2" t="s">
        <v>392</v>
      </c>
      <c r="B3822" s="2" t="s">
        <v>520</v>
      </c>
      <c r="C3822" s="1">
        <v>5361</v>
      </c>
      <c r="D3822" s="1" t="s">
        <v>1714</v>
      </c>
      <c r="E3822" s="4">
        <v>205361000324</v>
      </c>
      <c r="F3822" s="2" t="s">
        <v>1718</v>
      </c>
      <c r="G3822" s="4">
        <v>205361002246</v>
      </c>
      <c r="H3822" s="2" t="s">
        <v>1845</v>
      </c>
      <c r="I3822" s="2" t="s">
        <v>1846</v>
      </c>
      <c r="J3822" s="5" t="s">
        <v>535</v>
      </c>
      <c r="K3822" s="5">
        <v>1</v>
      </c>
      <c r="L3822" s="80">
        <v>20</v>
      </c>
      <c r="M3822" s="8">
        <f t="shared" si="118"/>
        <v>4</v>
      </c>
      <c r="N3822" s="80">
        <v>50</v>
      </c>
      <c r="O3822" s="11">
        <f t="shared" si="119"/>
        <v>74</v>
      </c>
    </row>
    <row r="3823" spans="1:15" x14ac:dyDescent="0.35">
      <c r="A3823" s="2" t="s">
        <v>392</v>
      </c>
      <c r="B3823" s="2" t="s">
        <v>520</v>
      </c>
      <c r="C3823" s="1">
        <v>5475</v>
      </c>
      <c r="D3823" s="1" t="s">
        <v>1864</v>
      </c>
      <c r="E3823" s="4">
        <v>205475000499</v>
      </c>
      <c r="F3823" s="2" t="s">
        <v>1893</v>
      </c>
      <c r="G3823" s="4">
        <v>205475000499</v>
      </c>
      <c r="H3823" s="2" t="s">
        <v>1893</v>
      </c>
      <c r="I3823" s="2" t="s">
        <v>1894</v>
      </c>
      <c r="J3823" s="5" t="s">
        <v>535</v>
      </c>
      <c r="K3823" s="5">
        <v>1</v>
      </c>
      <c r="L3823" s="80">
        <v>20</v>
      </c>
      <c r="M3823" s="8">
        <f t="shared" si="118"/>
        <v>4</v>
      </c>
      <c r="N3823" s="80">
        <v>50</v>
      </c>
      <c r="O3823" s="11">
        <f t="shared" si="119"/>
        <v>74</v>
      </c>
    </row>
    <row r="3824" spans="1:15" x14ac:dyDescent="0.35">
      <c r="A3824" s="2" t="s">
        <v>392</v>
      </c>
      <c r="B3824" s="2" t="s">
        <v>520</v>
      </c>
      <c r="C3824" s="1">
        <v>5495</v>
      </c>
      <c r="D3824" s="1" t="s">
        <v>1905</v>
      </c>
      <c r="E3824" s="4">
        <v>205495000096</v>
      </c>
      <c r="F3824" s="2" t="s">
        <v>1906</v>
      </c>
      <c r="G3824" s="4">
        <v>205495000096</v>
      </c>
      <c r="H3824" s="2" t="s">
        <v>1906</v>
      </c>
      <c r="I3824" s="2" t="s">
        <v>1907</v>
      </c>
      <c r="J3824" s="5" t="s">
        <v>535</v>
      </c>
      <c r="K3824" s="5">
        <v>1</v>
      </c>
      <c r="L3824" s="80">
        <v>20</v>
      </c>
      <c r="M3824" s="8">
        <f t="shared" si="118"/>
        <v>4</v>
      </c>
      <c r="N3824" s="80">
        <v>50</v>
      </c>
      <c r="O3824" s="11">
        <f t="shared" si="119"/>
        <v>74</v>
      </c>
    </row>
    <row r="3825" spans="1:15" x14ac:dyDescent="0.35">
      <c r="A3825" s="2" t="s">
        <v>392</v>
      </c>
      <c r="B3825" s="2" t="s">
        <v>520</v>
      </c>
      <c r="C3825" s="1">
        <v>5495</v>
      </c>
      <c r="D3825" s="1" t="s">
        <v>1905</v>
      </c>
      <c r="E3825" s="4">
        <v>205495000096</v>
      </c>
      <c r="F3825" s="2" t="s">
        <v>1906</v>
      </c>
      <c r="G3825" s="4">
        <v>205495000371</v>
      </c>
      <c r="H3825" s="2" t="s">
        <v>1915</v>
      </c>
      <c r="I3825" s="2" t="s">
        <v>1916</v>
      </c>
      <c r="J3825" s="5" t="s">
        <v>535</v>
      </c>
      <c r="K3825" s="5">
        <v>1</v>
      </c>
      <c r="L3825" s="80">
        <v>20</v>
      </c>
      <c r="M3825" s="8">
        <f t="shared" si="118"/>
        <v>4</v>
      </c>
      <c r="N3825" s="80">
        <v>50</v>
      </c>
      <c r="O3825" s="11">
        <f t="shared" si="119"/>
        <v>74</v>
      </c>
    </row>
    <row r="3826" spans="1:15" x14ac:dyDescent="0.35">
      <c r="A3826" s="2" t="s">
        <v>392</v>
      </c>
      <c r="B3826" s="2" t="s">
        <v>520</v>
      </c>
      <c r="C3826" s="1">
        <v>5495</v>
      </c>
      <c r="D3826" s="1" t="s">
        <v>1905</v>
      </c>
      <c r="E3826" s="4">
        <v>205495000916</v>
      </c>
      <c r="F3826" s="2" t="s">
        <v>1937</v>
      </c>
      <c r="G3826" s="4">
        <v>205495000916</v>
      </c>
      <c r="H3826" s="2" t="s">
        <v>1957</v>
      </c>
      <c r="I3826" s="2" t="s">
        <v>1958</v>
      </c>
      <c r="J3826" s="5" t="s">
        <v>535</v>
      </c>
      <c r="K3826" s="5">
        <v>1</v>
      </c>
      <c r="L3826" s="80">
        <v>20</v>
      </c>
      <c r="M3826" s="8">
        <f t="shared" si="118"/>
        <v>4</v>
      </c>
      <c r="N3826" s="80">
        <v>50</v>
      </c>
      <c r="O3826" s="11">
        <f t="shared" si="119"/>
        <v>74</v>
      </c>
    </row>
    <row r="3827" spans="1:15" x14ac:dyDescent="0.35">
      <c r="A3827" s="2" t="s">
        <v>392</v>
      </c>
      <c r="B3827" s="2" t="s">
        <v>520</v>
      </c>
      <c r="C3827" s="1">
        <v>5495</v>
      </c>
      <c r="D3827" s="1" t="s">
        <v>1905</v>
      </c>
      <c r="E3827" s="4">
        <v>205495000312</v>
      </c>
      <c r="F3827" s="2" t="s">
        <v>1948</v>
      </c>
      <c r="G3827" s="4">
        <v>205495000941</v>
      </c>
      <c r="H3827" s="2" t="s">
        <v>1961</v>
      </c>
      <c r="I3827" s="2" t="s">
        <v>1962</v>
      </c>
      <c r="J3827" s="5" t="s">
        <v>535</v>
      </c>
      <c r="K3827" s="5">
        <v>1</v>
      </c>
      <c r="L3827" s="80">
        <v>20</v>
      </c>
      <c r="M3827" s="8">
        <f t="shared" si="118"/>
        <v>4</v>
      </c>
      <c r="N3827" s="80">
        <v>50</v>
      </c>
      <c r="O3827" s="11">
        <f t="shared" si="119"/>
        <v>74</v>
      </c>
    </row>
    <row r="3828" spans="1:15" x14ac:dyDescent="0.35">
      <c r="A3828" s="2" t="s">
        <v>392</v>
      </c>
      <c r="B3828" s="2" t="s">
        <v>520</v>
      </c>
      <c r="C3828" s="1">
        <v>5604</v>
      </c>
      <c r="D3828" s="1" t="s">
        <v>1971</v>
      </c>
      <c r="E3828" s="4">
        <v>105604000013</v>
      </c>
      <c r="F3828" s="2" t="s">
        <v>1975</v>
      </c>
      <c r="G3828" s="4">
        <v>205604000247</v>
      </c>
      <c r="H3828" s="2" t="s">
        <v>1976</v>
      </c>
      <c r="I3828" s="2" t="s">
        <v>1977</v>
      </c>
      <c r="J3828" s="5" t="s">
        <v>535</v>
      </c>
      <c r="K3828" s="5">
        <v>1</v>
      </c>
      <c r="L3828" s="80">
        <v>20</v>
      </c>
      <c r="M3828" s="8">
        <f t="shared" si="118"/>
        <v>4</v>
      </c>
      <c r="N3828" s="80">
        <v>50</v>
      </c>
      <c r="O3828" s="11">
        <f t="shared" si="119"/>
        <v>74</v>
      </c>
    </row>
    <row r="3829" spans="1:15" x14ac:dyDescent="0.35">
      <c r="A3829" s="2" t="s">
        <v>392</v>
      </c>
      <c r="B3829" s="2" t="s">
        <v>520</v>
      </c>
      <c r="C3829" s="1">
        <v>5604</v>
      </c>
      <c r="D3829" s="1" t="s">
        <v>1971</v>
      </c>
      <c r="E3829" s="4">
        <v>205604001049</v>
      </c>
      <c r="F3829" s="2" t="s">
        <v>1978</v>
      </c>
      <c r="G3829" s="4">
        <v>205604001049</v>
      </c>
      <c r="H3829" s="2" t="s">
        <v>1983</v>
      </c>
      <c r="I3829" s="2" t="s">
        <v>1984</v>
      </c>
      <c r="J3829" s="5" t="s">
        <v>535</v>
      </c>
      <c r="K3829" s="5">
        <v>1</v>
      </c>
      <c r="L3829" s="80">
        <v>20</v>
      </c>
      <c r="M3829" s="8">
        <f t="shared" si="118"/>
        <v>4</v>
      </c>
      <c r="N3829" s="80">
        <v>50</v>
      </c>
      <c r="O3829" s="11">
        <f t="shared" si="119"/>
        <v>74</v>
      </c>
    </row>
    <row r="3830" spans="1:15" x14ac:dyDescent="0.35">
      <c r="A3830" s="2" t="s">
        <v>392</v>
      </c>
      <c r="B3830" s="2" t="s">
        <v>520</v>
      </c>
      <c r="C3830" s="1">
        <v>5604</v>
      </c>
      <c r="D3830" s="1" t="s">
        <v>1971</v>
      </c>
      <c r="E3830" s="4">
        <v>205604001049</v>
      </c>
      <c r="F3830" s="2" t="s">
        <v>1978</v>
      </c>
      <c r="G3830" s="4">
        <v>205604001073</v>
      </c>
      <c r="H3830" s="2" t="s">
        <v>1987</v>
      </c>
      <c r="I3830" s="2" t="s">
        <v>1988</v>
      </c>
      <c r="J3830" s="5" t="s">
        <v>535</v>
      </c>
      <c r="K3830" s="5">
        <v>1</v>
      </c>
      <c r="L3830" s="80">
        <v>20</v>
      </c>
      <c r="M3830" s="8">
        <f t="shared" si="118"/>
        <v>4</v>
      </c>
      <c r="N3830" s="80">
        <v>50</v>
      </c>
      <c r="O3830" s="11">
        <f t="shared" si="119"/>
        <v>74</v>
      </c>
    </row>
    <row r="3831" spans="1:15" x14ac:dyDescent="0.35">
      <c r="A3831" s="2" t="s">
        <v>392</v>
      </c>
      <c r="B3831" s="2" t="s">
        <v>520</v>
      </c>
      <c r="C3831" s="1">
        <v>5604</v>
      </c>
      <c r="D3831" s="1" t="s">
        <v>1971</v>
      </c>
      <c r="E3831" s="4">
        <v>205604000824</v>
      </c>
      <c r="F3831" s="2" t="s">
        <v>1994</v>
      </c>
      <c r="G3831" s="4">
        <v>205604001294</v>
      </c>
      <c r="H3831" s="2" t="s">
        <v>2004</v>
      </c>
      <c r="I3831" s="2" t="s">
        <v>2005</v>
      </c>
      <c r="J3831" s="5" t="s">
        <v>535</v>
      </c>
      <c r="K3831" s="5">
        <v>1</v>
      </c>
      <c r="L3831" s="80">
        <v>20</v>
      </c>
      <c r="M3831" s="8">
        <f t="shared" si="118"/>
        <v>4</v>
      </c>
      <c r="N3831" s="80">
        <v>50</v>
      </c>
      <c r="O3831" s="11">
        <f t="shared" si="119"/>
        <v>74</v>
      </c>
    </row>
    <row r="3832" spans="1:15" x14ac:dyDescent="0.35">
      <c r="A3832" s="2" t="s">
        <v>392</v>
      </c>
      <c r="B3832" s="2" t="s">
        <v>520</v>
      </c>
      <c r="C3832" s="1">
        <v>5604</v>
      </c>
      <c r="D3832" s="1" t="s">
        <v>1971</v>
      </c>
      <c r="E3832" s="4">
        <v>205604001014</v>
      </c>
      <c r="F3832" s="2" t="s">
        <v>1972</v>
      </c>
      <c r="G3832" s="4">
        <v>205604001413</v>
      </c>
      <c r="H3832" s="2" t="s">
        <v>2010</v>
      </c>
      <c r="I3832" s="2" t="s">
        <v>2011</v>
      </c>
      <c r="J3832" s="5" t="s">
        <v>535</v>
      </c>
      <c r="K3832" s="5">
        <v>1</v>
      </c>
      <c r="L3832" s="80">
        <v>20</v>
      </c>
      <c r="M3832" s="8">
        <f t="shared" si="118"/>
        <v>4</v>
      </c>
      <c r="N3832" s="80">
        <v>50</v>
      </c>
      <c r="O3832" s="11">
        <f t="shared" si="119"/>
        <v>74</v>
      </c>
    </row>
    <row r="3833" spans="1:15" x14ac:dyDescent="0.35">
      <c r="A3833" s="2" t="s">
        <v>392</v>
      </c>
      <c r="B3833" s="2" t="s">
        <v>520</v>
      </c>
      <c r="C3833" s="1">
        <v>5604</v>
      </c>
      <c r="D3833" s="1" t="s">
        <v>1971</v>
      </c>
      <c r="E3833" s="4">
        <v>105604000013</v>
      </c>
      <c r="F3833" s="2" t="s">
        <v>1975</v>
      </c>
      <c r="G3833" s="4">
        <v>205604001596</v>
      </c>
      <c r="H3833" s="2" t="s">
        <v>2019</v>
      </c>
      <c r="I3833" s="2" t="s">
        <v>2020</v>
      </c>
      <c r="J3833" s="5" t="s">
        <v>535</v>
      </c>
      <c r="K3833" s="5">
        <v>1</v>
      </c>
      <c r="L3833" s="80">
        <v>20</v>
      </c>
      <c r="M3833" s="8">
        <f t="shared" si="118"/>
        <v>4</v>
      </c>
      <c r="N3833" s="80">
        <v>50</v>
      </c>
      <c r="O3833" s="11">
        <f t="shared" si="119"/>
        <v>74</v>
      </c>
    </row>
    <row r="3834" spans="1:15" x14ac:dyDescent="0.35">
      <c r="A3834" s="2" t="s">
        <v>392</v>
      </c>
      <c r="B3834" s="2" t="s">
        <v>520</v>
      </c>
      <c r="C3834" s="1">
        <v>5604</v>
      </c>
      <c r="D3834" s="1" t="s">
        <v>1971</v>
      </c>
      <c r="E3834" s="4">
        <v>205604001049</v>
      </c>
      <c r="F3834" s="2" t="s">
        <v>1978</v>
      </c>
      <c r="G3834" s="4">
        <v>205604001723</v>
      </c>
      <c r="H3834" s="2" t="s">
        <v>2027</v>
      </c>
      <c r="I3834" s="2" t="s">
        <v>2028</v>
      </c>
      <c r="J3834" s="5" t="s">
        <v>535</v>
      </c>
      <c r="K3834" s="5">
        <v>1</v>
      </c>
      <c r="L3834" s="80">
        <v>20</v>
      </c>
      <c r="M3834" s="8">
        <f t="shared" si="118"/>
        <v>4</v>
      </c>
      <c r="N3834" s="80">
        <v>50</v>
      </c>
      <c r="O3834" s="11">
        <f t="shared" si="119"/>
        <v>74</v>
      </c>
    </row>
    <row r="3835" spans="1:15" x14ac:dyDescent="0.35">
      <c r="A3835" s="2" t="s">
        <v>392</v>
      </c>
      <c r="B3835" s="2" t="s">
        <v>520</v>
      </c>
      <c r="C3835" s="1">
        <v>5604</v>
      </c>
      <c r="D3835" s="1" t="s">
        <v>1971</v>
      </c>
      <c r="E3835" s="4">
        <v>105604000013</v>
      </c>
      <c r="F3835" s="2" t="s">
        <v>1975</v>
      </c>
      <c r="G3835" s="4">
        <v>205736000394</v>
      </c>
      <c r="H3835" s="2" t="s">
        <v>2075</v>
      </c>
      <c r="I3835" s="2" t="s">
        <v>2076</v>
      </c>
      <c r="J3835" s="5" t="s">
        <v>535</v>
      </c>
      <c r="K3835" s="5">
        <v>1</v>
      </c>
      <c r="L3835" s="80">
        <v>20</v>
      </c>
      <c r="M3835" s="8">
        <f t="shared" si="118"/>
        <v>4</v>
      </c>
      <c r="N3835" s="80">
        <v>50</v>
      </c>
      <c r="O3835" s="11">
        <f t="shared" si="119"/>
        <v>74</v>
      </c>
    </row>
    <row r="3836" spans="1:15" x14ac:dyDescent="0.35">
      <c r="A3836" s="2" t="s">
        <v>392</v>
      </c>
      <c r="B3836" s="2" t="s">
        <v>520</v>
      </c>
      <c r="C3836" s="1">
        <v>5736</v>
      </c>
      <c r="D3836" s="1" t="s">
        <v>2068</v>
      </c>
      <c r="E3836" s="4">
        <v>105736000039</v>
      </c>
      <c r="F3836" s="2" t="s">
        <v>2082</v>
      </c>
      <c r="G3836" s="4">
        <v>205736000505</v>
      </c>
      <c r="H3836" s="2" t="s">
        <v>2083</v>
      </c>
      <c r="I3836" s="2" t="s">
        <v>1565</v>
      </c>
      <c r="J3836" s="5" t="s">
        <v>535</v>
      </c>
      <c r="K3836" s="5">
        <v>1</v>
      </c>
      <c r="L3836" s="80">
        <v>20</v>
      </c>
      <c r="M3836" s="8">
        <f t="shared" si="118"/>
        <v>4</v>
      </c>
      <c r="N3836" s="80">
        <v>50</v>
      </c>
      <c r="O3836" s="11">
        <f t="shared" si="119"/>
        <v>74</v>
      </c>
    </row>
    <row r="3837" spans="1:15" x14ac:dyDescent="0.35">
      <c r="A3837" s="2" t="s">
        <v>392</v>
      </c>
      <c r="B3837" s="2" t="s">
        <v>520</v>
      </c>
      <c r="C3837" s="1">
        <v>5736</v>
      </c>
      <c r="D3837" s="1" t="s">
        <v>2068</v>
      </c>
      <c r="E3837" s="4">
        <v>105736000039</v>
      </c>
      <c r="F3837" s="2" t="s">
        <v>2082</v>
      </c>
      <c r="G3837" s="4">
        <v>205736001641</v>
      </c>
      <c r="H3837" s="2" t="s">
        <v>2094</v>
      </c>
      <c r="I3837" s="2" t="s">
        <v>2095</v>
      </c>
      <c r="J3837" s="5" t="s">
        <v>535</v>
      </c>
      <c r="K3837" s="5">
        <v>1</v>
      </c>
      <c r="L3837" s="80">
        <v>20</v>
      </c>
      <c r="M3837" s="8">
        <f t="shared" si="118"/>
        <v>4</v>
      </c>
      <c r="N3837" s="80">
        <v>50</v>
      </c>
      <c r="O3837" s="11">
        <f t="shared" si="119"/>
        <v>74</v>
      </c>
    </row>
    <row r="3838" spans="1:15" x14ac:dyDescent="0.35">
      <c r="A3838" s="2" t="s">
        <v>392</v>
      </c>
      <c r="B3838" s="2" t="s">
        <v>520</v>
      </c>
      <c r="C3838" s="1">
        <v>5736</v>
      </c>
      <c r="D3838" s="1" t="s">
        <v>2068</v>
      </c>
      <c r="E3838" s="4">
        <v>105736000055</v>
      </c>
      <c r="F3838" s="2" t="s">
        <v>2072</v>
      </c>
      <c r="G3838" s="4">
        <v>205736800102</v>
      </c>
      <c r="H3838" s="2" t="s">
        <v>2116</v>
      </c>
      <c r="I3838" s="2" t="s">
        <v>2117</v>
      </c>
      <c r="J3838" s="5" t="s">
        <v>535</v>
      </c>
      <c r="K3838" s="5">
        <v>1</v>
      </c>
      <c r="L3838" s="80">
        <v>20</v>
      </c>
      <c r="M3838" s="8">
        <f t="shared" si="118"/>
        <v>4</v>
      </c>
      <c r="N3838" s="80">
        <v>50</v>
      </c>
      <c r="O3838" s="11">
        <f t="shared" si="119"/>
        <v>74</v>
      </c>
    </row>
    <row r="3839" spans="1:15" x14ac:dyDescent="0.35">
      <c r="A3839" s="2" t="s">
        <v>392</v>
      </c>
      <c r="B3839" s="2" t="s">
        <v>520</v>
      </c>
      <c r="C3839" s="1">
        <v>5790</v>
      </c>
      <c r="D3839" s="1" t="s">
        <v>2118</v>
      </c>
      <c r="E3839" s="4">
        <v>205790001088</v>
      </c>
      <c r="F3839" s="2" t="s">
        <v>2124</v>
      </c>
      <c r="G3839" s="4">
        <v>205790000642</v>
      </c>
      <c r="H3839" s="2" t="s">
        <v>2125</v>
      </c>
      <c r="I3839" s="2" t="s">
        <v>1243</v>
      </c>
      <c r="J3839" s="5" t="s">
        <v>535</v>
      </c>
      <c r="K3839" s="5">
        <v>1</v>
      </c>
      <c r="L3839" s="80">
        <v>20</v>
      </c>
      <c r="M3839" s="8">
        <f t="shared" si="118"/>
        <v>4</v>
      </c>
      <c r="N3839" s="80">
        <v>50</v>
      </c>
      <c r="O3839" s="11">
        <f t="shared" si="119"/>
        <v>74</v>
      </c>
    </row>
    <row r="3840" spans="1:15" x14ac:dyDescent="0.35">
      <c r="A3840" s="2" t="s">
        <v>392</v>
      </c>
      <c r="B3840" s="2" t="s">
        <v>520</v>
      </c>
      <c r="C3840" s="1">
        <v>5790</v>
      </c>
      <c r="D3840" s="1" t="s">
        <v>2118</v>
      </c>
      <c r="E3840" s="4">
        <v>205790001142</v>
      </c>
      <c r="F3840" s="2" t="s">
        <v>2126</v>
      </c>
      <c r="G3840" s="4">
        <v>205790001142</v>
      </c>
      <c r="H3840" s="2" t="s">
        <v>2126</v>
      </c>
      <c r="I3840" s="2" t="s">
        <v>1142</v>
      </c>
      <c r="J3840" s="5" t="s">
        <v>535</v>
      </c>
      <c r="K3840" s="5">
        <v>1</v>
      </c>
      <c r="L3840" s="80">
        <v>20</v>
      </c>
      <c r="M3840" s="8">
        <f t="shared" si="118"/>
        <v>4</v>
      </c>
      <c r="N3840" s="80">
        <v>50</v>
      </c>
      <c r="O3840" s="11">
        <f t="shared" si="119"/>
        <v>74</v>
      </c>
    </row>
    <row r="3841" spans="1:15" x14ac:dyDescent="0.35">
      <c r="A3841" s="2" t="s">
        <v>392</v>
      </c>
      <c r="B3841" s="2" t="s">
        <v>520</v>
      </c>
      <c r="C3841" s="1">
        <v>5837</v>
      </c>
      <c r="D3841" s="1" t="s">
        <v>582</v>
      </c>
      <c r="E3841" s="4">
        <v>205837000000</v>
      </c>
      <c r="F3841" s="2" t="s">
        <v>2152</v>
      </c>
      <c r="G3841" s="4">
        <v>205837000000</v>
      </c>
      <c r="H3841" s="2" t="s">
        <v>2152</v>
      </c>
      <c r="I3841" s="2" t="s">
        <v>2153</v>
      </c>
      <c r="J3841" s="5" t="s">
        <v>535</v>
      </c>
      <c r="K3841" s="5">
        <v>1</v>
      </c>
      <c r="L3841" s="80">
        <v>20</v>
      </c>
      <c r="M3841" s="8">
        <f t="shared" si="118"/>
        <v>4</v>
      </c>
      <c r="N3841" s="80">
        <v>50</v>
      </c>
      <c r="O3841" s="11">
        <f t="shared" si="119"/>
        <v>74</v>
      </c>
    </row>
    <row r="3842" spans="1:15" x14ac:dyDescent="0.35">
      <c r="A3842" s="2" t="s">
        <v>392</v>
      </c>
      <c r="B3842" s="2" t="s">
        <v>520</v>
      </c>
      <c r="C3842" s="1">
        <v>5837</v>
      </c>
      <c r="D3842" s="1" t="s">
        <v>582</v>
      </c>
      <c r="E3842" s="4">
        <v>205837000042</v>
      </c>
      <c r="F3842" s="2" t="s">
        <v>2157</v>
      </c>
      <c r="G3842" s="4">
        <v>205837000042</v>
      </c>
      <c r="H3842" s="2" t="s">
        <v>2157</v>
      </c>
      <c r="I3842" s="2" t="s">
        <v>2158</v>
      </c>
      <c r="J3842" s="5" t="s">
        <v>535</v>
      </c>
      <c r="K3842" s="5">
        <v>1</v>
      </c>
      <c r="L3842" s="80">
        <v>20</v>
      </c>
      <c r="M3842" s="8">
        <f t="shared" si="118"/>
        <v>4</v>
      </c>
      <c r="N3842" s="80">
        <v>50</v>
      </c>
      <c r="O3842" s="11">
        <f t="shared" si="119"/>
        <v>74</v>
      </c>
    </row>
    <row r="3843" spans="1:15" x14ac:dyDescent="0.35">
      <c r="A3843" s="2" t="s">
        <v>392</v>
      </c>
      <c r="B3843" s="2" t="s">
        <v>520</v>
      </c>
      <c r="C3843" s="1">
        <v>5837</v>
      </c>
      <c r="D3843" s="1" t="s">
        <v>582</v>
      </c>
      <c r="E3843" s="4">
        <v>205837001880</v>
      </c>
      <c r="F3843" s="2" t="s">
        <v>2159</v>
      </c>
      <c r="G3843" s="4">
        <v>205837000051</v>
      </c>
      <c r="H3843" s="2" t="s">
        <v>2160</v>
      </c>
      <c r="I3843" s="2" t="s">
        <v>2161</v>
      </c>
      <c r="J3843" s="5" t="s">
        <v>535</v>
      </c>
      <c r="K3843" s="5">
        <v>1</v>
      </c>
      <c r="L3843" s="80">
        <v>20</v>
      </c>
      <c r="M3843" s="8">
        <f t="shared" si="118"/>
        <v>4</v>
      </c>
      <c r="N3843" s="80">
        <v>50</v>
      </c>
      <c r="O3843" s="11">
        <f t="shared" si="119"/>
        <v>74</v>
      </c>
    </row>
    <row r="3844" spans="1:15" x14ac:dyDescent="0.35">
      <c r="A3844" s="2" t="s">
        <v>392</v>
      </c>
      <c r="B3844" s="2" t="s">
        <v>520</v>
      </c>
      <c r="C3844" s="1">
        <v>5837</v>
      </c>
      <c r="D3844" s="1" t="s">
        <v>582</v>
      </c>
      <c r="E3844" s="4">
        <v>205837000280</v>
      </c>
      <c r="F3844" s="2" t="s">
        <v>2177</v>
      </c>
      <c r="G3844" s="4">
        <v>205837000280</v>
      </c>
      <c r="H3844" s="2" t="s">
        <v>2178</v>
      </c>
      <c r="I3844" s="2" t="s">
        <v>2179</v>
      </c>
      <c r="J3844" s="5" t="s">
        <v>535</v>
      </c>
      <c r="K3844" s="5">
        <v>1</v>
      </c>
      <c r="L3844" s="80">
        <v>20</v>
      </c>
      <c r="M3844" s="8">
        <f t="shared" si="118"/>
        <v>4</v>
      </c>
      <c r="N3844" s="80">
        <v>50</v>
      </c>
      <c r="O3844" s="11">
        <f t="shared" si="119"/>
        <v>74</v>
      </c>
    </row>
    <row r="3845" spans="1:15" x14ac:dyDescent="0.35">
      <c r="A3845" s="2" t="s">
        <v>392</v>
      </c>
      <c r="B3845" s="2" t="s">
        <v>520</v>
      </c>
      <c r="C3845" s="1">
        <v>5837</v>
      </c>
      <c r="D3845" s="1" t="s">
        <v>582</v>
      </c>
      <c r="E3845" s="4">
        <v>205837000310</v>
      </c>
      <c r="F3845" s="2" t="s">
        <v>2182</v>
      </c>
      <c r="G3845" s="4">
        <v>205837000310</v>
      </c>
      <c r="H3845" s="2" t="s">
        <v>2182</v>
      </c>
      <c r="I3845" s="2" t="s">
        <v>2183</v>
      </c>
      <c r="J3845" s="5" t="s">
        <v>535</v>
      </c>
      <c r="K3845" s="5">
        <v>1</v>
      </c>
      <c r="L3845" s="80">
        <v>20</v>
      </c>
      <c r="M3845" s="8">
        <f t="shared" si="118"/>
        <v>4</v>
      </c>
      <c r="N3845" s="80">
        <v>50</v>
      </c>
      <c r="O3845" s="11">
        <f t="shared" si="119"/>
        <v>74</v>
      </c>
    </row>
    <row r="3846" spans="1:15" x14ac:dyDescent="0.35">
      <c r="A3846" s="2" t="s">
        <v>392</v>
      </c>
      <c r="B3846" s="2" t="s">
        <v>520</v>
      </c>
      <c r="C3846" s="1">
        <v>5837</v>
      </c>
      <c r="D3846" s="1" t="s">
        <v>582</v>
      </c>
      <c r="E3846" s="4">
        <v>205837000379</v>
      </c>
      <c r="F3846" s="2" t="s">
        <v>2184</v>
      </c>
      <c r="G3846" s="4">
        <v>205837000379</v>
      </c>
      <c r="H3846" s="2" t="s">
        <v>2184</v>
      </c>
      <c r="I3846" s="2" t="s">
        <v>2185</v>
      </c>
      <c r="J3846" s="5" t="s">
        <v>535</v>
      </c>
      <c r="K3846" s="5">
        <v>1</v>
      </c>
      <c r="L3846" s="80">
        <v>20</v>
      </c>
      <c r="M3846" s="8">
        <f t="shared" si="118"/>
        <v>4</v>
      </c>
      <c r="N3846" s="80">
        <v>50</v>
      </c>
      <c r="O3846" s="11">
        <f t="shared" si="119"/>
        <v>74</v>
      </c>
    </row>
    <row r="3847" spans="1:15" x14ac:dyDescent="0.35">
      <c r="A3847" s="2" t="s">
        <v>392</v>
      </c>
      <c r="B3847" s="2" t="s">
        <v>520</v>
      </c>
      <c r="C3847" s="1">
        <v>5837</v>
      </c>
      <c r="D3847" s="1" t="s">
        <v>582</v>
      </c>
      <c r="E3847" s="4">
        <v>205837005524</v>
      </c>
      <c r="F3847" s="2" t="s">
        <v>2188</v>
      </c>
      <c r="G3847" s="4">
        <v>205837000441</v>
      </c>
      <c r="H3847" s="2" t="s">
        <v>2189</v>
      </c>
      <c r="I3847" s="2" t="s">
        <v>2190</v>
      </c>
      <c r="J3847" s="5" t="s">
        <v>535</v>
      </c>
      <c r="K3847" s="5">
        <v>1</v>
      </c>
      <c r="L3847" s="80">
        <v>20</v>
      </c>
      <c r="M3847" s="8">
        <f t="shared" si="118"/>
        <v>4</v>
      </c>
      <c r="N3847" s="80">
        <v>50</v>
      </c>
      <c r="O3847" s="11">
        <f t="shared" si="119"/>
        <v>74</v>
      </c>
    </row>
    <row r="3848" spans="1:15" x14ac:dyDescent="0.35">
      <c r="A3848" s="2" t="s">
        <v>392</v>
      </c>
      <c r="B3848" s="2" t="s">
        <v>520</v>
      </c>
      <c r="C3848" s="1">
        <v>5837</v>
      </c>
      <c r="D3848" s="1" t="s">
        <v>582</v>
      </c>
      <c r="E3848" s="4">
        <v>205837000450</v>
      </c>
      <c r="F3848" s="2" t="s">
        <v>2191</v>
      </c>
      <c r="G3848" s="4">
        <v>205837000450</v>
      </c>
      <c r="H3848" s="2" t="s">
        <v>2191</v>
      </c>
      <c r="I3848" s="2" t="s">
        <v>2192</v>
      </c>
      <c r="J3848" s="5" t="s">
        <v>535</v>
      </c>
      <c r="K3848" s="5">
        <v>1</v>
      </c>
      <c r="L3848" s="80">
        <v>20</v>
      </c>
      <c r="M3848" s="8">
        <f t="shared" ref="M3848:M3911" si="120">ROUND(L3848*0.19,0)</f>
        <v>4</v>
      </c>
      <c r="N3848" s="80">
        <v>50</v>
      </c>
      <c r="O3848" s="11">
        <f t="shared" ref="O3848:O3911" si="121">L3848+M3848+N3848</f>
        <v>74</v>
      </c>
    </row>
    <row r="3849" spans="1:15" x14ac:dyDescent="0.35">
      <c r="A3849" s="2" t="s">
        <v>392</v>
      </c>
      <c r="B3849" s="2" t="s">
        <v>520</v>
      </c>
      <c r="C3849" s="1">
        <v>5837</v>
      </c>
      <c r="D3849" s="1" t="s">
        <v>582</v>
      </c>
      <c r="E3849" s="4">
        <v>205837000492</v>
      </c>
      <c r="F3849" s="2" t="s">
        <v>2167</v>
      </c>
      <c r="G3849" s="4">
        <v>205837000492</v>
      </c>
      <c r="H3849" s="2" t="s">
        <v>2167</v>
      </c>
      <c r="I3849" s="2" t="s">
        <v>2197</v>
      </c>
      <c r="J3849" s="5" t="s">
        <v>535</v>
      </c>
      <c r="K3849" s="5">
        <v>1</v>
      </c>
      <c r="L3849" s="80">
        <v>20</v>
      </c>
      <c r="M3849" s="8">
        <f t="shared" si="120"/>
        <v>4</v>
      </c>
      <c r="N3849" s="80">
        <v>50</v>
      </c>
      <c r="O3849" s="11">
        <f t="shared" si="121"/>
        <v>74</v>
      </c>
    </row>
    <row r="3850" spans="1:15" x14ac:dyDescent="0.35">
      <c r="A3850" s="2" t="s">
        <v>392</v>
      </c>
      <c r="B3850" s="2" t="s">
        <v>520</v>
      </c>
      <c r="C3850" s="1">
        <v>5837</v>
      </c>
      <c r="D3850" s="1" t="s">
        <v>582</v>
      </c>
      <c r="E3850" s="4">
        <v>205837000531</v>
      </c>
      <c r="F3850" s="2" t="s">
        <v>2198</v>
      </c>
      <c r="G3850" s="4">
        <v>205837000531</v>
      </c>
      <c r="H3850" s="2" t="s">
        <v>2198</v>
      </c>
      <c r="I3850" s="2" t="s">
        <v>2199</v>
      </c>
      <c r="J3850" s="5" t="s">
        <v>535</v>
      </c>
      <c r="K3850" s="5">
        <v>1</v>
      </c>
      <c r="L3850" s="80">
        <v>20</v>
      </c>
      <c r="M3850" s="8">
        <f t="shared" si="120"/>
        <v>4</v>
      </c>
      <c r="N3850" s="80">
        <v>50</v>
      </c>
      <c r="O3850" s="11">
        <f t="shared" si="121"/>
        <v>74</v>
      </c>
    </row>
    <row r="3851" spans="1:15" x14ac:dyDescent="0.35">
      <c r="A3851" s="2" t="s">
        <v>392</v>
      </c>
      <c r="B3851" s="2" t="s">
        <v>520</v>
      </c>
      <c r="C3851" s="1">
        <v>5837</v>
      </c>
      <c r="D3851" s="1" t="s">
        <v>582</v>
      </c>
      <c r="E3851" s="4">
        <v>205837000735</v>
      </c>
      <c r="F3851" s="2" t="s">
        <v>2065</v>
      </c>
      <c r="G3851" s="4">
        <v>205837000735</v>
      </c>
      <c r="H3851" s="2" t="s">
        <v>2210</v>
      </c>
      <c r="I3851" s="2" t="s">
        <v>2211</v>
      </c>
      <c r="J3851" s="5" t="s">
        <v>535</v>
      </c>
      <c r="K3851" s="5">
        <v>1</v>
      </c>
      <c r="L3851" s="80">
        <v>20</v>
      </c>
      <c r="M3851" s="8">
        <f t="shared" si="120"/>
        <v>4</v>
      </c>
      <c r="N3851" s="80">
        <v>50</v>
      </c>
      <c r="O3851" s="11">
        <f t="shared" si="121"/>
        <v>74</v>
      </c>
    </row>
    <row r="3852" spans="1:15" x14ac:dyDescent="0.35">
      <c r="A3852" s="2" t="s">
        <v>392</v>
      </c>
      <c r="B3852" s="2" t="s">
        <v>520</v>
      </c>
      <c r="C3852" s="1">
        <v>5837</v>
      </c>
      <c r="D3852" s="1" t="s">
        <v>582</v>
      </c>
      <c r="E3852" s="4">
        <v>205837000883</v>
      </c>
      <c r="F3852" s="2" t="s">
        <v>2217</v>
      </c>
      <c r="G3852" s="4">
        <v>205837000883</v>
      </c>
      <c r="H3852" s="2" t="s">
        <v>2218</v>
      </c>
      <c r="I3852" s="2" t="s">
        <v>2219</v>
      </c>
      <c r="J3852" s="5" t="s">
        <v>535</v>
      </c>
      <c r="K3852" s="5">
        <v>1</v>
      </c>
      <c r="L3852" s="80">
        <v>20</v>
      </c>
      <c r="M3852" s="8">
        <f t="shared" si="120"/>
        <v>4</v>
      </c>
      <c r="N3852" s="80">
        <v>50</v>
      </c>
      <c r="O3852" s="11">
        <f t="shared" si="121"/>
        <v>74</v>
      </c>
    </row>
    <row r="3853" spans="1:15" x14ac:dyDescent="0.35">
      <c r="A3853" s="2" t="s">
        <v>392</v>
      </c>
      <c r="B3853" s="2" t="s">
        <v>520</v>
      </c>
      <c r="C3853" s="1">
        <v>5837</v>
      </c>
      <c r="D3853" s="1" t="s">
        <v>582</v>
      </c>
      <c r="E3853" s="4">
        <v>205837001821</v>
      </c>
      <c r="F3853" s="2" t="s">
        <v>2205</v>
      </c>
      <c r="G3853" s="4">
        <v>205837001821</v>
      </c>
      <c r="H3853" s="2" t="s">
        <v>2224</v>
      </c>
      <c r="I3853" s="2" t="s">
        <v>2225</v>
      </c>
      <c r="J3853" s="5" t="s">
        <v>535</v>
      </c>
      <c r="K3853" s="5">
        <v>1</v>
      </c>
      <c r="L3853" s="80">
        <v>20</v>
      </c>
      <c r="M3853" s="8">
        <f t="shared" si="120"/>
        <v>4</v>
      </c>
      <c r="N3853" s="80">
        <v>50</v>
      </c>
      <c r="O3853" s="11">
        <f t="shared" si="121"/>
        <v>74</v>
      </c>
    </row>
    <row r="3854" spans="1:15" x14ac:dyDescent="0.35">
      <c r="A3854" s="2" t="s">
        <v>392</v>
      </c>
      <c r="B3854" s="2" t="s">
        <v>520</v>
      </c>
      <c r="C3854" s="1">
        <v>5837</v>
      </c>
      <c r="D3854" s="1" t="s">
        <v>582</v>
      </c>
      <c r="E3854" s="4">
        <v>205837001880</v>
      </c>
      <c r="F3854" s="2" t="s">
        <v>2159</v>
      </c>
      <c r="G3854" s="4">
        <v>205837001880</v>
      </c>
      <c r="H3854" s="2" t="s">
        <v>2159</v>
      </c>
      <c r="I3854" s="2" t="s">
        <v>2228</v>
      </c>
      <c r="J3854" s="5" t="s">
        <v>535</v>
      </c>
      <c r="K3854" s="5">
        <v>1</v>
      </c>
      <c r="L3854" s="80">
        <v>20</v>
      </c>
      <c r="M3854" s="8">
        <f t="shared" si="120"/>
        <v>4</v>
      </c>
      <c r="N3854" s="80">
        <v>50</v>
      </c>
      <c r="O3854" s="11">
        <f t="shared" si="121"/>
        <v>74</v>
      </c>
    </row>
    <row r="3855" spans="1:15" x14ac:dyDescent="0.35">
      <c r="A3855" s="2" t="s">
        <v>392</v>
      </c>
      <c r="B3855" s="2" t="s">
        <v>520</v>
      </c>
      <c r="C3855" s="1">
        <v>5837</v>
      </c>
      <c r="D3855" s="1" t="s">
        <v>582</v>
      </c>
      <c r="E3855" s="4">
        <v>205837000000</v>
      </c>
      <c r="F3855" s="2" t="s">
        <v>2152</v>
      </c>
      <c r="G3855" s="4">
        <v>205837002002</v>
      </c>
      <c r="H3855" s="2" t="s">
        <v>2232</v>
      </c>
      <c r="I3855" s="2" t="s">
        <v>2233</v>
      </c>
      <c r="J3855" s="5" t="s">
        <v>535</v>
      </c>
      <c r="K3855" s="5">
        <v>1</v>
      </c>
      <c r="L3855" s="80">
        <v>20</v>
      </c>
      <c r="M3855" s="8">
        <f t="shared" si="120"/>
        <v>4</v>
      </c>
      <c r="N3855" s="80">
        <v>50</v>
      </c>
      <c r="O3855" s="11">
        <f t="shared" si="121"/>
        <v>74</v>
      </c>
    </row>
    <row r="3856" spans="1:15" x14ac:dyDescent="0.35">
      <c r="A3856" s="2" t="s">
        <v>392</v>
      </c>
      <c r="B3856" s="2" t="s">
        <v>520</v>
      </c>
      <c r="C3856" s="1">
        <v>5837</v>
      </c>
      <c r="D3856" s="1" t="s">
        <v>582</v>
      </c>
      <c r="E3856" s="4">
        <v>205837002151</v>
      </c>
      <c r="F3856" s="2" t="s">
        <v>2212</v>
      </c>
      <c r="G3856" s="4">
        <v>205837002151</v>
      </c>
      <c r="H3856" s="2" t="s">
        <v>2236</v>
      </c>
      <c r="I3856" s="2" t="s">
        <v>2237</v>
      </c>
      <c r="J3856" s="5" t="s">
        <v>535</v>
      </c>
      <c r="K3856" s="5">
        <v>1</v>
      </c>
      <c r="L3856" s="80">
        <v>20</v>
      </c>
      <c r="M3856" s="8">
        <f t="shared" si="120"/>
        <v>4</v>
      </c>
      <c r="N3856" s="80">
        <v>50</v>
      </c>
      <c r="O3856" s="11">
        <f t="shared" si="121"/>
        <v>74</v>
      </c>
    </row>
    <row r="3857" spans="1:15" x14ac:dyDescent="0.35">
      <c r="A3857" s="2" t="s">
        <v>392</v>
      </c>
      <c r="B3857" s="2" t="s">
        <v>520</v>
      </c>
      <c r="C3857" s="1">
        <v>5837</v>
      </c>
      <c r="D3857" s="1" t="s">
        <v>582</v>
      </c>
      <c r="E3857" s="4">
        <v>205837000492</v>
      </c>
      <c r="F3857" s="2" t="s">
        <v>2167</v>
      </c>
      <c r="G3857" s="4">
        <v>205837002479</v>
      </c>
      <c r="H3857" s="2" t="s">
        <v>2244</v>
      </c>
      <c r="I3857" s="2" t="s">
        <v>2245</v>
      </c>
      <c r="J3857" s="5" t="s">
        <v>535</v>
      </c>
      <c r="K3857" s="5">
        <v>1</v>
      </c>
      <c r="L3857" s="80">
        <v>20</v>
      </c>
      <c r="M3857" s="8">
        <f t="shared" si="120"/>
        <v>4</v>
      </c>
      <c r="N3857" s="80">
        <v>50</v>
      </c>
      <c r="O3857" s="11">
        <f t="shared" si="121"/>
        <v>74</v>
      </c>
    </row>
    <row r="3858" spans="1:15" x14ac:dyDescent="0.35">
      <c r="A3858" s="2" t="s">
        <v>392</v>
      </c>
      <c r="B3858" s="2" t="s">
        <v>520</v>
      </c>
      <c r="C3858" s="1">
        <v>5837</v>
      </c>
      <c r="D3858" s="1" t="s">
        <v>582</v>
      </c>
      <c r="E3858" s="4">
        <v>205837002771</v>
      </c>
      <c r="F3858" s="2" t="s">
        <v>2263</v>
      </c>
      <c r="G3858" s="4">
        <v>205837002771</v>
      </c>
      <c r="H3858" s="2" t="s">
        <v>2263</v>
      </c>
      <c r="I3858" s="2" t="s">
        <v>2266</v>
      </c>
      <c r="J3858" s="5" t="s">
        <v>535</v>
      </c>
      <c r="K3858" s="5">
        <v>1</v>
      </c>
      <c r="L3858" s="80">
        <v>20</v>
      </c>
      <c r="M3858" s="8">
        <f t="shared" si="120"/>
        <v>4</v>
      </c>
      <c r="N3858" s="80">
        <v>50</v>
      </c>
      <c r="O3858" s="11">
        <f t="shared" si="121"/>
        <v>74</v>
      </c>
    </row>
    <row r="3859" spans="1:15" x14ac:dyDescent="0.35">
      <c r="A3859" s="2" t="s">
        <v>392</v>
      </c>
      <c r="B3859" s="2" t="s">
        <v>520</v>
      </c>
      <c r="C3859" s="1">
        <v>5837</v>
      </c>
      <c r="D3859" s="1" t="s">
        <v>582</v>
      </c>
      <c r="E3859" s="4">
        <v>205837000735</v>
      </c>
      <c r="F3859" s="2" t="s">
        <v>2065</v>
      </c>
      <c r="G3859" s="4">
        <v>205837002789</v>
      </c>
      <c r="H3859" s="2" t="s">
        <v>2267</v>
      </c>
      <c r="I3859" s="2" t="s">
        <v>2268</v>
      </c>
      <c r="J3859" s="5" t="s">
        <v>535</v>
      </c>
      <c r="K3859" s="5">
        <v>1</v>
      </c>
      <c r="L3859" s="80">
        <v>20</v>
      </c>
      <c r="M3859" s="8">
        <f t="shared" si="120"/>
        <v>4</v>
      </c>
      <c r="N3859" s="80">
        <v>50</v>
      </c>
      <c r="O3859" s="11">
        <f t="shared" si="121"/>
        <v>74</v>
      </c>
    </row>
    <row r="3860" spans="1:15" x14ac:dyDescent="0.35">
      <c r="A3860" s="2" t="s">
        <v>392</v>
      </c>
      <c r="B3860" s="2" t="s">
        <v>520</v>
      </c>
      <c r="C3860" s="1">
        <v>5837</v>
      </c>
      <c r="D3860" s="1" t="s">
        <v>582</v>
      </c>
      <c r="E3860" s="4">
        <v>205837002916</v>
      </c>
      <c r="F3860" s="2" t="s">
        <v>586</v>
      </c>
      <c r="G3860" s="4">
        <v>205837002916</v>
      </c>
      <c r="H3860" s="2" t="s">
        <v>2271</v>
      </c>
      <c r="I3860" s="2" t="s">
        <v>2272</v>
      </c>
      <c r="J3860" s="5" t="s">
        <v>535</v>
      </c>
      <c r="K3860" s="5">
        <v>1</v>
      </c>
      <c r="L3860" s="80">
        <v>20</v>
      </c>
      <c r="M3860" s="8">
        <f t="shared" si="120"/>
        <v>4</v>
      </c>
      <c r="N3860" s="80">
        <v>50</v>
      </c>
      <c r="O3860" s="11">
        <f t="shared" si="121"/>
        <v>74</v>
      </c>
    </row>
    <row r="3861" spans="1:15" x14ac:dyDescent="0.35">
      <c r="A3861" s="2" t="s">
        <v>392</v>
      </c>
      <c r="B3861" s="2" t="s">
        <v>520</v>
      </c>
      <c r="C3861" s="1">
        <v>5837</v>
      </c>
      <c r="D3861" s="1" t="s">
        <v>582</v>
      </c>
      <c r="E3861" s="4">
        <v>205837000042</v>
      </c>
      <c r="F3861" s="2" t="s">
        <v>2157</v>
      </c>
      <c r="G3861" s="4">
        <v>205837003360</v>
      </c>
      <c r="H3861" s="2" t="s">
        <v>2278</v>
      </c>
      <c r="I3861" s="2" t="s">
        <v>2279</v>
      </c>
      <c r="J3861" s="5" t="s">
        <v>535</v>
      </c>
      <c r="K3861" s="5">
        <v>1</v>
      </c>
      <c r="L3861" s="80">
        <v>20</v>
      </c>
      <c r="M3861" s="8">
        <f t="shared" si="120"/>
        <v>4</v>
      </c>
      <c r="N3861" s="80">
        <v>50</v>
      </c>
      <c r="O3861" s="11">
        <f t="shared" si="121"/>
        <v>74</v>
      </c>
    </row>
    <row r="3862" spans="1:15" x14ac:dyDescent="0.35">
      <c r="A3862" s="2" t="s">
        <v>392</v>
      </c>
      <c r="B3862" s="2" t="s">
        <v>520</v>
      </c>
      <c r="C3862" s="1">
        <v>5837</v>
      </c>
      <c r="D3862" s="1" t="s">
        <v>582</v>
      </c>
      <c r="E3862" s="4">
        <v>205837003416</v>
      </c>
      <c r="F3862" s="2" t="s">
        <v>2154</v>
      </c>
      <c r="G3862" s="4">
        <v>205837003416</v>
      </c>
      <c r="H3862" s="2" t="s">
        <v>2282</v>
      </c>
      <c r="I3862" s="2" t="s">
        <v>2283</v>
      </c>
      <c r="J3862" s="5" t="s">
        <v>535</v>
      </c>
      <c r="K3862" s="5">
        <v>1</v>
      </c>
      <c r="L3862" s="80">
        <v>20</v>
      </c>
      <c r="M3862" s="8">
        <f t="shared" si="120"/>
        <v>4</v>
      </c>
      <c r="N3862" s="80">
        <v>50</v>
      </c>
      <c r="O3862" s="11">
        <f t="shared" si="121"/>
        <v>74</v>
      </c>
    </row>
    <row r="3863" spans="1:15" x14ac:dyDescent="0.35">
      <c r="A3863" s="2" t="s">
        <v>392</v>
      </c>
      <c r="B3863" s="2" t="s">
        <v>520</v>
      </c>
      <c r="C3863" s="1">
        <v>5837</v>
      </c>
      <c r="D3863" s="1" t="s">
        <v>582</v>
      </c>
      <c r="E3863" s="4">
        <v>205837003483</v>
      </c>
      <c r="F3863" s="2" t="s">
        <v>2286</v>
      </c>
      <c r="G3863" s="4">
        <v>205837003483</v>
      </c>
      <c r="H3863" s="2" t="s">
        <v>2286</v>
      </c>
      <c r="I3863" s="2" t="s">
        <v>2287</v>
      </c>
      <c r="J3863" s="5" t="s">
        <v>535</v>
      </c>
      <c r="K3863" s="5">
        <v>1</v>
      </c>
      <c r="L3863" s="80">
        <v>20</v>
      </c>
      <c r="M3863" s="8">
        <f t="shared" si="120"/>
        <v>4</v>
      </c>
      <c r="N3863" s="80">
        <v>50</v>
      </c>
      <c r="O3863" s="11">
        <f t="shared" si="121"/>
        <v>74</v>
      </c>
    </row>
    <row r="3864" spans="1:15" x14ac:dyDescent="0.35">
      <c r="A3864" s="2" t="s">
        <v>392</v>
      </c>
      <c r="B3864" s="2" t="s">
        <v>520</v>
      </c>
      <c r="C3864" s="1">
        <v>5837</v>
      </c>
      <c r="D3864" s="1" t="s">
        <v>582</v>
      </c>
      <c r="E3864" s="4">
        <v>205837003670</v>
      </c>
      <c r="F3864" s="2" t="s">
        <v>583</v>
      </c>
      <c r="G3864" s="4">
        <v>205837003670</v>
      </c>
      <c r="H3864" s="2" t="s">
        <v>2294</v>
      </c>
      <c r="I3864" s="2" t="s">
        <v>2295</v>
      </c>
      <c r="J3864" s="5" t="s">
        <v>535</v>
      </c>
      <c r="K3864" s="5">
        <v>1</v>
      </c>
      <c r="L3864" s="80">
        <v>20</v>
      </c>
      <c r="M3864" s="8">
        <f t="shared" si="120"/>
        <v>4</v>
      </c>
      <c r="N3864" s="80">
        <v>50</v>
      </c>
      <c r="O3864" s="11">
        <f t="shared" si="121"/>
        <v>74</v>
      </c>
    </row>
    <row r="3865" spans="1:15" x14ac:dyDescent="0.35">
      <c r="A3865" s="2" t="s">
        <v>392</v>
      </c>
      <c r="B3865" s="2" t="s">
        <v>520</v>
      </c>
      <c r="C3865" s="1">
        <v>5837</v>
      </c>
      <c r="D3865" s="1" t="s">
        <v>582</v>
      </c>
      <c r="E3865" s="4">
        <v>205837003742</v>
      </c>
      <c r="F3865" s="2" t="s">
        <v>2301</v>
      </c>
      <c r="G3865" s="4">
        <v>205837003742</v>
      </c>
      <c r="H3865" s="2" t="s">
        <v>2302</v>
      </c>
      <c r="I3865" s="2" t="s">
        <v>2303</v>
      </c>
      <c r="J3865" s="5" t="s">
        <v>535</v>
      </c>
      <c r="K3865" s="5">
        <v>1</v>
      </c>
      <c r="L3865" s="80">
        <v>20</v>
      </c>
      <c r="M3865" s="8">
        <f t="shared" si="120"/>
        <v>4</v>
      </c>
      <c r="N3865" s="80">
        <v>50</v>
      </c>
      <c r="O3865" s="11">
        <f t="shared" si="121"/>
        <v>74</v>
      </c>
    </row>
    <row r="3866" spans="1:15" x14ac:dyDescent="0.35">
      <c r="A3866" s="2" t="s">
        <v>392</v>
      </c>
      <c r="B3866" s="2" t="s">
        <v>520</v>
      </c>
      <c r="C3866" s="1">
        <v>5837</v>
      </c>
      <c r="D3866" s="1" t="s">
        <v>582</v>
      </c>
      <c r="E3866" s="4">
        <v>405837002257</v>
      </c>
      <c r="F3866" s="2" t="s">
        <v>2308</v>
      </c>
      <c r="G3866" s="4">
        <v>205837003858</v>
      </c>
      <c r="H3866" s="2" t="s">
        <v>2309</v>
      </c>
      <c r="I3866" s="2" t="s">
        <v>2310</v>
      </c>
      <c r="J3866" s="5" t="s">
        <v>535</v>
      </c>
      <c r="K3866" s="5">
        <v>1</v>
      </c>
      <c r="L3866" s="80">
        <v>20</v>
      </c>
      <c r="M3866" s="8">
        <f t="shared" si="120"/>
        <v>4</v>
      </c>
      <c r="N3866" s="80">
        <v>50</v>
      </c>
      <c r="O3866" s="11">
        <f t="shared" si="121"/>
        <v>74</v>
      </c>
    </row>
    <row r="3867" spans="1:15" x14ac:dyDescent="0.35">
      <c r="A3867" s="2" t="s">
        <v>392</v>
      </c>
      <c r="B3867" s="2" t="s">
        <v>520</v>
      </c>
      <c r="C3867" s="1">
        <v>5837</v>
      </c>
      <c r="D3867" s="1" t="s">
        <v>582</v>
      </c>
      <c r="E3867" s="4">
        <v>205837003891</v>
      </c>
      <c r="F3867" s="2" t="s">
        <v>2174</v>
      </c>
      <c r="G3867" s="4">
        <v>205837003891</v>
      </c>
      <c r="H3867" s="2" t="s">
        <v>2174</v>
      </c>
      <c r="I3867" s="2" t="s">
        <v>2311</v>
      </c>
      <c r="J3867" s="5" t="s">
        <v>535</v>
      </c>
      <c r="K3867" s="5">
        <v>1</v>
      </c>
      <c r="L3867" s="80">
        <v>20</v>
      </c>
      <c r="M3867" s="8">
        <f t="shared" si="120"/>
        <v>4</v>
      </c>
      <c r="N3867" s="80">
        <v>50</v>
      </c>
      <c r="O3867" s="11">
        <f t="shared" si="121"/>
        <v>74</v>
      </c>
    </row>
    <row r="3868" spans="1:15" x14ac:dyDescent="0.35">
      <c r="A3868" s="2" t="s">
        <v>392</v>
      </c>
      <c r="B3868" s="2" t="s">
        <v>520</v>
      </c>
      <c r="C3868" s="1">
        <v>5837</v>
      </c>
      <c r="D3868" s="1" t="s">
        <v>582</v>
      </c>
      <c r="E3868" s="4">
        <v>405837002257</v>
      </c>
      <c r="F3868" s="2" t="s">
        <v>2308</v>
      </c>
      <c r="G3868" s="4">
        <v>205837004005</v>
      </c>
      <c r="H3868" s="2" t="s">
        <v>2320</v>
      </c>
      <c r="I3868" s="2" t="s">
        <v>2321</v>
      </c>
      <c r="J3868" s="5" t="s">
        <v>535</v>
      </c>
      <c r="K3868" s="5">
        <v>1</v>
      </c>
      <c r="L3868" s="80">
        <v>20</v>
      </c>
      <c r="M3868" s="8">
        <f t="shared" si="120"/>
        <v>4</v>
      </c>
      <c r="N3868" s="80">
        <v>50</v>
      </c>
      <c r="O3868" s="11">
        <f t="shared" si="121"/>
        <v>74</v>
      </c>
    </row>
    <row r="3869" spans="1:15" x14ac:dyDescent="0.35">
      <c r="A3869" s="2" t="s">
        <v>392</v>
      </c>
      <c r="B3869" s="2" t="s">
        <v>520</v>
      </c>
      <c r="C3869" s="1">
        <v>5837</v>
      </c>
      <c r="D3869" s="1" t="s">
        <v>582</v>
      </c>
      <c r="E3869" s="4">
        <v>205837004129</v>
      </c>
      <c r="F3869" s="2" t="s">
        <v>2229</v>
      </c>
      <c r="G3869" s="4">
        <v>205837004129</v>
      </c>
      <c r="H3869" s="2" t="s">
        <v>2327</v>
      </c>
      <c r="I3869" s="2" t="s">
        <v>2328</v>
      </c>
      <c r="J3869" s="5" t="s">
        <v>535</v>
      </c>
      <c r="K3869" s="5">
        <v>1</v>
      </c>
      <c r="L3869" s="80">
        <v>20</v>
      </c>
      <c r="M3869" s="8">
        <f t="shared" si="120"/>
        <v>4</v>
      </c>
      <c r="N3869" s="80">
        <v>50</v>
      </c>
      <c r="O3869" s="11">
        <f t="shared" si="121"/>
        <v>74</v>
      </c>
    </row>
    <row r="3870" spans="1:15" x14ac:dyDescent="0.35">
      <c r="A3870" s="2" t="s">
        <v>392</v>
      </c>
      <c r="B3870" s="2" t="s">
        <v>520</v>
      </c>
      <c r="C3870" s="1">
        <v>5837</v>
      </c>
      <c r="D3870" s="1" t="s">
        <v>582</v>
      </c>
      <c r="E3870" s="4">
        <v>205837004161</v>
      </c>
      <c r="F3870" s="2" t="s">
        <v>2200</v>
      </c>
      <c r="G3870" s="4">
        <v>205837004161</v>
      </c>
      <c r="H3870" s="2" t="s">
        <v>2331</v>
      </c>
      <c r="I3870" s="2" t="s">
        <v>2332</v>
      </c>
      <c r="J3870" s="5" t="s">
        <v>535</v>
      </c>
      <c r="K3870" s="5">
        <v>1</v>
      </c>
      <c r="L3870" s="80">
        <v>20</v>
      </c>
      <c r="M3870" s="8">
        <f t="shared" si="120"/>
        <v>4</v>
      </c>
      <c r="N3870" s="80">
        <v>50</v>
      </c>
      <c r="O3870" s="11">
        <f t="shared" si="121"/>
        <v>74</v>
      </c>
    </row>
    <row r="3871" spans="1:15" x14ac:dyDescent="0.35">
      <c r="A3871" s="2" t="s">
        <v>392</v>
      </c>
      <c r="B3871" s="2" t="s">
        <v>520</v>
      </c>
      <c r="C3871" s="1">
        <v>5837</v>
      </c>
      <c r="D3871" s="1" t="s">
        <v>582</v>
      </c>
      <c r="E3871" s="4">
        <v>205837004366</v>
      </c>
      <c r="F3871" s="2" t="s">
        <v>2322</v>
      </c>
      <c r="G3871" s="4">
        <v>205837004366</v>
      </c>
      <c r="H3871" s="2" t="s">
        <v>2322</v>
      </c>
      <c r="I3871" s="2" t="s">
        <v>2341</v>
      </c>
      <c r="J3871" s="5" t="s">
        <v>535</v>
      </c>
      <c r="K3871" s="5">
        <v>1</v>
      </c>
      <c r="L3871" s="80">
        <v>20</v>
      </c>
      <c r="M3871" s="8">
        <f t="shared" si="120"/>
        <v>4</v>
      </c>
      <c r="N3871" s="80">
        <v>50</v>
      </c>
      <c r="O3871" s="11">
        <f t="shared" si="121"/>
        <v>74</v>
      </c>
    </row>
    <row r="3872" spans="1:15" x14ac:dyDescent="0.35">
      <c r="A3872" s="2" t="s">
        <v>392</v>
      </c>
      <c r="B3872" s="2" t="s">
        <v>520</v>
      </c>
      <c r="C3872" s="1">
        <v>5837</v>
      </c>
      <c r="D3872" s="1" t="s">
        <v>582</v>
      </c>
      <c r="E3872" s="4">
        <v>205837001880</v>
      </c>
      <c r="F3872" s="2" t="s">
        <v>2159</v>
      </c>
      <c r="G3872" s="4">
        <v>205837004421</v>
      </c>
      <c r="H3872" s="2" t="s">
        <v>2344</v>
      </c>
      <c r="I3872" s="2" t="s">
        <v>2345</v>
      </c>
      <c r="J3872" s="5" t="s">
        <v>535</v>
      </c>
      <c r="K3872" s="5">
        <v>1</v>
      </c>
      <c r="L3872" s="80">
        <v>20</v>
      </c>
      <c r="M3872" s="8">
        <f t="shared" si="120"/>
        <v>4</v>
      </c>
      <c r="N3872" s="80">
        <v>50</v>
      </c>
      <c r="O3872" s="11">
        <f t="shared" si="121"/>
        <v>74</v>
      </c>
    </row>
    <row r="3873" spans="1:15" x14ac:dyDescent="0.35">
      <c r="A3873" s="2" t="s">
        <v>392</v>
      </c>
      <c r="B3873" s="2" t="s">
        <v>520</v>
      </c>
      <c r="C3873" s="1">
        <v>5837</v>
      </c>
      <c r="D3873" s="1" t="s">
        <v>582</v>
      </c>
      <c r="E3873" s="4">
        <v>205837005133</v>
      </c>
      <c r="F3873" s="2" t="s">
        <v>2162</v>
      </c>
      <c r="G3873" s="4">
        <v>205837005133</v>
      </c>
      <c r="H3873" s="2" t="s">
        <v>2358</v>
      </c>
      <c r="I3873" s="2" t="s">
        <v>2359</v>
      </c>
      <c r="J3873" s="5" t="s">
        <v>535</v>
      </c>
      <c r="K3873" s="5">
        <v>1</v>
      </c>
      <c r="L3873" s="80">
        <v>20</v>
      </c>
      <c r="M3873" s="8">
        <f t="shared" si="120"/>
        <v>4</v>
      </c>
      <c r="N3873" s="80">
        <v>50</v>
      </c>
      <c r="O3873" s="11">
        <f t="shared" si="121"/>
        <v>74</v>
      </c>
    </row>
    <row r="3874" spans="1:15" x14ac:dyDescent="0.35">
      <c r="A3874" s="2" t="s">
        <v>392</v>
      </c>
      <c r="B3874" s="2" t="s">
        <v>520</v>
      </c>
      <c r="C3874" s="1">
        <v>5837</v>
      </c>
      <c r="D3874" s="1" t="s">
        <v>582</v>
      </c>
      <c r="E3874" s="4">
        <v>205837005524</v>
      </c>
      <c r="F3874" s="2" t="s">
        <v>2188</v>
      </c>
      <c r="G3874" s="4">
        <v>205837005265</v>
      </c>
      <c r="H3874" s="2" t="s">
        <v>843</v>
      </c>
      <c r="I3874" s="2" t="s">
        <v>2361</v>
      </c>
      <c r="J3874" s="5" t="s">
        <v>535</v>
      </c>
      <c r="K3874" s="5">
        <v>1</v>
      </c>
      <c r="L3874" s="80">
        <v>20</v>
      </c>
      <c r="M3874" s="8">
        <f t="shared" si="120"/>
        <v>4</v>
      </c>
      <c r="N3874" s="80">
        <v>50</v>
      </c>
      <c r="O3874" s="11">
        <f t="shared" si="121"/>
        <v>74</v>
      </c>
    </row>
    <row r="3875" spans="1:15" x14ac:dyDescent="0.35">
      <c r="A3875" s="2" t="s">
        <v>392</v>
      </c>
      <c r="B3875" s="2" t="s">
        <v>520</v>
      </c>
      <c r="C3875" s="1">
        <v>5837</v>
      </c>
      <c r="D3875" s="1" t="s">
        <v>582</v>
      </c>
      <c r="E3875" s="4">
        <v>205837005290</v>
      </c>
      <c r="F3875" s="2" t="s">
        <v>2338</v>
      </c>
      <c r="G3875" s="4">
        <v>205837005290</v>
      </c>
      <c r="H3875" s="2" t="s">
        <v>2338</v>
      </c>
      <c r="I3875" s="2" t="s">
        <v>2362</v>
      </c>
      <c r="J3875" s="5" t="s">
        <v>535</v>
      </c>
      <c r="K3875" s="5">
        <v>1</v>
      </c>
      <c r="L3875" s="80">
        <v>20</v>
      </c>
      <c r="M3875" s="8">
        <f t="shared" si="120"/>
        <v>4</v>
      </c>
      <c r="N3875" s="80">
        <v>50</v>
      </c>
      <c r="O3875" s="11">
        <f t="shared" si="121"/>
        <v>74</v>
      </c>
    </row>
    <row r="3876" spans="1:15" x14ac:dyDescent="0.35">
      <c r="A3876" s="2" t="s">
        <v>392</v>
      </c>
      <c r="B3876" s="2" t="s">
        <v>520</v>
      </c>
      <c r="C3876" s="1">
        <v>5837</v>
      </c>
      <c r="D3876" s="1" t="s">
        <v>582</v>
      </c>
      <c r="E3876" s="4">
        <v>205837005524</v>
      </c>
      <c r="F3876" s="2" t="s">
        <v>2188</v>
      </c>
      <c r="G3876" s="4">
        <v>205837005524</v>
      </c>
      <c r="H3876" s="2" t="s">
        <v>2188</v>
      </c>
      <c r="I3876" s="2" t="s">
        <v>2370</v>
      </c>
      <c r="J3876" s="5" t="s">
        <v>535</v>
      </c>
      <c r="K3876" s="5">
        <v>1</v>
      </c>
      <c r="L3876" s="80">
        <v>20</v>
      </c>
      <c r="M3876" s="8">
        <f t="shared" si="120"/>
        <v>4</v>
      </c>
      <c r="N3876" s="80">
        <v>50</v>
      </c>
      <c r="O3876" s="11">
        <f t="shared" si="121"/>
        <v>74</v>
      </c>
    </row>
    <row r="3877" spans="1:15" x14ac:dyDescent="0.35">
      <c r="A3877" s="2" t="s">
        <v>392</v>
      </c>
      <c r="B3877" s="2" t="s">
        <v>520</v>
      </c>
      <c r="C3877" s="1">
        <v>5837</v>
      </c>
      <c r="D3877" s="1" t="s">
        <v>582</v>
      </c>
      <c r="E3877" s="4">
        <v>205837000042</v>
      </c>
      <c r="F3877" s="2" t="s">
        <v>2157</v>
      </c>
      <c r="G3877" s="4">
        <v>205837006148</v>
      </c>
      <c r="H3877" s="2" t="s">
        <v>2386</v>
      </c>
      <c r="I3877" s="2" t="s">
        <v>2387</v>
      </c>
      <c r="J3877" s="5" t="s">
        <v>535</v>
      </c>
      <c r="K3877" s="5">
        <v>1</v>
      </c>
      <c r="L3877" s="80">
        <v>20</v>
      </c>
      <c r="M3877" s="8">
        <f t="shared" si="120"/>
        <v>4</v>
      </c>
      <c r="N3877" s="80">
        <v>50</v>
      </c>
      <c r="O3877" s="11">
        <f t="shared" si="121"/>
        <v>74</v>
      </c>
    </row>
    <row r="3878" spans="1:15" x14ac:dyDescent="0.35">
      <c r="A3878" s="2" t="s">
        <v>392</v>
      </c>
      <c r="B3878" s="2" t="s">
        <v>520</v>
      </c>
      <c r="C3878" s="1">
        <v>5837</v>
      </c>
      <c r="D3878" s="1" t="s">
        <v>582</v>
      </c>
      <c r="E3878" s="4">
        <v>205837000042</v>
      </c>
      <c r="F3878" s="2" t="s">
        <v>2157</v>
      </c>
      <c r="G3878" s="4">
        <v>205837006229</v>
      </c>
      <c r="H3878" s="2" t="s">
        <v>2392</v>
      </c>
      <c r="I3878" s="2" t="s">
        <v>2393</v>
      </c>
      <c r="J3878" s="5" t="s">
        <v>535</v>
      </c>
      <c r="K3878" s="5">
        <v>1</v>
      </c>
      <c r="L3878" s="80">
        <v>20</v>
      </c>
      <c r="M3878" s="8">
        <f t="shared" si="120"/>
        <v>4</v>
      </c>
      <c r="N3878" s="80">
        <v>50</v>
      </c>
      <c r="O3878" s="11">
        <f t="shared" si="121"/>
        <v>74</v>
      </c>
    </row>
    <row r="3879" spans="1:15" x14ac:dyDescent="0.35">
      <c r="A3879" s="2" t="s">
        <v>392</v>
      </c>
      <c r="B3879" s="2" t="s">
        <v>520</v>
      </c>
      <c r="C3879" s="1">
        <v>5837</v>
      </c>
      <c r="D3879" s="1" t="s">
        <v>582</v>
      </c>
      <c r="E3879" s="4">
        <v>205837000492</v>
      </c>
      <c r="F3879" s="2" t="s">
        <v>2167</v>
      </c>
      <c r="G3879" s="4">
        <v>205837006466</v>
      </c>
      <c r="H3879" s="2" t="s">
        <v>2408</v>
      </c>
      <c r="I3879" s="2" t="s">
        <v>2409</v>
      </c>
      <c r="J3879" s="5" t="s">
        <v>535</v>
      </c>
      <c r="K3879" s="5">
        <v>1</v>
      </c>
      <c r="L3879" s="80">
        <v>20</v>
      </c>
      <c r="M3879" s="8">
        <f t="shared" si="120"/>
        <v>4</v>
      </c>
      <c r="N3879" s="80">
        <v>50</v>
      </c>
      <c r="O3879" s="11">
        <f t="shared" si="121"/>
        <v>74</v>
      </c>
    </row>
    <row r="3880" spans="1:15" x14ac:dyDescent="0.35">
      <c r="A3880" s="2" t="s">
        <v>392</v>
      </c>
      <c r="B3880" s="2" t="s">
        <v>520</v>
      </c>
      <c r="C3880" s="1">
        <v>5837</v>
      </c>
      <c r="D3880" s="1" t="s">
        <v>582</v>
      </c>
      <c r="E3880" s="4">
        <v>205837001821</v>
      </c>
      <c r="F3880" s="2" t="s">
        <v>2205</v>
      </c>
      <c r="G3880" s="4">
        <v>205837006873</v>
      </c>
      <c r="H3880" s="2" t="s">
        <v>2412</v>
      </c>
      <c r="I3880" s="2" t="s">
        <v>2413</v>
      </c>
      <c r="J3880" s="5" t="s">
        <v>535</v>
      </c>
      <c r="K3880" s="5">
        <v>1</v>
      </c>
      <c r="L3880" s="80">
        <v>20</v>
      </c>
      <c r="M3880" s="8">
        <f t="shared" si="120"/>
        <v>4</v>
      </c>
      <c r="N3880" s="80">
        <v>50</v>
      </c>
      <c r="O3880" s="11">
        <f t="shared" si="121"/>
        <v>74</v>
      </c>
    </row>
    <row r="3881" spans="1:15" x14ac:dyDescent="0.35">
      <c r="A3881" s="2" t="s">
        <v>392</v>
      </c>
      <c r="B3881" s="2" t="s">
        <v>520</v>
      </c>
      <c r="C3881" s="1">
        <v>5837</v>
      </c>
      <c r="D3881" s="1" t="s">
        <v>582</v>
      </c>
      <c r="E3881" s="4">
        <v>205837001821</v>
      </c>
      <c r="F3881" s="2" t="s">
        <v>2205</v>
      </c>
      <c r="G3881" s="4">
        <v>205837006997</v>
      </c>
      <c r="H3881" s="2" t="s">
        <v>2422</v>
      </c>
      <c r="I3881" s="2" t="s">
        <v>2423</v>
      </c>
      <c r="J3881" s="5" t="s">
        <v>535</v>
      </c>
      <c r="K3881" s="5">
        <v>1</v>
      </c>
      <c r="L3881" s="80">
        <v>20</v>
      </c>
      <c r="M3881" s="8">
        <f t="shared" si="120"/>
        <v>4</v>
      </c>
      <c r="N3881" s="80">
        <v>50</v>
      </c>
      <c r="O3881" s="11">
        <f t="shared" si="121"/>
        <v>74</v>
      </c>
    </row>
    <row r="3882" spans="1:15" x14ac:dyDescent="0.35">
      <c r="A3882" s="2" t="s">
        <v>392</v>
      </c>
      <c r="B3882" s="2" t="s">
        <v>520</v>
      </c>
      <c r="C3882" s="1">
        <v>5837</v>
      </c>
      <c r="D3882" s="1" t="s">
        <v>582</v>
      </c>
      <c r="E3882" s="4">
        <v>205837007063</v>
      </c>
      <c r="F3882" s="2" t="s">
        <v>2252</v>
      </c>
      <c r="G3882" s="4">
        <v>205837007063</v>
      </c>
      <c r="H3882" s="2" t="s">
        <v>2424</v>
      </c>
      <c r="I3882" s="2" t="s">
        <v>2425</v>
      </c>
      <c r="J3882" s="5" t="s">
        <v>535</v>
      </c>
      <c r="K3882" s="5">
        <v>1</v>
      </c>
      <c r="L3882" s="80">
        <v>20</v>
      </c>
      <c r="M3882" s="8">
        <f t="shared" si="120"/>
        <v>4</v>
      </c>
      <c r="N3882" s="80">
        <v>50</v>
      </c>
      <c r="O3882" s="11">
        <f t="shared" si="121"/>
        <v>74</v>
      </c>
    </row>
    <row r="3883" spans="1:15" x14ac:dyDescent="0.35">
      <c r="A3883" s="2" t="s">
        <v>392</v>
      </c>
      <c r="B3883" s="2" t="s">
        <v>520</v>
      </c>
      <c r="C3883" s="1">
        <v>5837</v>
      </c>
      <c r="D3883" s="1" t="s">
        <v>582</v>
      </c>
      <c r="E3883" s="4">
        <v>205837007063</v>
      </c>
      <c r="F3883" s="2" t="s">
        <v>2252</v>
      </c>
      <c r="G3883" s="4">
        <v>205837007195</v>
      </c>
      <c r="H3883" s="2" t="s">
        <v>2440</v>
      </c>
      <c r="I3883" s="2" t="s">
        <v>2441</v>
      </c>
      <c r="J3883" s="5" t="s">
        <v>535</v>
      </c>
      <c r="K3883" s="5">
        <v>1</v>
      </c>
      <c r="L3883" s="80">
        <v>20</v>
      </c>
      <c r="M3883" s="8">
        <f t="shared" si="120"/>
        <v>4</v>
      </c>
      <c r="N3883" s="80">
        <v>50</v>
      </c>
      <c r="O3883" s="11">
        <f t="shared" si="121"/>
        <v>74</v>
      </c>
    </row>
    <row r="3884" spans="1:15" x14ac:dyDescent="0.35">
      <c r="A3884" s="2" t="s">
        <v>392</v>
      </c>
      <c r="B3884" s="2" t="s">
        <v>520</v>
      </c>
      <c r="C3884" s="1">
        <v>5837</v>
      </c>
      <c r="D3884" s="1" t="s">
        <v>582</v>
      </c>
      <c r="E3884" s="4">
        <v>205837007063</v>
      </c>
      <c r="F3884" s="2" t="s">
        <v>2252</v>
      </c>
      <c r="G3884" s="4">
        <v>205837007209</v>
      </c>
      <c r="H3884" s="2" t="s">
        <v>2442</v>
      </c>
      <c r="I3884" s="2" t="s">
        <v>2443</v>
      </c>
      <c r="J3884" s="5" t="s">
        <v>535</v>
      </c>
      <c r="K3884" s="5">
        <v>1</v>
      </c>
      <c r="L3884" s="80">
        <v>20</v>
      </c>
      <c r="M3884" s="8">
        <f t="shared" si="120"/>
        <v>4</v>
      </c>
      <c r="N3884" s="80">
        <v>50</v>
      </c>
      <c r="O3884" s="11">
        <f t="shared" si="121"/>
        <v>74</v>
      </c>
    </row>
    <row r="3885" spans="1:15" x14ac:dyDescent="0.35">
      <c r="A3885" s="2" t="s">
        <v>392</v>
      </c>
      <c r="B3885" s="2" t="s">
        <v>520</v>
      </c>
      <c r="C3885" s="1">
        <v>5837</v>
      </c>
      <c r="D3885" s="1" t="s">
        <v>582</v>
      </c>
      <c r="E3885" s="4">
        <v>205837007063</v>
      </c>
      <c r="F3885" s="2" t="s">
        <v>2252</v>
      </c>
      <c r="G3885" s="4">
        <v>205837007217</v>
      </c>
      <c r="H3885" s="2" t="s">
        <v>2444</v>
      </c>
      <c r="I3885" s="2" t="s">
        <v>2445</v>
      </c>
      <c r="J3885" s="5" t="s">
        <v>535</v>
      </c>
      <c r="K3885" s="5">
        <v>1</v>
      </c>
      <c r="L3885" s="80">
        <v>20</v>
      </c>
      <c r="M3885" s="8">
        <f t="shared" si="120"/>
        <v>4</v>
      </c>
      <c r="N3885" s="80">
        <v>50</v>
      </c>
      <c r="O3885" s="11">
        <f t="shared" si="121"/>
        <v>74</v>
      </c>
    </row>
    <row r="3886" spans="1:15" x14ac:dyDescent="0.35">
      <c r="A3886" s="2" t="s">
        <v>392</v>
      </c>
      <c r="B3886" s="2" t="s">
        <v>520</v>
      </c>
      <c r="C3886" s="1">
        <v>5837</v>
      </c>
      <c r="D3886" s="1" t="s">
        <v>582</v>
      </c>
      <c r="E3886" s="4">
        <v>205837000000</v>
      </c>
      <c r="F3886" s="2" t="s">
        <v>2152</v>
      </c>
      <c r="G3886" s="4">
        <v>205837007306</v>
      </c>
      <c r="H3886" s="2" t="s">
        <v>2452</v>
      </c>
      <c r="I3886" s="2" t="s">
        <v>2453</v>
      </c>
      <c r="J3886" s="5" t="s">
        <v>535</v>
      </c>
      <c r="K3886" s="5">
        <v>1</v>
      </c>
      <c r="L3886" s="80">
        <v>20</v>
      </c>
      <c r="M3886" s="8">
        <f t="shared" si="120"/>
        <v>4</v>
      </c>
      <c r="N3886" s="80">
        <v>50</v>
      </c>
      <c r="O3886" s="11">
        <f t="shared" si="121"/>
        <v>74</v>
      </c>
    </row>
    <row r="3887" spans="1:15" x14ac:dyDescent="0.35">
      <c r="A3887" s="2" t="s">
        <v>392</v>
      </c>
      <c r="B3887" s="2" t="s">
        <v>520</v>
      </c>
      <c r="C3887" s="1">
        <v>5837</v>
      </c>
      <c r="D3887" s="1" t="s">
        <v>582</v>
      </c>
      <c r="E3887" s="4">
        <v>205837007063</v>
      </c>
      <c r="F3887" s="2" t="s">
        <v>2252</v>
      </c>
      <c r="G3887" s="4">
        <v>205837007381</v>
      </c>
      <c r="H3887" s="2" t="s">
        <v>2464</v>
      </c>
      <c r="I3887" s="2" t="s">
        <v>2465</v>
      </c>
      <c r="J3887" s="5" t="s">
        <v>535</v>
      </c>
      <c r="K3887" s="5">
        <v>1</v>
      </c>
      <c r="L3887" s="80">
        <v>20</v>
      </c>
      <c r="M3887" s="8">
        <f t="shared" si="120"/>
        <v>4</v>
      </c>
      <c r="N3887" s="80">
        <v>50</v>
      </c>
      <c r="O3887" s="11">
        <f t="shared" si="121"/>
        <v>74</v>
      </c>
    </row>
    <row r="3888" spans="1:15" x14ac:dyDescent="0.35">
      <c r="A3888" s="2" t="s">
        <v>392</v>
      </c>
      <c r="B3888" s="2" t="s">
        <v>520</v>
      </c>
      <c r="C3888" s="1">
        <v>5837</v>
      </c>
      <c r="D3888" s="1" t="s">
        <v>582</v>
      </c>
      <c r="E3888" s="4">
        <v>205837007063</v>
      </c>
      <c r="F3888" s="2" t="s">
        <v>2252</v>
      </c>
      <c r="G3888" s="4">
        <v>205837007438</v>
      </c>
      <c r="H3888" s="2" t="s">
        <v>2470</v>
      </c>
      <c r="I3888" s="2" t="s">
        <v>2471</v>
      </c>
      <c r="J3888" s="5" t="s">
        <v>535</v>
      </c>
      <c r="K3888" s="5">
        <v>1</v>
      </c>
      <c r="L3888" s="80">
        <v>20</v>
      </c>
      <c r="M3888" s="8">
        <f t="shared" si="120"/>
        <v>4</v>
      </c>
      <c r="N3888" s="80">
        <v>50</v>
      </c>
      <c r="O3888" s="11">
        <f t="shared" si="121"/>
        <v>74</v>
      </c>
    </row>
    <row r="3889" spans="1:15" x14ac:dyDescent="0.35">
      <c r="A3889" s="2" t="s">
        <v>392</v>
      </c>
      <c r="B3889" s="2" t="s">
        <v>520</v>
      </c>
      <c r="C3889" s="1">
        <v>5837</v>
      </c>
      <c r="D3889" s="1" t="s">
        <v>582</v>
      </c>
      <c r="E3889" s="4">
        <v>205837007063</v>
      </c>
      <c r="F3889" s="2" t="s">
        <v>2252</v>
      </c>
      <c r="G3889" s="4">
        <v>205837800049</v>
      </c>
      <c r="H3889" s="2" t="s">
        <v>2477</v>
      </c>
      <c r="I3889" s="2" t="s">
        <v>2478</v>
      </c>
      <c r="J3889" s="5" t="s">
        <v>535</v>
      </c>
      <c r="K3889" s="5">
        <v>1</v>
      </c>
      <c r="L3889" s="80">
        <v>20</v>
      </c>
      <c r="M3889" s="8">
        <f t="shared" si="120"/>
        <v>4</v>
      </c>
      <c r="N3889" s="80">
        <v>50</v>
      </c>
      <c r="O3889" s="11">
        <f t="shared" si="121"/>
        <v>74</v>
      </c>
    </row>
    <row r="3890" spans="1:15" x14ac:dyDescent="0.35">
      <c r="A3890" s="2" t="s">
        <v>392</v>
      </c>
      <c r="B3890" s="2" t="s">
        <v>520</v>
      </c>
      <c r="C3890" s="1">
        <v>5837</v>
      </c>
      <c r="D3890" s="1" t="s">
        <v>582</v>
      </c>
      <c r="E3890" s="4">
        <v>205837002151</v>
      </c>
      <c r="F3890" s="2" t="s">
        <v>2212</v>
      </c>
      <c r="G3890" s="4">
        <v>205837800090</v>
      </c>
      <c r="H3890" s="2" t="s">
        <v>2483</v>
      </c>
      <c r="I3890" s="2" t="s">
        <v>2484</v>
      </c>
      <c r="J3890" s="5" t="s">
        <v>535</v>
      </c>
      <c r="K3890" s="5">
        <v>1</v>
      </c>
      <c r="L3890" s="80">
        <v>20</v>
      </c>
      <c r="M3890" s="8">
        <f t="shared" si="120"/>
        <v>4</v>
      </c>
      <c r="N3890" s="80">
        <v>50</v>
      </c>
      <c r="O3890" s="11">
        <f t="shared" si="121"/>
        <v>74</v>
      </c>
    </row>
    <row r="3891" spans="1:15" x14ac:dyDescent="0.35">
      <c r="A3891" s="2" t="s">
        <v>392</v>
      </c>
      <c r="B3891" s="2" t="s">
        <v>520</v>
      </c>
      <c r="C3891" s="1">
        <v>5854</v>
      </c>
      <c r="D3891" s="1" t="s">
        <v>2485</v>
      </c>
      <c r="E3891" s="4">
        <v>205854000129</v>
      </c>
      <c r="F3891" s="2" t="s">
        <v>2494</v>
      </c>
      <c r="G3891" s="4">
        <v>205854000269</v>
      </c>
      <c r="H3891" s="2" t="s">
        <v>2509</v>
      </c>
      <c r="I3891" s="2" t="s">
        <v>2510</v>
      </c>
      <c r="J3891" s="5" t="s">
        <v>535</v>
      </c>
      <c r="K3891" s="5">
        <v>1</v>
      </c>
      <c r="L3891" s="80">
        <v>20</v>
      </c>
      <c r="M3891" s="8">
        <f t="shared" si="120"/>
        <v>4</v>
      </c>
      <c r="N3891" s="80">
        <v>50</v>
      </c>
      <c r="O3891" s="11">
        <f t="shared" si="121"/>
        <v>74</v>
      </c>
    </row>
    <row r="3892" spans="1:15" x14ac:dyDescent="0.35">
      <c r="A3892" s="2" t="s">
        <v>392</v>
      </c>
      <c r="B3892" s="2" t="s">
        <v>520</v>
      </c>
      <c r="C3892" s="1">
        <v>5854</v>
      </c>
      <c r="D3892" s="1" t="s">
        <v>2485</v>
      </c>
      <c r="E3892" s="4">
        <v>205854000129</v>
      </c>
      <c r="F3892" s="2" t="s">
        <v>2494</v>
      </c>
      <c r="G3892" s="4">
        <v>205854000668</v>
      </c>
      <c r="H3892" s="2" t="s">
        <v>2516</v>
      </c>
      <c r="I3892" s="2" t="s">
        <v>1886</v>
      </c>
      <c r="J3892" s="5" t="s">
        <v>535</v>
      </c>
      <c r="K3892" s="5">
        <v>1</v>
      </c>
      <c r="L3892" s="80">
        <v>20</v>
      </c>
      <c r="M3892" s="8">
        <f t="shared" si="120"/>
        <v>4</v>
      </c>
      <c r="N3892" s="80">
        <v>50</v>
      </c>
      <c r="O3892" s="11">
        <f t="shared" si="121"/>
        <v>74</v>
      </c>
    </row>
    <row r="3893" spans="1:15" x14ac:dyDescent="0.35">
      <c r="A3893" s="2" t="s">
        <v>392</v>
      </c>
      <c r="B3893" s="2" t="s">
        <v>520</v>
      </c>
      <c r="C3893" s="1">
        <v>5854</v>
      </c>
      <c r="D3893" s="1" t="s">
        <v>2485</v>
      </c>
      <c r="E3893" s="4">
        <v>205854000129</v>
      </c>
      <c r="F3893" s="2" t="s">
        <v>2494</v>
      </c>
      <c r="G3893" s="4">
        <v>205854000706</v>
      </c>
      <c r="H3893" s="2" t="s">
        <v>2521</v>
      </c>
      <c r="I3893" s="2" t="s">
        <v>2522</v>
      </c>
      <c r="J3893" s="5" t="s">
        <v>535</v>
      </c>
      <c r="K3893" s="5">
        <v>1</v>
      </c>
      <c r="L3893" s="80">
        <v>20</v>
      </c>
      <c r="M3893" s="8">
        <f t="shared" si="120"/>
        <v>4</v>
      </c>
      <c r="N3893" s="80">
        <v>50</v>
      </c>
      <c r="O3893" s="11">
        <f t="shared" si="121"/>
        <v>74</v>
      </c>
    </row>
    <row r="3894" spans="1:15" x14ac:dyDescent="0.35">
      <c r="A3894" s="2" t="s">
        <v>392</v>
      </c>
      <c r="B3894" s="2" t="s">
        <v>520</v>
      </c>
      <c r="C3894" s="1">
        <v>5895</v>
      </c>
      <c r="D3894" s="1" t="s">
        <v>2567</v>
      </c>
      <c r="E3894" s="4">
        <v>205895000354</v>
      </c>
      <c r="F3894" s="2" t="s">
        <v>2571</v>
      </c>
      <c r="G3894" s="4">
        <v>205895000354</v>
      </c>
      <c r="H3894" s="2" t="s">
        <v>2571</v>
      </c>
      <c r="I3894" s="2" t="s">
        <v>2574</v>
      </c>
      <c r="J3894" s="5" t="s">
        <v>535</v>
      </c>
      <c r="K3894" s="5">
        <v>1</v>
      </c>
      <c r="L3894" s="80">
        <v>20</v>
      </c>
      <c r="M3894" s="8">
        <f t="shared" si="120"/>
        <v>4</v>
      </c>
      <c r="N3894" s="80">
        <v>50</v>
      </c>
      <c r="O3894" s="11">
        <f t="shared" si="121"/>
        <v>74</v>
      </c>
    </row>
    <row r="3895" spans="1:15" x14ac:dyDescent="0.35">
      <c r="A3895" s="2" t="s">
        <v>392</v>
      </c>
      <c r="B3895" s="2" t="s">
        <v>520</v>
      </c>
      <c r="C3895" s="1">
        <v>5895</v>
      </c>
      <c r="D3895" s="1" t="s">
        <v>2567</v>
      </c>
      <c r="E3895" s="4">
        <v>205895001474</v>
      </c>
      <c r="F3895" s="2" t="s">
        <v>2577</v>
      </c>
      <c r="G3895" s="4">
        <v>205895001474</v>
      </c>
      <c r="H3895" s="2" t="s">
        <v>2577</v>
      </c>
      <c r="I3895" s="2" t="s">
        <v>2601</v>
      </c>
      <c r="J3895" s="5" t="s">
        <v>535</v>
      </c>
      <c r="K3895" s="5">
        <v>1</v>
      </c>
      <c r="L3895" s="80">
        <v>20</v>
      </c>
      <c r="M3895" s="8">
        <f t="shared" si="120"/>
        <v>4</v>
      </c>
      <c r="N3895" s="80">
        <v>50</v>
      </c>
      <c r="O3895" s="11">
        <f t="shared" si="121"/>
        <v>74</v>
      </c>
    </row>
    <row r="3896" spans="1:15" x14ac:dyDescent="0.35">
      <c r="A3896" s="2" t="s">
        <v>392</v>
      </c>
      <c r="B3896" s="2" t="s">
        <v>520</v>
      </c>
      <c r="C3896" s="1">
        <v>5895</v>
      </c>
      <c r="D3896" s="1" t="s">
        <v>2567</v>
      </c>
      <c r="E3896" s="4">
        <v>205895001733</v>
      </c>
      <c r="F3896" s="2" t="s">
        <v>2568</v>
      </c>
      <c r="G3896" s="4">
        <v>205895001733</v>
      </c>
      <c r="H3896" s="2" t="s">
        <v>2568</v>
      </c>
      <c r="I3896" s="2" t="s">
        <v>2613</v>
      </c>
      <c r="J3896" s="5" t="s">
        <v>535</v>
      </c>
      <c r="K3896" s="5">
        <v>1</v>
      </c>
      <c r="L3896" s="80">
        <v>20</v>
      </c>
      <c r="M3896" s="8">
        <f t="shared" si="120"/>
        <v>4</v>
      </c>
      <c r="N3896" s="80">
        <v>50</v>
      </c>
      <c r="O3896" s="11">
        <f t="shared" si="121"/>
        <v>74</v>
      </c>
    </row>
    <row r="3897" spans="1:15" x14ac:dyDescent="0.35">
      <c r="A3897" s="2" t="s">
        <v>392</v>
      </c>
      <c r="B3897" s="2" t="s">
        <v>520</v>
      </c>
      <c r="C3897" s="1">
        <v>5895</v>
      </c>
      <c r="D3897" s="1" t="s">
        <v>2567</v>
      </c>
      <c r="E3897" s="4">
        <v>205895002047</v>
      </c>
      <c r="F3897" s="2" t="s">
        <v>2629</v>
      </c>
      <c r="G3897" s="4">
        <v>205895002047</v>
      </c>
      <c r="H3897" s="2" t="s">
        <v>2629</v>
      </c>
      <c r="I3897" s="2" t="s">
        <v>2630</v>
      </c>
      <c r="J3897" s="5" t="s">
        <v>535</v>
      </c>
      <c r="K3897" s="5">
        <v>1</v>
      </c>
      <c r="L3897" s="80">
        <v>20</v>
      </c>
      <c r="M3897" s="8">
        <f t="shared" si="120"/>
        <v>4</v>
      </c>
      <c r="N3897" s="80">
        <v>50</v>
      </c>
      <c r="O3897" s="11">
        <f t="shared" si="121"/>
        <v>74</v>
      </c>
    </row>
    <row r="3898" spans="1:15" x14ac:dyDescent="0.35">
      <c r="A3898" s="2" t="s">
        <v>392</v>
      </c>
      <c r="B3898" s="2" t="s">
        <v>619</v>
      </c>
      <c r="C3898" s="1">
        <v>13655</v>
      </c>
      <c r="D3898" s="1" t="s">
        <v>2651</v>
      </c>
      <c r="E3898" s="4">
        <v>213006001649</v>
      </c>
      <c r="F3898" s="2" t="s">
        <v>2652</v>
      </c>
      <c r="G3898" s="4">
        <v>213006001304</v>
      </c>
      <c r="H3898" s="2" t="s">
        <v>2653</v>
      </c>
      <c r="I3898" s="2" t="s">
        <v>2654</v>
      </c>
      <c r="J3898" s="5" t="s">
        <v>535</v>
      </c>
      <c r="K3898" s="5">
        <v>1</v>
      </c>
      <c r="L3898" s="80">
        <v>20</v>
      </c>
      <c r="M3898" s="8">
        <f t="shared" si="120"/>
        <v>4</v>
      </c>
      <c r="N3898" s="80">
        <v>50</v>
      </c>
      <c r="O3898" s="11">
        <f t="shared" si="121"/>
        <v>74</v>
      </c>
    </row>
    <row r="3899" spans="1:15" x14ac:dyDescent="0.35">
      <c r="A3899" s="2" t="s">
        <v>392</v>
      </c>
      <c r="B3899" s="2" t="s">
        <v>619</v>
      </c>
      <c r="C3899" s="1">
        <v>13655</v>
      </c>
      <c r="D3899" s="1" t="s">
        <v>2651</v>
      </c>
      <c r="E3899" s="4">
        <v>213006001649</v>
      </c>
      <c r="F3899" s="2" t="s">
        <v>2652</v>
      </c>
      <c r="G3899" s="4">
        <v>213006001371</v>
      </c>
      <c r="H3899" s="2" t="s">
        <v>2655</v>
      </c>
      <c r="I3899" s="2" t="s">
        <v>2656</v>
      </c>
      <c r="J3899" s="5" t="s">
        <v>535</v>
      </c>
      <c r="K3899" s="5">
        <v>1</v>
      </c>
      <c r="L3899" s="80">
        <v>20</v>
      </c>
      <c r="M3899" s="8">
        <f t="shared" si="120"/>
        <v>4</v>
      </c>
      <c r="N3899" s="80">
        <v>50</v>
      </c>
      <c r="O3899" s="11">
        <f t="shared" si="121"/>
        <v>74</v>
      </c>
    </row>
    <row r="3900" spans="1:15" x14ac:dyDescent="0.35">
      <c r="A3900" s="2" t="s">
        <v>392</v>
      </c>
      <c r="B3900" s="2" t="s">
        <v>619</v>
      </c>
      <c r="C3900" s="1">
        <v>13458</v>
      </c>
      <c r="D3900" s="1" t="s">
        <v>2657</v>
      </c>
      <c r="E3900" s="4">
        <v>213006000171</v>
      </c>
      <c r="F3900" s="2" t="s">
        <v>2658</v>
      </c>
      <c r="G3900" s="4">
        <v>213006001851</v>
      </c>
      <c r="H3900" s="2" t="s">
        <v>2659</v>
      </c>
      <c r="I3900" s="2" t="s">
        <v>2659</v>
      </c>
      <c r="J3900" s="5" t="s">
        <v>535</v>
      </c>
      <c r="K3900" s="5">
        <v>1</v>
      </c>
      <c r="L3900" s="80">
        <v>20</v>
      </c>
      <c r="M3900" s="8">
        <f t="shared" si="120"/>
        <v>4</v>
      </c>
      <c r="N3900" s="80">
        <v>50</v>
      </c>
      <c r="O3900" s="11">
        <f t="shared" si="121"/>
        <v>74</v>
      </c>
    </row>
    <row r="3901" spans="1:15" x14ac:dyDescent="0.35">
      <c r="A3901" s="2" t="s">
        <v>392</v>
      </c>
      <c r="B3901" s="2" t="s">
        <v>619</v>
      </c>
      <c r="C3901" s="1">
        <v>13458</v>
      </c>
      <c r="D3901" s="1" t="s">
        <v>2657</v>
      </c>
      <c r="E3901" s="4">
        <v>213006000171</v>
      </c>
      <c r="F3901" s="2" t="s">
        <v>2658</v>
      </c>
      <c r="G3901" s="4">
        <v>213006002025</v>
      </c>
      <c r="H3901" s="2" t="s">
        <v>2663</v>
      </c>
      <c r="I3901" s="2" t="s">
        <v>2664</v>
      </c>
      <c r="J3901" s="5" t="s">
        <v>535</v>
      </c>
      <c r="K3901" s="5">
        <v>1</v>
      </c>
      <c r="L3901" s="80">
        <v>20</v>
      </c>
      <c r="M3901" s="8">
        <f t="shared" si="120"/>
        <v>4</v>
      </c>
      <c r="N3901" s="80">
        <v>50</v>
      </c>
      <c r="O3901" s="11">
        <f t="shared" si="121"/>
        <v>74</v>
      </c>
    </row>
    <row r="3902" spans="1:15" x14ac:dyDescent="0.35">
      <c r="A3902" s="2" t="s">
        <v>392</v>
      </c>
      <c r="B3902" s="2" t="s">
        <v>619</v>
      </c>
      <c r="C3902" s="1">
        <v>13244</v>
      </c>
      <c r="D3902" s="1" t="s">
        <v>2697</v>
      </c>
      <c r="E3902" s="4">
        <v>213244001070</v>
      </c>
      <c r="F3902" s="2" t="s">
        <v>2698</v>
      </c>
      <c r="G3902" s="4">
        <v>213244000111</v>
      </c>
      <c r="H3902" s="2" t="s">
        <v>2699</v>
      </c>
      <c r="I3902" s="2" t="s">
        <v>2700</v>
      </c>
      <c r="J3902" s="5" t="s">
        <v>535</v>
      </c>
      <c r="K3902" s="5">
        <v>1</v>
      </c>
      <c r="L3902" s="80">
        <v>20</v>
      </c>
      <c r="M3902" s="8">
        <f t="shared" si="120"/>
        <v>4</v>
      </c>
      <c r="N3902" s="80">
        <v>50</v>
      </c>
      <c r="O3902" s="11">
        <f t="shared" si="121"/>
        <v>74</v>
      </c>
    </row>
    <row r="3903" spans="1:15" x14ac:dyDescent="0.35">
      <c r="A3903" s="2" t="s">
        <v>392</v>
      </c>
      <c r="B3903" s="2" t="s">
        <v>619</v>
      </c>
      <c r="C3903" s="1">
        <v>13244</v>
      </c>
      <c r="D3903" s="1" t="s">
        <v>2697</v>
      </c>
      <c r="E3903" s="4">
        <v>213244000944</v>
      </c>
      <c r="F3903" s="2" t="s">
        <v>2701</v>
      </c>
      <c r="G3903" s="4">
        <v>213244003285</v>
      </c>
      <c r="H3903" s="2" t="s">
        <v>2704</v>
      </c>
      <c r="I3903" s="2" t="s">
        <v>2705</v>
      </c>
      <c r="J3903" s="5" t="s">
        <v>535</v>
      </c>
      <c r="K3903" s="5">
        <v>1</v>
      </c>
      <c r="L3903" s="80">
        <v>20</v>
      </c>
      <c r="M3903" s="8">
        <f t="shared" si="120"/>
        <v>4</v>
      </c>
      <c r="N3903" s="80">
        <v>50</v>
      </c>
      <c r="O3903" s="11">
        <f t="shared" si="121"/>
        <v>74</v>
      </c>
    </row>
    <row r="3904" spans="1:15" x14ac:dyDescent="0.35">
      <c r="A3904" s="2" t="s">
        <v>392</v>
      </c>
      <c r="B3904" s="2" t="s">
        <v>619</v>
      </c>
      <c r="C3904" s="1">
        <v>13469</v>
      </c>
      <c r="D3904" s="1" t="s">
        <v>2718</v>
      </c>
      <c r="E3904" s="4">
        <v>213442000411</v>
      </c>
      <c r="F3904" s="2" t="s">
        <v>2719</v>
      </c>
      <c r="G3904" s="4">
        <v>213442000267</v>
      </c>
      <c r="H3904" s="2" t="s">
        <v>2720</v>
      </c>
      <c r="I3904" s="2" t="s">
        <v>2721</v>
      </c>
      <c r="J3904" s="5" t="s">
        <v>535</v>
      </c>
      <c r="K3904" s="5">
        <v>1</v>
      </c>
      <c r="L3904" s="80">
        <v>20</v>
      </c>
      <c r="M3904" s="8">
        <f t="shared" si="120"/>
        <v>4</v>
      </c>
      <c r="N3904" s="80">
        <v>50</v>
      </c>
      <c r="O3904" s="11">
        <f t="shared" si="121"/>
        <v>74</v>
      </c>
    </row>
    <row r="3905" spans="1:15" x14ac:dyDescent="0.35">
      <c r="A3905" s="2" t="s">
        <v>392</v>
      </c>
      <c r="B3905" s="2" t="s">
        <v>619</v>
      </c>
      <c r="C3905" s="1">
        <v>13470</v>
      </c>
      <c r="D3905" s="1" t="s">
        <v>2718</v>
      </c>
      <c r="E3905" s="4">
        <v>213442000887</v>
      </c>
      <c r="F3905" s="2" t="s">
        <v>2722</v>
      </c>
      <c r="G3905" s="4">
        <v>213442000895</v>
      </c>
      <c r="H3905" s="2" t="s">
        <v>2723</v>
      </c>
      <c r="I3905" s="2" t="s">
        <v>2724</v>
      </c>
      <c r="J3905" s="5" t="s">
        <v>535</v>
      </c>
      <c r="K3905" s="5">
        <v>1</v>
      </c>
      <c r="L3905" s="80">
        <v>20</v>
      </c>
      <c r="M3905" s="8">
        <f t="shared" si="120"/>
        <v>4</v>
      </c>
      <c r="N3905" s="80">
        <v>50</v>
      </c>
      <c r="O3905" s="11">
        <f t="shared" si="121"/>
        <v>74</v>
      </c>
    </row>
    <row r="3906" spans="1:15" x14ac:dyDescent="0.35">
      <c r="A3906" s="2" t="s">
        <v>392</v>
      </c>
      <c r="B3906" s="2" t="s">
        <v>619</v>
      </c>
      <c r="C3906" s="1">
        <v>13468</v>
      </c>
      <c r="D3906" s="1" t="s">
        <v>634</v>
      </c>
      <c r="E3906" s="4">
        <v>213468000117</v>
      </c>
      <c r="F3906" s="2" t="s">
        <v>2730</v>
      </c>
      <c r="G3906" s="4">
        <v>213468000095</v>
      </c>
      <c r="H3906" s="2" t="s">
        <v>2731</v>
      </c>
      <c r="I3906" s="2" t="s">
        <v>2732</v>
      </c>
      <c r="J3906" s="5" t="s">
        <v>535</v>
      </c>
      <c r="K3906" s="5">
        <v>1</v>
      </c>
      <c r="L3906" s="80">
        <v>20</v>
      </c>
      <c r="M3906" s="8">
        <f t="shared" si="120"/>
        <v>4</v>
      </c>
      <c r="N3906" s="80">
        <v>50</v>
      </c>
      <c r="O3906" s="11">
        <f t="shared" si="121"/>
        <v>74</v>
      </c>
    </row>
    <row r="3907" spans="1:15" x14ac:dyDescent="0.35">
      <c r="A3907" s="2" t="s">
        <v>392</v>
      </c>
      <c r="B3907" s="2" t="s">
        <v>619</v>
      </c>
      <c r="C3907" s="1">
        <v>13654</v>
      </c>
      <c r="D3907" s="1" t="s">
        <v>2756</v>
      </c>
      <c r="E3907" s="4">
        <v>213654000038</v>
      </c>
      <c r="F3907" s="2" t="s">
        <v>2757</v>
      </c>
      <c r="G3907" s="4">
        <v>213654000488</v>
      </c>
      <c r="H3907" s="2" t="s">
        <v>2758</v>
      </c>
      <c r="I3907" s="2" t="s">
        <v>2759</v>
      </c>
      <c r="J3907" s="5" t="s">
        <v>535</v>
      </c>
      <c r="K3907" s="5">
        <v>1</v>
      </c>
      <c r="L3907" s="80">
        <v>20</v>
      </c>
      <c r="M3907" s="8">
        <f t="shared" si="120"/>
        <v>4</v>
      </c>
      <c r="N3907" s="80">
        <v>50</v>
      </c>
      <c r="O3907" s="11">
        <f t="shared" si="121"/>
        <v>74</v>
      </c>
    </row>
    <row r="3908" spans="1:15" x14ac:dyDescent="0.35">
      <c r="A3908" s="2" t="s">
        <v>392</v>
      </c>
      <c r="B3908" s="2" t="s">
        <v>619</v>
      </c>
      <c r="C3908" s="1">
        <v>13657</v>
      </c>
      <c r="D3908" s="1" t="s">
        <v>638</v>
      </c>
      <c r="E3908" s="4">
        <v>213657000586</v>
      </c>
      <c r="F3908" s="2" t="s">
        <v>2762</v>
      </c>
      <c r="G3908" s="4">
        <v>213657000683</v>
      </c>
      <c r="H3908" s="2" t="s">
        <v>2765</v>
      </c>
      <c r="I3908" s="2" t="s">
        <v>2766</v>
      </c>
      <c r="J3908" s="5" t="s">
        <v>535</v>
      </c>
      <c r="K3908" s="5">
        <v>1</v>
      </c>
      <c r="L3908" s="80">
        <v>20</v>
      </c>
      <c r="M3908" s="8">
        <f t="shared" si="120"/>
        <v>4</v>
      </c>
      <c r="N3908" s="80">
        <v>50</v>
      </c>
      <c r="O3908" s="11">
        <f t="shared" si="121"/>
        <v>74</v>
      </c>
    </row>
    <row r="3909" spans="1:15" x14ac:dyDescent="0.35">
      <c r="A3909" s="2" t="s">
        <v>392</v>
      </c>
      <c r="B3909" s="2" t="s">
        <v>619</v>
      </c>
      <c r="C3909" s="1">
        <v>13688</v>
      </c>
      <c r="D3909" s="1" t="s">
        <v>2767</v>
      </c>
      <c r="E3909" s="4">
        <v>213688001882</v>
      </c>
      <c r="F3909" s="2" t="s">
        <v>2768</v>
      </c>
      <c r="G3909" s="4">
        <v>213683000471</v>
      </c>
      <c r="H3909" s="2" t="s">
        <v>2769</v>
      </c>
      <c r="I3909" s="2" t="s">
        <v>2770</v>
      </c>
      <c r="J3909" s="5" t="s">
        <v>535</v>
      </c>
      <c r="K3909" s="5">
        <v>1</v>
      </c>
      <c r="L3909" s="80">
        <v>20</v>
      </c>
      <c r="M3909" s="8">
        <f t="shared" si="120"/>
        <v>4</v>
      </c>
      <c r="N3909" s="80">
        <v>50</v>
      </c>
      <c r="O3909" s="11">
        <f t="shared" si="121"/>
        <v>74</v>
      </c>
    </row>
    <row r="3910" spans="1:15" x14ac:dyDescent="0.35">
      <c r="A3910" s="2" t="s">
        <v>392</v>
      </c>
      <c r="B3910" s="2" t="s">
        <v>619</v>
      </c>
      <c r="C3910" s="1">
        <v>13688</v>
      </c>
      <c r="D3910" s="1" t="s">
        <v>2767</v>
      </c>
      <c r="E3910" s="4">
        <v>213744000371</v>
      </c>
      <c r="F3910" s="2" t="s">
        <v>2771</v>
      </c>
      <c r="G3910" s="4">
        <v>213688011047</v>
      </c>
      <c r="H3910" s="2" t="s">
        <v>2772</v>
      </c>
      <c r="I3910" s="2" t="s">
        <v>2773</v>
      </c>
      <c r="J3910" s="5" t="s">
        <v>535</v>
      </c>
      <c r="K3910" s="5">
        <v>1</v>
      </c>
      <c r="L3910" s="80">
        <v>20</v>
      </c>
      <c r="M3910" s="8">
        <f t="shared" si="120"/>
        <v>4</v>
      </c>
      <c r="N3910" s="80">
        <v>50</v>
      </c>
      <c r="O3910" s="11">
        <f t="shared" si="121"/>
        <v>74</v>
      </c>
    </row>
    <row r="3911" spans="1:15" x14ac:dyDescent="0.35">
      <c r="A3911" s="2" t="s">
        <v>392</v>
      </c>
      <c r="B3911" s="2" t="s">
        <v>619</v>
      </c>
      <c r="C3911" s="1">
        <v>13688</v>
      </c>
      <c r="D3911" s="1" t="s">
        <v>2767</v>
      </c>
      <c r="E3911" s="4">
        <v>213688001874</v>
      </c>
      <c r="F3911" s="2" t="s">
        <v>2783</v>
      </c>
      <c r="G3911" s="4">
        <v>213744000860</v>
      </c>
      <c r="H3911" s="2" t="s">
        <v>2784</v>
      </c>
      <c r="I3911" s="2" t="s">
        <v>2785</v>
      </c>
      <c r="J3911" s="5" t="s">
        <v>535</v>
      </c>
      <c r="K3911" s="5">
        <v>1</v>
      </c>
      <c r="L3911" s="80">
        <v>20</v>
      </c>
      <c r="M3911" s="8">
        <f t="shared" si="120"/>
        <v>4</v>
      </c>
      <c r="N3911" s="80">
        <v>50</v>
      </c>
      <c r="O3911" s="11">
        <f t="shared" si="121"/>
        <v>74</v>
      </c>
    </row>
    <row r="3912" spans="1:15" x14ac:dyDescent="0.35">
      <c r="A3912" s="2" t="s">
        <v>392</v>
      </c>
      <c r="B3912" s="2" t="s">
        <v>646</v>
      </c>
      <c r="C3912" s="1">
        <v>15176</v>
      </c>
      <c r="D3912" s="1" t="s">
        <v>2787</v>
      </c>
      <c r="E3912" s="4">
        <v>215176000101</v>
      </c>
      <c r="F3912" s="2" t="s">
        <v>2788</v>
      </c>
      <c r="G3912" s="4">
        <v>215176000101</v>
      </c>
      <c r="H3912" s="2" t="s">
        <v>2789</v>
      </c>
      <c r="I3912" s="2" t="s">
        <v>2790</v>
      </c>
      <c r="J3912" s="5" t="s">
        <v>523</v>
      </c>
      <c r="K3912" s="5">
        <v>1</v>
      </c>
      <c r="L3912" s="80">
        <v>20</v>
      </c>
      <c r="M3912" s="8">
        <f t="shared" ref="M3912:M3975" si="122">ROUND(L3912*0.19,0)</f>
        <v>4</v>
      </c>
      <c r="N3912" s="80">
        <v>50</v>
      </c>
      <c r="O3912" s="11">
        <f t="shared" ref="O3912:O3975" si="123">L3912+M3912+N3912</f>
        <v>74</v>
      </c>
    </row>
    <row r="3913" spans="1:15" x14ac:dyDescent="0.35">
      <c r="A3913" s="2" t="s">
        <v>392</v>
      </c>
      <c r="B3913" s="2" t="s">
        <v>646</v>
      </c>
      <c r="C3913" s="1">
        <v>15632</v>
      </c>
      <c r="D3913" s="1" t="s">
        <v>2791</v>
      </c>
      <c r="E3913" s="4">
        <v>215632000592</v>
      </c>
      <c r="F3913" s="2" t="s">
        <v>662</v>
      </c>
      <c r="G3913" s="4">
        <v>215632000592</v>
      </c>
      <c r="H3913" s="2" t="s">
        <v>663</v>
      </c>
      <c r="I3913" s="2" t="s">
        <v>2792</v>
      </c>
      <c r="J3913" s="5" t="s">
        <v>535</v>
      </c>
      <c r="K3913" s="5">
        <v>1</v>
      </c>
      <c r="L3913" s="80">
        <v>20</v>
      </c>
      <c r="M3913" s="8">
        <f t="shared" si="122"/>
        <v>4</v>
      </c>
      <c r="N3913" s="80">
        <v>50</v>
      </c>
      <c r="O3913" s="11">
        <f t="shared" si="123"/>
        <v>74</v>
      </c>
    </row>
    <row r="3914" spans="1:15" x14ac:dyDescent="0.35">
      <c r="A3914" s="2" t="s">
        <v>392</v>
      </c>
      <c r="B3914" s="2" t="s">
        <v>646</v>
      </c>
      <c r="C3914" s="1">
        <v>15761</v>
      </c>
      <c r="D3914" s="1" t="s">
        <v>2793</v>
      </c>
      <c r="E3914" s="4">
        <v>215761000051</v>
      </c>
      <c r="F3914" s="2" t="s">
        <v>2794</v>
      </c>
      <c r="G3914" s="4">
        <v>215761000051</v>
      </c>
      <c r="H3914" s="2" t="s">
        <v>2795</v>
      </c>
      <c r="I3914" s="2" t="s">
        <v>2796</v>
      </c>
      <c r="J3914" s="5" t="s">
        <v>535</v>
      </c>
      <c r="K3914" s="5">
        <v>1</v>
      </c>
      <c r="L3914" s="80">
        <v>20</v>
      </c>
      <c r="M3914" s="8">
        <f t="shared" si="122"/>
        <v>4</v>
      </c>
      <c r="N3914" s="80">
        <v>50</v>
      </c>
      <c r="O3914" s="11">
        <f t="shared" si="123"/>
        <v>74</v>
      </c>
    </row>
    <row r="3915" spans="1:15" x14ac:dyDescent="0.35">
      <c r="A3915" s="2" t="s">
        <v>392</v>
      </c>
      <c r="B3915" s="2" t="s">
        <v>1022</v>
      </c>
      <c r="C3915" s="1">
        <v>18410</v>
      </c>
      <c r="D3915" s="1" t="s">
        <v>2807</v>
      </c>
      <c r="E3915" s="4">
        <v>218410001328</v>
      </c>
      <c r="F3915" s="2" t="s">
        <v>2825</v>
      </c>
      <c r="G3915" s="4">
        <v>218410001328</v>
      </c>
      <c r="H3915" s="2" t="s">
        <v>2828</v>
      </c>
      <c r="I3915" s="2" t="s">
        <v>2829</v>
      </c>
      <c r="J3915" s="5" t="s">
        <v>535</v>
      </c>
      <c r="K3915" s="5">
        <v>1</v>
      </c>
      <c r="L3915" s="80">
        <v>20</v>
      </c>
      <c r="M3915" s="8">
        <f t="shared" si="122"/>
        <v>4</v>
      </c>
      <c r="N3915" s="80">
        <v>50</v>
      </c>
      <c r="O3915" s="11">
        <f t="shared" si="123"/>
        <v>74</v>
      </c>
    </row>
    <row r="3916" spans="1:15" x14ac:dyDescent="0.35">
      <c r="A3916" s="2" t="s">
        <v>392</v>
      </c>
      <c r="B3916" s="2" t="s">
        <v>1022</v>
      </c>
      <c r="C3916" s="1">
        <v>18410</v>
      </c>
      <c r="D3916" s="1" t="s">
        <v>2807</v>
      </c>
      <c r="E3916" s="4">
        <v>218410001433</v>
      </c>
      <c r="F3916" s="2" t="s">
        <v>2839</v>
      </c>
      <c r="G3916" s="4">
        <v>218410001433</v>
      </c>
      <c r="H3916" s="2" t="s">
        <v>2840</v>
      </c>
      <c r="I3916" s="2" t="s">
        <v>2841</v>
      </c>
      <c r="J3916" s="5" t="s">
        <v>535</v>
      </c>
      <c r="K3916" s="5">
        <v>1</v>
      </c>
      <c r="L3916" s="80">
        <v>20</v>
      </c>
      <c r="M3916" s="8">
        <f t="shared" si="122"/>
        <v>4</v>
      </c>
      <c r="N3916" s="80">
        <v>50</v>
      </c>
      <c r="O3916" s="11">
        <f t="shared" si="123"/>
        <v>74</v>
      </c>
    </row>
    <row r="3917" spans="1:15" x14ac:dyDescent="0.35">
      <c r="A3917" s="2" t="s">
        <v>392</v>
      </c>
      <c r="B3917" s="2" t="s">
        <v>1022</v>
      </c>
      <c r="C3917" s="1">
        <v>18753</v>
      </c>
      <c r="D3917" s="1" t="s">
        <v>2871</v>
      </c>
      <c r="E3917" s="4">
        <v>218753002931</v>
      </c>
      <c r="F3917" s="2" t="s">
        <v>2877</v>
      </c>
      <c r="G3917" s="4">
        <v>218753002737</v>
      </c>
      <c r="H3917" s="2" t="s">
        <v>2878</v>
      </c>
      <c r="I3917" s="2" t="s">
        <v>2879</v>
      </c>
      <c r="J3917" s="5" t="s">
        <v>535</v>
      </c>
      <c r="K3917" s="5">
        <v>1</v>
      </c>
      <c r="L3917" s="80">
        <v>20</v>
      </c>
      <c r="M3917" s="8">
        <f t="shared" si="122"/>
        <v>4</v>
      </c>
      <c r="N3917" s="80">
        <v>50</v>
      </c>
      <c r="O3917" s="11">
        <f t="shared" si="123"/>
        <v>74</v>
      </c>
    </row>
    <row r="3918" spans="1:15" x14ac:dyDescent="0.35">
      <c r="A3918" s="2" t="s">
        <v>392</v>
      </c>
      <c r="B3918" s="2" t="s">
        <v>1022</v>
      </c>
      <c r="C3918" s="1">
        <v>18753</v>
      </c>
      <c r="D3918" s="1" t="s">
        <v>2871</v>
      </c>
      <c r="E3918" s="4">
        <v>218753002931</v>
      </c>
      <c r="F3918" s="2" t="s">
        <v>2877</v>
      </c>
      <c r="G3918" s="4">
        <v>218753002931</v>
      </c>
      <c r="H3918" s="2" t="s">
        <v>2880</v>
      </c>
      <c r="I3918" s="2" t="s">
        <v>2881</v>
      </c>
      <c r="J3918" s="5" t="s">
        <v>535</v>
      </c>
      <c r="K3918" s="5">
        <v>1</v>
      </c>
      <c r="L3918" s="80">
        <v>20</v>
      </c>
      <c r="M3918" s="8">
        <f t="shared" si="122"/>
        <v>4</v>
      </c>
      <c r="N3918" s="80">
        <v>50</v>
      </c>
      <c r="O3918" s="11">
        <f t="shared" si="123"/>
        <v>74</v>
      </c>
    </row>
    <row r="3919" spans="1:15" x14ac:dyDescent="0.35">
      <c r="A3919" s="2" t="s">
        <v>392</v>
      </c>
      <c r="B3919" s="2" t="s">
        <v>1022</v>
      </c>
      <c r="C3919" s="1">
        <v>18753</v>
      </c>
      <c r="D3919" s="1" t="s">
        <v>2871</v>
      </c>
      <c r="E3919" s="4">
        <v>218753002982</v>
      </c>
      <c r="F3919" s="2" t="s">
        <v>2872</v>
      </c>
      <c r="G3919" s="4">
        <v>218753003245</v>
      </c>
      <c r="H3919" s="2" t="s">
        <v>2882</v>
      </c>
      <c r="I3919" s="2" t="s">
        <v>2883</v>
      </c>
      <c r="J3919" s="5" t="s">
        <v>535</v>
      </c>
      <c r="K3919" s="5">
        <v>1</v>
      </c>
      <c r="L3919" s="80">
        <v>20</v>
      </c>
      <c r="M3919" s="8">
        <f t="shared" si="122"/>
        <v>4</v>
      </c>
      <c r="N3919" s="80">
        <v>50</v>
      </c>
      <c r="O3919" s="11">
        <f t="shared" si="123"/>
        <v>74</v>
      </c>
    </row>
    <row r="3920" spans="1:15" x14ac:dyDescent="0.35">
      <c r="A3920" s="2" t="s">
        <v>392</v>
      </c>
      <c r="B3920" s="2" t="s">
        <v>1022</v>
      </c>
      <c r="C3920" s="1">
        <v>18753</v>
      </c>
      <c r="D3920" s="1" t="s">
        <v>2871</v>
      </c>
      <c r="E3920" s="4">
        <v>218753002982</v>
      </c>
      <c r="F3920" s="2" t="s">
        <v>2872</v>
      </c>
      <c r="G3920" s="4">
        <v>218753003725</v>
      </c>
      <c r="H3920" s="2" t="s">
        <v>2889</v>
      </c>
      <c r="I3920" s="2" t="s">
        <v>2890</v>
      </c>
      <c r="J3920" s="5" t="s">
        <v>535</v>
      </c>
      <c r="K3920" s="5">
        <v>1</v>
      </c>
      <c r="L3920" s="80">
        <v>20</v>
      </c>
      <c r="M3920" s="8">
        <f t="shared" si="122"/>
        <v>4</v>
      </c>
      <c r="N3920" s="80">
        <v>50</v>
      </c>
      <c r="O3920" s="11">
        <f t="shared" si="123"/>
        <v>74</v>
      </c>
    </row>
    <row r="3921" spans="1:15" x14ac:dyDescent="0.35">
      <c r="A3921" s="2" t="s">
        <v>392</v>
      </c>
      <c r="B3921" s="2" t="s">
        <v>1022</v>
      </c>
      <c r="C3921" s="1">
        <v>18753</v>
      </c>
      <c r="D3921" s="1" t="s">
        <v>2871</v>
      </c>
      <c r="E3921" s="4">
        <v>218753002931</v>
      </c>
      <c r="F3921" s="2" t="s">
        <v>2877</v>
      </c>
      <c r="G3921" s="4">
        <v>218753004357</v>
      </c>
      <c r="H3921" s="2" t="s">
        <v>2893</v>
      </c>
      <c r="I3921" s="2" t="s">
        <v>2894</v>
      </c>
      <c r="J3921" s="5" t="s">
        <v>535</v>
      </c>
      <c r="K3921" s="5">
        <v>1</v>
      </c>
      <c r="L3921" s="80">
        <v>20</v>
      </c>
      <c r="M3921" s="8">
        <f t="shared" si="122"/>
        <v>4</v>
      </c>
      <c r="N3921" s="80">
        <v>50</v>
      </c>
      <c r="O3921" s="11">
        <f t="shared" si="123"/>
        <v>74</v>
      </c>
    </row>
    <row r="3922" spans="1:15" x14ac:dyDescent="0.35">
      <c r="A3922" s="2" t="s">
        <v>392</v>
      </c>
      <c r="B3922" s="2" t="s">
        <v>706</v>
      </c>
      <c r="C3922" s="1">
        <v>19256</v>
      </c>
      <c r="D3922" s="1" t="s">
        <v>2921</v>
      </c>
      <c r="E3922" s="4">
        <v>219256000719</v>
      </c>
      <c r="F3922" s="2" t="s">
        <v>2922</v>
      </c>
      <c r="G3922" s="4">
        <v>219256000361</v>
      </c>
      <c r="H3922" s="2" t="s">
        <v>2923</v>
      </c>
      <c r="I3922" s="2" t="s">
        <v>2924</v>
      </c>
      <c r="J3922" s="5" t="s">
        <v>535</v>
      </c>
      <c r="K3922" s="5">
        <v>1</v>
      </c>
      <c r="L3922" s="80">
        <v>20</v>
      </c>
      <c r="M3922" s="8">
        <f t="shared" si="122"/>
        <v>4</v>
      </c>
      <c r="N3922" s="80">
        <v>50</v>
      </c>
      <c r="O3922" s="11">
        <f t="shared" si="123"/>
        <v>74</v>
      </c>
    </row>
    <row r="3923" spans="1:15" x14ac:dyDescent="0.35">
      <c r="A3923" s="2" t="s">
        <v>392</v>
      </c>
      <c r="B3923" s="2" t="s">
        <v>727</v>
      </c>
      <c r="C3923" s="1">
        <v>20570</v>
      </c>
      <c r="D3923" s="1" t="s">
        <v>2937</v>
      </c>
      <c r="E3923" s="4">
        <v>220001005031</v>
      </c>
      <c r="F3923" s="2" t="s">
        <v>2938</v>
      </c>
      <c r="G3923" s="4">
        <v>220001005031</v>
      </c>
      <c r="H3923" s="2" t="s">
        <v>2938</v>
      </c>
      <c r="I3923" s="2" t="s">
        <v>2944</v>
      </c>
      <c r="J3923" s="5" t="s">
        <v>535</v>
      </c>
      <c r="K3923" s="5">
        <v>1</v>
      </c>
      <c r="L3923" s="80">
        <v>20</v>
      </c>
      <c r="M3923" s="8">
        <f t="shared" si="122"/>
        <v>4</v>
      </c>
      <c r="N3923" s="80">
        <v>50</v>
      </c>
      <c r="O3923" s="11">
        <f t="shared" si="123"/>
        <v>74</v>
      </c>
    </row>
    <row r="3924" spans="1:15" x14ac:dyDescent="0.35">
      <c r="A3924" s="2" t="s">
        <v>392</v>
      </c>
      <c r="B3924" s="2" t="s">
        <v>727</v>
      </c>
      <c r="C3924" s="1">
        <v>20045</v>
      </c>
      <c r="D3924" s="1" t="s">
        <v>2965</v>
      </c>
      <c r="E3924" s="4">
        <v>220045006484</v>
      </c>
      <c r="F3924" s="2" t="s">
        <v>2966</v>
      </c>
      <c r="G3924" s="4">
        <v>220045006484</v>
      </c>
      <c r="H3924" s="2" t="s">
        <v>2966</v>
      </c>
      <c r="I3924" s="2" t="s">
        <v>2968</v>
      </c>
      <c r="J3924" s="5" t="s">
        <v>535</v>
      </c>
      <c r="K3924" s="5">
        <v>1</v>
      </c>
      <c r="L3924" s="80">
        <v>20</v>
      </c>
      <c r="M3924" s="8">
        <f t="shared" si="122"/>
        <v>4</v>
      </c>
      <c r="N3924" s="80">
        <v>50</v>
      </c>
      <c r="O3924" s="11">
        <f t="shared" si="123"/>
        <v>74</v>
      </c>
    </row>
    <row r="3925" spans="1:15" x14ac:dyDescent="0.35">
      <c r="A3925" s="2" t="s">
        <v>392</v>
      </c>
      <c r="B3925" s="2" t="s">
        <v>727</v>
      </c>
      <c r="C3925" s="1">
        <v>20045</v>
      </c>
      <c r="D3925" s="1" t="s">
        <v>2965</v>
      </c>
      <c r="E3925" s="4">
        <v>220045006654</v>
      </c>
      <c r="F3925" s="2" t="s">
        <v>2970</v>
      </c>
      <c r="G3925" s="4">
        <v>220045006654</v>
      </c>
      <c r="H3925" s="2" t="s">
        <v>2970</v>
      </c>
      <c r="I3925" s="2" t="s">
        <v>2971</v>
      </c>
      <c r="J3925" s="5" t="s">
        <v>535</v>
      </c>
      <c r="K3925" s="5">
        <v>1</v>
      </c>
      <c r="L3925" s="80">
        <v>20</v>
      </c>
      <c r="M3925" s="8">
        <f t="shared" si="122"/>
        <v>4</v>
      </c>
      <c r="N3925" s="80">
        <v>50</v>
      </c>
      <c r="O3925" s="11">
        <f t="shared" si="123"/>
        <v>74</v>
      </c>
    </row>
    <row r="3926" spans="1:15" x14ac:dyDescent="0.35">
      <c r="A3926" s="2" t="s">
        <v>392</v>
      </c>
      <c r="B3926" s="2" t="s">
        <v>727</v>
      </c>
      <c r="C3926" s="1">
        <v>20621</v>
      </c>
      <c r="D3926" s="1" t="s">
        <v>3006</v>
      </c>
      <c r="E3926" s="4">
        <v>220621000683</v>
      </c>
      <c r="F3926" s="2" t="s">
        <v>3007</v>
      </c>
      <c r="G3926" s="4">
        <v>220621000683</v>
      </c>
      <c r="H3926" s="2" t="s">
        <v>3007</v>
      </c>
      <c r="I3926" s="2" t="s">
        <v>3016</v>
      </c>
      <c r="J3926" s="5" t="s">
        <v>535</v>
      </c>
      <c r="K3926" s="5">
        <v>1</v>
      </c>
      <c r="L3926" s="80">
        <v>20</v>
      </c>
      <c r="M3926" s="8">
        <f t="shared" si="122"/>
        <v>4</v>
      </c>
      <c r="N3926" s="80">
        <v>50</v>
      </c>
      <c r="O3926" s="11">
        <f t="shared" si="123"/>
        <v>74</v>
      </c>
    </row>
    <row r="3927" spans="1:15" x14ac:dyDescent="0.35">
      <c r="A3927" s="2" t="s">
        <v>392</v>
      </c>
      <c r="B3927" s="2" t="s">
        <v>727</v>
      </c>
      <c r="C3927" s="1">
        <v>20750</v>
      </c>
      <c r="D3927" s="1" t="s">
        <v>3039</v>
      </c>
      <c r="E3927" s="4">
        <v>220750000428</v>
      </c>
      <c r="F3927" s="2" t="s">
        <v>3043</v>
      </c>
      <c r="G3927" s="4">
        <v>220750000240</v>
      </c>
      <c r="H3927" s="2" t="s">
        <v>3044</v>
      </c>
      <c r="I3927" s="2" t="s">
        <v>3045</v>
      </c>
      <c r="J3927" s="5" t="s">
        <v>535</v>
      </c>
      <c r="K3927" s="5">
        <v>1</v>
      </c>
      <c r="L3927" s="80">
        <v>20</v>
      </c>
      <c r="M3927" s="8">
        <f t="shared" si="122"/>
        <v>4</v>
      </c>
      <c r="N3927" s="80">
        <v>50</v>
      </c>
      <c r="O3927" s="11">
        <f t="shared" si="123"/>
        <v>74</v>
      </c>
    </row>
    <row r="3928" spans="1:15" x14ac:dyDescent="0.35">
      <c r="A3928" s="2" t="s">
        <v>392</v>
      </c>
      <c r="B3928" s="2" t="s">
        <v>2693</v>
      </c>
      <c r="C3928" s="1">
        <v>23068</v>
      </c>
      <c r="D3928" s="1" t="s">
        <v>3056</v>
      </c>
      <c r="E3928" s="4">
        <v>223068002035</v>
      </c>
      <c r="F3928" s="2" t="s">
        <v>3064</v>
      </c>
      <c r="G3928" s="4">
        <v>223068002035</v>
      </c>
      <c r="H3928" s="2" t="s">
        <v>3079</v>
      </c>
      <c r="I3928" s="2" t="s">
        <v>3080</v>
      </c>
      <c r="J3928" s="5" t="s">
        <v>535</v>
      </c>
      <c r="K3928" s="5">
        <v>1</v>
      </c>
      <c r="L3928" s="80">
        <v>20</v>
      </c>
      <c r="M3928" s="8">
        <f t="shared" si="122"/>
        <v>4</v>
      </c>
      <c r="N3928" s="80">
        <v>50</v>
      </c>
      <c r="O3928" s="11">
        <f t="shared" si="123"/>
        <v>74</v>
      </c>
    </row>
    <row r="3929" spans="1:15" x14ac:dyDescent="0.35">
      <c r="A3929" s="2" t="s">
        <v>392</v>
      </c>
      <c r="B3929" s="2" t="s">
        <v>2693</v>
      </c>
      <c r="C3929" s="1">
        <v>23068</v>
      </c>
      <c r="D3929" s="1" t="s">
        <v>3056</v>
      </c>
      <c r="E3929" s="4">
        <v>223068000989</v>
      </c>
      <c r="F3929" s="2" t="s">
        <v>3061</v>
      </c>
      <c r="G3929" s="4">
        <v>223068002418</v>
      </c>
      <c r="H3929" s="2" t="s">
        <v>3083</v>
      </c>
      <c r="I3929" s="2" t="s">
        <v>3084</v>
      </c>
      <c r="J3929" s="5" t="s">
        <v>535</v>
      </c>
      <c r="K3929" s="5">
        <v>1</v>
      </c>
      <c r="L3929" s="80">
        <v>20</v>
      </c>
      <c r="M3929" s="8">
        <f t="shared" si="122"/>
        <v>4</v>
      </c>
      <c r="N3929" s="80">
        <v>50</v>
      </c>
      <c r="O3929" s="11">
        <f t="shared" si="123"/>
        <v>74</v>
      </c>
    </row>
    <row r="3930" spans="1:15" x14ac:dyDescent="0.35">
      <c r="A3930" s="2" t="s">
        <v>392</v>
      </c>
      <c r="B3930" s="2" t="s">
        <v>2693</v>
      </c>
      <c r="C3930" s="1">
        <v>23090</v>
      </c>
      <c r="D3930" s="1" t="s">
        <v>3085</v>
      </c>
      <c r="E3930" s="4">
        <v>223090000429</v>
      </c>
      <c r="F3930" s="2" t="s">
        <v>3096</v>
      </c>
      <c r="G3930" s="4">
        <v>223090000429</v>
      </c>
      <c r="H3930" s="2" t="s">
        <v>3096</v>
      </c>
      <c r="I3930" s="2" t="s">
        <v>3097</v>
      </c>
      <c r="J3930" s="5" t="s">
        <v>535</v>
      </c>
      <c r="K3930" s="5">
        <v>1</v>
      </c>
      <c r="L3930" s="80">
        <v>20</v>
      </c>
      <c r="M3930" s="8">
        <f t="shared" si="122"/>
        <v>4</v>
      </c>
      <c r="N3930" s="80">
        <v>50</v>
      </c>
      <c r="O3930" s="11">
        <f t="shared" si="123"/>
        <v>74</v>
      </c>
    </row>
    <row r="3931" spans="1:15" x14ac:dyDescent="0.35">
      <c r="A3931" s="2" t="s">
        <v>392</v>
      </c>
      <c r="B3931" s="2" t="s">
        <v>2693</v>
      </c>
      <c r="C3931" s="1">
        <v>23682</v>
      </c>
      <c r="D3931" s="1" t="s">
        <v>3106</v>
      </c>
      <c r="E3931" s="4">
        <v>223466001294</v>
      </c>
      <c r="F3931" s="2" t="s">
        <v>3107</v>
      </c>
      <c r="G3931" s="4">
        <v>223466001294</v>
      </c>
      <c r="H3931" s="2" t="s">
        <v>3108</v>
      </c>
      <c r="I3931" s="2" t="s">
        <v>3109</v>
      </c>
      <c r="J3931" s="5" t="s">
        <v>535</v>
      </c>
      <c r="K3931" s="5">
        <v>1</v>
      </c>
      <c r="L3931" s="80">
        <v>20</v>
      </c>
      <c r="M3931" s="8">
        <f t="shared" si="122"/>
        <v>4</v>
      </c>
      <c r="N3931" s="80">
        <v>50</v>
      </c>
      <c r="O3931" s="11">
        <f t="shared" si="123"/>
        <v>74</v>
      </c>
    </row>
    <row r="3932" spans="1:15" x14ac:dyDescent="0.35">
      <c r="A3932" s="2" t="s">
        <v>392</v>
      </c>
      <c r="B3932" s="2" t="s">
        <v>2693</v>
      </c>
      <c r="C3932" s="1">
        <v>23682</v>
      </c>
      <c r="D3932" s="1" t="s">
        <v>3106</v>
      </c>
      <c r="E3932" s="4">
        <v>223466001294</v>
      </c>
      <c r="F3932" s="2" t="s">
        <v>3107</v>
      </c>
      <c r="G3932" s="4">
        <v>223466001634</v>
      </c>
      <c r="H3932" s="2" t="s">
        <v>3110</v>
      </c>
      <c r="I3932" s="2" t="s">
        <v>3111</v>
      </c>
      <c r="J3932" s="5" t="s">
        <v>535</v>
      </c>
      <c r="K3932" s="5">
        <v>1</v>
      </c>
      <c r="L3932" s="80">
        <v>20</v>
      </c>
      <c r="M3932" s="8">
        <f t="shared" si="122"/>
        <v>4</v>
      </c>
      <c r="N3932" s="80">
        <v>50</v>
      </c>
      <c r="O3932" s="11">
        <f t="shared" si="123"/>
        <v>74</v>
      </c>
    </row>
    <row r="3933" spans="1:15" x14ac:dyDescent="0.35">
      <c r="A3933" s="2" t="s">
        <v>392</v>
      </c>
      <c r="B3933" s="2" t="s">
        <v>2693</v>
      </c>
      <c r="C3933" s="1">
        <v>23682</v>
      </c>
      <c r="D3933" s="1" t="s">
        <v>3106</v>
      </c>
      <c r="E3933" s="4">
        <v>223466003041</v>
      </c>
      <c r="F3933" s="2" t="s">
        <v>3112</v>
      </c>
      <c r="G3933" s="4">
        <v>223466002789</v>
      </c>
      <c r="H3933" s="2" t="s">
        <v>3113</v>
      </c>
      <c r="I3933" s="2" t="s">
        <v>3114</v>
      </c>
      <c r="J3933" s="5" t="s">
        <v>535</v>
      </c>
      <c r="K3933" s="5">
        <v>1</v>
      </c>
      <c r="L3933" s="80">
        <v>20</v>
      </c>
      <c r="M3933" s="8">
        <f t="shared" si="122"/>
        <v>4</v>
      </c>
      <c r="N3933" s="80">
        <v>50</v>
      </c>
      <c r="O3933" s="11">
        <f t="shared" si="123"/>
        <v>74</v>
      </c>
    </row>
    <row r="3934" spans="1:15" x14ac:dyDescent="0.35">
      <c r="A3934" s="2" t="s">
        <v>392</v>
      </c>
      <c r="B3934" s="2" t="s">
        <v>2693</v>
      </c>
      <c r="C3934" s="1">
        <v>23682</v>
      </c>
      <c r="D3934" s="1" t="s">
        <v>3106</v>
      </c>
      <c r="E3934" s="4">
        <v>223466003041</v>
      </c>
      <c r="F3934" s="2" t="s">
        <v>3112</v>
      </c>
      <c r="G3934" s="4">
        <v>223466003041</v>
      </c>
      <c r="H3934" s="2" t="s">
        <v>3112</v>
      </c>
      <c r="I3934" s="2" t="s">
        <v>3115</v>
      </c>
      <c r="J3934" s="5" t="s">
        <v>535</v>
      </c>
      <c r="K3934" s="5">
        <v>1</v>
      </c>
      <c r="L3934" s="80">
        <v>20</v>
      </c>
      <c r="M3934" s="8">
        <f t="shared" si="122"/>
        <v>4</v>
      </c>
      <c r="N3934" s="80">
        <v>50</v>
      </c>
      <c r="O3934" s="11">
        <f t="shared" si="123"/>
        <v>74</v>
      </c>
    </row>
    <row r="3935" spans="1:15" x14ac:dyDescent="0.35">
      <c r="A3935" s="2" t="s">
        <v>392</v>
      </c>
      <c r="B3935" s="2" t="s">
        <v>2693</v>
      </c>
      <c r="C3935" s="1">
        <v>23682</v>
      </c>
      <c r="D3935" s="1" t="s">
        <v>3106</v>
      </c>
      <c r="E3935" s="4">
        <v>223466001294</v>
      </c>
      <c r="F3935" s="2" t="s">
        <v>3107</v>
      </c>
      <c r="G3935" s="4">
        <v>223466003459</v>
      </c>
      <c r="H3935" s="2" t="s">
        <v>3116</v>
      </c>
      <c r="I3935" s="2" t="s">
        <v>3117</v>
      </c>
      <c r="J3935" s="5" t="s">
        <v>535</v>
      </c>
      <c r="K3935" s="5">
        <v>1</v>
      </c>
      <c r="L3935" s="80">
        <v>20</v>
      </c>
      <c r="M3935" s="8">
        <f t="shared" si="122"/>
        <v>4</v>
      </c>
      <c r="N3935" s="80">
        <v>50</v>
      </c>
      <c r="O3935" s="11">
        <f t="shared" si="123"/>
        <v>74</v>
      </c>
    </row>
    <row r="3936" spans="1:15" x14ac:dyDescent="0.35">
      <c r="A3936" s="2" t="s">
        <v>392</v>
      </c>
      <c r="B3936" s="2" t="s">
        <v>2693</v>
      </c>
      <c r="C3936" s="1">
        <v>23500</v>
      </c>
      <c r="D3936" s="1" t="s">
        <v>3118</v>
      </c>
      <c r="E3936" s="4">
        <v>223500000782</v>
      </c>
      <c r="F3936" s="2" t="s">
        <v>3119</v>
      </c>
      <c r="G3936" s="4">
        <v>223500000421</v>
      </c>
      <c r="H3936" s="2" t="s">
        <v>3122</v>
      </c>
      <c r="I3936" s="2" t="s">
        <v>3123</v>
      </c>
      <c r="J3936" s="5" t="s">
        <v>535</v>
      </c>
      <c r="K3936" s="5">
        <v>1</v>
      </c>
      <c r="L3936" s="80">
        <v>20</v>
      </c>
      <c r="M3936" s="8">
        <f t="shared" si="122"/>
        <v>4</v>
      </c>
      <c r="N3936" s="80">
        <v>50</v>
      </c>
      <c r="O3936" s="11">
        <f t="shared" si="123"/>
        <v>74</v>
      </c>
    </row>
    <row r="3937" spans="1:15" x14ac:dyDescent="0.35">
      <c r="A3937" s="2" t="s">
        <v>392</v>
      </c>
      <c r="B3937" s="2" t="s">
        <v>2693</v>
      </c>
      <c r="C3937" s="1">
        <v>23500</v>
      </c>
      <c r="D3937" s="1" t="s">
        <v>3118</v>
      </c>
      <c r="E3937" s="4">
        <v>123500000389</v>
      </c>
      <c r="F3937" s="2" t="s">
        <v>3124</v>
      </c>
      <c r="G3937" s="4">
        <v>223500000456</v>
      </c>
      <c r="H3937" s="2" t="s">
        <v>3125</v>
      </c>
      <c r="I3937" s="2" t="s">
        <v>3126</v>
      </c>
      <c r="J3937" s="5" t="s">
        <v>535</v>
      </c>
      <c r="K3937" s="5">
        <v>1</v>
      </c>
      <c r="L3937" s="80">
        <v>20</v>
      </c>
      <c r="M3937" s="8">
        <f t="shared" si="122"/>
        <v>4</v>
      </c>
      <c r="N3937" s="80">
        <v>50</v>
      </c>
      <c r="O3937" s="11">
        <f t="shared" si="123"/>
        <v>74</v>
      </c>
    </row>
    <row r="3938" spans="1:15" x14ac:dyDescent="0.35">
      <c r="A3938" s="2" t="s">
        <v>392</v>
      </c>
      <c r="B3938" s="2" t="s">
        <v>2693</v>
      </c>
      <c r="C3938" s="1">
        <v>23555</v>
      </c>
      <c r="D3938" s="1" t="s">
        <v>3132</v>
      </c>
      <c r="E3938" s="4">
        <v>223555000102</v>
      </c>
      <c r="F3938" s="2" t="s">
        <v>3136</v>
      </c>
      <c r="G3938" s="4">
        <v>223555000102</v>
      </c>
      <c r="H3938" s="2" t="s">
        <v>3139</v>
      </c>
      <c r="I3938" s="2" t="s">
        <v>3140</v>
      </c>
      <c r="J3938" s="5" t="s">
        <v>535</v>
      </c>
      <c r="K3938" s="5">
        <v>1</v>
      </c>
      <c r="L3938" s="80">
        <v>20</v>
      </c>
      <c r="M3938" s="8">
        <f t="shared" si="122"/>
        <v>4</v>
      </c>
      <c r="N3938" s="80">
        <v>50</v>
      </c>
      <c r="O3938" s="11">
        <f t="shared" si="123"/>
        <v>74</v>
      </c>
    </row>
    <row r="3939" spans="1:15" x14ac:dyDescent="0.35">
      <c r="A3939" s="2" t="s">
        <v>392</v>
      </c>
      <c r="B3939" s="2" t="s">
        <v>2693</v>
      </c>
      <c r="C3939" s="1">
        <v>23555</v>
      </c>
      <c r="D3939" s="1" t="s">
        <v>3132</v>
      </c>
      <c r="E3939" s="4">
        <v>223555002105</v>
      </c>
      <c r="F3939" s="2" t="s">
        <v>3147</v>
      </c>
      <c r="G3939" s="4">
        <v>223555008286</v>
      </c>
      <c r="H3939" s="2" t="s">
        <v>3211</v>
      </c>
      <c r="I3939" s="2" t="s">
        <v>3212</v>
      </c>
      <c r="J3939" s="5" t="s">
        <v>535</v>
      </c>
      <c r="K3939" s="5">
        <v>1</v>
      </c>
      <c r="L3939" s="80">
        <v>20</v>
      </c>
      <c r="M3939" s="8">
        <f t="shared" si="122"/>
        <v>4</v>
      </c>
      <c r="N3939" s="80">
        <v>50</v>
      </c>
      <c r="O3939" s="11">
        <f t="shared" si="123"/>
        <v>74</v>
      </c>
    </row>
    <row r="3940" spans="1:15" x14ac:dyDescent="0.35">
      <c r="A3940" s="2" t="s">
        <v>392</v>
      </c>
      <c r="B3940" s="2" t="s">
        <v>2693</v>
      </c>
      <c r="C3940" s="1">
        <v>23574</v>
      </c>
      <c r="D3940" s="1" t="s">
        <v>3213</v>
      </c>
      <c r="E3940" s="4">
        <v>223574000016</v>
      </c>
      <c r="F3940" s="2" t="s">
        <v>3214</v>
      </c>
      <c r="G3940" s="4">
        <v>223574000016</v>
      </c>
      <c r="H3940" s="2" t="s">
        <v>3215</v>
      </c>
      <c r="I3940" s="2" t="s">
        <v>3216</v>
      </c>
      <c r="J3940" s="5" t="s">
        <v>535</v>
      </c>
      <c r="K3940" s="5">
        <v>1</v>
      </c>
      <c r="L3940" s="80">
        <v>20</v>
      </c>
      <c r="M3940" s="8">
        <f t="shared" si="122"/>
        <v>4</v>
      </c>
      <c r="N3940" s="80">
        <v>50</v>
      </c>
      <c r="O3940" s="11">
        <f t="shared" si="123"/>
        <v>74</v>
      </c>
    </row>
    <row r="3941" spans="1:15" x14ac:dyDescent="0.35">
      <c r="A3941" s="2" t="s">
        <v>392</v>
      </c>
      <c r="B3941" s="2" t="s">
        <v>2693</v>
      </c>
      <c r="C3941" s="1">
        <v>23574</v>
      </c>
      <c r="D3941" s="1" t="s">
        <v>3213</v>
      </c>
      <c r="E3941" s="4">
        <v>223574001063</v>
      </c>
      <c r="F3941" s="2" t="s">
        <v>3222</v>
      </c>
      <c r="G3941" s="4">
        <v>223574001063</v>
      </c>
      <c r="H3941" s="2" t="s">
        <v>3226</v>
      </c>
      <c r="I3941" s="2" t="s">
        <v>3227</v>
      </c>
      <c r="J3941" s="5" t="s">
        <v>535</v>
      </c>
      <c r="K3941" s="5">
        <v>1</v>
      </c>
      <c r="L3941" s="80">
        <v>20</v>
      </c>
      <c r="M3941" s="8">
        <f t="shared" si="122"/>
        <v>4</v>
      </c>
      <c r="N3941" s="80">
        <v>50</v>
      </c>
      <c r="O3941" s="11">
        <f t="shared" si="123"/>
        <v>74</v>
      </c>
    </row>
    <row r="3942" spans="1:15" x14ac:dyDescent="0.35">
      <c r="A3942" s="2" t="s">
        <v>392</v>
      </c>
      <c r="B3942" s="2" t="s">
        <v>2693</v>
      </c>
      <c r="C3942" s="1">
        <v>23574</v>
      </c>
      <c r="D3942" s="1" t="s">
        <v>3213</v>
      </c>
      <c r="E3942" s="4">
        <v>223574001225</v>
      </c>
      <c r="F3942" s="2" t="s">
        <v>3220</v>
      </c>
      <c r="G3942" s="4">
        <v>223574001225</v>
      </c>
      <c r="H3942" s="2" t="s">
        <v>3229</v>
      </c>
      <c r="I3942" s="2" t="s">
        <v>3230</v>
      </c>
      <c r="J3942" s="5" t="s">
        <v>535</v>
      </c>
      <c r="K3942" s="5">
        <v>1</v>
      </c>
      <c r="L3942" s="80">
        <v>20</v>
      </c>
      <c r="M3942" s="8">
        <f t="shared" si="122"/>
        <v>4</v>
      </c>
      <c r="N3942" s="80">
        <v>50</v>
      </c>
      <c r="O3942" s="11">
        <f t="shared" si="123"/>
        <v>74</v>
      </c>
    </row>
    <row r="3943" spans="1:15" x14ac:dyDescent="0.35">
      <c r="A3943" s="2" t="s">
        <v>392</v>
      </c>
      <c r="B3943" s="2" t="s">
        <v>2693</v>
      </c>
      <c r="C3943" s="1">
        <v>23855</v>
      </c>
      <c r="D3943" s="1" t="s">
        <v>3240</v>
      </c>
      <c r="E3943" s="4">
        <v>223855000163</v>
      </c>
      <c r="F3943" s="2" t="s">
        <v>3241</v>
      </c>
      <c r="G3943" s="4">
        <v>223855000147</v>
      </c>
      <c r="H3943" s="2" t="s">
        <v>3242</v>
      </c>
      <c r="I3943" s="2" t="s">
        <v>3243</v>
      </c>
      <c r="J3943" s="5" t="s">
        <v>535</v>
      </c>
      <c r="K3943" s="5">
        <v>1</v>
      </c>
      <c r="L3943" s="80">
        <v>20</v>
      </c>
      <c r="M3943" s="8">
        <f t="shared" si="122"/>
        <v>4</v>
      </c>
      <c r="N3943" s="80">
        <v>50</v>
      </c>
      <c r="O3943" s="11">
        <f t="shared" si="123"/>
        <v>74</v>
      </c>
    </row>
    <row r="3944" spans="1:15" x14ac:dyDescent="0.35">
      <c r="A3944" s="2" t="s">
        <v>392</v>
      </c>
      <c r="B3944" s="2" t="s">
        <v>2693</v>
      </c>
      <c r="C3944" s="1">
        <v>23855</v>
      </c>
      <c r="D3944" s="1" t="s">
        <v>3240</v>
      </c>
      <c r="E3944" s="4">
        <v>223855000163</v>
      </c>
      <c r="F3944" s="2" t="s">
        <v>3241</v>
      </c>
      <c r="G3944" s="4">
        <v>223855000163</v>
      </c>
      <c r="H3944" s="2" t="s">
        <v>3244</v>
      </c>
      <c r="I3944" s="2" t="s">
        <v>3245</v>
      </c>
      <c r="J3944" s="5" t="s">
        <v>535</v>
      </c>
      <c r="K3944" s="5">
        <v>1</v>
      </c>
      <c r="L3944" s="80">
        <v>20</v>
      </c>
      <c r="M3944" s="8">
        <f t="shared" si="122"/>
        <v>4</v>
      </c>
      <c r="N3944" s="80">
        <v>50</v>
      </c>
      <c r="O3944" s="11">
        <f t="shared" si="123"/>
        <v>74</v>
      </c>
    </row>
    <row r="3945" spans="1:15" x14ac:dyDescent="0.35">
      <c r="A3945" s="2" t="s">
        <v>392</v>
      </c>
      <c r="B3945" s="2" t="s">
        <v>2693</v>
      </c>
      <c r="C3945" s="1">
        <v>23855</v>
      </c>
      <c r="D3945" s="1" t="s">
        <v>3240</v>
      </c>
      <c r="E3945" s="4">
        <v>223855000881</v>
      </c>
      <c r="F3945" s="2" t="s">
        <v>3253</v>
      </c>
      <c r="G3945" s="4">
        <v>223855001488</v>
      </c>
      <c r="H3945" s="2" t="s">
        <v>3256</v>
      </c>
      <c r="I3945" s="2" t="s">
        <v>3257</v>
      </c>
      <c r="J3945" s="5" t="s">
        <v>535</v>
      </c>
      <c r="K3945" s="5">
        <v>1</v>
      </c>
      <c r="L3945" s="80">
        <v>20</v>
      </c>
      <c r="M3945" s="8">
        <f t="shared" si="122"/>
        <v>4</v>
      </c>
      <c r="N3945" s="80">
        <v>50</v>
      </c>
      <c r="O3945" s="11">
        <f t="shared" si="123"/>
        <v>74</v>
      </c>
    </row>
    <row r="3946" spans="1:15" x14ac:dyDescent="0.35">
      <c r="A3946" s="2" t="s">
        <v>392</v>
      </c>
      <c r="B3946" s="2" t="s">
        <v>778</v>
      </c>
      <c r="C3946" s="1">
        <v>27075</v>
      </c>
      <c r="D3946" s="1" t="s">
        <v>3270</v>
      </c>
      <c r="E3946" s="4">
        <v>227075000213</v>
      </c>
      <c r="F3946" s="2" t="s">
        <v>3271</v>
      </c>
      <c r="G3946" s="4">
        <v>227075000213</v>
      </c>
      <c r="H3946" s="2" t="s">
        <v>3272</v>
      </c>
      <c r="I3946" s="2" t="s">
        <v>3273</v>
      </c>
      <c r="J3946" s="5" t="s">
        <v>535</v>
      </c>
      <c r="K3946" s="5">
        <v>1</v>
      </c>
      <c r="L3946" s="80">
        <v>20</v>
      </c>
      <c r="M3946" s="8">
        <f t="shared" si="122"/>
        <v>4</v>
      </c>
      <c r="N3946" s="80">
        <v>50</v>
      </c>
      <c r="O3946" s="11">
        <f t="shared" si="123"/>
        <v>74</v>
      </c>
    </row>
    <row r="3947" spans="1:15" x14ac:dyDescent="0.35">
      <c r="A3947" s="2" t="s">
        <v>392</v>
      </c>
      <c r="B3947" s="2" t="s">
        <v>778</v>
      </c>
      <c r="C3947" s="1">
        <v>27660</v>
      </c>
      <c r="D3947" s="1" t="s">
        <v>3278</v>
      </c>
      <c r="E3947" s="4">
        <v>227660000628</v>
      </c>
      <c r="F3947" s="2" t="s">
        <v>3279</v>
      </c>
      <c r="G3947" s="4">
        <v>227660000113</v>
      </c>
      <c r="H3947" s="2" t="s">
        <v>3280</v>
      </c>
      <c r="I3947" s="2" t="s">
        <v>3281</v>
      </c>
      <c r="J3947" s="5" t="s">
        <v>535</v>
      </c>
      <c r="K3947" s="5">
        <v>1</v>
      </c>
      <c r="L3947" s="80">
        <v>20</v>
      </c>
      <c r="M3947" s="8">
        <f t="shared" si="122"/>
        <v>4</v>
      </c>
      <c r="N3947" s="80">
        <v>50</v>
      </c>
      <c r="O3947" s="11">
        <f t="shared" si="123"/>
        <v>74</v>
      </c>
    </row>
    <row r="3948" spans="1:15" x14ac:dyDescent="0.35">
      <c r="A3948" s="2" t="s">
        <v>392</v>
      </c>
      <c r="B3948" s="2" t="s">
        <v>778</v>
      </c>
      <c r="C3948" s="1">
        <v>27660</v>
      </c>
      <c r="D3948" s="1" t="s">
        <v>3278</v>
      </c>
      <c r="E3948" s="4">
        <v>227660000628</v>
      </c>
      <c r="F3948" s="2" t="s">
        <v>3279</v>
      </c>
      <c r="G3948" s="4">
        <v>227660000628</v>
      </c>
      <c r="H3948" s="2" t="s">
        <v>3282</v>
      </c>
      <c r="I3948" s="2" t="s">
        <v>3283</v>
      </c>
      <c r="J3948" s="5" t="s">
        <v>535</v>
      </c>
      <c r="K3948" s="5">
        <v>1</v>
      </c>
      <c r="L3948" s="80">
        <v>20</v>
      </c>
      <c r="M3948" s="8">
        <f t="shared" si="122"/>
        <v>4</v>
      </c>
      <c r="N3948" s="80">
        <v>50</v>
      </c>
      <c r="O3948" s="11">
        <f t="shared" si="123"/>
        <v>74</v>
      </c>
    </row>
    <row r="3949" spans="1:15" x14ac:dyDescent="0.35">
      <c r="A3949" s="2" t="s">
        <v>392</v>
      </c>
      <c r="B3949" s="2" t="s">
        <v>791</v>
      </c>
      <c r="C3949" s="1">
        <v>41078</v>
      </c>
      <c r="D3949" s="1" t="s">
        <v>3322</v>
      </c>
      <c r="E3949" s="4">
        <v>241078000195</v>
      </c>
      <c r="F3949" s="2" t="s">
        <v>3323</v>
      </c>
      <c r="G3949" s="4">
        <v>241078000195</v>
      </c>
      <c r="H3949" s="2" t="s">
        <v>3324</v>
      </c>
      <c r="I3949" s="2" t="s">
        <v>3325</v>
      </c>
      <c r="J3949" s="5" t="s">
        <v>535</v>
      </c>
      <c r="K3949" s="5">
        <v>1</v>
      </c>
      <c r="L3949" s="80">
        <v>20</v>
      </c>
      <c r="M3949" s="8">
        <f t="shared" si="122"/>
        <v>4</v>
      </c>
      <c r="N3949" s="80">
        <v>50</v>
      </c>
      <c r="O3949" s="11">
        <f t="shared" si="123"/>
        <v>74</v>
      </c>
    </row>
    <row r="3950" spans="1:15" x14ac:dyDescent="0.35">
      <c r="A3950" s="2" t="s">
        <v>392</v>
      </c>
      <c r="B3950" s="2" t="s">
        <v>791</v>
      </c>
      <c r="C3950" s="1">
        <v>41132</v>
      </c>
      <c r="D3950" s="1" t="s">
        <v>796</v>
      </c>
      <c r="E3950" s="4">
        <v>241132000937</v>
      </c>
      <c r="F3950" s="2" t="s">
        <v>797</v>
      </c>
      <c r="G3950" s="4">
        <v>241132000341</v>
      </c>
      <c r="H3950" s="2" t="s">
        <v>2474</v>
      </c>
      <c r="I3950" s="2" t="s">
        <v>3329</v>
      </c>
      <c r="J3950" s="5" t="s">
        <v>535</v>
      </c>
      <c r="K3950" s="5">
        <v>1</v>
      </c>
      <c r="L3950" s="80">
        <v>20</v>
      </c>
      <c r="M3950" s="8">
        <f t="shared" si="122"/>
        <v>4</v>
      </c>
      <c r="N3950" s="80">
        <v>50</v>
      </c>
      <c r="O3950" s="11">
        <f t="shared" si="123"/>
        <v>74</v>
      </c>
    </row>
    <row r="3951" spans="1:15" x14ac:dyDescent="0.35">
      <c r="A3951" s="2" t="s">
        <v>392</v>
      </c>
      <c r="B3951" s="2" t="s">
        <v>791</v>
      </c>
      <c r="C3951" s="1">
        <v>41306</v>
      </c>
      <c r="D3951" s="1" t="s">
        <v>3332</v>
      </c>
      <c r="E3951" s="4">
        <v>241306000044</v>
      </c>
      <c r="F3951" s="2" t="s">
        <v>3333</v>
      </c>
      <c r="G3951" s="4">
        <v>241306000044</v>
      </c>
      <c r="H3951" s="2" t="s">
        <v>794</v>
      </c>
      <c r="I3951" s="2" t="s">
        <v>3334</v>
      </c>
      <c r="J3951" s="5" t="s">
        <v>535</v>
      </c>
      <c r="K3951" s="5">
        <v>1</v>
      </c>
      <c r="L3951" s="80">
        <v>20</v>
      </c>
      <c r="M3951" s="8">
        <f t="shared" si="122"/>
        <v>4</v>
      </c>
      <c r="N3951" s="80">
        <v>50</v>
      </c>
      <c r="O3951" s="11">
        <f t="shared" si="123"/>
        <v>74</v>
      </c>
    </row>
    <row r="3952" spans="1:15" x14ac:dyDescent="0.35">
      <c r="A3952" s="2" t="s">
        <v>392</v>
      </c>
      <c r="B3952" s="2" t="s">
        <v>791</v>
      </c>
      <c r="C3952" s="1">
        <v>41799</v>
      </c>
      <c r="D3952" s="1" t="s">
        <v>3335</v>
      </c>
      <c r="E3952" s="4">
        <v>441799000322</v>
      </c>
      <c r="F3952" s="2" t="s">
        <v>3336</v>
      </c>
      <c r="G3952" s="4">
        <v>241799000021</v>
      </c>
      <c r="H3952" s="2" t="s">
        <v>3337</v>
      </c>
      <c r="I3952" s="2" t="s">
        <v>3338</v>
      </c>
      <c r="J3952" s="5" t="s">
        <v>535</v>
      </c>
      <c r="K3952" s="5">
        <v>1</v>
      </c>
      <c r="L3952" s="80">
        <v>20</v>
      </c>
      <c r="M3952" s="8">
        <f t="shared" si="122"/>
        <v>4</v>
      </c>
      <c r="N3952" s="80">
        <v>50</v>
      </c>
      <c r="O3952" s="11">
        <f t="shared" si="123"/>
        <v>74</v>
      </c>
    </row>
    <row r="3953" spans="1:15" x14ac:dyDescent="0.35">
      <c r="A3953" s="2" t="s">
        <v>392</v>
      </c>
      <c r="B3953" s="2" t="s">
        <v>791</v>
      </c>
      <c r="C3953" s="1">
        <v>41799</v>
      </c>
      <c r="D3953" s="1" t="s">
        <v>3335</v>
      </c>
      <c r="E3953" s="4">
        <v>441799000322</v>
      </c>
      <c r="F3953" s="2" t="s">
        <v>3336</v>
      </c>
      <c r="G3953" s="4">
        <v>241799000641</v>
      </c>
      <c r="H3953" s="2" t="s">
        <v>3340</v>
      </c>
      <c r="I3953" s="2" t="s">
        <v>3341</v>
      </c>
      <c r="J3953" s="5" t="s">
        <v>535</v>
      </c>
      <c r="K3953" s="5">
        <v>1</v>
      </c>
      <c r="L3953" s="80">
        <v>20</v>
      </c>
      <c r="M3953" s="8">
        <f t="shared" si="122"/>
        <v>4</v>
      </c>
      <c r="N3953" s="80">
        <v>50</v>
      </c>
      <c r="O3953" s="11">
        <f t="shared" si="123"/>
        <v>74</v>
      </c>
    </row>
    <row r="3954" spans="1:15" x14ac:dyDescent="0.35">
      <c r="A3954" s="2" t="s">
        <v>392</v>
      </c>
      <c r="B3954" s="2" t="s">
        <v>804</v>
      </c>
      <c r="C3954" s="1">
        <v>44035</v>
      </c>
      <c r="D3954" s="1" t="s">
        <v>3342</v>
      </c>
      <c r="E3954" s="4">
        <v>244430001805</v>
      </c>
      <c r="F3954" s="2" t="s">
        <v>3343</v>
      </c>
      <c r="G3954" s="4">
        <v>244430001805</v>
      </c>
      <c r="H3954" s="2" t="s">
        <v>3343</v>
      </c>
      <c r="I3954" s="2" t="s">
        <v>3344</v>
      </c>
      <c r="J3954" s="5" t="s">
        <v>535</v>
      </c>
      <c r="K3954" s="5">
        <v>1</v>
      </c>
      <c r="L3954" s="80">
        <v>20</v>
      </c>
      <c r="M3954" s="8">
        <f t="shared" si="122"/>
        <v>4</v>
      </c>
      <c r="N3954" s="80">
        <v>50</v>
      </c>
      <c r="O3954" s="11">
        <f t="shared" si="123"/>
        <v>74</v>
      </c>
    </row>
    <row r="3955" spans="1:15" x14ac:dyDescent="0.35">
      <c r="A3955" s="2" t="s">
        <v>392</v>
      </c>
      <c r="B3955" s="2" t="s">
        <v>804</v>
      </c>
      <c r="C3955" s="1">
        <v>44560</v>
      </c>
      <c r="D3955" s="1" t="s">
        <v>728</v>
      </c>
      <c r="E3955" s="4">
        <v>244560000240</v>
      </c>
      <c r="F3955" s="2" t="s">
        <v>3345</v>
      </c>
      <c r="G3955" s="4">
        <v>244560000240</v>
      </c>
      <c r="H3955" s="2" t="s">
        <v>3345</v>
      </c>
      <c r="I3955" s="2" t="s">
        <v>3346</v>
      </c>
      <c r="J3955" s="5" t="s">
        <v>535</v>
      </c>
      <c r="K3955" s="5">
        <v>1</v>
      </c>
      <c r="L3955" s="80">
        <v>20</v>
      </c>
      <c r="M3955" s="8">
        <f t="shared" si="122"/>
        <v>4</v>
      </c>
      <c r="N3955" s="80">
        <v>50</v>
      </c>
      <c r="O3955" s="11">
        <f t="shared" si="123"/>
        <v>74</v>
      </c>
    </row>
    <row r="3956" spans="1:15" x14ac:dyDescent="0.35">
      <c r="A3956" s="2" t="s">
        <v>392</v>
      </c>
      <c r="B3956" s="2" t="s">
        <v>804</v>
      </c>
      <c r="C3956" s="1">
        <v>44560</v>
      </c>
      <c r="D3956" s="1" t="s">
        <v>728</v>
      </c>
      <c r="E3956" s="4">
        <v>244560000541</v>
      </c>
      <c r="F3956" s="2" t="s">
        <v>3347</v>
      </c>
      <c r="G3956" s="4">
        <v>244560000541</v>
      </c>
      <c r="H3956" s="2" t="s">
        <v>3347</v>
      </c>
      <c r="I3956" s="2" t="s">
        <v>3348</v>
      </c>
      <c r="J3956" s="5" t="s">
        <v>535</v>
      </c>
      <c r="K3956" s="5">
        <v>1</v>
      </c>
      <c r="L3956" s="80">
        <v>20</v>
      </c>
      <c r="M3956" s="8">
        <f t="shared" si="122"/>
        <v>4</v>
      </c>
      <c r="N3956" s="80">
        <v>50</v>
      </c>
      <c r="O3956" s="11">
        <f t="shared" si="123"/>
        <v>74</v>
      </c>
    </row>
    <row r="3957" spans="1:15" x14ac:dyDescent="0.35">
      <c r="A3957" s="2" t="s">
        <v>392</v>
      </c>
      <c r="B3957" s="2" t="s">
        <v>804</v>
      </c>
      <c r="C3957" s="1">
        <v>44560</v>
      </c>
      <c r="D3957" s="1" t="s">
        <v>728</v>
      </c>
      <c r="E3957" s="4">
        <v>244560001572</v>
      </c>
      <c r="F3957" s="2" t="s">
        <v>3349</v>
      </c>
      <c r="G3957" s="4">
        <v>244560001572</v>
      </c>
      <c r="H3957" s="2" t="s">
        <v>3350</v>
      </c>
      <c r="I3957" s="2" t="s">
        <v>3351</v>
      </c>
      <c r="J3957" s="5" t="s">
        <v>535</v>
      </c>
      <c r="K3957" s="5">
        <v>1</v>
      </c>
      <c r="L3957" s="80">
        <v>20</v>
      </c>
      <c r="M3957" s="8">
        <f t="shared" si="122"/>
        <v>4</v>
      </c>
      <c r="N3957" s="80">
        <v>50</v>
      </c>
      <c r="O3957" s="11">
        <f t="shared" si="123"/>
        <v>74</v>
      </c>
    </row>
    <row r="3958" spans="1:15" x14ac:dyDescent="0.35">
      <c r="A3958" s="2" t="s">
        <v>392</v>
      </c>
      <c r="B3958" s="2" t="s">
        <v>804</v>
      </c>
      <c r="C3958" s="1">
        <v>44560</v>
      </c>
      <c r="D3958" s="1" t="s">
        <v>728</v>
      </c>
      <c r="E3958" s="4">
        <v>244560002633</v>
      </c>
      <c r="F3958" s="2" t="s">
        <v>3354</v>
      </c>
      <c r="G3958" s="4">
        <v>244560002633</v>
      </c>
      <c r="H3958" s="2" t="s">
        <v>3355</v>
      </c>
      <c r="I3958" s="2" t="s">
        <v>3356</v>
      </c>
      <c r="J3958" s="5" t="s">
        <v>535</v>
      </c>
      <c r="K3958" s="5">
        <v>1</v>
      </c>
      <c r="L3958" s="80">
        <v>20</v>
      </c>
      <c r="M3958" s="8">
        <f t="shared" si="122"/>
        <v>4</v>
      </c>
      <c r="N3958" s="80">
        <v>50</v>
      </c>
      <c r="O3958" s="11">
        <f t="shared" si="123"/>
        <v>74</v>
      </c>
    </row>
    <row r="3959" spans="1:15" x14ac:dyDescent="0.35">
      <c r="A3959" s="2" t="s">
        <v>392</v>
      </c>
      <c r="B3959" s="2" t="s">
        <v>811</v>
      </c>
      <c r="C3959" s="1">
        <v>47001</v>
      </c>
      <c r="D3959" s="1" t="s">
        <v>812</v>
      </c>
      <c r="E3959" s="4">
        <v>247001001791</v>
      </c>
      <c r="F3959" s="2" t="s">
        <v>3360</v>
      </c>
      <c r="G3959" s="4">
        <v>247001001791</v>
      </c>
      <c r="H3959" s="2" t="s">
        <v>3361</v>
      </c>
      <c r="I3959" s="2" t="s">
        <v>3362</v>
      </c>
      <c r="J3959" s="5" t="s">
        <v>523</v>
      </c>
      <c r="K3959" s="5">
        <v>1</v>
      </c>
      <c r="L3959" s="80">
        <v>20</v>
      </c>
      <c r="M3959" s="8">
        <f t="shared" si="122"/>
        <v>4</v>
      </c>
      <c r="N3959" s="80">
        <v>50</v>
      </c>
      <c r="O3959" s="11">
        <f t="shared" si="123"/>
        <v>74</v>
      </c>
    </row>
    <row r="3960" spans="1:15" x14ac:dyDescent="0.35">
      <c r="A3960" s="2" t="s">
        <v>392</v>
      </c>
      <c r="B3960" s="2" t="s">
        <v>9165</v>
      </c>
      <c r="C3960" s="1">
        <v>50325</v>
      </c>
      <c r="D3960" s="1" t="s">
        <v>3368</v>
      </c>
      <c r="E3960" s="4">
        <v>150325000254</v>
      </c>
      <c r="F3960" s="2" t="s">
        <v>3369</v>
      </c>
      <c r="G3960" s="4">
        <v>250325000542</v>
      </c>
      <c r="H3960" s="2" t="s">
        <v>3372</v>
      </c>
      <c r="I3960" s="2" t="s">
        <v>3373</v>
      </c>
      <c r="J3960" s="5" t="s">
        <v>535</v>
      </c>
      <c r="K3960" s="5">
        <v>1</v>
      </c>
      <c r="L3960" s="80">
        <v>20</v>
      </c>
      <c r="M3960" s="8">
        <f t="shared" si="122"/>
        <v>4</v>
      </c>
      <c r="N3960" s="80">
        <v>50</v>
      </c>
      <c r="O3960" s="11">
        <f t="shared" si="123"/>
        <v>74</v>
      </c>
    </row>
    <row r="3961" spans="1:15" x14ac:dyDescent="0.35">
      <c r="A3961" s="2" t="s">
        <v>392</v>
      </c>
      <c r="B3961" s="2" t="s">
        <v>9165</v>
      </c>
      <c r="C3961" s="1">
        <v>50330</v>
      </c>
      <c r="D3961" s="1" t="s">
        <v>3374</v>
      </c>
      <c r="E3961" s="4">
        <v>250330000437</v>
      </c>
      <c r="F3961" s="2" t="s">
        <v>3375</v>
      </c>
      <c r="G3961" s="4">
        <v>250330000364</v>
      </c>
      <c r="H3961" s="2" t="s">
        <v>3376</v>
      </c>
      <c r="I3961" s="2" t="s">
        <v>3377</v>
      </c>
      <c r="J3961" s="5" t="s">
        <v>535</v>
      </c>
      <c r="K3961" s="5">
        <v>1</v>
      </c>
      <c r="L3961" s="80">
        <v>20</v>
      </c>
      <c r="M3961" s="8">
        <f t="shared" si="122"/>
        <v>4</v>
      </c>
      <c r="N3961" s="80">
        <v>50</v>
      </c>
      <c r="O3961" s="11">
        <f t="shared" si="123"/>
        <v>74</v>
      </c>
    </row>
    <row r="3962" spans="1:15" x14ac:dyDescent="0.35">
      <c r="A3962" s="2" t="s">
        <v>392</v>
      </c>
      <c r="B3962" s="2" t="s">
        <v>9165</v>
      </c>
      <c r="C3962" s="1">
        <v>50330</v>
      </c>
      <c r="D3962" s="1" t="s">
        <v>3374</v>
      </c>
      <c r="E3962" s="4">
        <v>250330000437</v>
      </c>
      <c r="F3962" s="2" t="s">
        <v>3375</v>
      </c>
      <c r="G3962" s="4">
        <v>250330000569</v>
      </c>
      <c r="H3962" s="2" t="s">
        <v>3381</v>
      </c>
      <c r="I3962" s="2" t="s">
        <v>3382</v>
      </c>
      <c r="J3962" s="5" t="s">
        <v>535</v>
      </c>
      <c r="K3962" s="5">
        <v>1</v>
      </c>
      <c r="L3962" s="80">
        <v>20</v>
      </c>
      <c r="M3962" s="8">
        <f t="shared" si="122"/>
        <v>4</v>
      </c>
      <c r="N3962" s="80">
        <v>50</v>
      </c>
      <c r="O3962" s="11">
        <f t="shared" si="123"/>
        <v>74</v>
      </c>
    </row>
    <row r="3963" spans="1:15" x14ac:dyDescent="0.35">
      <c r="A3963" s="2" t="s">
        <v>392</v>
      </c>
      <c r="B3963" s="2" t="s">
        <v>9165</v>
      </c>
      <c r="C3963" s="1">
        <v>50370</v>
      </c>
      <c r="D3963" s="1" t="s">
        <v>3383</v>
      </c>
      <c r="E3963" s="4">
        <v>150370000010</v>
      </c>
      <c r="F3963" s="2" t="s">
        <v>3384</v>
      </c>
      <c r="G3963" s="4">
        <v>250330000704</v>
      </c>
      <c r="H3963" s="2" t="s">
        <v>3385</v>
      </c>
      <c r="I3963" s="2" t="s">
        <v>3386</v>
      </c>
      <c r="J3963" s="5" t="s">
        <v>535</v>
      </c>
      <c r="K3963" s="5">
        <v>1</v>
      </c>
      <c r="L3963" s="80">
        <v>20</v>
      </c>
      <c r="M3963" s="8">
        <f t="shared" si="122"/>
        <v>4</v>
      </c>
      <c r="N3963" s="80">
        <v>50</v>
      </c>
      <c r="O3963" s="11">
        <f t="shared" si="123"/>
        <v>74</v>
      </c>
    </row>
    <row r="3964" spans="1:15" x14ac:dyDescent="0.35">
      <c r="A3964" s="2" t="s">
        <v>392</v>
      </c>
      <c r="B3964" s="2" t="s">
        <v>9165</v>
      </c>
      <c r="C3964" s="1">
        <v>50330</v>
      </c>
      <c r="D3964" s="1" t="s">
        <v>3374</v>
      </c>
      <c r="E3964" s="4">
        <v>250330000437</v>
      </c>
      <c r="F3964" s="2" t="s">
        <v>3375</v>
      </c>
      <c r="G3964" s="4">
        <v>250330001409</v>
      </c>
      <c r="H3964" s="2" t="s">
        <v>3389</v>
      </c>
      <c r="I3964" s="2" t="s">
        <v>3390</v>
      </c>
      <c r="J3964" s="5" t="s">
        <v>535</v>
      </c>
      <c r="K3964" s="5">
        <v>1</v>
      </c>
      <c r="L3964" s="80">
        <v>20</v>
      </c>
      <c r="M3964" s="8">
        <f t="shared" si="122"/>
        <v>4</v>
      </c>
      <c r="N3964" s="80">
        <v>50</v>
      </c>
      <c r="O3964" s="11">
        <f t="shared" si="123"/>
        <v>74</v>
      </c>
    </row>
    <row r="3965" spans="1:15" x14ac:dyDescent="0.35">
      <c r="A3965" s="2" t="s">
        <v>392</v>
      </c>
      <c r="B3965" s="2" t="s">
        <v>9165</v>
      </c>
      <c r="C3965" s="1">
        <v>50370</v>
      </c>
      <c r="D3965" s="1" t="s">
        <v>3383</v>
      </c>
      <c r="E3965" s="4">
        <v>150370000010</v>
      </c>
      <c r="F3965" s="2" t="s">
        <v>3384</v>
      </c>
      <c r="G3965" s="4">
        <v>250370000120</v>
      </c>
      <c r="H3965" s="2" t="s">
        <v>2992</v>
      </c>
      <c r="I3965" s="2" t="s">
        <v>3393</v>
      </c>
      <c r="J3965" s="5" t="s">
        <v>535</v>
      </c>
      <c r="K3965" s="5">
        <v>1</v>
      </c>
      <c r="L3965" s="80">
        <v>20</v>
      </c>
      <c r="M3965" s="8">
        <f t="shared" si="122"/>
        <v>4</v>
      </c>
      <c r="N3965" s="80">
        <v>50</v>
      </c>
      <c r="O3965" s="11">
        <f t="shared" si="123"/>
        <v>74</v>
      </c>
    </row>
    <row r="3966" spans="1:15" x14ac:dyDescent="0.35">
      <c r="A3966" s="2" t="s">
        <v>392</v>
      </c>
      <c r="B3966" s="2" t="s">
        <v>9165</v>
      </c>
      <c r="C3966" s="1">
        <v>50450</v>
      </c>
      <c r="D3966" s="1" t="s">
        <v>3397</v>
      </c>
      <c r="E3966" s="4">
        <v>250450000171</v>
      </c>
      <c r="F3966" s="2" t="s">
        <v>3401</v>
      </c>
      <c r="G3966" s="4">
        <v>250450000295</v>
      </c>
      <c r="H3966" s="2" t="s">
        <v>3402</v>
      </c>
      <c r="I3966" s="2" t="s">
        <v>3403</v>
      </c>
      <c r="J3966" s="5" t="s">
        <v>535</v>
      </c>
      <c r="K3966" s="5">
        <v>1</v>
      </c>
      <c r="L3966" s="80">
        <v>20</v>
      </c>
      <c r="M3966" s="8">
        <f t="shared" si="122"/>
        <v>4</v>
      </c>
      <c r="N3966" s="80">
        <v>50</v>
      </c>
      <c r="O3966" s="11">
        <f t="shared" si="123"/>
        <v>74</v>
      </c>
    </row>
    <row r="3967" spans="1:15" x14ac:dyDescent="0.35">
      <c r="A3967" s="2" t="s">
        <v>392</v>
      </c>
      <c r="B3967" s="2" t="s">
        <v>9165</v>
      </c>
      <c r="C3967" s="1">
        <v>50568</v>
      </c>
      <c r="D3967" s="1" t="s">
        <v>3409</v>
      </c>
      <c r="E3967" s="4">
        <v>250568000061</v>
      </c>
      <c r="F3967" s="2" t="s">
        <v>3410</v>
      </c>
      <c r="G3967" s="4">
        <v>250568000061</v>
      </c>
      <c r="H3967" s="2" t="s">
        <v>3411</v>
      </c>
      <c r="I3967" s="2" t="s">
        <v>3412</v>
      </c>
      <c r="J3967" s="5" t="s">
        <v>535</v>
      </c>
      <c r="K3967" s="5">
        <v>1</v>
      </c>
      <c r="L3967" s="80">
        <v>20</v>
      </c>
      <c r="M3967" s="8">
        <f t="shared" si="122"/>
        <v>4</v>
      </c>
      <c r="N3967" s="80">
        <v>50</v>
      </c>
      <c r="O3967" s="11">
        <f t="shared" si="123"/>
        <v>74</v>
      </c>
    </row>
    <row r="3968" spans="1:15" x14ac:dyDescent="0.35">
      <c r="A3968" s="2" t="s">
        <v>392</v>
      </c>
      <c r="B3968" s="2" t="s">
        <v>9165</v>
      </c>
      <c r="C3968" s="1">
        <v>50568</v>
      </c>
      <c r="D3968" s="1" t="s">
        <v>3409</v>
      </c>
      <c r="E3968" s="4">
        <v>250568000061</v>
      </c>
      <c r="F3968" s="2" t="s">
        <v>3410</v>
      </c>
      <c r="G3968" s="4">
        <v>250568000788</v>
      </c>
      <c r="H3968" s="2" t="s">
        <v>3413</v>
      </c>
      <c r="I3968" s="2" t="s">
        <v>3414</v>
      </c>
      <c r="J3968" s="5" t="s">
        <v>535</v>
      </c>
      <c r="K3968" s="5">
        <v>1</v>
      </c>
      <c r="L3968" s="80">
        <v>20</v>
      </c>
      <c r="M3968" s="8">
        <f t="shared" si="122"/>
        <v>4</v>
      </c>
      <c r="N3968" s="80">
        <v>50</v>
      </c>
      <c r="O3968" s="11">
        <f t="shared" si="123"/>
        <v>74</v>
      </c>
    </row>
    <row r="3969" spans="1:15" x14ac:dyDescent="0.35">
      <c r="A3969" s="2" t="s">
        <v>392</v>
      </c>
      <c r="B3969" s="2" t="s">
        <v>9165</v>
      </c>
      <c r="C3969" s="1">
        <v>50590</v>
      </c>
      <c r="D3969" s="1" t="s">
        <v>2481</v>
      </c>
      <c r="E3969" s="4">
        <v>250577000251</v>
      </c>
      <c r="F3969" s="2" t="s">
        <v>3420</v>
      </c>
      <c r="G3969" s="4">
        <v>250577000766</v>
      </c>
      <c r="H3969" s="2" t="s">
        <v>3421</v>
      </c>
      <c r="I3969" s="2" t="s">
        <v>3422</v>
      </c>
      <c r="J3969" s="5" t="s">
        <v>535</v>
      </c>
      <c r="K3969" s="5">
        <v>1</v>
      </c>
      <c r="L3969" s="80">
        <v>20</v>
      </c>
      <c r="M3969" s="8">
        <f t="shared" si="122"/>
        <v>4</v>
      </c>
      <c r="N3969" s="80">
        <v>50</v>
      </c>
      <c r="O3969" s="11">
        <f t="shared" si="123"/>
        <v>74</v>
      </c>
    </row>
    <row r="3970" spans="1:15" x14ac:dyDescent="0.35">
      <c r="A3970" s="2" t="s">
        <v>392</v>
      </c>
      <c r="B3970" s="2" t="s">
        <v>9167</v>
      </c>
      <c r="C3970" s="1">
        <v>54003</v>
      </c>
      <c r="D3970" s="1" t="s">
        <v>3474</v>
      </c>
      <c r="E3970" s="4">
        <v>254003000283</v>
      </c>
      <c r="F3970" s="2" t="s">
        <v>3475</v>
      </c>
      <c r="G3970" s="4">
        <v>254003000283</v>
      </c>
      <c r="H3970" s="2" t="s">
        <v>3475</v>
      </c>
      <c r="I3970" s="2" t="s">
        <v>3476</v>
      </c>
      <c r="J3970" s="5" t="s">
        <v>535</v>
      </c>
      <c r="K3970" s="5">
        <v>1</v>
      </c>
      <c r="L3970" s="80">
        <v>20</v>
      </c>
      <c r="M3970" s="8">
        <f t="shared" si="122"/>
        <v>4</v>
      </c>
      <c r="N3970" s="80">
        <v>50</v>
      </c>
      <c r="O3970" s="11">
        <f t="shared" si="123"/>
        <v>74</v>
      </c>
    </row>
    <row r="3971" spans="1:15" x14ac:dyDescent="0.35">
      <c r="A3971" s="2" t="s">
        <v>392</v>
      </c>
      <c r="B3971" s="2" t="s">
        <v>9167</v>
      </c>
      <c r="C3971" s="1">
        <v>54003</v>
      </c>
      <c r="D3971" s="1" t="s">
        <v>3474</v>
      </c>
      <c r="E3971" s="4">
        <v>254003000364</v>
      </c>
      <c r="F3971" s="2" t="s">
        <v>3477</v>
      </c>
      <c r="G3971" s="4">
        <v>254003000364</v>
      </c>
      <c r="H3971" s="2" t="s">
        <v>3478</v>
      </c>
      <c r="I3971" s="2" t="s">
        <v>3479</v>
      </c>
      <c r="J3971" s="5" t="s">
        <v>535</v>
      </c>
      <c r="K3971" s="5">
        <v>1</v>
      </c>
      <c r="L3971" s="80">
        <v>20</v>
      </c>
      <c r="M3971" s="8">
        <f t="shared" si="122"/>
        <v>4</v>
      </c>
      <c r="N3971" s="80">
        <v>50</v>
      </c>
      <c r="O3971" s="11">
        <f t="shared" si="123"/>
        <v>74</v>
      </c>
    </row>
    <row r="3972" spans="1:15" x14ac:dyDescent="0.35">
      <c r="A3972" s="2" t="s">
        <v>392</v>
      </c>
      <c r="B3972" s="2" t="s">
        <v>9167</v>
      </c>
      <c r="C3972" s="1">
        <v>54003</v>
      </c>
      <c r="D3972" s="1" t="s">
        <v>3474</v>
      </c>
      <c r="E3972" s="4">
        <v>254003000445</v>
      </c>
      <c r="F3972" s="2" t="s">
        <v>3480</v>
      </c>
      <c r="G3972" s="4">
        <v>254003000445</v>
      </c>
      <c r="H3972" s="2" t="s">
        <v>3480</v>
      </c>
      <c r="I3972" s="2" t="s">
        <v>3481</v>
      </c>
      <c r="J3972" s="5" t="s">
        <v>535</v>
      </c>
      <c r="K3972" s="5">
        <v>1</v>
      </c>
      <c r="L3972" s="80">
        <v>20</v>
      </c>
      <c r="M3972" s="8">
        <f t="shared" si="122"/>
        <v>4</v>
      </c>
      <c r="N3972" s="80">
        <v>50</v>
      </c>
      <c r="O3972" s="11">
        <f t="shared" si="123"/>
        <v>74</v>
      </c>
    </row>
    <row r="3973" spans="1:15" x14ac:dyDescent="0.35">
      <c r="A3973" s="2" t="s">
        <v>392</v>
      </c>
      <c r="B3973" s="2" t="s">
        <v>9167</v>
      </c>
      <c r="C3973" s="1">
        <v>54003</v>
      </c>
      <c r="D3973" s="1" t="s">
        <v>3474</v>
      </c>
      <c r="E3973" s="4">
        <v>254003000526</v>
      </c>
      <c r="F3973" s="2" t="s">
        <v>3482</v>
      </c>
      <c r="G3973" s="4">
        <v>254003000526</v>
      </c>
      <c r="H3973" s="2" t="s">
        <v>3482</v>
      </c>
      <c r="I3973" s="2" t="s">
        <v>3483</v>
      </c>
      <c r="J3973" s="5" t="s">
        <v>535</v>
      </c>
      <c r="K3973" s="5">
        <v>1</v>
      </c>
      <c r="L3973" s="80">
        <v>20</v>
      </c>
      <c r="M3973" s="8">
        <f t="shared" si="122"/>
        <v>4</v>
      </c>
      <c r="N3973" s="80">
        <v>50</v>
      </c>
      <c r="O3973" s="11">
        <f t="shared" si="123"/>
        <v>74</v>
      </c>
    </row>
    <row r="3974" spans="1:15" x14ac:dyDescent="0.35">
      <c r="A3974" s="2" t="s">
        <v>392</v>
      </c>
      <c r="B3974" s="2" t="s">
        <v>9167</v>
      </c>
      <c r="C3974" s="1">
        <v>54670</v>
      </c>
      <c r="D3974" s="1" t="s">
        <v>3493</v>
      </c>
      <c r="E3974" s="4">
        <v>254670000798</v>
      </c>
      <c r="F3974" s="2" t="s">
        <v>3494</v>
      </c>
      <c r="G3974" s="4">
        <v>254670000798</v>
      </c>
      <c r="H3974" s="2" t="s">
        <v>3494</v>
      </c>
      <c r="I3974" s="2" t="s">
        <v>3495</v>
      </c>
      <c r="J3974" s="5" t="s">
        <v>535</v>
      </c>
      <c r="K3974" s="5">
        <v>1</v>
      </c>
      <c r="L3974" s="80">
        <v>20</v>
      </c>
      <c r="M3974" s="8">
        <f t="shared" si="122"/>
        <v>4</v>
      </c>
      <c r="N3974" s="80">
        <v>50</v>
      </c>
      <c r="O3974" s="11">
        <f t="shared" si="123"/>
        <v>74</v>
      </c>
    </row>
    <row r="3975" spans="1:15" x14ac:dyDescent="0.35">
      <c r="A3975" s="2" t="s">
        <v>392</v>
      </c>
      <c r="B3975" s="2" t="s">
        <v>9167</v>
      </c>
      <c r="C3975" s="1">
        <v>54670</v>
      </c>
      <c r="D3975" s="1" t="s">
        <v>3493</v>
      </c>
      <c r="E3975" s="4">
        <v>254670000330</v>
      </c>
      <c r="F3975" s="2" t="s">
        <v>3496</v>
      </c>
      <c r="G3975" s="4">
        <v>254670000909</v>
      </c>
      <c r="H3975" s="2" t="s">
        <v>3497</v>
      </c>
      <c r="I3975" s="2" t="s">
        <v>3498</v>
      </c>
      <c r="J3975" s="5" t="s">
        <v>535</v>
      </c>
      <c r="K3975" s="5">
        <v>1</v>
      </c>
      <c r="L3975" s="80">
        <v>20</v>
      </c>
      <c r="M3975" s="8">
        <f t="shared" si="122"/>
        <v>4</v>
      </c>
      <c r="N3975" s="80">
        <v>50</v>
      </c>
      <c r="O3975" s="11">
        <f t="shared" si="123"/>
        <v>74</v>
      </c>
    </row>
    <row r="3976" spans="1:15" x14ac:dyDescent="0.35">
      <c r="A3976" s="2" t="s">
        <v>392</v>
      </c>
      <c r="B3976" s="2" t="s">
        <v>9167</v>
      </c>
      <c r="C3976" s="1">
        <v>54720</v>
      </c>
      <c r="D3976" s="1" t="s">
        <v>3499</v>
      </c>
      <c r="E3976" s="4">
        <v>254720000034</v>
      </c>
      <c r="F3976" s="2" t="s">
        <v>3500</v>
      </c>
      <c r="G3976" s="4">
        <v>254720000034</v>
      </c>
      <c r="H3976" s="2" t="s">
        <v>3501</v>
      </c>
      <c r="I3976" s="2" t="s">
        <v>3502</v>
      </c>
      <c r="J3976" s="5" t="s">
        <v>535</v>
      </c>
      <c r="K3976" s="5">
        <v>1</v>
      </c>
      <c r="L3976" s="80">
        <v>20</v>
      </c>
      <c r="M3976" s="8">
        <f t="shared" ref="M3976:M4039" si="124">ROUND(L3976*0.19,0)</f>
        <v>4</v>
      </c>
      <c r="N3976" s="80">
        <v>50</v>
      </c>
      <c r="O3976" s="11">
        <f t="shared" ref="O3976:O4039" si="125">L3976+M3976+N3976</f>
        <v>74</v>
      </c>
    </row>
    <row r="3977" spans="1:15" x14ac:dyDescent="0.35">
      <c r="A3977" s="2" t="s">
        <v>392</v>
      </c>
      <c r="B3977" s="2" t="s">
        <v>9167</v>
      </c>
      <c r="C3977" s="1">
        <v>54720</v>
      </c>
      <c r="D3977" s="1" t="s">
        <v>3499</v>
      </c>
      <c r="E3977" s="4">
        <v>254720000271</v>
      </c>
      <c r="F3977" s="2" t="s">
        <v>3503</v>
      </c>
      <c r="G3977" s="4">
        <v>254720000352</v>
      </c>
      <c r="H3977" s="2" t="s">
        <v>3504</v>
      </c>
      <c r="I3977" s="2" t="s">
        <v>1753</v>
      </c>
      <c r="J3977" s="5" t="s">
        <v>535</v>
      </c>
      <c r="K3977" s="5">
        <v>1</v>
      </c>
      <c r="L3977" s="80">
        <v>20</v>
      </c>
      <c r="M3977" s="8">
        <f t="shared" si="124"/>
        <v>4</v>
      </c>
      <c r="N3977" s="80">
        <v>50</v>
      </c>
      <c r="O3977" s="11">
        <f t="shared" si="125"/>
        <v>74</v>
      </c>
    </row>
    <row r="3978" spans="1:15" x14ac:dyDescent="0.35">
      <c r="A3978" s="2" t="s">
        <v>392</v>
      </c>
      <c r="B3978" s="2" t="s">
        <v>9167</v>
      </c>
      <c r="C3978" s="1">
        <v>54720</v>
      </c>
      <c r="D3978" s="1" t="s">
        <v>3499</v>
      </c>
      <c r="E3978" s="4">
        <v>254720000930</v>
      </c>
      <c r="F3978" s="2" t="s">
        <v>3505</v>
      </c>
      <c r="G3978" s="4">
        <v>254720000930</v>
      </c>
      <c r="H3978" s="2" t="s">
        <v>3505</v>
      </c>
      <c r="I3978" s="2" t="s">
        <v>3506</v>
      </c>
      <c r="J3978" s="5" t="s">
        <v>535</v>
      </c>
      <c r="K3978" s="5">
        <v>1</v>
      </c>
      <c r="L3978" s="80">
        <v>20</v>
      </c>
      <c r="M3978" s="8">
        <f t="shared" si="124"/>
        <v>4</v>
      </c>
      <c r="N3978" s="80">
        <v>50</v>
      </c>
      <c r="O3978" s="11">
        <f t="shared" si="125"/>
        <v>74</v>
      </c>
    </row>
    <row r="3979" spans="1:15" x14ac:dyDescent="0.35">
      <c r="A3979" s="2" t="s">
        <v>392</v>
      </c>
      <c r="B3979" s="2" t="s">
        <v>9167</v>
      </c>
      <c r="C3979" s="1">
        <v>54720</v>
      </c>
      <c r="D3979" s="1" t="s">
        <v>3499</v>
      </c>
      <c r="E3979" s="4">
        <v>254720001197</v>
      </c>
      <c r="F3979" s="2" t="s">
        <v>3507</v>
      </c>
      <c r="G3979" s="4">
        <v>254720001197</v>
      </c>
      <c r="H3979" s="2" t="s">
        <v>3507</v>
      </c>
      <c r="I3979" s="2" t="s">
        <v>1827</v>
      </c>
      <c r="J3979" s="5" t="s">
        <v>535</v>
      </c>
      <c r="K3979" s="5">
        <v>1</v>
      </c>
      <c r="L3979" s="80">
        <v>20</v>
      </c>
      <c r="M3979" s="8">
        <f t="shared" si="124"/>
        <v>4</v>
      </c>
      <c r="N3979" s="80">
        <v>50</v>
      </c>
      <c r="O3979" s="11">
        <f t="shared" si="125"/>
        <v>74</v>
      </c>
    </row>
    <row r="3980" spans="1:15" x14ac:dyDescent="0.35">
      <c r="A3980" s="2" t="s">
        <v>392</v>
      </c>
      <c r="B3980" s="2" t="s">
        <v>9167</v>
      </c>
      <c r="C3980" s="1">
        <v>54800</v>
      </c>
      <c r="D3980" s="1" t="s">
        <v>3510</v>
      </c>
      <c r="E3980" s="4">
        <v>254800000108</v>
      </c>
      <c r="F3980" s="2" t="s">
        <v>3511</v>
      </c>
      <c r="G3980" s="4">
        <v>254800000035</v>
      </c>
      <c r="H3980" s="2" t="s">
        <v>3512</v>
      </c>
      <c r="I3980" s="2" t="s">
        <v>3513</v>
      </c>
      <c r="J3980" s="5" t="s">
        <v>535</v>
      </c>
      <c r="K3980" s="5">
        <v>1</v>
      </c>
      <c r="L3980" s="80">
        <v>20</v>
      </c>
      <c r="M3980" s="8">
        <f t="shared" si="124"/>
        <v>4</v>
      </c>
      <c r="N3980" s="80">
        <v>50</v>
      </c>
      <c r="O3980" s="11">
        <f t="shared" si="125"/>
        <v>74</v>
      </c>
    </row>
    <row r="3981" spans="1:15" x14ac:dyDescent="0.35">
      <c r="A3981" s="2" t="s">
        <v>392</v>
      </c>
      <c r="B3981" s="2" t="s">
        <v>9167</v>
      </c>
      <c r="C3981" s="1">
        <v>54800</v>
      </c>
      <c r="D3981" s="1" t="s">
        <v>3510</v>
      </c>
      <c r="E3981" s="4">
        <v>254800000736</v>
      </c>
      <c r="F3981" s="2" t="s">
        <v>3517</v>
      </c>
      <c r="G3981" s="4">
        <v>254800000736</v>
      </c>
      <c r="H3981" s="2" t="s">
        <v>3518</v>
      </c>
      <c r="I3981" s="2" t="s">
        <v>3519</v>
      </c>
      <c r="J3981" s="5" t="s">
        <v>535</v>
      </c>
      <c r="K3981" s="5">
        <v>1</v>
      </c>
      <c r="L3981" s="80">
        <v>20</v>
      </c>
      <c r="M3981" s="8">
        <f t="shared" si="124"/>
        <v>4</v>
      </c>
      <c r="N3981" s="80">
        <v>50</v>
      </c>
      <c r="O3981" s="11">
        <f t="shared" si="125"/>
        <v>74</v>
      </c>
    </row>
    <row r="3982" spans="1:15" x14ac:dyDescent="0.35">
      <c r="A3982" s="2" t="s">
        <v>392</v>
      </c>
      <c r="B3982" s="2" t="s">
        <v>9167</v>
      </c>
      <c r="C3982" s="1">
        <v>54250</v>
      </c>
      <c r="D3982" s="1" t="s">
        <v>3486</v>
      </c>
      <c r="E3982" s="4">
        <v>254810000106</v>
      </c>
      <c r="F3982" s="2" t="s">
        <v>3520</v>
      </c>
      <c r="G3982" s="4">
        <v>254810000106</v>
      </c>
      <c r="H3982" s="2" t="s">
        <v>3521</v>
      </c>
      <c r="I3982" s="2" t="s">
        <v>3522</v>
      </c>
      <c r="J3982" s="5" t="s">
        <v>535</v>
      </c>
      <c r="K3982" s="5">
        <v>1</v>
      </c>
      <c r="L3982" s="80">
        <v>20</v>
      </c>
      <c r="M3982" s="8">
        <f t="shared" si="124"/>
        <v>4</v>
      </c>
      <c r="N3982" s="80">
        <v>50</v>
      </c>
      <c r="O3982" s="11">
        <f t="shared" si="125"/>
        <v>74</v>
      </c>
    </row>
    <row r="3983" spans="1:15" x14ac:dyDescent="0.35">
      <c r="A3983" s="2" t="s">
        <v>392</v>
      </c>
      <c r="B3983" s="2" t="s">
        <v>9167</v>
      </c>
      <c r="C3983" s="1">
        <v>54250</v>
      </c>
      <c r="D3983" s="1" t="s">
        <v>3486</v>
      </c>
      <c r="E3983" s="4">
        <v>254810000629</v>
      </c>
      <c r="F3983" s="2" t="s">
        <v>3523</v>
      </c>
      <c r="G3983" s="4">
        <v>254810000629</v>
      </c>
      <c r="H3983" s="2" t="s">
        <v>3524</v>
      </c>
      <c r="I3983" s="2" t="s">
        <v>3525</v>
      </c>
      <c r="J3983" s="5" t="s">
        <v>535</v>
      </c>
      <c r="K3983" s="5">
        <v>1</v>
      </c>
      <c r="L3983" s="80">
        <v>20</v>
      </c>
      <c r="M3983" s="8">
        <f t="shared" si="124"/>
        <v>4</v>
      </c>
      <c r="N3983" s="80">
        <v>50</v>
      </c>
      <c r="O3983" s="11">
        <f t="shared" si="125"/>
        <v>74</v>
      </c>
    </row>
    <row r="3984" spans="1:15" x14ac:dyDescent="0.35">
      <c r="A3984" s="2" t="s">
        <v>392</v>
      </c>
      <c r="B3984" s="2" t="s">
        <v>932</v>
      </c>
      <c r="C3984" s="1">
        <v>73168</v>
      </c>
      <c r="D3984" s="1" t="s">
        <v>3560</v>
      </c>
      <c r="E3984" s="4">
        <v>273168002111</v>
      </c>
      <c r="F3984" s="2" t="s">
        <v>3569</v>
      </c>
      <c r="G3984" s="4">
        <v>273168000711</v>
      </c>
      <c r="H3984" s="2" t="s">
        <v>3570</v>
      </c>
      <c r="I3984" s="2" t="s">
        <v>3571</v>
      </c>
      <c r="J3984" s="5" t="s">
        <v>535</v>
      </c>
      <c r="K3984" s="5">
        <v>1</v>
      </c>
      <c r="L3984" s="80">
        <v>20</v>
      </c>
      <c r="M3984" s="8">
        <f t="shared" si="124"/>
        <v>4</v>
      </c>
      <c r="N3984" s="80">
        <v>50</v>
      </c>
      <c r="O3984" s="11">
        <f t="shared" si="125"/>
        <v>74</v>
      </c>
    </row>
    <row r="3985" spans="1:15" x14ac:dyDescent="0.35">
      <c r="A3985" s="2" t="s">
        <v>392</v>
      </c>
      <c r="B3985" s="2" t="s">
        <v>932</v>
      </c>
      <c r="C3985" s="1">
        <v>73168</v>
      </c>
      <c r="D3985" s="1" t="s">
        <v>3560</v>
      </c>
      <c r="E3985" s="4">
        <v>273168002111</v>
      </c>
      <c r="F3985" s="2" t="s">
        <v>3569</v>
      </c>
      <c r="G3985" s="4">
        <v>273168000720</v>
      </c>
      <c r="H3985" s="2" t="s">
        <v>3572</v>
      </c>
      <c r="I3985" s="2" t="s">
        <v>3573</v>
      </c>
      <c r="J3985" s="5" t="s">
        <v>535</v>
      </c>
      <c r="K3985" s="5">
        <v>1</v>
      </c>
      <c r="L3985" s="80">
        <v>20</v>
      </c>
      <c r="M3985" s="8">
        <f t="shared" si="124"/>
        <v>4</v>
      </c>
      <c r="N3985" s="80">
        <v>50</v>
      </c>
      <c r="O3985" s="11">
        <f t="shared" si="125"/>
        <v>74</v>
      </c>
    </row>
    <row r="3986" spans="1:15" x14ac:dyDescent="0.35">
      <c r="A3986" s="2" t="s">
        <v>392</v>
      </c>
      <c r="B3986" s="2" t="s">
        <v>932</v>
      </c>
      <c r="C3986" s="1">
        <v>73217</v>
      </c>
      <c r="D3986" s="1" t="s">
        <v>3582</v>
      </c>
      <c r="E3986" s="4">
        <v>273217000927</v>
      </c>
      <c r="F3986" s="2" t="s">
        <v>3597</v>
      </c>
      <c r="G3986" s="4">
        <v>273217000277</v>
      </c>
      <c r="H3986" s="2" t="s">
        <v>3598</v>
      </c>
      <c r="I3986" s="2" t="s">
        <v>3599</v>
      </c>
      <c r="J3986" s="5" t="s">
        <v>535</v>
      </c>
      <c r="K3986" s="5">
        <v>1</v>
      </c>
      <c r="L3986" s="80">
        <v>20</v>
      </c>
      <c r="M3986" s="8">
        <f t="shared" si="124"/>
        <v>4</v>
      </c>
      <c r="N3986" s="80">
        <v>50</v>
      </c>
      <c r="O3986" s="11">
        <f t="shared" si="125"/>
        <v>74</v>
      </c>
    </row>
    <row r="3987" spans="1:15" x14ac:dyDescent="0.35">
      <c r="A3987" s="2" t="s">
        <v>392</v>
      </c>
      <c r="B3987" s="2" t="s">
        <v>932</v>
      </c>
      <c r="C3987" s="1">
        <v>73217</v>
      </c>
      <c r="D3987" s="1" t="s">
        <v>3582</v>
      </c>
      <c r="E3987" s="4">
        <v>273217000293</v>
      </c>
      <c r="F3987" s="2" t="s">
        <v>3602</v>
      </c>
      <c r="G3987" s="4">
        <v>273217000293</v>
      </c>
      <c r="H3987" s="2" t="s">
        <v>3603</v>
      </c>
      <c r="I3987" s="2" t="s">
        <v>3604</v>
      </c>
      <c r="J3987" s="5" t="s">
        <v>535</v>
      </c>
      <c r="K3987" s="5">
        <v>1</v>
      </c>
      <c r="L3987" s="80">
        <v>20</v>
      </c>
      <c r="M3987" s="8">
        <f t="shared" si="124"/>
        <v>4</v>
      </c>
      <c r="N3987" s="80">
        <v>50</v>
      </c>
      <c r="O3987" s="11">
        <f t="shared" si="125"/>
        <v>74</v>
      </c>
    </row>
    <row r="3988" spans="1:15" x14ac:dyDescent="0.35">
      <c r="A3988" s="2" t="s">
        <v>392</v>
      </c>
      <c r="B3988" s="2" t="s">
        <v>932</v>
      </c>
      <c r="C3988" s="1">
        <v>73217</v>
      </c>
      <c r="D3988" s="1" t="s">
        <v>3582</v>
      </c>
      <c r="E3988" s="4">
        <v>273217000455</v>
      </c>
      <c r="F3988" s="2" t="s">
        <v>3614</v>
      </c>
      <c r="G3988" s="4">
        <v>273217000391</v>
      </c>
      <c r="H3988" s="2" t="s">
        <v>3615</v>
      </c>
      <c r="I3988" s="2" t="s">
        <v>3616</v>
      </c>
      <c r="J3988" s="5" t="s">
        <v>535</v>
      </c>
      <c r="K3988" s="5">
        <v>1</v>
      </c>
      <c r="L3988" s="80">
        <v>20</v>
      </c>
      <c r="M3988" s="8">
        <f t="shared" si="124"/>
        <v>4</v>
      </c>
      <c r="N3988" s="80">
        <v>50</v>
      </c>
      <c r="O3988" s="11">
        <f t="shared" si="125"/>
        <v>74</v>
      </c>
    </row>
    <row r="3989" spans="1:15" x14ac:dyDescent="0.35">
      <c r="A3989" s="2" t="s">
        <v>392</v>
      </c>
      <c r="B3989" s="2" t="s">
        <v>932</v>
      </c>
      <c r="C3989" s="1">
        <v>73217</v>
      </c>
      <c r="D3989" s="1" t="s">
        <v>3582</v>
      </c>
      <c r="E3989" s="4">
        <v>273217000315</v>
      </c>
      <c r="F3989" s="2" t="s">
        <v>3594</v>
      </c>
      <c r="G3989" s="4">
        <v>273217001010</v>
      </c>
      <c r="H3989" s="2" t="s">
        <v>3629</v>
      </c>
      <c r="I3989" s="2" t="s">
        <v>3630</v>
      </c>
      <c r="J3989" s="5" t="s">
        <v>535</v>
      </c>
      <c r="K3989" s="5">
        <v>1</v>
      </c>
      <c r="L3989" s="80">
        <v>20</v>
      </c>
      <c r="M3989" s="8">
        <f t="shared" si="124"/>
        <v>4</v>
      </c>
      <c r="N3989" s="80">
        <v>50</v>
      </c>
      <c r="O3989" s="11">
        <f t="shared" si="125"/>
        <v>74</v>
      </c>
    </row>
    <row r="3990" spans="1:15" x14ac:dyDescent="0.35">
      <c r="A3990" s="2" t="s">
        <v>392</v>
      </c>
      <c r="B3990" s="2" t="s">
        <v>932</v>
      </c>
      <c r="C3990" s="1">
        <v>73270</v>
      </c>
      <c r="D3990" s="1" t="s">
        <v>3651</v>
      </c>
      <c r="E3990" s="4">
        <v>273270000661</v>
      </c>
      <c r="F3990" s="2" t="s">
        <v>3652</v>
      </c>
      <c r="G3990" s="4">
        <v>273270000661</v>
      </c>
      <c r="H3990" s="2" t="s">
        <v>3653</v>
      </c>
      <c r="I3990" s="2" t="s">
        <v>3654</v>
      </c>
      <c r="J3990" s="5" t="s">
        <v>535</v>
      </c>
      <c r="K3990" s="5">
        <v>1</v>
      </c>
      <c r="L3990" s="80">
        <v>20</v>
      </c>
      <c r="M3990" s="8">
        <f t="shared" si="124"/>
        <v>4</v>
      </c>
      <c r="N3990" s="80">
        <v>50</v>
      </c>
      <c r="O3990" s="11">
        <f t="shared" si="125"/>
        <v>74</v>
      </c>
    </row>
    <row r="3991" spans="1:15" x14ac:dyDescent="0.35">
      <c r="A3991" s="2" t="s">
        <v>392</v>
      </c>
      <c r="B3991" s="2" t="s">
        <v>932</v>
      </c>
      <c r="C3991" s="1">
        <v>73483</v>
      </c>
      <c r="D3991" s="1" t="s">
        <v>3660</v>
      </c>
      <c r="E3991" s="4">
        <v>273483000541</v>
      </c>
      <c r="F3991" s="2" t="s">
        <v>3664</v>
      </c>
      <c r="G3991" s="4">
        <v>273483000126</v>
      </c>
      <c r="H3991" s="2" t="s">
        <v>3665</v>
      </c>
      <c r="I3991" s="2" t="s">
        <v>3666</v>
      </c>
      <c r="J3991" s="5" t="s">
        <v>535</v>
      </c>
      <c r="K3991" s="5">
        <v>1</v>
      </c>
      <c r="L3991" s="80">
        <v>20</v>
      </c>
      <c r="M3991" s="8">
        <f t="shared" si="124"/>
        <v>4</v>
      </c>
      <c r="N3991" s="80">
        <v>50</v>
      </c>
      <c r="O3991" s="11">
        <f t="shared" si="125"/>
        <v>74</v>
      </c>
    </row>
    <row r="3992" spans="1:15" x14ac:dyDescent="0.35">
      <c r="A3992" s="2" t="s">
        <v>392</v>
      </c>
      <c r="B3992" s="2" t="s">
        <v>932</v>
      </c>
      <c r="C3992" s="1">
        <v>73483</v>
      </c>
      <c r="D3992" s="1" t="s">
        <v>3660</v>
      </c>
      <c r="E3992" s="4">
        <v>273483000851</v>
      </c>
      <c r="F3992" s="2" t="s">
        <v>3661</v>
      </c>
      <c r="G3992" s="4">
        <v>273483000151</v>
      </c>
      <c r="H3992" s="2" t="s">
        <v>3667</v>
      </c>
      <c r="I3992" s="2" t="s">
        <v>3668</v>
      </c>
      <c r="J3992" s="5" t="s">
        <v>535</v>
      </c>
      <c r="K3992" s="5">
        <v>1</v>
      </c>
      <c r="L3992" s="80">
        <v>20</v>
      </c>
      <c r="M3992" s="8">
        <f t="shared" si="124"/>
        <v>4</v>
      </c>
      <c r="N3992" s="80">
        <v>50</v>
      </c>
      <c r="O3992" s="11">
        <f t="shared" si="125"/>
        <v>74</v>
      </c>
    </row>
    <row r="3993" spans="1:15" x14ac:dyDescent="0.35">
      <c r="A3993" s="2" t="s">
        <v>392</v>
      </c>
      <c r="B3993" s="2" t="s">
        <v>932</v>
      </c>
      <c r="C3993" s="1">
        <v>73483</v>
      </c>
      <c r="D3993" s="1" t="s">
        <v>3660</v>
      </c>
      <c r="E3993" s="4">
        <v>273483000851</v>
      </c>
      <c r="F3993" s="2" t="s">
        <v>3661</v>
      </c>
      <c r="G3993" s="4">
        <v>273483000266</v>
      </c>
      <c r="H3993" s="2" t="s">
        <v>3682</v>
      </c>
      <c r="I3993" s="2" t="s">
        <v>3683</v>
      </c>
      <c r="J3993" s="5" t="s">
        <v>535</v>
      </c>
      <c r="K3993" s="5">
        <v>1</v>
      </c>
      <c r="L3993" s="80">
        <v>20</v>
      </c>
      <c r="M3993" s="8">
        <f t="shared" si="124"/>
        <v>4</v>
      </c>
      <c r="N3993" s="80">
        <v>50</v>
      </c>
      <c r="O3993" s="11">
        <f t="shared" si="125"/>
        <v>74</v>
      </c>
    </row>
    <row r="3994" spans="1:15" x14ac:dyDescent="0.35">
      <c r="A3994" s="2" t="s">
        <v>392</v>
      </c>
      <c r="B3994" s="2" t="s">
        <v>932</v>
      </c>
      <c r="C3994" s="1">
        <v>73483</v>
      </c>
      <c r="D3994" s="1" t="s">
        <v>3660</v>
      </c>
      <c r="E3994" s="4">
        <v>273483000851</v>
      </c>
      <c r="F3994" s="2" t="s">
        <v>3661</v>
      </c>
      <c r="G3994" s="4">
        <v>273483000291</v>
      </c>
      <c r="H3994" s="2" t="s">
        <v>2720</v>
      </c>
      <c r="I3994" s="2" t="s">
        <v>3686</v>
      </c>
      <c r="J3994" s="5" t="s">
        <v>535</v>
      </c>
      <c r="K3994" s="5">
        <v>1</v>
      </c>
      <c r="L3994" s="80">
        <v>20</v>
      </c>
      <c r="M3994" s="8">
        <f t="shared" si="124"/>
        <v>4</v>
      </c>
      <c r="N3994" s="80">
        <v>50</v>
      </c>
      <c r="O3994" s="11">
        <f t="shared" si="125"/>
        <v>74</v>
      </c>
    </row>
    <row r="3995" spans="1:15" x14ac:dyDescent="0.35">
      <c r="A3995" s="2" t="s">
        <v>392</v>
      </c>
      <c r="B3995" s="2" t="s">
        <v>932</v>
      </c>
      <c r="C3995" s="1">
        <v>73483</v>
      </c>
      <c r="D3995" s="1" t="s">
        <v>3660</v>
      </c>
      <c r="E3995" s="4">
        <v>273483000142</v>
      </c>
      <c r="F3995" s="2" t="s">
        <v>3671</v>
      </c>
      <c r="G3995" s="4">
        <v>273483000797</v>
      </c>
      <c r="H3995" s="2" t="s">
        <v>3699</v>
      </c>
      <c r="I3995" s="2" t="s">
        <v>3700</v>
      </c>
      <c r="J3995" s="5" t="s">
        <v>535</v>
      </c>
      <c r="K3995" s="5">
        <v>1</v>
      </c>
      <c r="L3995" s="80">
        <v>20</v>
      </c>
      <c r="M3995" s="8">
        <f t="shared" si="124"/>
        <v>4</v>
      </c>
      <c r="N3995" s="80">
        <v>50</v>
      </c>
      <c r="O3995" s="11">
        <f t="shared" si="125"/>
        <v>74</v>
      </c>
    </row>
    <row r="3996" spans="1:15" x14ac:dyDescent="0.35">
      <c r="A3996" s="2" t="s">
        <v>392</v>
      </c>
      <c r="B3996" s="2" t="s">
        <v>932</v>
      </c>
      <c r="C3996" s="1">
        <v>73678</v>
      </c>
      <c r="D3996" s="1" t="s">
        <v>3211</v>
      </c>
      <c r="E3996" s="4">
        <v>173678000037</v>
      </c>
      <c r="F3996" s="2" t="s">
        <v>3734</v>
      </c>
      <c r="G3996" s="4">
        <v>273678000147</v>
      </c>
      <c r="H3996" s="2" t="s">
        <v>3735</v>
      </c>
      <c r="I3996" s="2" t="s">
        <v>3736</v>
      </c>
      <c r="J3996" s="5" t="s">
        <v>535</v>
      </c>
      <c r="K3996" s="5">
        <v>1</v>
      </c>
      <c r="L3996" s="80">
        <v>20</v>
      </c>
      <c r="M3996" s="8">
        <f t="shared" si="124"/>
        <v>4</v>
      </c>
      <c r="N3996" s="80">
        <v>50</v>
      </c>
      <c r="O3996" s="11">
        <f t="shared" si="125"/>
        <v>74</v>
      </c>
    </row>
    <row r="3997" spans="1:15" x14ac:dyDescent="0.35">
      <c r="A3997" s="2" t="s">
        <v>392</v>
      </c>
      <c r="B3997" s="2" t="s">
        <v>932</v>
      </c>
      <c r="C3997" s="1">
        <v>73678</v>
      </c>
      <c r="D3997" s="1" t="s">
        <v>3211</v>
      </c>
      <c r="E3997" s="4">
        <v>273678000384</v>
      </c>
      <c r="F3997" s="2" t="s">
        <v>3737</v>
      </c>
      <c r="G3997" s="4">
        <v>273678000155</v>
      </c>
      <c r="H3997" s="2" t="s">
        <v>3738</v>
      </c>
      <c r="I3997" s="2" t="s">
        <v>3739</v>
      </c>
      <c r="J3997" s="5" t="s">
        <v>535</v>
      </c>
      <c r="K3997" s="5">
        <v>1</v>
      </c>
      <c r="L3997" s="80">
        <v>20</v>
      </c>
      <c r="M3997" s="8">
        <f t="shared" si="124"/>
        <v>4</v>
      </c>
      <c r="N3997" s="80">
        <v>50</v>
      </c>
      <c r="O3997" s="11">
        <f t="shared" si="125"/>
        <v>74</v>
      </c>
    </row>
    <row r="3998" spans="1:15" x14ac:dyDescent="0.35">
      <c r="A3998" s="2" t="s">
        <v>392</v>
      </c>
      <c r="B3998" s="2" t="s">
        <v>932</v>
      </c>
      <c r="C3998" s="1">
        <v>73678</v>
      </c>
      <c r="D3998" s="1" t="s">
        <v>3211</v>
      </c>
      <c r="E3998" s="4">
        <v>273678000384</v>
      </c>
      <c r="F3998" s="2" t="s">
        <v>3737</v>
      </c>
      <c r="G3998" s="4">
        <v>273678000201</v>
      </c>
      <c r="H3998" s="2" t="s">
        <v>3746</v>
      </c>
      <c r="I3998" s="2" t="s">
        <v>3747</v>
      </c>
      <c r="J3998" s="5" t="s">
        <v>535</v>
      </c>
      <c r="K3998" s="5">
        <v>1</v>
      </c>
      <c r="L3998" s="80">
        <v>20</v>
      </c>
      <c r="M3998" s="8">
        <f t="shared" si="124"/>
        <v>4</v>
      </c>
      <c r="N3998" s="80">
        <v>50</v>
      </c>
      <c r="O3998" s="11">
        <f t="shared" si="125"/>
        <v>74</v>
      </c>
    </row>
    <row r="3999" spans="1:15" x14ac:dyDescent="0.35">
      <c r="A3999" s="2" t="s">
        <v>392</v>
      </c>
      <c r="B3999" s="2" t="s">
        <v>932</v>
      </c>
      <c r="C3999" s="1">
        <v>73678</v>
      </c>
      <c r="D3999" s="1" t="s">
        <v>3211</v>
      </c>
      <c r="E3999" s="4">
        <v>273678000384</v>
      </c>
      <c r="F3999" s="2" t="s">
        <v>3737</v>
      </c>
      <c r="G3999" s="4">
        <v>273678000261</v>
      </c>
      <c r="H3999" s="2" t="s">
        <v>3750</v>
      </c>
      <c r="I3999" s="2" t="s">
        <v>3751</v>
      </c>
      <c r="J3999" s="5" t="s">
        <v>535</v>
      </c>
      <c r="K3999" s="5">
        <v>1</v>
      </c>
      <c r="L3999" s="80">
        <v>20</v>
      </c>
      <c r="M3999" s="8">
        <f t="shared" si="124"/>
        <v>4</v>
      </c>
      <c r="N3999" s="80">
        <v>50</v>
      </c>
      <c r="O3999" s="11">
        <f t="shared" si="125"/>
        <v>74</v>
      </c>
    </row>
    <row r="4000" spans="1:15" x14ac:dyDescent="0.35">
      <c r="A4000" s="2" t="s">
        <v>392</v>
      </c>
      <c r="B4000" s="2" t="s">
        <v>932</v>
      </c>
      <c r="C4000" s="1">
        <v>73678</v>
      </c>
      <c r="D4000" s="1" t="s">
        <v>3211</v>
      </c>
      <c r="E4000" s="4">
        <v>273678000384</v>
      </c>
      <c r="F4000" s="2" t="s">
        <v>3737</v>
      </c>
      <c r="G4000" s="4">
        <v>273678000287</v>
      </c>
      <c r="H4000" s="2" t="s">
        <v>3752</v>
      </c>
      <c r="I4000" s="2" t="s">
        <v>3753</v>
      </c>
      <c r="J4000" s="5" t="s">
        <v>535</v>
      </c>
      <c r="K4000" s="5">
        <v>1</v>
      </c>
      <c r="L4000" s="80">
        <v>20</v>
      </c>
      <c r="M4000" s="8">
        <f t="shared" si="124"/>
        <v>4</v>
      </c>
      <c r="N4000" s="80">
        <v>50</v>
      </c>
      <c r="O4000" s="11">
        <f t="shared" si="125"/>
        <v>74</v>
      </c>
    </row>
    <row r="4001" spans="1:15" x14ac:dyDescent="0.35">
      <c r="A4001" s="2" t="s">
        <v>392</v>
      </c>
      <c r="B4001" s="2" t="s">
        <v>932</v>
      </c>
      <c r="C4001" s="1">
        <v>73678</v>
      </c>
      <c r="D4001" s="1" t="s">
        <v>3211</v>
      </c>
      <c r="E4001" s="4">
        <v>173678000037</v>
      </c>
      <c r="F4001" s="2" t="s">
        <v>3734</v>
      </c>
      <c r="G4001" s="4">
        <v>273678000562</v>
      </c>
      <c r="H4001" s="2" t="s">
        <v>3758</v>
      </c>
      <c r="I4001" s="2" t="s">
        <v>3759</v>
      </c>
      <c r="J4001" s="5" t="s">
        <v>535</v>
      </c>
      <c r="K4001" s="5">
        <v>1</v>
      </c>
      <c r="L4001" s="80">
        <v>20</v>
      </c>
      <c r="M4001" s="8">
        <f t="shared" si="124"/>
        <v>4</v>
      </c>
      <c r="N4001" s="80">
        <v>50</v>
      </c>
      <c r="O4001" s="11">
        <f t="shared" si="125"/>
        <v>74</v>
      </c>
    </row>
    <row r="4002" spans="1:15" x14ac:dyDescent="0.35">
      <c r="A4002" s="2" t="s">
        <v>392</v>
      </c>
      <c r="B4002" s="2" t="s">
        <v>932</v>
      </c>
      <c r="C4002" s="1">
        <v>73678</v>
      </c>
      <c r="D4002" s="1" t="s">
        <v>3211</v>
      </c>
      <c r="E4002" s="4">
        <v>273678000384</v>
      </c>
      <c r="F4002" s="2" t="s">
        <v>3737</v>
      </c>
      <c r="G4002" s="4">
        <v>273678000627</v>
      </c>
      <c r="H4002" s="2" t="s">
        <v>3762</v>
      </c>
      <c r="I4002" s="2" t="s">
        <v>3763</v>
      </c>
      <c r="J4002" s="5" t="s">
        <v>535</v>
      </c>
      <c r="K4002" s="5">
        <v>1</v>
      </c>
      <c r="L4002" s="80">
        <v>20</v>
      </c>
      <c r="M4002" s="8">
        <f t="shared" si="124"/>
        <v>4</v>
      </c>
      <c r="N4002" s="80">
        <v>50</v>
      </c>
      <c r="O4002" s="11">
        <f t="shared" si="125"/>
        <v>74</v>
      </c>
    </row>
    <row r="4003" spans="1:15" x14ac:dyDescent="0.35">
      <c r="A4003" s="2" t="s">
        <v>392</v>
      </c>
      <c r="B4003" s="2" t="s">
        <v>932</v>
      </c>
      <c r="C4003" s="1">
        <v>73678</v>
      </c>
      <c r="D4003" s="1" t="s">
        <v>3211</v>
      </c>
      <c r="E4003" s="4">
        <v>273678000384</v>
      </c>
      <c r="F4003" s="2" t="s">
        <v>3737</v>
      </c>
      <c r="G4003" s="4">
        <v>273678000694</v>
      </c>
      <c r="H4003" s="2" t="s">
        <v>3764</v>
      </c>
      <c r="I4003" s="2" t="s">
        <v>3765</v>
      </c>
      <c r="J4003" s="5" t="s">
        <v>535</v>
      </c>
      <c r="K4003" s="5">
        <v>1</v>
      </c>
      <c r="L4003" s="80">
        <v>20</v>
      </c>
      <c r="M4003" s="8">
        <f t="shared" si="124"/>
        <v>4</v>
      </c>
      <c r="N4003" s="80">
        <v>50</v>
      </c>
      <c r="O4003" s="11">
        <f t="shared" si="125"/>
        <v>74</v>
      </c>
    </row>
    <row r="4004" spans="1:15" x14ac:dyDescent="0.35">
      <c r="A4004" s="2" t="s">
        <v>392</v>
      </c>
      <c r="B4004" s="2" t="s">
        <v>1010</v>
      </c>
      <c r="C4004" s="1">
        <v>81001</v>
      </c>
      <c r="D4004" s="1" t="s">
        <v>1010</v>
      </c>
      <c r="E4004" s="4">
        <v>281001001131</v>
      </c>
      <c r="F4004" s="2" t="s">
        <v>3773</v>
      </c>
      <c r="G4004" s="4">
        <v>281001001131</v>
      </c>
      <c r="H4004" s="2" t="s">
        <v>3774</v>
      </c>
      <c r="I4004" s="2" t="s">
        <v>3775</v>
      </c>
      <c r="J4004" s="5" t="s">
        <v>535</v>
      </c>
      <c r="K4004" s="5">
        <v>1</v>
      </c>
      <c r="L4004" s="80">
        <v>20</v>
      </c>
      <c r="M4004" s="8">
        <f t="shared" si="124"/>
        <v>4</v>
      </c>
      <c r="N4004" s="80">
        <v>50</v>
      </c>
      <c r="O4004" s="11">
        <f t="shared" si="125"/>
        <v>74</v>
      </c>
    </row>
    <row r="4005" spans="1:15" x14ac:dyDescent="0.35">
      <c r="A4005" s="2" t="s">
        <v>392</v>
      </c>
      <c r="B4005" s="2" t="s">
        <v>1010</v>
      </c>
      <c r="C4005" s="1">
        <v>81001</v>
      </c>
      <c r="D4005" s="1" t="s">
        <v>1010</v>
      </c>
      <c r="E4005" s="4">
        <v>281001000348</v>
      </c>
      <c r="F4005" s="2" t="s">
        <v>3776</v>
      </c>
      <c r="G4005" s="4">
        <v>281001001735</v>
      </c>
      <c r="H4005" s="2" t="s">
        <v>3777</v>
      </c>
      <c r="I4005" s="2" t="s">
        <v>3778</v>
      </c>
      <c r="J4005" s="5" t="s">
        <v>535</v>
      </c>
      <c r="K4005" s="5">
        <v>1</v>
      </c>
      <c r="L4005" s="80">
        <v>20</v>
      </c>
      <c r="M4005" s="8">
        <f t="shared" si="124"/>
        <v>4</v>
      </c>
      <c r="N4005" s="80">
        <v>50</v>
      </c>
      <c r="O4005" s="11">
        <f t="shared" si="125"/>
        <v>74</v>
      </c>
    </row>
    <row r="4006" spans="1:15" x14ac:dyDescent="0.35">
      <c r="A4006" s="2" t="s">
        <v>392</v>
      </c>
      <c r="B4006" s="2" t="s">
        <v>1010</v>
      </c>
      <c r="C4006" s="1">
        <v>81065</v>
      </c>
      <c r="D4006" s="1" t="s">
        <v>3779</v>
      </c>
      <c r="E4006" s="4">
        <v>281065001411</v>
      </c>
      <c r="F4006" s="2" t="s">
        <v>3783</v>
      </c>
      <c r="G4006" s="4">
        <v>281065001411</v>
      </c>
      <c r="H4006" s="2" t="s">
        <v>3784</v>
      </c>
      <c r="I4006" s="2" t="s">
        <v>3785</v>
      </c>
      <c r="J4006" s="5" t="s">
        <v>535</v>
      </c>
      <c r="K4006" s="5">
        <v>1</v>
      </c>
      <c r="L4006" s="80">
        <v>20</v>
      </c>
      <c r="M4006" s="8">
        <f t="shared" si="124"/>
        <v>4</v>
      </c>
      <c r="N4006" s="80">
        <v>50</v>
      </c>
      <c r="O4006" s="11">
        <f t="shared" si="125"/>
        <v>74</v>
      </c>
    </row>
    <row r="4007" spans="1:15" x14ac:dyDescent="0.35">
      <c r="A4007" s="2" t="s">
        <v>392</v>
      </c>
      <c r="B4007" s="2" t="s">
        <v>1010</v>
      </c>
      <c r="C4007" s="1">
        <v>81065</v>
      </c>
      <c r="D4007" s="1" t="s">
        <v>3779</v>
      </c>
      <c r="E4007" s="4">
        <v>281065002611</v>
      </c>
      <c r="F4007" s="2" t="s">
        <v>3791</v>
      </c>
      <c r="G4007" s="4">
        <v>281065002611</v>
      </c>
      <c r="H4007" s="2" t="s">
        <v>3800</v>
      </c>
      <c r="I4007" s="2" t="s">
        <v>3801</v>
      </c>
      <c r="J4007" s="5" t="s">
        <v>535</v>
      </c>
      <c r="K4007" s="5">
        <v>1</v>
      </c>
      <c r="L4007" s="80">
        <v>20</v>
      </c>
      <c r="M4007" s="8">
        <f t="shared" si="124"/>
        <v>4</v>
      </c>
      <c r="N4007" s="80">
        <v>50</v>
      </c>
      <c r="O4007" s="11">
        <f t="shared" si="125"/>
        <v>74</v>
      </c>
    </row>
    <row r="4008" spans="1:15" x14ac:dyDescent="0.35">
      <c r="A4008" s="2" t="s">
        <v>392</v>
      </c>
      <c r="B4008" s="2" t="s">
        <v>1010</v>
      </c>
      <c r="C4008" s="1">
        <v>81300</v>
      </c>
      <c r="D4008" s="1" t="s">
        <v>3825</v>
      </c>
      <c r="E4008" s="4">
        <v>281300000052</v>
      </c>
      <c r="F4008" s="2" t="s">
        <v>3826</v>
      </c>
      <c r="G4008" s="4">
        <v>281300000052</v>
      </c>
      <c r="H4008" s="2" t="s">
        <v>3826</v>
      </c>
      <c r="I4008" s="2" t="s">
        <v>3131</v>
      </c>
      <c r="J4008" s="5" t="s">
        <v>535</v>
      </c>
      <c r="K4008" s="5">
        <v>1</v>
      </c>
      <c r="L4008" s="80">
        <v>20</v>
      </c>
      <c r="M4008" s="8">
        <f t="shared" si="124"/>
        <v>4</v>
      </c>
      <c r="N4008" s="80">
        <v>50</v>
      </c>
      <c r="O4008" s="11">
        <f t="shared" si="125"/>
        <v>74</v>
      </c>
    </row>
    <row r="4009" spans="1:15" x14ac:dyDescent="0.35">
      <c r="A4009" s="2" t="s">
        <v>392</v>
      </c>
      <c r="B4009" s="2" t="s">
        <v>1010</v>
      </c>
      <c r="C4009" s="1">
        <v>81794</v>
      </c>
      <c r="D4009" s="1" t="s">
        <v>3845</v>
      </c>
      <c r="E4009" s="4">
        <v>281794001668</v>
      </c>
      <c r="F4009" s="2" t="s">
        <v>3855</v>
      </c>
      <c r="G4009" s="4">
        <v>281794003377</v>
      </c>
      <c r="H4009" s="2" t="s">
        <v>3871</v>
      </c>
      <c r="I4009" s="2" t="s">
        <v>3872</v>
      </c>
      <c r="J4009" s="5" t="s">
        <v>535</v>
      </c>
      <c r="K4009" s="5">
        <v>1</v>
      </c>
      <c r="L4009" s="80">
        <v>20</v>
      </c>
      <c r="M4009" s="8">
        <f t="shared" si="124"/>
        <v>4</v>
      </c>
      <c r="N4009" s="80">
        <v>50</v>
      </c>
      <c r="O4009" s="11">
        <f t="shared" si="125"/>
        <v>74</v>
      </c>
    </row>
    <row r="4010" spans="1:15" x14ac:dyDescent="0.35">
      <c r="A4010" s="2" t="s">
        <v>392</v>
      </c>
      <c r="B4010" s="2" t="s">
        <v>1022</v>
      </c>
      <c r="C4010" s="1">
        <v>18410</v>
      </c>
      <c r="D4010" s="1" t="s">
        <v>2807</v>
      </c>
      <c r="E4010" s="4">
        <v>283256000701</v>
      </c>
      <c r="F4010" s="2" t="s">
        <v>3903</v>
      </c>
      <c r="G4010" s="4">
        <v>283256000701</v>
      </c>
      <c r="H4010" s="2" t="s">
        <v>3904</v>
      </c>
      <c r="I4010" s="2" t="s">
        <v>3905</v>
      </c>
      <c r="J4010" s="5" t="s">
        <v>535</v>
      </c>
      <c r="K4010" s="5">
        <v>1</v>
      </c>
      <c r="L4010" s="80">
        <v>20</v>
      </c>
      <c r="M4010" s="8">
        <f t="shared" si="124"/>
        <v>4</v>
      </c>
      <c r="N4010" s="80">
        <v>50</v>
      </c>
      <c r="O4010" s="11">
        <f t="shared" si="125"/>
        <v>74</v>
      </c>
    </row>
    <row r="4011" spans="1:15" x14ac:dyDescent="0.35">
      <c r="A4011" s="2" t="s">
        <v>392</v>
      </c>
      <c r="B4011" s="2" t="s">
        <v>3934</v>
      </c>
      <c r="C4011" s="1">
        <v>86571</v>
      </c>
      <c r="D4011" s="1" t="s">
        <v>3935</v>
      </c>
      <c r="E4011" s="4">
        <v>286001000161</v>
      </c>
      <c r="F4011" s="2" t="s">
        <v>3939</v>
      </c>
      <c r="G4011" s="4">
        <v>286001000161</v>
      </c>
      <c r="H4011" s="2" t="s">
        <v>3940</v>
      </c>
      <c r="I4011" s="2" t="s">
        <v>3941</v>
      </c>
      <c r="J4011" s="5" t="s">
        <v>535</v>
      </c>
      <c r="K4011" s="5">
        <v>1</v>
      </c>
      <c r="L4011" s="80">
        <v>20</v>
      </c>
      <c r="M4011" s="8">
        <f t="shared" si="124"/>
        <v>4</v>
      </c>
      <c r="N4011" s="80">
        <v>50</v>
      </c>
      <c r="O4011" s="11">
        <f t="shared" si="125"/>
        <v>74</v>
      </c>
    </row>
    <row r="4012" spans="1:15" x14ac:dyDescent="0.35">
      <c r="A4012" s="2" t="s">
        <v>392</v>
      </c>
      <c r="B4012" s="2" t="s">
        <v>3934</v>
      </c>
      <c r="C4012" s="1">
        <v>86568</v>
      </c>
      <c r="D4012" s="1" t="s">
        <v>3948</v>
      </c>
      <c r="E4012" s="4">
        <v>286568002807</v>
      </c>
      <c r="F4012" s="2" t="s">
        <v>3949</v>
      </c>
      <c r="G4012" s="4">
        <v>286568000189</v>
      </c>
      <c r="H4012" s="2" t="s">
        <v>3950</v>
      </c>
      <c r="I4012" s="2" t="s">
        <v>3951</v>
      </c>
      <c r="J4012" s="5" t="s">
        <v>535</v>
      </c>
      <c r="K4012" s="5">
        <v>1</v>
      </c>
      <c r="L4012" s="80">
        <v>20</v>
      </c>
      <c r="M4012" s="8">
        <f t="shared" si="124"/>
        <v>4</v>
      </c>
      <c r="N4012" s="80">
        <v>50</v>
      </c>
      <c r="O4012" s="11">
        <f t="shared" si="125"/>
        <v>74</v>
      </c>
    </row>
    <row r="4013" spans="1:15" x14ac:dyDescent="0.35">
      <c r="A4013" s="2" t="s">
        <v>392</v>
      </c>
      <c r="B4013" s="2" t="s">
        <v>3934</v>
      </c>
      <c r="C4013" s="1">
        <v>86568</v>
      </c>
      <c r="D4013" s="1" t="s">
        <v>3948</v>
      </c>
      <c r="E4013" s="4">
        <v>286568000405</v>
      </c>
      <c r="F4013" s="2" t="s">
        <v>3952</v>
      </c>
      <c r="G4013" s="4">
        <v>286568000405</v>
      </c>
      <c r="H4013" s="2" t="s">
        <v>3953</v>
      </c>
      <c r="I4013" s="2" t="s">
        <v>3954</v>
      </c>
      <c r="J4013" s="5" t="s">
        <v>535</v>
      </c>
      <c r="K4013" s="5">
        <v>1</v>
      </c>
      <c r="L4013" s="80">
        <v>20</v>
      </c>
      <c r="M4013" s="8">
        <f t="shared" si="124"/>
        <v>4</v>
      </c>
      <c r="N4013" s="80">
        <v>50</v>
      </c>
      <c r="O4013" s="11">
        <f t="shared" si="125"/>
        <v>74</v>
      </c>
    </row>
    <row r="4014" spans="1:15" x14ac:dyDescent="0.35">
      <c r="A4014" s="2" t="s">
        <v>392</v>
      </c>
      <c r="B4014" s="2" t="s">
        <v>1030</v>
      </c>
      <c r="C4014" s="1">
        <v>91798</v>
      </c>
      <c r="D4014" s="1" t="s">
        <v>1043</v>
      </c>
      <c r="E4014" s="4">
        <v>291798000122</v>
      </c>
      <c r="F4014" s="2" t="s">
        <v>1044</v>
      </c>
      <c r="G4014" s="4">
        <v>291798000156</v>
      </c>
      <c r="H4014" s="2" t="s">
        <v>4073</v>
      </c>
      <c r="I4014" s="2" t="s">
        <v>4074</v>
      </c>
      <c r="J4014" s="5" t="s">
        <v>535</v>
      </c>
      <c r="K4014" s="5">
        <v>1</v>
      </c>
      <c r="L4014" s="80">
        <v>20</v>
      </c>
      <c r="M4014" s="8">
        <f t="shared" si="124"/>
        <v>4</v>
      </c>
      <c r="N4014" s="80">
        <v>50</v>
      </c>
      <c r="O4014" s="11">
        <f t="shared" si="125"/>
        <v>74</v>
      </c>
    </row>
    <row r="4015" spans="1:15" x14ac:dyDescent="0.35">
      <c r="A4015" s="2" t="s">
        <v>392</v>
      </c>
      <c r="B4015" s="2" t="s">
        <v>520</v>
      </c>
      <c r="C4015" s="1">
        <v>5001</v>
      </c>
      <c r="D4015" s="1" t="s">
        <v>521</v>
      </c>
      <c r="E4015" s="4">
        <v>305001005150</v>
      </c>
      <c r="F4015" s="2" t="s">
        <v>4089</v>
      </c>
      <c r="G4015" s="4">
        <v>305001005150</v>
      </c>
      <c r="H4015" s="2" t="s">
        <v>4089</v>
      </c>
      <c r="I4015" s="2" t="s">
        <v>4090</v>
      </c>
      <c r="J4015" s="5" t="s">
        <v>523</v>
      </c>
      <c r="K4015" s="5">
        <v>1</v>
      </c>
      <c r="L4015" s="80">
        <v>20</v>
      </c>
      <c r="M4015" s="8">
        <f t="shared" si="124"/>
        <v>4</v>
      </c>
      <c r="N4015" s="80">
        <v>50</v>
      </c>
      <c r="O4015" s="11">
        <f t="shared" si="125"/>
        <v>74</v>
      </c>
    </row>
    <row r="4016" spans="1:15" x14ac:dyDescent="0.35">
      <c r="A4016" s="2" t="s">
        <v>392</v>
      </c>
      <c r="B4016" s="2" t="s">
        <v>520</v>
      </c>
      <c r="C4016" s="1">
        <v>5664</v>
      </c>
      <c r="D4016" s="1" t="s">
        <v>4091</v>
      </c>
      <c r="E4016" s="4">
        <v>305664000216</v>
      </c>
      <c r="F4016" s="2" t="s">
        <v>4092</v>
      </c>
      <c r="G4016" s="4">
        <v>305664000216</v>
      </c>
      <c r="H4016" s="2" t="s">
        <v>4093</v>
      </c>
      <c r="I4016" s="2" t="s">
        <v>4094</v>
      </c>
      <c r="J4016" s="5" t="s">
        <v>523</v>
      </c>
      <c r="K4016" s="5">
        <v>1</v>
      </c>
      <c r="L4016" s="80">
        <v>20</v>
      </c>
      <c r="M4016" s="8">
        <f t="shared" si="124"/>
        <v>4</v>
      </c>
      <c r="N4016" s="80">
        <v>50</v>
      </c>
      <c r="O4016" s="11">
        <f t="shared" si="125"/>
        <v>74</v>
      </c>
    </row>
    <row r="4017" spans="1:15" x14ac:dyDescent="0.35">
      <c r="A4017" s="2" t="s">
        <v>392</v>
      </c>
      <c r="B4017" s="2" t="s">
        <v>520</v>
      </c>
      <c r="C4017" s="1">
        <v>5887</v>
      </c>
      <c r="D4017" s="1" t="s">
        <v>4095</v>
      </c>
      <c r="E4017" s="4">
        <v>305887000412</v>
      </c>
      <c r="F4017" s="2" t="s">
        <v>4096</v>
      </c>
      <c r="G4017" s="4">
        <v>305887000412</v>
      </c>
      <c r="H4017" s="2" t="s">
        <v>4096</v>
      </c>
      <c r="I4017" s="2" t="s">
        <v>4097</v>
      </c>
      <c r="J4017" s="5" t="s">
        <v>523</v>
      </c>
      <c r="K4017" s="5">
        <v>1</v>
      </c>
      <c r="L4017" s="80">
        <v>20</v>
      </c>
      <c r="M4017" s="8">
        <f t="shared" si="124"/>
        <v>4</v>
      </c>
      <c r="N4017" s="80">
        <v>50</v>
      </c>
      <c r="O4017" s="11">
        <f t="shared" si="125"/>
        <v>74</v>
      </c>
    </row>
    <row r="4018" spans="1:15" x14ac:dyDescent="0.35">
      <c r="A4018" s="2" t="s">
        <v>392</v>
      </c>
      <c r="B4018" s="2" t="s">
        <v>597</v>
      </c>
      <c r="C4018" s="1">
        <v>8638</v>
      </c>
      <c r="D4018" s="1" t="s">
        <v>4098</v>
      </c>
      <c r="E4018" s="4">
        <v>308638000801</v>
      </c>
      <c r="F4018" s="2" t="s">
        <v>4099</v>
      </c>
      <c r="G4018" s="4">
        <v>308638000801</v>
      </c>
      <c r="H4018" s="2" t="s">
        <v>4099</v>
      </c>
      <c r="I4018" s="2" t="s">
        <v>4100</v>
      </c>
      <c r="J4018" s="5" t="s">
        <v>523</v>
      </c>
      <c r="K4018" s="5">
        <v>1</v>
      </c>
      <c r="L4018" s="80">
        <v>20</v>
      </c>
      <c r="M4018" s="8">
        <f t="shared" si="124"/>
        <v>4</v>
      </c>
      <c r="N4018" s="80">
        <v>50</v>
      </c>
      <c r="O4018" s="11">
        <f t="shared" si="125"/>
        <v>74</v>
      </c>
    </row>
    <row r="4019" spans="1:15" x14ac:dyDescent="0.35">
      <c r="A4019" s="2" t="s">
        <v>392</v>
      </c>
      <c r="B4019" s="2" t="s">
        <v>615</v>
      </c>
      <c r="C4019" s="1">
        <v>11001</v>
      </c>
      <c r="D4019" s="1" t="s">
        <v>615</v>
      </c>
      <c r="E4019" s="4">
        <v>311001009236</v>
      </c>
      <c r="F4019" s="2" t="s">
        <v>4101</v>
      </c>
      <c r="G4019" s="4">
        <v>311001009236</v>
      </c>
      <c r="H4019" s="2" t="s">
        <v>4101</v>
      </c>
      <c r="I4019" s="2" t="s">
        <v>4102</v>
      </c>
      <c r="J4019" s="5" t="s">
        <v>523</v>
      </c>
      <c r="K4019" s="5">
        <v>1</v>
      </c>
      <c r="L4019" s="80">
        <v>20</v>
      </c>
      <c r="M4019" s="8">
        <f t="shared" si="124"/>
        <v>4</v>
      </c>
      <c r="N4019" s="80">
        <v>50</v>
      </c>
      <c r="O4019" s="11">
        <f t="shared" si="125"/>
        <v>74</v>
      </c>
    </row>
    <row r="4020" spans="1:15" x14ac:dyDescent="0.35">
      <c r="A4020" s="2" t="s">
        <v>392</v>
      </c>
      <c r="B4020" s="2" t="s">
        <v>646</v>
      </c>
      <c r="C4020" s="1">
        <v>15753</v>
      </c>
      <c r="D4020" s="1" t="s">
        <v>4103</v>
      </c>
      <c r="E4020" s="4">
        <v>315753000021</v>
      </c>
      <c r="F4020" s="2" t="s">
        <v>4104</v>
      </c>
      <c r="G4020" s="4">
        <v>315753000021</v>
      </c>
      <c r="H4020" s="2" t="s">
        <v>4105</v>
      </c>
      <c r="I4020" s="2" t="s">
        <v>4106</v>
      </c>
      <c r="J4020" s="5" t="s">
        <v>523</v>
      </c>
      <c r="K4020" s="5">
        <v>1</v>
      </c>
      <c r="L4020" s="80">
        <v>20</v>
      </c>
      <c r="M4020" s="8">
        <f t="shared" si="124"/>
        <v>4</v>
      </c>
      <c r="N4020" s="80">
        <v>50</v>
      </c>
      <c r="O4020" s="11">
        <f t="shared" si="125"/>
        <v>74</v>
      </c>
    </row>
    <row r="4021" spans="1:15" x14ac:dyDescent="0.35">
      <c r="A4021" s="2" t="s">
        <v>392</v>
      </c>
      <c r="B4021" s="2" t="s">
        <v>2693</v>
      </c>
      <c r="C4021" s="1">
        <v>23417</v>
      </c>
      <c r="D4021" s="1" t="s">
        <v>4107</v>
      </c>
      <c r="E4021" s="4">
        <v>323417000279</v>
      </c>
      <c r="F4021" s="2" t="s">
        <v>4108</v>
      </c>
      <c r="G4021" s="4">
        <v>323417000279</v>
      </c>
      <c r="H4021" s="2" t="s">
        <v>4108</v>
      </c>
      <c r="I4021" s="2" t="s">
        <v>4109</v>
      </c>
      <c r="J4021" s="5" t="s">
        <v>523</v>
      </c>
      <c r="K4021" s="5">
        <v>1</v>
      </c>
      <c r="L4021" s="80">
        <v>20</v>
      </c>
      <c r="M4021" s="8">
        <f t="shared" si="124"/>
        <v>4</v>
      </c>
      <c r="N4021" s="80">
        <v>50</v>
      </c>
      <c r="O4021" s="11">
        <f t="shared" si="125"/>
        <v>74</v>
      </c>
    </row>
    <row r="4022" spans="1:15" x14ac:dyDescent="0.35">
      <c r="A4022" s="2" t="s">
        <v>392</v>
      </c>
      <c r="B4022" s="2" t="s">
        <v>745</v>
      </c>
      <c r="C4022" s="1">
        <v>25754</v>
      </c>
      <c r="D4022" s="1" t="s">
        <v>4110</v>
      </c>
      <c r="E4022" s="4">
        <v>325754000046</v>
      </c>
      <c r="F4022" s="2" t="s">
        <v>887</v>
      </c>
      <c r="G4022" s="4">
        <v>325754000046</v>
      </c>
      <c r="H4022" s="2" t="s">
        <v>887</v>
      </c>
      <c r="I4022" s="2" t="s">
        <v>4111</v>
      </c>
      <c r="J4022" s="5" t="s">
        <v>523</v>
      </c>
      <c r="K4022" s="5">
        <v>1</v>
      </c>
      <c r="L4022" s="80">
        <v>20</v>
      </c>
      <c r="M4022" s="8">
        <f t="shared" si="124"/>
        <v>4</v>
      </c>
      <c r="N4022" s="80">
        <v>50</v>
      </c>
      <c r="O4022" s="11">
        <f t="shared" si="125"/>
        <v>74</v>
      </c>
    </row>
    <row r="4023" spans="1:15" x14ac:dyDescent="0.35">
      <c r="A4023" s="2" t="s">
        <v>392</v>
      </c>
      <c r="B4023" s="2" t="s">
        <v>778</v>
      </c>
      <c r="C4023" s="1">
        <v>27001</v>
      </c>
      <c r="D4023" s="1" t="s">
        <v>779</v>
      </c>
      <c r="E4023" s="4">
        <v>327001000241</v>
      </c>
      <c r="F4023" s="2" t="s">
        <v>4112</v>
      </c>
      <c r="G4023" s="4">
        <v>327001000241</v>
      </c>
      <c r="H4023" s="2" t="s">
        <v>4112</v>
      </c>
      <c r="I4023" s="2" t="s">
        <v>4113</v>
      </c>
      <c r="J4023" s="5" t="s">
        <v>523</v>
      </c>
      <c r="K4023" s="5">
        <v>1</v>
      </c>
      <c r="L4023" s="80">
        <v>20</v>
      </c>
      <c r="M4023" s="8">
        <f t="shared" si="124"/>
        <v>4</v>
      </c>
      <c r="N4023" s="80">
        <v>50</v>
      </c>
      <c r="O4023" s="11">
        <f t="shared" si="125"/>
        <v>74</v>
      </c>
    </row>
    <row r="4024" spans="1:15" x14ac:dyDescent="0.35">
      <c r="A4024" s="2" t="s">
        <v>392</v>
      </c>
      <c r="B4024" s="2" t="s">
        <v>778</v>
      </c>
      <c r="C4024" s="1">
        <v>27361</v>
      </c>
      <c r="D4024" s="1" t="s">
        <v>783</v>
      </c>
      <c r="E4024" s="4">
        <v>327361000187</v>
      </c>
      <c r="F4024" s="2" t="s">
        <v>4114</v>
      </c>
      <c r="G4024" s="4">
        <v>327361000187</v>
      </c>
      <c r="H4024" s="2" t="s">
        <v>4115</v>
      </c>
      <c r="I4024" s="2" t="s">
        <v>4116</v>
      </c>
      <c r="J4024" s="5" t="s">
        <v>523</v>
      </c>
      <c r="K4024" s="5">
        <v>1</v>
      </c>
      <c r="L4024" s="80">
        <v>20</v>
      </c>
      <c r="M4024" s="8">
        <f t="shared" si="124"/>
        <v>4</v>
      </c>
      <c r="N4024" s="80">
        <v>50</v>
      </c>
      <c r="O4024" s="11">
        <f t="shared" si="125"/>
        <v>74</v>
      </c>
    </row>
    <row r="4025" spans="1:15" x14ac:dyDescent="0.35">
      <c r="A4025" s="2" t="s">
        <v>392</v>
      </c>
      <c r="B4025" s="2" t="s">
        <v>9165</v>
      </c>
      <c r="C4025" s="1">
        <v>50006</v>
      </c>
      <c r="D4025" s="1" t="s">
        <v>4117</v>
      </c>
      <c r="E4025" s="4">
        <v>350006000445</v>
      </c>
      <c r="F4025" s="2" t="s">
        <v>4118</v>
      </c>
      <c r="G4025" s="4">
        <v>350006000445</v>
      </c>
      <c r="H4025" s="2" t="s">
        <v>4119</v>
      </c>
      <c r="I4025" s="2" t="s">
        <v>4120</v>
      </c>
      <c r="J4025" s="5" t="s">
        <v>523</v>
      </c>
      <c r="K4025" s="5">
        <v>1</v>
      </c>
      <c r="L4025" s="80">
        <v>20</v>
      </c>
      <c r="M4025" s="8">
        <f t="shared" si="124"/>
        <v>4</v>
      </c>
      <c r="N4025" s="80">
        <v>50</v>
      </c>
      <c r="O4025" s="11">
        <f t="shared" si="125"/>
        <v>74</v>
      </c>
    </row>
    <row r="4026" spans="1:15" x14ac:dyDescent="0.35">
      <c r="A4026" s="2" t="s">
        <v>392</v>
      </c>
      <c r="B4026" s="2" t="s">
        <v>3934</v>
      </c>
      <c r="C4026" s="1">
        <v>86749</v>
      </c>
      <c r="D4026" s="1" t="s">
        <v>4123</v>
      </c>
      <c r="E4026" s="4">
        <v>386749000495</v>
      </c>
      <c r="F4026" s="2" t="s">
        <v>4124</v>
      </c>
      <c r="G4026" s="4">
        <v>386749000495</v>
      </c>
      <c r="H4026" s="2" t="s">
        <v>4125</v>
      </c>
      <c r="I4026" s="2" t="s">
        <v>4126</v>
      </c>
      <c r="J4026" s="5" t="s">
        <v>523</v>
      </c>
      <c r="K4026" s="5">
        <v>1</v>
      </c>
      <c r="L4026" s="80">
        <v>20</v>
      </c>
      <c r="M4026" s="8">
        <f t="shared" si="124"/>
        <v>4</v>
      </c>
      <c r="N4026" s="80">
        <v>50</v>
      </c>
      <c r="O4026" s="11">
        <f t="shared" si="125"/>
        <v>74</v>
      </c>
    </row>
    <row r="4027" spans="1:15" x14ac:dyDescent="0.35">
      <c r="A4027" s="2" t="s">
        <v>392</v>
      </c>
      <c r="B4027" s="2" t="s">
        <v>520</v>
      </c>
      <c r="C4027" s="1">
        <v>5031</v>
      </c>
      <c r="D4027" s="1" t="s">
        <v>1057</v>
      </c>
      <c r="E4027" s="4">
        <v>205031000191</v>
      </c>
      <c r="F4027" s="2" t="s">
        <v>1058</v>
      </c>
      <c r="G4027" s="4">
        <v>405031000009</v>
      </c>
      <c r="H4027" s="2" t="s">
        <v>4127</v>
      </c>
      <c r="I4027" s="2" t="s">
        <v>4128</v>
      </c>
      <c r="J4027" s="5" t="s">
        <v>535</v>
      </c>
      <c r="K4027" s="5">
        <v>1</v>
      </c>
      <c r="L4027" s="80">
        <v>20</v>
      </c>
      <c r="M4027" s="8">
        <f t="shared" si="124"/>
        <v>4</v>
      </c>
      <c r="N4027" s="80">
        <v>50</v>
      </c>
      <c r="O4027" s="11">
        <f t="shared" si="125"/>
        <v>74</v>
      </c>
    </row>
    <row r="4028" spans="1:15" x14ac:dyDescent="0.35">
      <c r="A4028" s="2" t="s">
        <v>392</v>
      </c>
      <c r="B4028" s="2" t="s">
        <v>520</v>
      </c>
      <c r="C4028" s="1">
        <v>5031</v>
      </c>
      <c r="D4028" s="1" t="s">
        <v>1057</v>
      </c>
      <c r="E4028" s="4">
        <v>205031001278</v>
      </c>
      <c r="F4028" s="2" t="s">
        <v>1096</v>
      </c>
      <c r="G4028" s="4">
        <v>405031000017</v>
      </c>
      <c r="H4028" s="2" t="s">
        <v>4129</v>
      </c>
      <c r="I4028" s="2" t="s">
        <v>4130</v>
      </c>
      <c r="J4028" s="5" t="s">
        <v>535</v>
      </c>
      <c r="K4028" s="5">
        <v>1</v>
      </c>
      <c r="L4028" s="80">
        <v>20</v>
      </c>
      <c r="M4028" s="8">
        <f t="shared" si="124"/>
        <v>4</v>
      </c>
      <c r="N4028" s="80">
        <v>50</v>
      </c>
      <c r="O4028" s="11">
        <f t="shared" si="125"/>
        <v>74</v>
      </c>
    </row>
    <row r="4029" spans="1:15" x14ac:dyDescent="0.35">
      <c r="A4029" s="2" t="s">
        <v>392</v>
      </c>
      <c r="B4029" s="2" t="s">
        <v>520</v>
      </c>
      <c r="C4029" s="1">
        <v>5031</v>
      </c>
      <c r="D4029" s="1" t="s">
        <v>1057</v>
      </c>
      <c r="E4029" s="4">
        <v>105031000056</v>
      </c>
      <c r="F4029" s="2" t="s">
        <v>1066</v>
      </c>
      <c r="G4029" s="4">
        <v>405031001561</v>
      </c>
      <c r="H4029" s="2" t="s">
        <v>4131</v>
      </c>
      <c r="I4029" s="2" t="s">
        <v>4132</v>
      </c>
      <c r="J4029" s="5" t="s">
        <v>535</v>
      </c>
      <c r="K4029" s="5">
        <v>1</v>
      </c>
      <c r="L4029" s="80">
        <v>20</v>
      </c>
      <c r="M4029" s="8">
        <f t="shared" si="124"/>
        <v>4</v>
      </c>
      <c r="N4029" s="80">
        <v>50</v>
      </c>
      <c r="O4029" s="11">
        <f t="shared" si="125"/>
        <v>74</v>
      </c>
    </row>
    <row r="4030" spans="1:15" x14ac:dyDescent="0.35">
      <c r="A4030" s="2" t="s">
        <v>392</v>
      </c>
      <c r="B4030" s="2" t="s">
        <v>520</v>
      </c>
      <c r="C4030" s="1">
        <v>5107</v>
      </c>
      <c r="D4030" s="1" t="s">
        <v>1352</v>
      </c>
      <c r="E4030" s="4">
        <v>105107000166</v>
      </c>
      <c r="F4030" s="2" t="s">
        <v>1356</v>
      </c>
      <c r="G4030" s="4">
        <v>405107000003</v>
      </c>
      <c r="H4030" s="2" t="s">
        <v>4137</v>
      </c>
      <c r="I4030" s="2" t="s">
        <v>4138</v>
      </c>
      <c r="J4030" s="5" t="s">
        <v>535</v>
      </c>
      <c r="K4030" s="5">
        <v>1</v>
      </c>
      <c r="L4030" s="80">
        <v>20</v>
      </c>
      <c r="M4030" s="8">
        <f t="shared" si="124"/>
        <v>4</v>
      </c>
      <c r="N4030" s="80">
        <v>50</v>
      </c>
      <c r="O4030" s="11">
        <f t="shared" si="125"/>
        <v>74</v>
      </c>
    </row>
    <row r="4031" spans="1:15" x14ac:dyDescent="0.35">
      <c r="A4031" s="2" t="s">
        <v>392</v>
      </c>
      <c r="B4031" s="2" t="s">
        <v>520</v>
      </c>
      <c r="C4031" s="1">
        <v>5120</v>
      </c>
      <c r="D4031" s="1" t="s">
        <v>1396</v>
      </c>
      <c r="E4031" s="4">
        <v>205120001346</v>
      </c>
      <c r="F4031" s="2" t="s">
        <v>1427</v>
      </c>
      <c r="G4031" s="4">
        <v>405120001621</v>
      </c>
      <c r="H4031" s="2" t="s">
        <v>1697</v>
      </c>
      <c r="I4031" s="2" t="s">
        <v>1429</v>
      </c>
      <c r="J4031" s="5" t="s">
        <v>535</v>
      </c>
      <c r="K4031" s="5">
        <v>1</v>
      </c>
      <c r="L4031" s="80">
        <v>20</v>
      </c>
      <c r="M4031" s="8">
        <f t="shared" si="124"/>
        <v>4</v>
      </c>
      <c r="N4031" s="80">
        <v>50</v>
      </c>
      <c r="O4031" s="11">
        <f t="shared" si="125"/>
        <v>74</v>
      </c>
    </row>
    <row r="4032" spans="1:15" x14ac:dyDescent="0.35">
      <c r="A4032" s="2" t="s">
        <v>392</v>
      </c>
      <c r="B4032" s="2" t="s">
        <v>520</v>
      </c>
      <c r="C4032" s="1">
        <v>5361</v>
      </c>
      <c r="D4032" s="1" t="s">
        <v>1714</v>
      </c>
      <c r="E4032" s="4">
        <v>205361001029</v>
      </c>
      <c r="F4032" s="2" t="s">
        <v>1746</v>
      </c>
      <c r="G4032" s="4">
        <v>405361002199</v>
      </c>
      <c r="H4032" s="2" t="s">
        <v>2547</v>
      </c>
      <c r="I4032" s="2" t="s">
        <v>4153</v>
      </c>
      <c r="J4032" s="5" t="s">
        <v>535</v>
      </c>
      <c r="K4032" s="5">
        <v>1</v>
      </c>
      <c r="L4032" s="80">
        <v>20</v>
      </c>
      <c r="M4032" s="8">
        <f t="shared" si="124"/>
        <v>4</v>
      </c>
      <c r="N4032" s="80">
        <v>50</v>
      </c>
      <c r="O4032" s="11">
        <f t="shared" si="125"/>
        <v>74</v>
      </c>
    </row>
    <row r="4033" spans="1:15" x14ac:dyDescent="0.35">
      <c r="A4033" s="2" t="s">
        <v>392</v>
      </c>
      <c r="B4033" s="2" t="s">
        <v>520</v>
      </c>
      <c r="C4033" s="1">
        <v>5604</v>
      </c>
      <c r="D4033" s="1" t="s">
        <v>1971</v>
      </c>
      <c r="E4033" s="4">
        <v>405604000025</v>
      </c>
      <c r="F4033" s="2" t="s">
        <v>1991</v>
      </c>
      <c r="G4033" s="4">
        <v>405604000025</v>
      </c>
      <c r="H4033" s="2" t="s">
        <v>1991</v>
      </c>
      <c r="I4033" s="2" t="s">
        <v>3829</v>
      </c>
      <c r="J4033" s="5" t="s">
        <v>535</v>
      </c>
      <c r="K4033" s="5">
        <v>1</v>
      </c>
      <c r="L4033" s="80">
        <v>20</v>
      </c>
      <c r="M4033" s="8">
        <f t="shared" si="124"/>
        <v>4</v>
      </c>
      <c r="N4033" s="80">
        <v>50</v>
      </c>
      <c r="O4033" s="11">
        <f t="shared" si="125"/>
        <v>74</v>
      </c>
    </row>
    <row r="4034" spans="1:15" x14ac:dyDescent="0.35">
      <c r="A4034" s="2" t="s">
        <v>392</v>
      </c>
      <c r="B4034" s="2" t="s">
        <v>520</v>
      </c>
      <c r="C4034" s="1">
        <v>5837</v>
      </c>
      <c r="D4034" s="1" t="s">
        <v>582</v>
      </c>
      <c r="E4034" s="4">
        <v>405837000998</v>
      </c>
      <c r="F4034" s="2" t="s">
        <v>2365</v>
      </c>
      <c r="G4034" s="4">
        <v>405837000998</v>
      </c>
      <c r="H4034" s="2" t="s">
        <v>4168</v>
      </c>
      <c r="I4034" s="2" t="s">
        <v>4169</v>
      </c>
      <c r="J4034" s="5" t="s">
        <v>535</v>
      </c>
      <c r="K4034" s="5">
        <v>1</v>
      </c>
      <c r="L4034" s="80">
        <v>20</v>
      </c>
      <c r="M4034" s="8">
        <f t="shared" si="124"/>
        <v>4</v>
      </c>
      <c r="N4034" s="80">
        <v>50</v>
      </c>
      <c r="O4034" s="11">
        <f t="shared" si="125"/>
        <v>74</v>
      </c>
    </row>
    <row r="4035" spans="1:15" x14ac:dyDescent="0.35">
      <c r="A4035" s="2" t="s">
        <v>453</v>
      </c>
      <c r="B4035" s="2" t="s">
        <v>520</v>
      </c>
      <c r="C4035" s="1">
        <v>5031</v>
      </c>
      <c r="D4035" s="1" t="s">
        <v>1057</v>
      </c>
      <c r="E4035" s="4">
        <v>205031000191</v>
      </c>
      <c r="F4035" s="2" t="s">
        <v>1058</v>
      </c>
      <c r="G4035" s="4">
        <v>205031000191</v>
      </c>
      <c r="H4035" s="2" t="s">
        <v>1079</v>
      </c>
      <c r="I4035" s="2" t="s">
        <v>1080</v>
      </c>
      <c r="J4035" s="5" t="s">
        <v>535</v>
      </c>
      <c r="K4035" s="5">
        <v>1</v>
      </c>
      <c r="L4035" s="80">
        <v>20</v>
      </c>
      <c r="M4035" s="8">
        <f t="shared" si="124"/>
        <v>4</v>
      </c>
      <c r="N4035" s="80">
        <v>50</v>
      </c>
      <c r="O4035" s="11">
        <f t="shared" si="125"/>
        <v>74</v>
      </c>
    </row>
    <row r="4036" spans="1:15" x14ac:dyDescent="0.35">
      <c r="A4036" s="2" t="s">
        <v>453</v>
      </c>
      <c r="B4036" s="2" t="s">
        <v>520</v>
      </c>
      <c r="C4036" s="1">
        <v>5031</v>
      </c>
      <c r="D4036" s="1" t="s">
        <v>1057</v>
      </c>
      <c r="E4036" s="4">
        <v>205031000191</v>
      </c>
      <c r="F4036" s="2" t="s">
        <v>1058</v>
      </c>
      <c r="G4036" s="4">
        <v>205031001103</v>
      </c>
      <c r="H4036" s="2" t="s">
        <v>1103</v>
      </c>
      <c r="I4036" s="2" t="s">
        <v>1104</v>
      </c>
      <c r="J4036" s="5" t="s">
        <v>535</v>
      </c>
      <c r="K4036" s="5">
        <v>1</v>
      </c>
      <c r="L4036" s="80">
        <v>20</v>
      </c>
      <c r="M4036" s="8">
        <f t="shared" si="124"/>
        <v>4</v>
      </c>
      <c r="N4036" s="80">
        <v>50</v>
      </c>
      <c r="O4036" s="11">
        <f t="shared" si="125"/>
        <v>74</v>
      </c>
    </row>
    <row r="4037" spans="1:15" x14ac:dyDescent="0.35">
      <c r="A4037" s="2" t="s">
        <v>453</v>
      </c>
      <c r="B4037" s="2" t="s">
        <v>520</v>
      </c>
      <c r="C4037" s="1">
        <v>5045</v>
      </c>
      <c r="D4037" s="1" t="s">
        <v>1261</v>
      </c>
      <c r="E4037" s="4">
        <v>205045000096</v>
      </c>
      <c r="F4037" s="2" t="s">
        <v>1262</v>
      </c>
      <c r="G4037" s="4">
        <v>205045000096</v>
      </c>
      <c r="H4037" s="2" t="s">
        <v>1262</v>
      </c>
      <c r="I4037" s="2" t="s">
        <v>1263</v>
      </c>
      <c r="J4037" s="5" t="s">
        <v>535</v>
      </c>
      <c r="K4037" s="5">
        <v>1</v>
      </c>
      <c r="L4037" s="80">
        <v>20</v>
      </c>
      <c r="M4037" s="8">
        <f t="shared" si="124"/>
        <v>4</v>
      </c>
      <c r="N4037" s="80">
        <v>50</v>
      </c>
      <c r="O4037" s="11">
        <f t="shared" si="125"/>
        <v>74</v>
      </c>
    </row>
    <row r="4038" spans="1:15" x14ac:dyDescent="0.35">
      <c r="A4038" s="2" t="s">
        <v>453</v>
      </c>
      <c r="B4038" s="2" t="s">
        <v>520</v>
      </c>
      <c r="C4038" s="1">
        <v>5045</v>
      </c>
      <c r="D4038" s="1" t="s">
        <v>1261</v>
      </c>
      <c r="E4038" s="4">
        <v>205045000134</v>
      </c>
      <c r="F4038" s="2" t="s">
        <v>1264</v>
      </c>
      <c r="G4038" s="4">
        <v>205045000134</v>
      </c>
      <c r="H4038" s="2" t="s">
        <v>1264</v>
      </c>
      <c r="I4038" s="2" t="s">
        <v>1267</v>
      </c>
      <c r="J4038" s="5" t="s">
        <v>535</v>
      </c>
      <c r="K4038" s="5">
        <v>1</v>
      </c>
      <c r="L4038" s="80">
        <v>20</v>
      </c>
      <c r="M4038" s="8">
        <f t="shared" si="124"/>
        <v>4</v>
      </c>
      <c r="N4038" s="80">
        <v>50</v>
      </c>
      <c r="O4038" s="11">
        <f t="shared" si="125"/>
        <v>74</v>
      </c>
    </row>
    <row r="4039" spans="1:15" x14ac:dyDescent="0.35">
      <c r="A4039" s="2" t="s">
        <v>453</v>
      </c>
      <c r="B4039" s="2" t="s">
        <v>520</v>
      </c>
      <c r="C4039" s="1">
        <v>5045</v>
      </c>
      <c r="D4039" s="1" t="s">
        <v>1261</v>
      </c>
      <c r="E4039" s="4">
        <v>205045000193</v>
      </c>
      <c r="F4039" s="2" t="s">
        <v>1268</v>
      </c>
      <c r="G4039" s="4">
        <v>205045000193</v>
      </c>
      <c r="H4039" s="2" t="s">
        <v>1268</v>
      </c>
      <c r="I4039" s="2" t="s">
        <v>1269</v>
      </c>
      <c r="J4039" s="5" t="s">
        <v>535</v>
      </c>
      <c r="K4039" s="5">
        <v>1</v>
      </c>
      <c r="L4039" s="80">
        <v>20</v>
      </c>
      <c r="M4039" s="8">
        <f t="shared" si="124"/>
        <v>4</v>
      </c>
      <c r="N4039" s="80">
        <v>50</v>
      </c>
      <c r="O4039" s="11">
        <f t="shared" si="125"/>
        <v>74</v>
      </c>
    </row>
    <row r="4040" spans="1:15" x14ac:dyDescent="0.35">
      <c r="A4040" s="2" t="s">
        <v>453</v>
      </c>
      <c r="B4040" s="2" t="s">
        <v>520</v>
      </c>
      <c r="C4040" s="1">
        <v>5045</v>
      </c>
      <c r="D4040" s="1" t="s">
        <v>1261</v>
      </c>
      <c r="E4040" s="4">
        <v>205045000576</v>
      </c>
      <c r="F4040" s="2" t="s">
        <v>1279</v>
      </c>
      <c r="G4040" s="4">
        <v>205045000576</v>
      </c>
      <c r="H4040" s="2" t="s">
        <v>1284</v>
      </c>
      <c r="I4040" s="2" t="s">
        <v>1285</v>
      </c>
      <c r="J4040" s="5" t="s">
        <v>535</v>
      </c>
      <c r="K4040" s="5">
        <v>1</v>
      </c>
      <c r="L4040" s="80">
        <v>20</v>
      </c>
      <c r="M4040" s="8">
        <f t="shared" ref="M4040:M4103" si="126">ROUND(L4040*0.19,0)</f>
        <v>4</v>
      </c>
      <c r="N4040" s="80">
        <v>50</v>
      </c>
      <c r="O4040" s="11">
        <f t="shared" ref="O4040:O4103" si="127">L4040+M4040+N4040</f>
        <v>74</v>
      </c>
    </row>
    <row r="4041" spans="1:15" x14ac:dyDescent="0.35">
      <c r="A4041" s="2" t="s">
        <v>453</v>
      </c>
      <c r="B4041" s="2" t="s">
        <v>520</v>
      </c>
      <c r="C4041" s="1">
        <v>5045</v>
      </c>
      <c r="D4041" s="1" t="s">
        <v>1261</v>
      </c>
      <c r="E4041" s="4">
        <v>205045000193</v>
      </c>
      <c r="F4041" s="2" t="s">
        <v>1268</v>
      </c>
      <c r="G4041" s="4">
        <v>205045000673</v>
      </c>
      <c r="H4041" s="2" t="s">
        <v>1287</v>
      </c>
      <c r="I4041" s="2" t="s">
        <v>1288</v>
      </c>
      <c r="J4041" s="5" t="s">
        <v>535</v>
      </c>
      <c r="K4041" s="5">
        <v>1</v>
      </c>
      <c r="L4041" s="80">
        <v>20</v>
      </c>
      <c r="M4041" s="8">
        <f t="shared" si="126"/>
        <v>4</v>
      </c>
      <c r="N4041" s="80">
        <v>50</v>
      </c>
      <c r="O4041" s="11">
        <f t="shared" si="127"/>
        <v>74</v>
      </c>
    </row>
    <row r="4042" spans="1:15" x14ac:dyDescent="0.35">
      <c r="A4042" s="2" t="s">
        <v>453</v>
      </c>
      <c r="B4042" s="2" t="s">
        <v>520</v>
      </c>
      <c r="C4042" s="1">
        <v>5045</v>
      </c>
      <c r="D4042" s="1" t="s">
        <v>1261</v>
      </c>
      <c r="E4042" s="4">
        <v>205045000801</v>
      </c>
      <c r="F4042" s="2" t="s">
        <v>1289</v>
      </c>
      <c r="G4042" s="4">
        <v>205045000703</v>
      </c>
      <c r="H4042" s="2" t="s">
        <v>1290</v>
      </c>
      <c r="I4042" s="2" t="s">
        <v>1291</v>
      </c>
      <c r="J4042" s="5" t="s">
        <v>535</v>
      </c>
      <c r="K4042" s="5">
        <v>1</v>
      </c>
      <c r="L4042" s="80">
        <v>20</v>
      </c>
      <c r="M4042" s="8">
        <f t="shared" si="126"/>
        <v>4</v>
      </c>
      <c r="N4042" s="80">
        <v>50</v>
      </c>
      <c r="O4042" s="11">
        <f t="shared" si="127"/>
        <v>74</v>
      </c>
    </row>
    <row r="4043" spans="1:15" x14ac:dyDescent="0.35">
      <c r="A4043" s="2" t="s">
        <v>453</v>
      </c>
      <c r="B4043" s="2" t="s">
        <v>520</v>
      </c>
      <c r="C4043" s="1">
        <v>5045</v>
      </c>
      <c r="D4043" s="1" t="s">
        <v>1261</v>
      </c>
      <c r="E4043" s="4">
        <v>205045000576</v>
      </c>
      <c r="F4043" s="2" t="s">
        <v>1279</v>
      </c>
      <c r="G4043" s="4">
        <v>205045001394</v>
      </c>
      <c r="H4043" s="2" t="s">
        <v>1297</v>
      </c>
      <c r="I4043" s="2" t="s">
        <v>1298</v>
      </c>
      <c r="J4043" s="5" t="s">
        <v>535</v>
      </c>
      <c r="K4043" s="5">
        <v>1</v>
      </c>
      <c r="L4043" s="80">
        <v>20</v>
      </c>
      <c r="M4043" s="8">
        <f t="shared" si="126"/>
        <v>4</v>
      </c>
      <c r="N4043" s="80">
        <v>50</v>
      </c>
      <c r="O4043" s="11">
        <f t="shared" si="127"/>
        <v>74</v>
      </c>
    </row>
    <row r="4044" spans="1:15" x14ac:dyDescent="0.35">
      <c r="A4044" s="2" t="s">
        <v>453</v>
      </c>
      <c r="B4044" s="2" t="s">
        <v>520</v>
      </c>
      <c r="C4044" s="1">
        <v>5045</v>
      </c>
      <c r="D4044" s="1" t="s">
        <v>1261</v>
      </c>
      <c r="E4044" s="4">
        <v>205045000193</v>
      </c>
      <c r="F4044" s="2" t="s">
        <v>1268</v>
      </c>
      <c r="G4044" s="4">
        <v>205045010547</v>
      </c>
      <c r="H4044" s="2" t="s">
        <v>1315</v>
      </c>
      <c r="I4044" s="2" t="s">
        <v>1316</v>
      </c>
      <c r="J4044" s="5" t="s">
        <v>535</v>
      </c>
      <c r="K4044" s="5">
        <v>1</v>
      </c>
      <c r="L4044" s="80">
        <v>20</v>
      </c>
      <c r="M4044" s="8">
        <f t="shared" si="126"/>
        <v>4</v>
      </c>
      <c r="N4044" s="80">
        <v>50</v>
      </c>
      <c r="O4044" s="11">
        <f t="shared" si="127"/>
        <v>74</v>
      </c>
    </row>
    <row r="4045" spans="1:15" x14ac:dyDescent="0.35">
      <c r="A4045" s="2" t="s">
        <v>453</v>
      </c>
      <c r="B4045" s="2" t="s">
        <v>520</v>
      </c>
      <c r="C4045" s="1">
        <v>5120</v>
      </c>
      <c r="D4045" s="1" t="s">
        <v>1396</v>
      </c>
      <c r="E4045" s="4">
        <v>205120000081</v>
      </c>
      <c r="F4045" s="2" t="s">
        <v>1417</v>
      </c>
      <c r="G4045" s="4">
        <v>205120001095</v>
      </c>
      <c r="H4045" s="2" t="s">
        <v>1437</v>
      </c>
      <c r="I4045" s="2" t="s">
        <v>1438</v>
      </c>
      <c r="J4045" s="5" t="s">
        <v>535</v>
      </c>
      <c r="K4045" s="5">
        <v>1</v>
      </c>
      <c r="L4045" s="80">
        <v>20</v>
      </c>
      <c r="M4045" s="8">
        <f t="shared" si="126"/>
        <v>4</v>
      </c>
      <c r="N4045" s="80">
        <v>50</v>
      </c>
      <c r="O4045" s="11">
        <f t="shared" si="127"/>
        <v>74</v>
      </c>
    </row>
    <row r="4046" spans="1:15" x14ac:dyDescent="0.35">
      <c r="A4046" s="2" t="s">
        <v>453</v>
      </c>
      <c r="B4046" s="2" t="s">
        <v>520</v>
      </c>
      <c r="C4046" s="1">
        <v>5147</v>
      </c>
      <c r="D4046" s="1" t="s">
        <v>532</v>
      </c>
      <c r="E4046" s="4">
        <v>205147000457</v>
      </c>
      <c r="F4046" s="2" t="s">
        <v>1505</v>
      </c>
      <c r="G4046" s="4">
        <v>205147000457</v>
      </c>
      <c r="H4046" s="2" t="s">
        <v>1505</v>
      </c>
      <c r="I4046" s="2" t="s">
        <v>1506</v>
      </c>
      <c r="J4046" s="5" t="s">
        <v>535</v>
      </c>
      <c r="K4046" s="5">
        <v>1</v>
      </c>
      <c r="L4046" s="80">
        <v>20</v>
      </c>
      <c r="M4046" s="8">
        <f t="shared" si="126"/>
        <v>4</v>
      </c>
      <c r="N4046" s="80">
        <v>50</v>
      </c>
      <c r="O4046" s="11">
        <f t="shared" si="127"/>
        <v>74</v>
      </c>
    </row>
    <row r="4047" spans="1:15" x14ac:dyDescent="0.35">
      <c r="A4047" s="2" t="s">
        <v>453</v>
      </c>
      <c r="B4047" s="2" t="s">
        <v>520</v>
      </c>
      <c r="C4047" s="1">
        <v>5147</v>
      </c>
      <c r="D4047" s="1" t="s">
        <v>532</v>
      </c>
      <c r="E4047" s="4">
        <v>205147000457</v>
      </c>
      <c r="F4047" s="2" t="s">
        <v>1505</v>
      </c>
      <c r="G4047" s="4">
        <v>205147000465</v>
      </c>
      <c r="H4047" s="2" t="s">
        <v>1507</v>
      </c>
      <c r="I4047" s="2" t="s">
        <v>1508</v>
      </c>
      <c r="J4047" s="5" t="s">
        <v>535</v>
      </c>
      <c r="K4047" s="5">
        <v>1</v>
      </c>
      <c r="L4047" s="80">
        <v>20</v>
      </c>
      <c r="M4047" s="8">
        <f t="shared" si="126"/>
        <v>4</v>
      </c>
      <c r="N4047" s="80">
        <v>50</v>
      </c>
      <c r="O4047" s="11">
        <f t="shared" si="127"/>
        <v>74</v>
      </c>
    </row>
    <row r="4048" spans="1:15" x14ac:dyDescent="0.35">
      <c r="A4048" s="2" t="s">
        <v>453</v>
      </c>
      <c r="B4048" s="2" t="s">
        <v>520</v>
      </c>
      <c r="C4048" s="1">
        <v>5147</v>
      </c>
      <c r="D4048" s="1" t="s">
        <v>532</v>
      </c>
      <c r="E4048" s="4">
        <v>205147000457</v>
      </c>
      <c r="F4048" s="2" t="s">
        <v>1505</v>
      </c>
      <c r="G4048" s="4">
        <v>205147000627</v>
      </c>
      <c r="H4048" s="2" t="s">
        <v>1519</v>
      </c>
      <c r="I4048" s="2" t="s">
        <v>1520</v>
      </c>
      <c r="J4048" s="5" t="s">
        <v>535</v>
      </c>
      <c r="K4048" s="5">
        <v>1</v>
      </c>
      <c r="L4048" s="80">
        <v>20</v>
      </c>
      <c r="M4048" s="8">
        <f t="shared" si="126"/>
        <v>4</v>
      </c>
      <c r="N4048" s="80">
        <v>50</v>
      </c>
      <c r="O4048" s="11">
        <f t="shared" si="127"/>
        <v>74</v>
      </c>
    </row>
    <row r="4049" spans="1:15" x14ac:dyDescent="0.35">
      <c r="A4049" s="2" t="s">
        <v>453</v>
      </c>
      <c r="B4049" s="2" t="s">
        <v>520</v>
      </c>
      <c r="C4049" s="1">
        <v>5147</v>
      </c>
      <c r="D4049" s="1" t="s">
        <v>532</v>
      </c>
      <c r="E4049" s="4">
        <v>205147000457</v>
      </c>
      <c r="F4049" s="2" t="s">
        <v>1505</v>
      </c>
      <c r="G4049" s="4">
        <v>205147000643</v>
      </c>
      <c r="H4049" s="2" t="s">
        <v>1523</v>
      </c>
      <c r="I4049" s="2" t="s">
        <v>1524</v>
      </c>
      <c r="J4049" s="5" t="s">
        <v>535</v>
      </c>
      <c r="K4049" s="5">
        <v>1</v>
      </c>
      <c r="L4049" s="80">
        <v>20</v>
      </c>
      <c r="M4049" s="8">
        <f t="shared" si="126"/>
        <v>4</v>
      </c>
      <c r="N4049" s="80">
        <v>50</v>
      </c>
      <c r="O4049" s="11">
        <f t="shared" si="127"/>
        <v>74</v>
      </c>
    </row>
    <row r="4050" spans="1:15" x14ac:dyDescent="0.35">
      <c r="A4050" s="2" t="s">
        <v>453</v>
      </c>
      <c r="B4050" s="2" t="s">
        <v>520</v>
      </c>
      <c r="C4050" s="1">
        <v>5147</v>
      </c>
      <c r="D4050" s="1" t="s">
        <v>532</v>
      </c>
      <c r="E4050" s="4">
        <v>205147000457</v>
      </c>
      <c r="F4050" s="2" t="s">
        <v>1505</v>
      </c>
      <c r="G4050" s="4">
        <v>205147000660</v>
      </c>
      <c r="H4050" s="2" t="s">
        <v>1525</v>
      </c>
      <c r="I4050" s="2" t="s">
        <v>1526</v>
      </c>
      <c r="J4050" s="5" t="s">
        <v>535</v>
      </c>
      <c r="K4050" s="5">
        <v>1</v>
      </c>
      <c r="L4050" s="80">
        <v>20</v>
      </c>
      <c r="M4050" s="8">
        <f t="shared" si="126"/>
        <v>4</v>
      </c>
      <c r="N4050" s="80">
        <v>50</v>
      </c>
      <c r="O4050" s="11">
        <f t="shared" si="127"/>
        <v>74</v>
      </c>
    </row>
    <row r="4051" spans="1:15" x14ac:dyDescent="0.35">
      <c r="A4051" s="2" t="s">
        <v>453</v>
      </c>
      <c r="B4051" s="2" t="s">
        <v>520</v>
      </c>
      <c r="C4051" s="1">
        <v>5147</v>
      </c>
      <c r="D4051" s="1" t="s">
        <v>532</v>
      </c>
      <c r="E4051" s="4">
        <v>205147000457</v>
      </c>
      <c r="F4051" s="2" t="s">
        <v>1505</v>
      </c>
      <c r="G4051" s="4">
        <v>205147000988</v>
      </c>
      <c r="H4051" s="2" t="s">
        <v>1533</v>
      </c>
      <c r="I4051" s="2" t="s">
        <v>1258</v>
      </c>
      <c r="J4051" s="5" t="s">
        <v>535</v>
      </c>
      <c r="K4051" s="5">
        <v>1</v>
      </c>
      <c r="L4051" s="80">
        <v>20</v>
      </c>
      <c r="M4051" s="8">
        <f t="shared" si="126"/>
        <v>4</v>
      </c>
      <c r="N4051" s="80">
        <v>50</v>
      </c>
      <c r="O4051" s="11">
        <f t="shared" si="127"/>
        <v>74</v>
      </c>
    </row>
    <row r="4052" spans="1:15" x14ac:dyDescent="0.35">
      <c r="A4052" s="2" t="s">
        <v>453</v>
      </c>
      <c r="B4052" s="2" t="s">
        <v>520</v>
      </c>
      <c r="C4052" s="1">
        <v>5154</v>
      </c>
      <c r="D4052" s="1" t="s">
        <v>1451</v>
      </c>
      <c r="E4052" s="4">
        <v>205154000977</v>
      </c>
      <c r="F4052" s="2" t="s">
        <v>1568</v>
      </c>
      <c r="G4052" s="4">
        <v>205154000977</v>
      </c>
      <c r="H4052" s="2" t="s">
        <v>1568</v>
      </c>
      <c r="I4052" s="2" t="s">
        <v>1569</v>
      </c>
      <c r="J4052" s="5" t="s">
        <v>535</v>
      </c>
      <c r="K4052" s="5">
        <v>1</v>
      </c>
      <c r="L4052" s="80">
        <v>20</v>
      </c>
      <c r="M4052" s="8">
        <f t="shared" si="126"/>
        <v>4</v>
      </c>
      <c r="N4052" s="80">
        <v>50</v>
      </c>
      <c r="O4052" s="11">
        <f t="shared" si="127"/>
        <v>74</v>
      </c>
    </row>
    <row r="4053" spans="1:15" x14ac:dyDescent="0.35">
      <c r="A4053" s="2" t="s">
        <v>453</v>
      </c>
      <c r="B4053" s="2" t="s">
        <v>520</v>
      </c>
      <c r="C4053" s="1">
        <v>5250</v>
      </c>
      <c r="D4053" s="1" t="s">
        <v>1625</v>
      </c>
      <c r="E4053" s="4">
        <v>205250000023</v>
      </c>
      <c r="F4053" s="2" t="s">
        <v>1626</v>
      </c>
      <c r="G4053" s="4">
        <v>205250000023</v>
      </c>
      <c r="H4053" s="2" t="s">
        <v>1627</v>
      </c>
      <c r="I4053" s="2" t="s">
        <v>1628</v>
      </c>
      <c r="J4053" s="5" t="s">
        <v>535</v>
      </c>
      <c r="K4053" s="5">
        <v>1</v>
      </c>
      <c r="L4053" s="80">
        <v>20</v>
      </c>
      <c r="M4053" s="8">
        <f t="shared" si="126"/>
        <v>4</v>
      </c>
      <c r="N4053" s="80">
        <v>50</v>
      </c>
      <c r="O4053" s="11">
        <f t="shared" si="127"/>
        <v>74</v>
      </c>
    </row>
    <row r="4054" spans="1:15" x14ac:dyDescent="0.35">
      <c r="A4054" s="2" t="s">
        <v>453</v>
      </c>
      <c r="B4054" s="2" t="s">
        <v>520</v>
      </c>
      <c r="C4054" s="1">
        <v>5361</v>
      </c>
      <c r="D4054" s="1" t="s">
        <v>1714</v>
      </c>
      <c r="E4054" s="4">
        <v>205361000197</v>
      </c>
      <c r="F4054" s="2" t="s">
        <v>1728</v>
      </c>
      <c r="G4054" s="4">
        <v>205361000197</v>
      </c>
      <c r="H4054" s="2" t="s">
        <v>1728</v>
      </c>
      <c r="I4054" s="2" t="s">
        <v>1729</v>
      </c>
      <c r="J4054" s="5" t="s">
        <v>535</v>
      </c>
      <c r="K4054" s="5">
        <v>1</v>
      </c>
      <c r="L4054" s="80">
        <v>20</v>
      </c>
      <c r="M4054" s="8">
        <f t="shared" si="126"/>
        <v>4</v>
      </c>
      <c r="N4054" s="80">
        <v>50</v>
      </c>
      <c r="O4054" s="11">
        <f t="shared" si="127"/>
        <v>74</v>
      </c>
    </row>
    <row r="4055" spans="1:15" x14ac:dyDescent="0.35">
      <c r="A4055" s="2" t="s">
        <v>453</v>
      </c>
      <c r="B4055" s="2" t="s">
        <v>520</v>
      </c>
      <c r="C4055" s="1">
        <v>5361</v>
      </c>
      <c r="D4055" s="1" t="s">
        <v>1714</v>
      </c>
      <c r="E4055" s="4">
        <v>205361002041</v>
      </c>
      <c r="F4055" s="2" t="s">
        <v>1764</v>
      </c>
      <c r="G4055" s="4">
        <v>205361002041</v>
      </c>
      <c r="H4055" s="2" t="s">
        <v>1764</v>
      </c>
      <c r="I4055" s="2" t="s">
        <v>1834</v>
      </c>
      <c r="J4055" s="5" t="s">
        <v>535</v>
      </c>
      <c r="K4055" s="5">
        <v>1</v>
      </c>
      <c r="L4055" s="80">
        <v>20</v>
      </c>
      <c r="M4055" s="8">
        <f t="shared" si="126"/>
        <v>4</v>
      </c>
      <c r="N4055" s="80">
        <v>50</v>
      </c>
      <c r="O4055" s="11">
        <f t="shared" si="127"/>
        <v>74</v>
      </c>
    </row>
    <row r="4056" spans="1:15" x14ac:dyDescent="0.35">
      <c r="A4056" s="2" t="s">
        <v>453</v>
      </c>
      <c r="B4056" s="2" t="s">
        <v>520</v>
      </c>
      <c r="C4056" s="1">
        <v>5604</v>
      </c>
      <c r="D4056" s="1" t="s">
        <v>1971</v>
      </c>
      <c r="E4056" s="4">
        <v>205604001049</v>
      </c>
      <c r="F4056" s="2" t="s">
        <v>1978</v>
      </c>
      <c r="G4056" s="4">
        <v>205604001049</v>
      </c>
      <c r="H4056" s="2" t="s">
        <v>1983</v>
      </c>
      <c r="I4056" s="2" t="s">
        <v>1984</v>
      </c>
      <c r="J4056" s="5" t="s">
        <v>535</v>
      </c>
      <c r="K4056" s="5">
        <v>1</v>
      </c>
      <c r="L4056" s="80">
        <v>20</v>
      </c>
      <c r="M4056" s="8">
        <f t="shared" si="126"/>
        <v>4</v>
      </c>
      <c r="N4056" s="80">
        <v>50</v>
      </c>
      <c r="O4056" s="11">
        <f t="shared" si="127"/>
        <v>74</v>
      </c>
    </row>
    <row r="4057" spans="1:15" x14ac:dyDescent="0.35">
      <c r="A4057" s="2" t="s">
        <v>453</v>
      </c>
      <c r="B4057" s="2" t="s">
        <v>520</v>
      </c>
      <c r="C4057" s="1">
        <v>5604</v>
      </c>
      <c r="D4057" s="1" t="s">
        <v>1971</v>
      </c>
      <c r="E4057" s="4">
        <v>205604001049</v>
      </c>
      <c r="F4057" s="2" t="s">
        <v>1978</v>
      </c>
      <c r="G4057" s="4">
        <v>205604001073</v>
      </c>
      <c r="H4057" s="2" t="s">
        <v>1987</v>
      </c>
      <c r="I4057" s="2" t="s">
        <v>1988</v>
      </c>
      <c r="J4057" s="5" t="s">
        <v>535</v>
      </c>
      <c r="K4057" s="5">
        <v>1</v>
      </c>
      <c r="L4057" s="80">
        <v>20</v>
      </c>
      <c r="M4057" s="8">
        <f t="shared" si="126"/>
        <v>4</v>
      </c>
      <c r="N4057" s="80">
        <v>50</v>
      </c>
      <c r="O4057" s="11">
        <f t="shared" si="127"/>
        <v>74</v>
      </c>
    </row>
    <row r="4058" spans="1:15" x14ac:dyDescent="0.35">
      <c r="A4058" s="2" t="s">
        <v>453</v>
      </c>
      <c r="B4058" s="2" t="s">
        <v>520</v>
      </c>
      <c r="C4058" s="1">
        <v>5604</v>
      </c>
      <c r="D4058" s="1" t="s">
        <v>1971</v>
      </c>
      <c r="E4058" s="4">
        <v>205604001049</v>
      </c>
      <c r="F4058" s="2" t="s">
        <v>1978</v>
      </c>
      <c r="G4058" s="4">
        <v>205604001723</v>
      </c>
      <c r="H4058" s="2" t="s">
        <v>2027</v>
      </c>
      <c r="I4058" s="2" t="s">
        <v>2028</v>
      </c>
      <c r="J4058" s="5" t="s">
        <v>535</v>
      </c>
      <c r="K4058" s="5">
        <v>1</v>
      </c>
      <c r="L4058" s="80">
        <v>20</v>
      </c>
      <c r="M4058" s="8">
        <f t="shared" si="126"/>
        <v>4</v>
      </c>
      <c r="N4058" s="80">
        <v>50</v>
      </c>
      <c r="O4058" s="11">
        <f t="shared" si="127"/>
        <v>74</v>
      </c>
    </row>
    <row r="4059" spans="1:15" x14ac:dyDescent="0.35">
      <c r="A4059" s="2" t="s">
        <v>453</v>
      </c>
      <c r="B4059" s="2" t="s">
        <v>520</v>
      </c>
      <c r="C4059" s="1">
        <v>5790</v>
      </c>
      <c r="D4059" s="1" t="s">
        <v>2118</v>
      </c>
      <c r="E4059" s="4">
        <v>205790001142</v>
      </c>
      <c r="F4059" s="2" t="s">
        <v>2126</v>
      </c>
      <c r="G4059" s="4">
        <v>205790001142</v>
      </c>
      <c r="H4059" s="2" t="s">
        <v>2126</v>
      </c>
      <c r="I4059" s="2" t="s">
        <v>1142</v>
      </c>
      <c r="J4059" s="5" t="s">
        <v>535</v>
      </c>
      <c r="K4059" s="5">
        <v>1</v>
      </c>
      <c r="L4059" s="80">
        <v>20</v>
      </c>
      <c r="M4059" s="8">
        <f t="shared" si="126"/>
        <v>4</v>
      </c>
      <c r="N4059" s="80">
        <v>50</v>
      </c>
      <c r="O4059" s="11">
        <f t="shared" si="127"/>
        <v>74</v>
      </c>
    </row>
    <row r="4060" spans="1:15" x14ac:dyDescent="0.35">
      <c r="A4060" s="2" t="s">
        <v>453</v>
      </c>
      <c r="B4060" s="2" t="s">
        <v>520</v>
      </c>
      <c r="C4060" s="1">
        <v>5837</v>
      </c>
      <c r="D4060" s="1" t="s">
        <v>582</v>
      </c>
      <c r="E4060" s="4">
        <v>205837000000</v>
      </c>
      <c r="F4060" s="2" t="s">
        <v>2152</v>
      </c>
      <c r="G4060" s="4">
        <v>205837000000</v>
      </c>
      <c r="H4060" s="2" t="s">
        <v>2152</v>
      </c>
      <c r="I4060" s="2" t="s">
        <v>2153</v>
      </c>
      <c r="J4060" s="5" t="s">
        <v>535</v>
      </c>
      <c r="K4060" s="5">
        <v>1</v>
      </c>
      <c r="L4060" s="80">
        <v>20</v>
      </c>
      <c r="M4060" s="8">
        <f t="shared" si="126"/>
        <v>4</v>
      </c>
      <c r="N4060" s="80">
        <v>50</v>
      </c>
      <c r="O4060" s="11">
        <f t="shared" si="127"/>
        <v>74</v>
      </c>
    </row>
    <row r="4061" spans="1:15" x14ac:dyDescent="0.35">
      <c r="A4061" s="2" t="s">
        <v>453</v>
      </c>
      <c r="B4061" s="2" t="s">
        <v>520</v>
      </c>
      <c r="C4061" s="1">
        <v>5837</v>
      </c>
      <c r="D4061" s="1" t="s">
        <v>582</v>
      </c>
      <c r="E4061" s="4">
        <v>205837000042</v>
      </c>
      <c r="F4061" s="2" t="s">
        <v>2157</v>
      </c>
      <c r="G4061" s="4">
        <v>205837000042</v>
      </c>
      <c r="H4061" s="2" t="s">
        <v>2157</v>
      </c>
      <c r="I4061" s="2" t="s">
        <v>2158</v>
      </c>
      <c r="J4061" s="5" t="s">
        <v>535</v>
      </c>
      <c r="K4061" s="5">
        <v>1</v>
      </c>
      <c r="L4061" s="80">
        <v>20</v>
      </c>
      <c r="M4061" s="8">
        <f t="shared" si="126"/>
        <v>4</v>
      </c>
      <c r="N4061" s="80">
        <v>50</v>
      </c>
      <c r="O4061" s="11">
        <f t="shared" si="127"/>
        <v>74</v>
      </c>
    </row>
    <row r="4062" spans="1:15" x14ac:dyDescent="0.35">
      <c r="A4062" s="2" t="s">
        <v>453</v>
      </c>
      <c r="B4062" s="2" t="s">
        <v>520</v>
      </c>
      <c r="C4062" s="1">
        <v>5837</v>
      </c>
      <c r="D4062" s="1" t="s">
        <v>582</v>
      </c>
      <c r="E4062" s="4">
        <v>205837000280</v>
      </c>
      <c r="F4062" s="2" t="s">
        <v>2177</v>
      </c>
      <c r="G4062" s="4">
        <v>205837000280</v>
      </c>
      <c r="H4062" s="2" t="s">
        <v>2178</v>
      </c>
      <c r="I4062" s="2" t="s">
        <v>2179</v>
      </c>
      <c r="J4062" s="5" t="s">
        <v>535</v>
      </c>
      <c r="K4062" s="5">
        <v>1</v>
      </c>
      <c r="L4062" s="80">
        <v>20</v>
      </c>
      <c r="M4062" s="8">
        <f t="shared" si="126"/>
        <v>4</v>
      </c>
      <c r="N4062" s="80">
        <v>50</v>
      </c>
      <c r="O4062" s="11">
        <f t="shared" si="127"/>
        <v>74</v>
      </c>
    </row>
    <row r="4063" spans="1:15" x14ac:dyDescent="0.35">
      <c r="A4063" s="2" t="s">
        <v>453</v>
      </c>
      <c r="B4063" s="2" t="s">
        <v>520</v>
      </c>
      <c r="C4063" s="1">
        <v>5837</v>
      </c>
      <c r="D4063" s="1" t="s">
        <v>582</v>
      </c>
      <c r="E4063" s="4">
        <v>205837000310</v>
      </c>
      <c r="F4063" s="2" t="s">
        <v>2182</v>
      </c>
      <c r="G4063" s="4">
        <v>205837000310</v>
      </c>
      <c r="H4063" s="2" t="s">
        <v>2182</v>
      </c>
      <c r="I4063" s="2" t="s">
        <v>2183</v>
      </c>
      <c r="J4063" s="5" t="s">
        <v>535</v>
      </c>
      <c r="K4063" s="5">
        <v>1</v>
      </c>
      <c r="L4063" s="80">
        <v>20</v>
      </c>
      <c r="M4063" s="8">
        <f t="shared" si="126"/>
        <v>4</v>
      </c>
      <c r="N4063" s="80">
        <v>50</v>
      </c>
      <c r="O4063" s="11">
        <f t="shared" si="127"/>
        <v>74</v>
      </c>
    </row>
    <row r="4064" spans="1:15" x14ac:dyDescent="0.35">
      <c r="A4064" s="2" t="s">
        <v>453</v>
      </c>
      <c r="B4064" s="2" t="s">
        <v>520</v>
      </c>
      <c r="C4064" s="1">
        <v>5837</v>
      </c>
      <c r="D4064" s="1" t="s">
        <v>582</v>
      </c>
      <c r="E4064" s="4">
        <v>205837000379</v>
      </c>
      <c r="F4064" s="2" t="s">
        <v>2184</v>
      </c>
      <c r="G4064" s="4">
        <v>205837000379</v>
      </c>
      <c r="H4064" s="2" t="s">
        <v>2184</v>
      </c>
      <c r="I4064" s="2" t="s">
        <v>2185</v>
      </c>
      <c r="J4064" s="5" t="s">
        <v>535</v>
      </c>
      <c r="K4064" s="5">
        <v>1</v>
      </c>
      <c r="L4064" s="80">
        <v>20</v>
      </c>
      <c r="M4064" s="8">
        <f t="shared" si="126"/>
        <v>4</v>
      </c>
      <c r="N4064" s="80">
        <v>50</v>
      </c>
      <c r="O4064" s="11">
        <f t="shared" si="127"/>
        <v>74</v>
      </c>
    </row>
    <row r="4065" spans="1:15" x14ac:dyDescent="0.35">
      <c r="A4065" s="2" t="s">
        <v>453</v>
      </c>
      <c r="B4065" s="2" t="s">
        <v>520</v>
      </c>
      <c r="C4065" s="1">
        <v>5837</v>
      </c>
      <c r="D4065" s="1" t="s">
        <v>582</v>
      </c>
      <c r="E4065" s="4">
        <v>205837000450</v>
      </c>
      <c r="F4065" s="2" t="s">
        <v>2191</v>
      </c>
      <c r="G4065" s="4">
        <v>205837000450</v>
      </c>
      <c r="H4065" s="2" t="s">
        <v>2191</v>
      </c>
      <c r="I4065" s="2" t="s">
        <v>2192</v>
      </c>
      <c r="J4065" s="5" t="s">
        <v>535</v>
      </c>
      <c r="K4065" s="5">
        <v>1</v>
      </c>
      <c r="L4065" s="80">
        <v>20</v>
      </c>
      <c r="M4065" s="8">
        <f t="shared" si="126"/>
        <v>4</v>
      </c>
      <c r="N4065" s="80">
        <v>50</v>
      </c>
      <c r="O4065" s="11">
        <f t="shared" si="127"/>
        <v>74</v>
      </c>
    </row>
    <row r="4066" spans="1:15" x14ac:dyDescent="0.35">
      <c r="A4066" s="2" t="s">
        <v>453</v>
      </c>
      <c r="B4066" s="2" t="s">
        <v>520</v>
      </c>
      <c r="C4066" s="1">
        <v>5837</v>
      </c>
      <c r="D4066" s="1" t="s">
        <v>582</v>
      </c>
      <c r="E4066" s="4">
        <v>205837000492</v>
      </c>
      <c r="F4066" s="2" t="s">
        <v>2167</v>
      </c>
      <c r="G4066" s="4">
        <v>205837000492</v>
      </c>
      <c r="H4066" s="2" t="s">
        <v>2167</v>
      </c>
      <c r="I4066" s="2" t="s">
        <v>2197</v>
      </c>
      <c r="J4066" s="5" t="s">
        <v>535</v>
      </c>
      <c r="K4066" s="5">
        <v>1</v>
      </c>
      <c r="L4066" s="80">
        <v>20</v>
      </c>
      <c r="M4066" s="8">
        <f t="shared" si="126"/>
        <v>4</v>
      </c>
      <c r="N4066" s="80">
        <v>50</v>
      </c>
      <c r="O4066" s="11">
        <f t="shared" si="127"/>
        <v>74</v>
      </c>
    </row>
    <row r="4067" spans="1:15" x14ac:dyDescent="0.35">
      <c r="A4067" s="2" t="s">
        <v>453</v>
      </c>
      <c r="B4067" s="2" t="s">
        <v>520</v>
      </c>
      <c r="C4067" s="1">
        <v>5837</v>
      </c>
      <c r="D4067" s="1" t="s">
        <v>582</v>
      </c>
      <c r="E4067" s="4">
        <v>205837000531</v>
      </c>
      <c r="F4067" s="2" t="s">
        <v>2198</v>
      </c>
      <c r="G4067" s="4">
        <v>205837000531</v>
      </c>
      <c r="H4067" s="2" t="s">
        <v>2198</v>
      </c>
      <c r="I4067" s="2" t="s">
        <v>2199</v>
      </c>
      <c r="J4067" s="5" t="s">
        <v>535</v>
      </c>
      <c r="K4067" s="5">
        <v>1</v>
      </c>
      <c r="L4067" s="80">
        <v>20</v>
      </c>
      <c r="M4067" s="8">
        <f t="shared" si="126"/>
        <v>4</v>
      </c>
      <c r="N4067" s="80">
        <v>50</v>
      </c>
      <c r="O4067" s="11">
        <f t="shared" si="127"/>
        <v>74</v>
      </c>
    </row>
    <row r="4068" spans="1:15" x14ac:dyDescent="0.35">
      <c r="A4068" s="2" t="s">
        <v>453</v>
      </c>
      <c r="B4068" s="2" t="s">
        <v>520</v>
      </c>
      <c r="C4068" s="1">
        <v>5837</v>
      </c>
      <c r="D4068" s="1" t="s">
        <v>582</v>
      </c>
      <c r="E4068" s="4">
        <v>205837000735</v>
      </c>
      <c r="F4068" s="2" t="s">
        <v>2065</v>
      </c>
      <c r="G4068" s="4">
        <v>205837000735</v>
      </c>
      <c r="H4068" s="2" t="s">
        <v>2210</v>
      </c>
      <c r="I4068" s="2" t="s">
        <v>2211</v>
      </c>
      <c r="J4068" s="5" t="s">
        <v>535</v>
      </c>
      <c r="K4068" s="5">
        <v>1</v>
      </c>
      <c r="L4068" s="80">
        <v>20</v>
      </c>
      <c r="M4068" s="8">
        <f t="shared" si="126"/>
        <v>4</v>
      </c>
      <c r="N4068" s="80">
        <v>50</v>
      </c>
      <c r="O4068" s="11">
        <f t="shared" si="127"/>
        <v>74</v>
      </c>
    </row>
    <row r="4069" spans="1:15" x14ac:dyDescent="0.35">
      <c r="A4069" s="2" t="s">
        <v>453</v>
      </c>
      <c r="B4069" s="2" t="s">
        <v>520</v>
      </c>
      <c r="C4069" s="1">
        <v>5837</v>
      </c>
      <c r="D4069" s="1" t="s">
        <v>582</v>
      </c>
      <c r="E4069" s="4">
        <v>205837000883</v>
      </c>
      <c r="F4069" s="2" t="s">
        <v>2217</v>
      </c>
      <c r="G4069" s="4">
        <v>205837000883</v>
      </c>
      <c r="H4069" s="2" t="s">
        <v>2218</v>
      </c>
      <c r="I4069" s="2" t="s">
        <v>2219</v>
      </c>
      <c r="J4069" s="5" t="s">
        <v>535</v>
      </c>
      <c r="K4069" s="5">
        <v>1</v>
      </c>
      <c r="L4069" s="80">
        <v>20</v>
      </c>
      <c r="M4069" s="8">
        <f t="shared" si="126"/>
        <v>4</v>
      </c>
      <c r="N4069" s="80">
        <v>50</v>
      </c>
      <c r="O4069" s="11">
        <f t="shared" si="127"/>
        <v>74</v>
      </c>
    </row>
    <row r="4070" spans="1:15" x14ac:dyDescent="0.35">
      <c r="A4070" s="2" t="s">
        <v>453</v>
      </c>
      <c r="B4070" s="2" t="s">
        <v>520</v>
      </c>
      <c r="C4070" s="1">
        <v>5837</v>
      </c>
      <c r="D4070" s="1" t="s">
        <v>582</v>
      </c>
      <c r="E4070" s="4">
        <v>205837001821</v>
      </c>
      <c r="F4070" s="2" t="s">
        <v>2205</v>
      </c>
      <c r="G4070" s="4">
        <v>205837001821</v>
      </c>
      <c r="H4070" s="2" t="s">
        <v>2224</v>
      </c>
      <c r="I4070" s="2" t="s">
        <v>2225</v>
      </c>
      <c r="J4070" s="5" t="s">
        <v>535</v>
      </c>
      <c r="K4070" s="5">
        <v>1</v>
      </c>
      <c r="L4070" s="80">
        <v>20</v>
      </c>
      <c r="M4070" s="8">
        <f t="shared" si="126"/>
        <v>4</v>
      </c>
      <c r="N4070" s="80">
        <v>50</v>
      </c>
      <c r="O4070" s="11">
        <f t="shared" si="127"/>
        <v>74</v>
      </c>
    </row>
    <row r="4071" spans="1:15" x14ac:dyDescent="0.35">
      <c r="A4071" s="2" t="s">
        <v>453</v>
      </c>
      <c r="B4071" s="2" t="s">
        <v>520</v>
      </c>
      <c r="C4071" s="1">
        <v>5837</v>
      </c>
      <c r="D4071" s="1" t="s">
        <v>582</v>
      </c>
      <c r="E4071" s="4">
        <v>205837001880</v>
      </c>
      <c r="F4071" s="2" t="s">
        <v>2159</v>
      </c>
      <c r="G4071" s="4">
        <v>205837001880</v>
      </c>
      <c r="H4071" s="2" t="s">
        <v>2159</v>
      </c>
      <c r="I4071" s="2" t="s">
        <v>2228</v>
      </c>
      <c r="J4071" s="5" t="s">
        <v>535</v>
      </c>
      <c r="K4071" s="5">
        <v>1</v>
      </c>
      <c r="L4071" s="80">
        <v>20</v>
      </c>
      <c r="M4071" s="8">
        <f t="shared" si="126"/>
        <v>4</v>
      </c>
      <c r="N4071" s="80">
        <v>50</v>
      </c>
      <c r="O4071" s="11">
        <f t="shared" si="127"/>
        <v>74</v>
      </c>
    </row>
    <row r="4072" spans="1:15" x14ac:dyDescent="0.35">
      <c r="A4072" s="2" t="s">
        <v>453</v>
      </c>
      <c r="B4072" s="2" t="s">
        <v>520</v>
      </c>
      <c r="C4072" s="1">
        <v>5837</v>
      </c>
      <c r="D4072" s="1" t="s">
        <v>582</v>
      </c>
      <c r="E4072" s="4">
        <v>205837002151</v>
      </c>
      <c r="F4072" s="2" t="s">
        <v>2212</v>
      </c>
      <c r="G4072" s="4">
        <v>205837002151</v>
      </c>
      <c r="H4072" s="2" t="s">
        <v>2236</v>
      </c>
      <c r="I4072" s="2" t="s">
        <v>2237</v>
      </c>
      <c r="J4072" s="5" t="s">
        <v>535</v>
      </c>
      <c r="K4072" s="5">
        <v>1</v>
      </c>
      <c r="L4072" s="80">
        <v>20</v>
      </c>
      <c r="M4072" s="8">
        <f t="shared" si="126"/>
        <v>4</v>
      </c>
      <c r="N4072" s="80">
        <v>50</v>
      </c>
      <c r="O4072" s="11">
        <f t="shared" si="127"/>
        <v>74</v>
      </c>
    </row>
    <row r="4073" spans="1:15" x14ac:dyDescent="0.35">
      <c r="A4073" s="2" t="s">
        <v>453</v>
      </c>
      <c r="B4073" s="2" t="s">
        <v>520</v>
      </c>
      <c r="C4073" s="1">
        <v>5837</v>
      </c>
      <c r="D4073" s="1" t="s">
        <v>582</v>
      </c>
      <c r="E4073" s="4">
        <v>205837000492</v>
      </c>
      <c r="F4073" s="2" t="s">
        <v>2167</v>
      </c>
      <c r="G4073" s="4">
        <v>205837002479</v>
      </c>
      <c r="H4073" s="2" t="s">
        <v>2244</v>
      </c>
      <c r="I4073" s="2" t="s">
        <v>2245</v>
      </c>
      <c r="J4073" s="5" t="s">
        <v>535</v>
      </c>
      <c r="K4073" s="5">
        <v>1</v>
      </c>
      <c r="L4073" s="80">
        <v>20</v>
      </c>
      <c r="M4073" s="8">
        <f t="shared" si="126"/>
        <v>4</v>
      </c>
      <c r="N4073" s="80">
        <v>50</v>
      </c>
      <c r="O4073" s="11">
        <f t="shared" si="127"/>
        <v>74</v>
      </c>
    </row>
    <row r="4074" spans="1:15" x14ac:dyDescent="0.35">
      <c r="A4074" s="2" t="s">
        <v>453</v>
      </c>
      <c r="B4074" s="2" t="s">
        <v>520</v>
      </c>
      <c r="C4074" s="1">
        <v>5837</v>
      </c>
      <c r="D4074" s="1" t="s">
        <v>582</v>
      </c>
      <c r="E4074" s="4">
        <v>205837002771</v>
      </c>
      <c r="F4074" s="2" t="s">
        <v>2263</v>
      </c>
      <c r="G4074" s="4">
        <v>205837002771</v>
      </c>
      <c r="H4074" s="2" t="s">
        <v>2263</v>
      </c>
      <c r="I4074" s="2" t="s">
        <v>2266</v>
      </c>
      <c r="J4074" s="5" t="s">
        <v>535</v>
      </c>
      <c r="K4074" s="5">
        <v>1</v>
      </c>
      <c r="L4074" s="80">
        <v>20</v>
      </c>
      <c r="M4074" s="8">
        <f t="shared" si="126"/>
        <v>4</v>
      </c>
      <c r="N4074" s="80">
        <v>50</v>
      </c>
      <c r="O4074" s="11">
        <f t="shared" si="127"/>
        <v>74</v>
      </c>
    </row>
    <row r="4075" spans="1:15" x14ac:dyDescent="0.35">
      <c r="A4075" s="2" t="s">
        <v>453</v>
      </c>
      <c r="B4075" s="2" t="s">
        <v>520</v>
      </c>
      <c r="C4075" s="1">
        <v>5837</v>
      </c>
      <c r="D4075" s="1" t="s">
        <v>582</v>
      </c>
      <c r="E4075" s="4">
        <v>205837000735</v>
      </c>
      <c r="F4075" s="2" t="s">
        <v>2065</v>
      </c>
      <c r="G4075" s="4">
        <v>205837002789</v>
      </c>
      <c r="H4075" s="2" t="s">
        <v>2267</v>
      </c>
      <c r="I4075" s="2" t="s">
        <v>2268</v>
      </c>
      <c r="J4075" s="5" t="s">
        <v>535</v>
      </c>
      <c r="K4075" s="5">
        <v>1</v>
      </c>
      <c r="L4075" s="80">
        <v>20</v>
      </c>
      <c r="M4075" s="8">
        <f t="shared" si="126"/>
        <v>4</v>
      </c>
      <c r="N4075" s="80">
        <v>50</v>
      </c>
      <c r="O4075" s="11">
        <f t="shared" si="127"/>
        <v>74</v>
      </c>
    </row>
    <row r="4076" spans="1:15" x14ac:dyDescent="0.35">
      <c r="A4076" s="2" t="s">
        <v>453</v>
      </c>
      <c r="B4076" s="2" t="s">
        <v>520</v>
      </c>
      <c r="C4076" s="1">
        <v>5837</v>
      </c>
      <c r="D4076" s="1" t="s">
        <v>582</v>
      </c>
      <c r="E4076" s="4">
        <v>205837002916</v>
      </c>
      <c r="F4076" s="2" t="s">
        <v>586</v>
      </c>
      <c r="G4076" s="4">
        <v>205837002916</v>
      </c>
      <c r="H4076" s="2" t="s">
        <v>2271</v>
      </c>
      <c r="I4076" s="2" t="s">
        <v>2272</v>
      </c>
      <c r="J4076" s="5" t="s">
        <v>535</v>
      </c>
      <c r="K4076" s="5">
        <v>1</v>
      </c>
      <c r="L4076" s="80">
        <v>20</v>
      </c>
      <c r="M4076" s="8">
        <f t="shared" si="126"/>
        <v>4</v>
      </c>
      <c r="N4076" s="80">
        <v>50</v>
      </c>
      <c r="O4076" s="11">
        <f t="shared" si="127"/>
        <v>74</v>
      </c>
    </row>
    <row r="4077" spans="1:15" x14ac:dyDescent="0.35">
      <c r="A4077" s="2" t="s">
        <v>453</v>
      </c>
      <c r="B4077" s="2" t="s">
        <v>520</v>
      </c>
      <c r="C4077" s="1">
        <v>5837</v>
      </c>
      <c r="D4077" s="1" t="s">
        <v>582</v>
      </c>
      <c r="E4077" s="4">
        <v>205837003416</v>
      </c>
      <c r="F4077" s="2" t="s">
        <v>2154</v>
      </c>
      <c r="G4077" s="4">
        <v>205837003416</v>
      </c>
      <c r="H4077" s="2" t="s">
        <v>2282</v>
      </c>
      <c r="I4077" s="2" t="s">
        <v>2283</v>
      </c>
      <c r="J4077" s="5" t="s">
        <v>535</v>
      </c>
      <c r="K4077" s="5">
        <v>1</v>
      </c>
      <c r="L4077" s="80">
        <v>20</v>
      </c>
      <c r="M4077" s="8">
        <f t="shared" si="126"/>
        <v>4</v>
      </c>
      <c r="N4077" s="80">
        <v>50</v>
      </c>
      <c r="O4077" s="11">
        <f t="shared" si="127"/>
        <v>74</v>
      </c>
    </row>
    <row r="4078" spans="1:15" x14ac:dyDescent="0.35">
      <c r="A4078" s="2" t="s">
        <v>453</v>
      </c>
      <c r="B4078" s="2" t="s">
        <v>520</v>
      </c>
      <c r="C4078" s="1">
        <v>5837</v>
      </c>
      <c r="D4078" s="1" t="s">
        <v>582</v>
      </c>
      <c r="E4078" s="4">
        <v>205837003483</v>
      </c>
      <c r="F4078" s="2" t="s">
        <v>2286</v>
      </c>
      <c r="G4078" s="4">
        <v>205837003483</v>
      </c>
      <c r="H4078" s="2" t="s">
        <v>2286</v>
      </c>
      <c r="I4078" s="2" t="s">
        <v>2287</v>
      </c>
      <c r="J4078" s="5" t="s">
        <v>535</v>
      </c>
      <c r="K4078" s="5">
        <v>1</v>
      </c>
      <c r="L4078" s="80">
        <v>20</v>
      </c>
      <c r="M4078" s="8">
        <f t="shared" si="126"/>
        <v>4</v>
      </c>
      <c r="N4078" s="80">
        <v>50</v>
      </c>
      <c r="O4078" s="11">
        <f t="shared" si="127"/>
        <v>74</v>
      </c>
    </row>
    <row r="4079" spans="1:15" x14ac:dyDescent="0.35">
      <c r="A4079" s="2" t="s">
        <v>453</v>
      </c>
      <c r="B4079" s="2" t="s">
        <v>520</v>
      </c>
      <c r="C4079" s="1">
        <v>5837</v>
      </c>
      <c r="D4079" s="1" t="s">
        <v>582</v>
      </c>
      <c r="E4079" s="4">
        <v>205837003670</v>
      </c>
      <c r="F4079" s="2" t="s">
        <v>583</v>
      </c>
      <c r="G4079" s="4">
        <v>205837003670</v>
      </c>
      <c r="H4079" s="2" t="s">
        <v>2294</v>
      </c>
      <c r="I4079" s="2" t="s">
        <v>2295</v>
      </c>
      <c r="J4079" s="5" t="s">
        <v>535</v>
      </c>
      <c r="K4079" s="5">
        <v>1</v>
      </c>
      <c r="L4079" s="80">
        <v>20</v>
      </c>
      <c r="M4079" s="8">
        <f t="shared" si="126"/>
        <v>4</v>
      </c>
      <c r="N4079" s="80">
        <v>50</v>
      </c>
      <c r="O4079" s="11">
        <f t="shared" si="127"/>
        <v>74</v>
      </c>
    </row>
    <row r="4080" spans="1:15" x14ac:dyDescent="0.35">
      <c r="A4080" s="2" t="s">
        <v>453</v>
      </c>
      <c r="B4080" s="2" t="s">
        <v>520</v>
      </c>
      <c r="C4080" s="1">
        <v>5837</v>
      </c>
      <c r="D4080" s="1" t="s">
        <v>582</v>
      </c>
      <c r="E4080" s="4">
        <v>205837003742</v>
      </c>
      <c r="F4080" s="2" t="s">
        <v>2301</v>
      </c>
      <c r="G4080" s="4">
        <v>205837003742</v>
      </c>
      <c r="H4080" s="2" t="s">
        <v>2302</v>
      </c>
      <c r="I4080" s="2" t="s">
        <v>2303</v>
      </c>
      <c r="J4080" s="5" t="s">
        <v>535</v>
      </c>
      <c r="K4080" s="5">
        <v>1</v>
      </c>
      <c r="L4080" s="80">
        <v>20</v>
      </c>
      <c r="M4080" s="8">
        <f t="shared" si="126"/>
        <v>4</v>
      </c>
      <c r="N4080" s="80">
        <v>50</v>
      </c>
      <c r="O4080" s="11">
        <f t="shared" si="127"/>
        <v>74</v>
      </c>
    </row>
    <row r="4081" spans="1:15" x14ac:dyDescent="0.35">
      <c r="A4081" s="2" t="s">
        <v>453</v>
      </c>
      <c r="B4081" s="2" t="s">
        <v>520</v>
      </c>
      <c r="C4081" s="1">
        <v>5837</v>
      </c>
      <c r="D4081" s="1" t="s">
        <v>582</v>
      </c>
      <c r="E4081" s="4">
        <v>205837003891</v>
      </c>
      <c r="F4081" s="2" t="s">
        <v>2174</v>
      </c>
      <c r="G4081" s="4">
        <v>205837003891</v>
      </c>
      <c r="H4081" s="2" t="s">
        <v>2174</v>
      </c>
      <c r="I4081" s="2" t="s">
        <v>2311</v>
      </c>
      <c r="J4081" s="5" t="s">
        <v>535</v>
      </c>
      <c r="K4081" s="5">
        <v>1</v>
      </c>
      <c r="L4081" s="80">
        <v>20</v>
      </c>
      <c r="M4081" s="8">
        <f t="shared" si="126"/>
        <v>4</v>
      </c>
      <c r="N4081" s="80">
        <v>50</v>
      </c>
      <c r="O4081" s="11">
        <f t="shared" si="127"/>
        <v>74</v>
      </c>
    </row>
    <row r="4082" spans="1:15" x14ac:dyDescent="0.35">
      <c r="A4082" s="2" t="s">
        <v>453</v>
      </c>
      <c r="B4082" s="2" t="s">
        <v>520</v>
      </c>
      <c r="C4082" s="1">
        <v>5837</v>
      </c>
      <c r="D4082" s="1" t="s">
        <v>582</v>
      </c>
      <c r="E4082" s="4">
        <v>205837004129</v>
      </c>
      <c r="F4082" s="2" t="s">
        <v>2229</v>
      </c>
      <c r="G4082" s="4">
        <v>205837004129</v>
      </c>
      <c r="H4082" s="2" t="s">
        <v>2327</v>
      </c>
      <c r="I4082" s="2" t="s">
        <v>2328</v>
      </c>
      <c r="J4082" s="5" t="s">
        <v>535</v>
      </c>
      <c r="K4082" s="5">
        <v>1</v>
      </c>
      <c r="L4082" s="80">
        <v>20</v>
      </c>
      <c r="M4082" s="8">
        <f t="shared" si="126"/>
        <v>4</v>
      </c>
      <c r="N4082" s="80">
        <v>50</v>
      </c>
      <c r="O4082" s="11">
        <f t="shared" si="127"/>
        <v>74</v>
      </c>
    </row>
    <row r="4083" spans="1:15" x14ac:dyDescent="0.35">
      <c r="A4083" s="2" t="s">
        <v>453</v>
      </c>
      <c r="B4083" s="2" t="s">
        <v>520</v>
      </c>
      <c r="C4083" s="1">
        <v>5837</v>
      </c>
      <c r="D4083" s="1" t="s">
        <v>582</v>
      </c>
      <c r="E4083" s="4">
        <v>205837004161</v>
      </c>
      <c r="F4083" s="2" t="s">
        <v>2200</v>
      </c>
      <c r="G4083" s="4">
        <v>205837004161</v>
      </c>
      <c r="H4083" s="2" t="s">
        <v>2331</v>
      </c>
      <c r="I4083" s="2" t="s">
        <v>2332</v>
      </c>
      <c r="J4083" s="5" t="s">
        <v>535</v>
      </c>
      <c r="K4083" s="5">
        <v>1</v>
      </c>
      <c r="L4083" s="80">
        <v>20</v>
      </c>
      <c r="M4083" s="8">
        <f t="shared" si="126"/>
        <v>4</v>
      </c>
      <c r="N4083" s="80">
        <v>50</v>
      </c>
      <c r="O4083" s="11">
        <f t="shared" si="127"/>
        <v>74</v>
      </c>
    </row>
    <row r="4084" spans="1:15" x14ac:dyDescent="0.35">
      <c r="A4084" s="2" t="s">
        <v>453</v>
      </c>
      <c r="B4084" s="2" t="s">
        <v>520</v>
      </c>
      <c r="C4084" s="1">
        <v>5837</v>
      </c>
      <c r="D4084" s="1" t="s">
        <v>582</v>
      </c>
      <c r="E4084" s="4">
        <v>205837004366</v>
      </c>
      <c r="F4084" s="2" t="s">
        <v>2322</v>
      </c>
      <c r="G4084" s="4">
        <v>205837004366</v>
      </c>
      <c r="H4084" s="2" t="s">
        <v>2322</v>
      </c>
      <c r="I4084" s="2" t="s">
        <v>2341</v>
      </c>
      <c r="J4084" s="5" t="s">
        <v>535</v>
      </c>
      <c r="K4084" s="5">
        <v>1</v>
      </c>
      <c r="L4084" s="80">
        <v>20</v>
      </c>
      <c r="M4084" s="8">
        <f t="shared" si="126"/>
        <v>4</v>
      </c>
      <c r="N4084" s="80">
        <v>50</v>
      </c>
      <c r="O4084" s="11">
        <f t="shared" si="127"/>
        <v>74</v>
      </c>
    </row>
    <row r="4085" spans="1:15" x14ac:dyDescent="0.35">
      <c r="A4085" s="2" t="s">
        <v>453</v>
      </c>
      <c r="B4085" s="2" t="s">
        <v>520</v>
      </c>
      <c r="C4085" s="1">
        <v>5837</v>
      </c>
      <c r="D4085" s="1" t="s">
        <v>582</v>
      </c>
      <c r="E4085" s="4">
        <v>205837005133</v>
      </c>
      <c r="F4085" s="2" t="s">
        <v>2162</v>
      </c>
      <c r="G4085" s="4">
        <v>205837005133</v>
      </c>
      <c r="H4085" s="2" t="s">
        <v>2358</v>
      </c>
      <c r="I4085" s="2" t="s">
        <v>2359</v>
      </c>
      <c r="J4085" s="5" t="s">
        <v>535</v>
      </c>
      <c r="K4085" s="5">
        <v>1</v>
      </c>
      <c r="L4085" s="80">
        <v>20</v>
      </c>
      <c r="M4085" s="8">
        <f t="shared" si="126"/>
        <v>4</v>
      </c>
      <c r="N4085" s="80">
        <v>50</v>
      </c>
      <c r="O4085" s="11">
        <f t="shared" si="127"/>
        <v>74</v>
      </c>
    </row>
    <row r="4086" spans="1:15" x14ac:dyDescent="0.35">
      <c r="A4086" s="2" t="s">
        <v>453</v>
      </c>
      <c r="B4086" s="2" t="s">
        <v>520</v>
      </c>
      <c r="C4086" s="1">
        <v>5837</v>
      </c>
      <c r="D4086" s="1" t="s">
        <v>582</v>
      </c>
      <c r="E4086" s="4">
        <v>205837005290</v>
      </c>
      <c r="F4086" s="2" t="s">
        <v>2338</v>
      </c>
      <c r="G4086" s="4">
        <v>205837005290</v>
      </c>
      <c r="H4086" s="2" t="s">
        <v>2338</v>
      </c>
      <c r="I4086" s="2" t="s">
        <v>2362</v>
      </c>
      <c r="J4086" s="5" t="s">
        <v>535</v>
      </c>
      <c r="K4086" s="5">
        <v>1</v>
      </c>
      <c r="L4086" s="80">
        <v>20</v>
      </c>
      <c r="M4086" s="8">
        <f t="shared" si="126"/>
        <v>4</v>
      </c>
      <c r="N4086" s="80">
        <v>50</v>
      </c>
      <c r="O4086" s="11">
        <f t="shared" si="127"/>
        <v>74</v>
      </c>
    </row>
    <row r="4087" spans="1:15" x14ac:dyDescent="0.35">
      <c r="A4087" s="2" t="s">
        <v>453</v>
      </c>
      <c r="B4087" s="2" t="s">
        <v>520</v>
      </c>
      <c r="C4087" s="1">
        <v>5837</v>
      </c>
      <c r="D4087" s="1" t="s">
        <v>582</v>
      </c>
      <c r="E4087" s="4">
        <v>205837005524</v>
      </c>
      <c r="F4087" s="2" t="s">
        <v>2188</v>
      </c>
      <c r="G4087" s="4">
        <v>205837005524</v>
      </c>
      <c r="H4087" s="2" t="s">
        <v>2188</v>
      </c>
      <c r="I4087" s="2" t="s">
        <v>2370</v>
      </c>
      <c r="J4087" s="5" t="s">
        <v>535</v>
      </c>
      <c r="K4087" s="5">
        <v>1</v>
      </c>
      <c r="L4087" s="80">
        <v>20</v>
      </c>
      <c r="M4087" s="8">
        <f t="shared" si="126"/>
        <v>4</v>
      </c>
      <c r="N4087" s="80">
        <v>50</v>
      </c>
      <c r="O4087" s="11">
        <f t="shared" si="127"/>
        <v>74</v>
      </c>
    </row>
    <row r="4088" spans="1:15" x14ac:dyDescent="0.35">
      <c r="A4088" s="2" t="s">
        <v>453</v>
      </c>
      <c r="B4088" s="2" t="s">
        <v>520</v>
      </c>
      <c r="C4088" s="1">
        <v>5837</v>
      </c>
      <c r="D4088" s="1" t="s">
        <v>582</v>
      </c>
      <c r="E4088" s="4">
        <v>205837007063</v>
      </c>
      <c r="F4088" s="2" t="s">
        <v>2252</v>
      </c>
      <c r="G4088" s="4">
        <v>205837007063</v>
      </c>
      <c r="H4088" s="2" t="s">
        <v>2424</v>
      </c>
      <c r="I4088" s="2" t="s">
        <v>2425</v>
      </c>
      <c r="J4088" s="5" t="s">
        <v>535</v>
      </c>
      <c r="K4088" s="5">
        <v>1</v>
      </c>
      <c r="L4088" s="80">
        <v>20</v>
      </c>
      <c r="M4088" s="8">
        <f t="shared" si="126"/>
        <v>4</v>
      </c>
      <c r="N4088" s="80">
        <v>50</v>
      </c>
      <c r="O4088" s="11">
        <f t="shared" si="127"/>
        <v>74</v>
      </c>
    </row>
    <row r="4089" spans="1:15" x14ac:dyDescent="0.35">
      <c r="A4089" s="2" t="s">
        <v>453</v>
      </c>
      <c r="B4089" s="2" t="s">
        <v>520</v>
      </c>
      <c r="C4089" s="1">
        <v>5837</v>
      </c>
      <c r="D4089" s="1" t="s">
        <v>582</v>
      </c>
      <c r="E4089" s="4">
        <v>205837000000</v>
      </c>
      <c r="F4089" s="2" t="s">
        <v>2152</v>
      </c>
      <c r="G4089" s="4">
        <v>205837007306</v>
      </c>
      <c r="H4089" s="2" t="s">
        <v>2452</v>
      </c>
      <c r="I4089" s="2" t="s">
        <v>2453</v>
      </c>
      <c r="J4089" s="5" t="s">
        <v>535</v>
      </c>
      <c r="K4089" s="5">
        <v>1</v>
      </c>
      <c r="L4089" s="80">
        <v>20</v>
      </c>
      <c r="M4089" s="8">
        <f t="shared" si="126"/>
        <v>4</v>
      </c>
      <c r="N4089" s="80">
        <v>50</v>
      </c>
      <c r="O4089" s="11">
        <f t="shared" si="127"/>
        <v>74</v>
      </c>
    </row>
    <row r="4090" spans="1:15" x14ac:dyDescent="0.35">
      <c r="A4090" s="2" t="s">
        <v>453</v>
      </c>
      <c r="B4090" s="2" t="s">
        <v>727</v>
      </c>
      <c r="C4090" s="1">
        <v>20750</v>
      </c>
      <c r="D4090" s="1" t="s">
        <v>3039</v>
      </c>
      <c r="E4090" s="4">
        <v>220750000428</v>
      </c>
      <c r="F4090" s="2" t="s">
        <v>3043</v>
      </c>
      <c r="G4090" s="4">
        <v>220750000240</v>
      </c>
      <c r="H4090" s="2" t="s">
        <v>3044</v>
      </c>
      <c r="I4090" s="2" t="s">
        <v>3045</v>
      </c>
      <c r="J4090" s="5" t="s">
        <v>535</v>
      </c>
      <c r="K4090" s="5">
        <v>1</v>
      </c>
      <c r="L4090" s="80">
        <v>20</v>
      </c>
      <c r="M4090" s="8">
        <f t="shared" si="126"/>
        <v>4</v>
      </c>
      <c r="N4090" s="80">
        <v>50</v>
      </c>
      <c r="O4090" s="11">
        <f t="shared" si="127"/>
        <v>74</v>
      </c>
    </row>
    <row r="4091" spans="1:15" x14ac:dyDescent="0.35">
      <c r="A4091" s="2" t="s">
        <v>453</v>
      </c>
      <c r="B4091" s="2" t="s">
        <v>9165</v>
      </c>
      <c r="C4091" s="1">
        <v>50590</v>
      </c>
      <c r="D4091" s="1" t="s">
        <v>2481</v>
      </c>
      <c r="E4091" s="4">
        <v>250590000813</v>
      </c>
      <c r="F4091" s="2" t="s">
        <v>3423</v>
      </c>
      <c r="G4091" s="4">
        <v>250590000031</v>
      </c>
      <c r="H4091" s="2" t="s">
        <v>3424</v>
      </c>
      <c r="I4091" s="2" t="s">
        <v>3425</v>
      </c>
      <c r="J4091" s="5" t="s">
        <v>535</v>
      </c>
      <c r="K4091" s="5">
        <v>1</v>
      </c>
      <c r="L4091" s="80">
        <v>20</v>
      </c>
      <c r="M4091" s="8">
        <f t="shared" si="126"/>
        <v>4</v>
      </c>
      <c r="N4091" s="80">
        <v>50</v>
      </c>
      <c r="O4091" s="11">
        <f t="shared" si="127"/>
        <v>74</v>
      </c>
    </row>
    <row r="4092" spans="1:15" x14ac:dyDescent="0.35">
      <c r="A4092" s="2" t="s">
        <v>453</v>
      </c>
      <c r="B4092" s="2" t="s">
        <v>9167</v>
      </c>
      <c r="C4092" s="1">
        <v>54003</v>
      </c>
      <c r="D4092" s="1" t="s">
        <v>3474</v>
      </c>
      <c r="E4092" s="4">
        <v>254003000526</v>
      </c>
      <c r="F4092" s="2" t="s">
        <v>3482</v>
      </c>
      <c r="G4092" s="4">
        <v>254003000526</v>
      </c>
      <c r="H4092" s="2" t="s">
        <v>3482</v>
      </c>
      <c r="I4092" s="2" t="s">
        <v>3483</v>
      </c>
      <c r="J4092" s="5" t="s">
        <v>535</v>
      </c>
      <c r="K4092" s="5">
        <v>1</v>
      </c>
      <c r="L4092" s="80">
        <v>20</v>
      </c>
      <c r="M4092" s="8">
        <f t="shared" si="126"/>
        <v>4</v>
      </c>
      <c r="N4092" s="80">
        <v>50</v>
      </c>
      <c r="O4092" s="11">
        <f t="shared" si="127"/>
        <v>74</v>
      </c>
    </row>
    <row r="4093" spans="1:15" x14ac:dyDescent="0.35">
      <c r="A4093" s="2" t="s">
        <v>453</v>
      </c>
      <c r="B4093" s="2" t="s">
        <v>9167</v>
      </c>
      <c r="C4093" s="1">
        <v>54250</v>
      </c>
      <c r="D4093" s="1" t="s">
        <v>3486</v>
      </c>
      <c r="E4093" s="4">
        <v>254810000106</v>
      </c>
      <c r="F4093" s="2" t="s">
        <v>3520</v>
      </c>
      <c r="G4093" s="4">
        <v>254810000106</v>
      </c>
      <c r="H4093" s="2" t="s">
        <v>3521</v>
      </c>
      <c r="I4093" s="2" t="s">
        <v>3522</v>
      </c>
      <c r="J4093" s="5" t="s">
        <v>535</v>
      </c>
      <c r="K4093" s="5">
        <v>1</v>
      </c>
      <c r="L4093" s="80">
        <v>20</v>
      </c>
      <c r="M4093" s="8">
        <f t="shared" si="126"/>
        <v>4</v>
      </c>
      <c r="N4093" s="80">
        <v>50</v>
      </c>
      <c r="O4093" s="11">
        <f t="shared" si="127"/>
        <v>74</v>
      </c>
    </row>
    <row r="4094" spans="1:15" x14ac:dyDescent="0.35">
      <c r="A4094" s="2" t="s">
        <v>453</v>
      </c>
      <c r="B4094" s="2" t="s">
        <v>9167</v>
      </c>
      <c r="C4094" s="1">
        <v>54250</v>
      </c>
      <c r="D4094" s="1" t="s">
        <v>3486</v>
      </c>
      <c r="E4094" s="4">
        <v>254810000629</v>
      </c>
      <c r="F4094" s="2" t="s">
        <v>3523</v>
      </c>
      <c r="G4094" s="4">
        <v>254810000629</v>
      </c>
      <c r="H4094" s="2" t="s">
        <v>3524</v>
      </c>
      <c r="I4094" s="2" t="s">
        <v>3525</v>
      </c>
      <c r="J4094" s="5" t="s">
        <v>535</v>
      </c>
      <c r="K4094" s="5">
        <v>1</v>
      </c>
      <c r="L4094" s="80">
        <v>20</v>
      </c>
      <c r="M4094" s="8">
        <f t="shared" si="126"/>
        <v>4</v>
      </c>
      <c r="N4094" s="80">
        <v>50</v>
      </c>
      <c r="O4094" s="11">
        <f t="shared" si="127"/>
        <v>74</v>
      </c>
    </row>
    <row r="4095" spans="1:15" x14ac:dyDescent="0.35">
      <c r="A4095" s="2" t="s">
        <v>453</v>
      </c>
      <c r="B4095" s="2" t="s">
        <v>932</v>
      </c>
      <c r="C4095" s="1">
        <v>73168</v>
      </c>
      <c r="D4095" s="1" t="s">
        <v>3560</v>
      </c>
      <c r="E4095" s="4">
        <v>273168002277</v>
      </c>
      <c r="F4095" s="2" t="s">
        <v>3575</v>
      </c>
      <c r="G4095" s="4">
        <v>273168002277</v>
      </c>
      <c r="H4095" s="2" t="s">
        <v>3578</v>
      </c>
      <c r="I4095" s="2" t="s">
        <v>3579</v>
      </c>
      <c r="J4095" s="5" t="s">
        <v>535</v>
      </c>
      <c r="K4095" s="5">
        <v>1</v>
      </c>
      <c r="L4095" s="80">
        <v>20</v>
      </c>
      <c r="M4095" s="8">
        <f t="shared" si="126"/>
        <v>4</v>
      </c>
      <c r="N4095" s="80">
        <v>50</v>
      </c>
      <c r="O4095" s="11">
        <f t="shared" si="127"/>
        <v>74</v>
      </c>
    </row>
    <row r="4096" spans="1:15" x14ac:dyDescent="0.35">
      <c r="A4096" s="2" t="s">
        <v>453</v>
      </c>
      <c r="B4096" s="2" t="s">
        <v>932</v>
      </c>
      <c r="C4096" s="1">
        <v>73168</v>
      </c>
      <c r="D4096" s="1" t="s">
        <v>3560</v>
      </c>
      <c r="E4096" s="4">
        <v>173168003538</v>
      </c>
      <c r="F4096" s="2" t="s">
        <v>3561</v>
      </c>
      <c r="G4096" s="4">
        <v>273168002846</v>
      </c>
      <c r="H4096" s="2" t="s">
        <v>3580</v>
      </c>
      <c r="I4096" s="2" t="s">
        <v>3581</v>
      </c>
      <c r="J4096" s="5" t="s">
        <v>535</v>
      </c>
      <c r="K4096" s="5">
        <v>1</v>
      </c>
      <c r="L4096" s="80">
        <v>20</v>
      </c>
      <c r="M4096" s="8">
        <f t="shared" si="126"/>
        <v>4</v>
      </c>
      <c r="N4096" s="80">
        <v>50</v>
      </c>
      <c r="O4096" s="11">
        <f t="shared" si="127"/>
        <v>74</v>
      </c>
    </row>
    <row r="4097" spans="1:15" x14ac:dyDescent="0.35">
      <c r="A4097" s="2" t="s">
        <v>453</v>
      </c>
      <c r="B4097" s="2" t="s">
        <v>932</v>
      </c>
      <c r="C4097" s="1">
        <v>73616</v>
      </c>
      <c r="D4097" s="1" t="s">
        <v>3720</v>
      </c>
      <c r="E4097" s="4">
        <v>273616000892</v>
      </c>
      <c r="F4097" s="2" t="s">
        <v>3721</v>
      </c>
      <c r="G4097" s="4">
        <v>273616000531</v>
      </c>
      <c r="H4097" s="2" t="s">
        <v>661</v>
      </c>
      <c r="I4097" s="2" t="s">
        <v>2001</v>
      </c>
      <c r="J4097" s="5" t="s">
        <v>535</v>
      </c>
      <c r="K4097" s="5">
        <v>1</v>
      </c>
      <c r="L4097" s="80">
        <v>20</v>
      </c>
      <c r="M4097" s="8">
        <f t="shared" si="126"/>
        <v>4</v>
      </c>
      <c r="N4097" s="80">
        <v>50</v>
      </c>
      <c r="O4097" s="11">
        <f t="shared" si="127"/>
        <v>74</v>
      </c>
    </row>
    <row r="4098" spans="1:15" x14ac:dyDescent="0.35">
      <c r="A4098" s="2" t="s">
        <v>453</v>
      </c>
      <c r="B4098" s="2" t="s">
        <v>932</v>
      </c>
      <c r="C4098" s="1">
        <v>73616</v>
      </c>
      <c r="D4098" s="1" t="s">
        <v>3720</v>
      </c>
      <c r="E4098" s="4">
        <v>273616000302</v>
      </c>
      <c r="F4098" s="2" t="s">
        <v>3726</v>
      </c>
      <c r="G4098" s="4">
        <v>273616001384</v>
      </c>
      <c r="H4098" s="2" t="s">
        <v>2474</v>
      </c>
      <c r="I4098" s="2" t="s">
        <v>1243</v>
      </c>
      <c r="J4098" s="5" t="s">
        <v>535</v>
      </c>
      <c r="K4098" s="5">
        <v>1</v>
      </c>
      <c r="L4098" s="80">
        <v>20</v>
      </c>
      <c r="M4098" s="8">
        <f t="shared" si="126"/>
        <v>4</v>
      </c>
      <c r="N4098" s="80">
        <v>50</v>
      </c>
      <c r="O4098" s="11">
        <f t="shared" si="127"/>
        <v>74</v>
      </c>
    </row>
    <row r="4099" spans="1:15" x14ac:dyDescent="0.35">
      <c r="A4099" s="2" t="s">
        <v>453</v>
      </c>
      <c r="B4099" s="2" t="s">
        <v>932</v>
      </c>
      <c r="C4099" s="1">
        <v>73678</v>
      </c>
      <c r="D4099" s="1" t="s">
        <v>3211</v>
      </c>
      <c r="E4099" s="4">
        <v>273678000384</v>
      </c>
      <c r="F4099" s="2" t="s">
        <v>3737</v>
      </c>
      <c r="G4099" s="4">
        <v>273678000287</v>
      </c>
      <c r="H4099" s="2" t="s">
        <v>3752</v>
      </c>
      <c r="I4099" s="2" t="s">
        <v>3753</v>
      </c>
      <c r="J4099" s="5" t="s">
        <v>535</v>
      </c>
      <c r="K4099" s="5">
        <v>1</v>
      </c>
      <c r="L4099" s="80">
        <v>20</v>
      </c>
      <c r="M4099" s="8">
        <f t="shared" si="126"/>
        <v>4</v>
      </c>
      <c r="N4099" s="80">
        <v>50</v>
      </c>
      <c r="O4099" s="11">
        <f t="shared" si="127"/>
        <v>74</v>
      </c>
    </row>
    <row r="4100" spans="1:15" x14ac:dyDescent="0.35">
      <c r="A4100" s="2" t="s">
        <v>453</v>
      </c>
      <c r="B4100" s="2" t="s">
        <v>1010</v>
      </c>
      <c r="C4100" s="1">
        <v>81065</v>
      </c>
      <c r="D4100" s="1" t="s">
        <v>3779</v>
      </c>
      <c r="E4100" s="4">
        <v>281065001411</v>
      </c>
      <c r="F4100" s="2" t="s">
        <v>3783</v>
      </c>
      <c r="G4100" s="4">
        <v>281065001411</v>
      </c>
      <c r="H4100" s="2" t="s">
        <v>3784</v>
      </c>
      <c r="I4100" s="2" t="s">
        <v>3785</v>
      </c>
      <c r="J4100" s="5" t="s">
        <v>535</v>
      </c>
      <c r="K4100" s="5">
        <v>1</v>
      </c>
      <c r="L4100" s="80">
        <v>20</v>
      </c>
      <c r="M4100" s="8">
        <f t="shared" si="126"/>
        <v>4</v>
      </c>
      <c r="N4100" s="80">
        <v>50</v>
      </c>
      <c r="O4100" s="11">
        <f t="shared" si="127"/>
        <v>74</v>
      </c>
    </row>
    <row r="4101" spans="1:15" x14ac:dyDescent="0.35">
      <c r="A4101" s="2" t="s">
        <v>453</v>
      </c>
      <c r="B4101" s="2" t="s">
        <v>1010</v>
      </c>
      <c r="C4101" s="1">
        <v>81065</v>
      </c>
      <c r="D4101" s="1" t="s">
        <v>3779</v>
      </c>
      <c r="E4101" s="4">
        <v>281065002611</v>
      </c>
      <c r="F4101" s="2" t="s">
        <v>3791</v>
      </c>
      <c r="G4101" s="4">
        <v>281065002611</v>
      </c>
      <c r="H4101" s="2" t="s">
        <v>3800</v>
      </c>
      <c r="I4101" s="2" t="s">
        <v>3801</v>
      </c>
      <c r="J4101" s="5" t="s">
        <v>535</v>
      </c>
      <c r="K4101" s="5">
        <v>1</v>
      </c>
      <c r="L4101" s="80">
        <v>20</v>
      </c>
      <c r="M4101" s="8">
        <f t="shared" si="126"/>
        <v>4</v>
      </c>
      <c r="N4101" s="80">
        <v>50</v>
      </c>
      <c r="O4101" s="11">
        <f t="shared" si="127"/>
        <v>74</v>
      </c>
    </row>
    <row r="4102" spans="1:15" x14ac:dyDescent="0.35">
      <c r="A4102" s="2" t="s">
        <v>453</v>
      </c>
      <c r="B4102" s="2" t="s">
        <v>1010</v>
      </c>
      <c r="C4102" s="1">
        <v>81300</v>
      </c>
      <c r="D4102" s="1" t="s">
        <v>3825</v>
      </c>
      <c r="E4102" s="4">
        <v>281300000052</v>
      </c>
      <c r="F4102" s="2" t="s">
        <v>3826</v>
      </c>
      <c r="G4102" s="4">
        <v>281300000052</v>
      </c>
      <c r="H4102" s="2" t="s">
        <v>3826</v>
      </c>
      <c r="I4102" s="2" t="s">
        <v>3131</v>
      </c>
      <c r="J4102" s="5" t="s">
        <v>535</v>
      </c>
      <c r="K4102" s="5">
        <v>1</v>
      </c>
      <c r="L4102" s="80">
        <v>20</v>
      </c>
      <c r="M4102" s="8">
        <f t="shared" si="126"/>
        <v>4</v>
      </c>
      <c r="N4102" s="80">
        <v>50</v>
      </c>
      <c r="O4102" s="11">
        <f t="shared" si="127"/>
        <v>74</v>
      </c>
    </row>
    <row r="4103" spans="1:15" x14ac:dyDescent="0.35">
      <c r="A4103" s="2" t="s">
        <v>453</v>
      </c>
      <c r="B4103" s="2" t="s">
        <v>520</v>
      </c>
      <c r="C4103" s="1">
        <v>5604</v>
      </c>
      <c r="D4103" s="1" t="s">
        <v>1971</v>
      </c>
      <c r="E4103" s="4">
        <v>405604000025</v>
      </c>
      <c r="F4103" s="2" t="s">
        <v>1991</v>
      </c>
      <c r="G4103" s="4">
        <v>405604000025</v>
      </c>
      <c r="H4103" s="2" t="s">
        <v>1991</v>
      </c>
      <c r="I4103" s="2" t="s">
        <v>3829</v>
      </c>
      <c r="J4103" s="5" t="s">
        <v>535</v>
      </c>
      <c r="K4103" s="5">
        <v>1</v>
      </c>
      <c r="L4103" s="80">
        <v>20</v>
      </c>
      <c r="M4103" s="8">
        <f t="shared" si="126"/>
        <v>4</v>
      </c>
      <c r="N4103" s="80">
        <v>50</v>
      </c>
      <c r="O4103" s="11">
        <f t="shared" si="127"/>
        <v>74</v>
      </c>
    </row>
    <row r="4104" spans="1:15" x14ac:dyDescent="0.35">
      <c r="A4104" s="2" t="s">
        <v>453</v>
      </c>
      <c r="B4104" s="2" t="s">
        <v>520</v>
      </c>
      <c r="C4104" s="1">
        <v>5837</v>
      </c>
      <c r="D4104" s="1" t="s">
        <v>582</v>
      </c>
      <c r="E4104" s="4">
        <v>405837000998</v>
      </c>
      <c r="F4104" s="2" t="s">
        <v>2365</v>
      </c>
      <c r="G4104" s="4">
        <v>405837000998</v>
      </c>
      <c r="H4104" s="2" t="s">
        <v>4168</v>
      </c>
      <c r="I4104" s="2" t="s">
        <v>4169</v>
      </c>
      <c r="J4104" s="5" t="s">
        <v>535</v>
      </c>
      <c r="K4104" s="5">
        <v>1</v>
      </c>
      <c r="L4104" s="80">
        <v>20</v>
      </c>
      <c r="M4104" s="8">
        <f t="shared" ref="M4104:M4167" si="128">ROUND(L4104*0.19,0)</f>
        <v>4</v>
      </c>
      <c r="N4104" s="80">
        <v>50</v>
      </c>
      <c r="O4104" s="11">
        <f t="shared" ref="O4104:O4167" si="129">L4104+M4104+N4104</f>
        <v>74</v>
      </c>
    </row>
    <row r="4105" spans="1:15" x14ac:dyDescent="0.35">
      <c r="A4105" s="2" t="s">
        <v>479</v>
      </c>
      <c r="B4105" s="2" t="s">
        <v>520</v>
      </c>
      <c r="C4105" s="1">
        <v>5001</v>
      </c>
      <c r="D4105" s="1" t="s">
        <v>521</v>
      </c>
      <c r="E4105" s="4">
        <v>105001000621</v>
      </c>
      <c r="F4105" s="2" t="s">
        <v>522</v>
      </c>
      <c r="G4105" s="4">
        <v>105001000621</v>
      </c>
      <c r="H4105" s="2" t="s">
        <v>522</v>
      </c>
      <c r="I4105" s="2" t="s">
        <v>524</v>
      </c>
      <c r="J4105" s="5" t="s">
        <v>523</v>
      </c>
      <c r="K4105" s="5">
        <v>1</v>
      </c>
      <c r="L4105" s="80">
        <v>20</v>
      </c>
      <c r="M4105" s="8">
        <f t="shared" si="128"/>
        <v>4</v>
      </c>
      <c r="N4105" s="80">
        <v>50</v>
      </c>
      <c r="O4105" s="11">
        <f t="shared" si="129"/>
        <v>74</v>
      </c>
    </row>
    <row r="4106" spans="1:15" x14ac:dyDescent="0.35">
      <c r="A4106" s="2" t="s">
        <v>479</v>
      </c>
      <c r="B4106" s="2" t="s">
        <v>520</v>
      </c>
      <c r="C4106" s="1">
        <v>5002</v>
      </c>
      <c r="D4106" s="1" t="s">
        <v>525</v>
      </c>
      <c r="E4106" s="4">
        <v>105002000161</v>
      </c>
      <c r="F4106" s="2" t="s">
        <v>526</v>
      </c>
      <c r="G4106" s="4">
        <v>105002000161</v>
      </c>
      <c r="H4106" s="2" t="s">
        <v>526</v>
      </c>
      <c r="I4106" s="2" t="s">
        <v>527</v>
      </c>
      <c r="J4106" s="5" t="s">
        <v>523</v>
      </c>
      <c r="K4106" s="5">
        <v>1</v>
      </c>
      <c r="L4106" s="80">
        <v>20</v>
      </c>
      <c r="M4106" s="8">
        <f t="shared" si="128"/>
        <v>4</v>
      </c>
      <c r="N4106" s="80">
        <v>50</v>
      </c>
      <c r="O4106" s="11">
        <f t="shared" si="129"/>
        <v>74</v>
      </c>
    </row>
    <row r="4107" spans="1:15" x14ac:dyDescent="0.35">
      <c r="A4107" s="2" t="s">
        <v>479</v>
      </c>
      <c r="B4107" s="2" t="s">
        <v>520</v>
      </c>
      <c r="C4107" s="1">
        <v>5030</v>
      </c>
      <c r="D4107" s="1" t="s">
        <v>528</v>
      </c>
      <c r="E4107" s="4">
        <v>105030000010</v>
      </c>
      <c r="F4107" s="2" t="s">
        <v>529</v>
      </c>
      <c r="G4107" s="4">
        <v>105030000010</v>
      </c>
      <c r="H4107" s="2" t="s">
        <v>530</v>
      </c>
      <c r="I4107" s="2" t="s">
        <v>531</v>
      </c>
      <c r="J4107" s="5" t="s">
        <v>523</v>
      </c>
      <c r="K4107" s="5">
        <v>1</v>
      </c>
      <c r="L4107" s="80">
        <v>20</v>
      </c>
      <c r="M4107" s="8">
        <f t="shared" si="128"/>
        <v>4</v>
      </c>
      <c r="N4107" s="80">
        <v>50</v>
      </c>
      <c r="O4107" s="11">
        <f t="shared" si="129"/>
        <v>74</v>
      </c>
    </row>
    <row r="4108" spans="1:15" x14ac:dyDescent="0.35">
      <c r="A4108" s="2" t="s">
        <v>479</v>
      </c>
      <c r="B4108" s="2" t="s">
        <v>520</v>
      </c>
      <c r="C4108" s="1">
        <v>5154</v>
      </c>
      <c r="D4108" s="1" t="s">
        <v>537</v>
      </c>
      <c r="E4108" s="4">
        <v>105154002274</v>
      </c>
      <c r="F4108" s="2" t="s">
        <v>538</v>
      </c>
      <c r="G4108" s="4">
        <v>105154002274</v>
      </c>
      <c r="H4108" s="2" t="s">
        <v>538</v>
      </c>
      <c r="I4108" s="2" t="s">
        <v>539</v>
      </c>
      <c r="J4108" s="5" t="s">
        <v>523</v>
      </c>
      <c r="K4108" s="5">
        <v>1</v>
      </c>
      <c r="L4108" s="80">
        <v>20</v>
      </c>
      <c r="M4108" s="8">
        <f t="shared" si="128"/>
        <v>4</v>
      </c>
      <c r="N4108" s="80">
        <v>50</v>
      </c>
      <c r="O4108" s="11">
        <f t="shared" si="129"/>
        <v>74</v>
      </c>
    </row>
    <row r="4109" spans="1:15" x14ac:dyDescent="0.35">
      <c r="A4109" s="2" t="s">
        <v>479</v>
      </c>
      <c r="B4109" s="2" t="s">
        <v>520</v>
      </c>
      <c r="C4109" s="1">
        <v>5212</v>
      </c>
      <c r="D4109" s="1" t="s">
        <v>540</v>
      </c>
      <c r="E4109" s="4">
        <v>105212000112</v>
      </c>
      <c r="F4109" s="2" t="s">
        <v>541</v>
      </c>
      <c r="G4109" s="4">
        <v>105212000112</v>
      </c>
      <c r="H4109" s="2" t="s">
        <v>541</v>
      </c>
      <c r="I4109" s="2" t="s">
        <v>542</v>
      </c>
      <c r="J4109" s="5" t="s">
        <v>523</v>
      </c>
      <c r="K4109" s="5">
        <v>1</v>
      </c>
      <c r="L4109" s="80">
        <v>20</v>
      </c>
      <c r="M4109" s="8">
        <f t="shared" si="128"/>
        <v>4</v>
      </c>
      <c r="N4109" s="80">
        <v>50</v>
      </c>
      <c r="O4109" s="11">
        <f t="shared" si="129"/>
        <v>74</v>
      </c>
    </row>
    <row r="4110" spans="1:15" x14ac:dyDescent="0.35">
      <c r="A4110" s="2" t="s">
        <v>479</v>
      </c>
      <c r="B4110" s="2" t="s">
        <v>520</v>
      </c>
      <c r="C4110" s="1">
        <v>5266</v>
      </c>
      <c r="D4110" s="1" t="s">
        <v>543</v>
      </c>
      <c r="E4110" s="4">
        <v>105266000461</v>
      </c>
      <c r="F4110" s="2" t="s">
        <v>544</v>
      </c>
      <c r="G4110" s="4">
        <v>105266000461</v>
      </c>
      <c r="H4110" s="2" t="s">
        <v>545</v>
      </c>
      <c r="I4110" s="2" t="s">
        <v>546</v>
      </c>
      <c r="J4110" s="5" t="s">
        <v>523</v>
      </c>
      <c r="K4110" s="5">
        <v>1</v>
      </c>
      <c r="L4110" s="80">
        <v>20</v>
      </c>
      <c r="M4110" s="8">
        <f t="shared" si="128"/>
        <v>4</v>
      </c>
      <c r="N4110" s="80">
        <v>50</v>
      </c>
      <c r="O4110" s="11">
        <f t="shared" si="129"/>
        <v>74</v>
      </c>
    </row>
    <row r="4111" spans="1:15" x14ac:dyDescent="0.35">
      <c r="A4111" s="2" t="s">
        <v>479</v>
      </c>
      <c r="B4111" s="2" t="s">
        <v>520</v>
      </c>
      <c r="C4111" s="1">
        <v>5282</v>
      </c>
      <c r="D4111" s="1" t="s">
        <v>547</v>
      </c>
      <c r="E4111" s="4">
        <v>105282000403</v>
      </c>
      <c r="F4111" s="2" t="s">
        <v>548</v>
      </c>
      <c r="G4111" s="4">
        <v>105282000403</v>
      </c>
      <c r="H4111" s="2" t="s">
        <v>548</v>
      </c>
      <c r="I4111" s="2" t="s">
        <v>549</v>
      </c>
      <c r="J4111" s="5" t="s">
        <v>523</v>
      </c>
      <c r="K4111" s="5">
        <v>1</v>
      </c>
      <c r="L4111" s="80">
        <v>20</v>
      </c>
      <c r="M4111" s="8">
        <f t="shared" si="128"/>
        <v>4</v>
      </c>
      <c r="N4111" s="80">
        <v>50</v>
      </c>
      <c r="O4111" s="11">
        <f t="shared" si="129"/>
        <v>74</v>
      </c>
    </row>
    <row r="4112" spans="1:15" x14ac:dyDescent="0.35">
      <c r="A4112" s="2" t="s">
        <v>479</v>
      </c>
      <c r="B4112" s="2" t="s">
        <v>520</v>
      </c>
      <c r="C4112" s="1">
        <v>5284</v>
      </c>
      <c r="D4112" s="1" t="s">
        <v>550</v>
      </c>
      <c r="E4112" s="4">
        <v>105284000800</v>
      </c>
      <c r="F4112" s="2" t="s">
        <v>551</v>
      </c>
      <c r="G4112" s="4">
        <v>105284000800</v>
      </c>
      <c r="H4112" s="2" t="s">
        <v>551</v>
      </c>
      <c r="I4112" s="2" t="s">
        <v>552</v>
      </c>
      <c r="J4112" s="5" t="s">
        <v>523</v>
      </c>
      <c r="K4112" s="5">
        <v>1</v>
      </c>
      <c r="L4112" s="80">
        <v>20</v>
      </c>
      <c r="M4112" s="8">
        <f t="shared" si="128"/>
        <v>4</v>
      </c>
      <c r="N4112" s="80">
        <v>50</v>
      </c>
      <c r="O4112" s="11">
        <f t="shared" si="129"/>
        <v>74</v>
      </c>
    </row>
    <row r="4113" spans="1:15" x14ac:dyDescent="0.35">
      <c r="A4113" s="2" t="s">
        <v>479</v>
      </c>
      <c r="B4113" s="2" t="s">
        <v>520</v>
      </c>
      <c r="C4113" s="1">
        <v>5368</v>
      </c>
      <c r="D4113" s="1" t="s">
        <v>553</v>
      </c>
      <c r="E4113" s="4">
        <v>105368000066</v>
      </c>
      <c r="F4113" s="2" t="s">
        <v>554</v>
      </c>
      <c r="G4113" s="4">
        <v>105368000066</v>
      </c>
      <c r="H4113" s="2" t="s">
        <v>554</v>
      </c>
      <c r="I4113" s="2" t="s">
        <v>555</v>
      </c>
      <c r="J4113" s="5" t="s">
        <v>523</v>
      </c>
      <c r="K4113" s="5">
        <v>1</v>
      </c>
      <c r="L4113" s="80">
        <v>20</v>
      </c>
      <c r="M4113" s="8">
        <f t="shared" si="128"/>
        <v>4</v>
      </c>
      <c r="N4113" s="80">
        <v>50</v>
      </c>
      <c r="O4113" s="11">
        <f t="shared" si="129"/>
        <v>74</v>
      </c>
    </row>
    <row r="4114" spans="1:15" x14ac:dyDescent="0.35">
      <c r="A4114" s="2" t="s">
        <v>479</v>
      </c>
      <c r="B4114" s="2" t="s">
        <v>520</v>
      </c>
      <c r="C4114" s="1">
        <v>5440</v>
      </c>
      <c r="D4114" s="1" t="s">
        <v>556</v>
      </c>
      <c r="E4114" s="4">
        <v>105440000386</v>
      </c>
      <c r="F4114" s="2" t="s">
        <v>557</v>
      </c>
      <c r="G4114" s="4">
        <v>105440000386</v>
      </c>
      <c r="H4114" s="2" t="s">
        <v>557</v>
      </c>
      <c r="I4114" s="2" t="s">
        <v>558</v>
      </c>
      <c r="J4114" s="5" t="s">
        <v>523</v>
      </c>
      <c r="K4114" s="5">
        <v>1</v>
      </c>
      <c r="L4114" s="80">
        <v>20</v>
      </c>
      <c r="M4114" s="8">
        <f t="shared" si="128"/>
        <v>4</v>
      </c>
      <c r="N4114" s="80">
        <v>50</v>
      </c>
      <c r="O4114" s="11">
        <f t="shared" si="129"/>
        <v>74</v>
      </c>
    </row>
    <row r="4115" spans="1:15" x14ac:dyDescent="0.35">
      <c r="A4115" s="2" t="s">
        <v>479</v>
      </c>
      <c r="B4115" s="2" t="s">
        <v>520</v>
      </c>
      <c r="C4115" s="1">
        <v>5579</v>
      </c>
      <c r="D4115" s="1" t="s">
        <v>559</v>
      </c>
      <c r="E4115" s="4">
        <v>105579000909</v>
      </c>
      <c r="F4115" s="2" t="s">
        <v>560</v>
      </c>
      <c r="G4115" s="4">
        <v>105579000909</v>
      </c>
      <c r="H4115" s="2" t="s">
        <v>560</v>
      </c>
      <c r="I4115" s="2" t="s">
        <v>561</v>
      </c>
      <c r="J4115" s="5" t="s">
        <v>523</v>
      </c>
      <c r="K4115" s="5">
        <v>1</v>
      </c>
      <c r="L4115" s="80">
        <v>20</v>
      </c>
      <c r="M4115" s="8">
        <f t="shared" si="128"/>
        <v>4</v>
      </c>
      <c r="N4115" s="80">
        <v>50</v>
      </c>
      <c r="O4115" s="11">
        <f t="shared" si="129"/>
        <v>74</v>
      </c>
    </row>
    <row r="4116" spans="1:15" x14ac:dyDescent="0.35">
      <c r="A4116" s="2" t="s">
        <v>479</v>
      </c>
      <c r="B4116" s="2" t="s">
        <v>520</v>
      </c>
      <c r="C4116" s="1">
        <v>5615</v>
      </c>
      <c r="D4116" s="1" t="s">
        <v>562</v>
      </c>
      <c r="E4116" s="4">
        <v>105615000236</v>
      </c>
      <c r="F4116" s="2" t="s">
        <v>563</v>
      </c>
      <c r="G4116" s="4">
        <v>105615000236</v>
      </c>
      <c r="H4116" s="2" t="s">
        <v>563</v>
      </c>
      <c r="I4116" s="2" t="s">
        <v>564</v>
      </c>
      <c r="J4116" s="5" t="s">
        <v>523</v>
      </c>
      <c r="K4116" s="5">
        <v>1</v>
      </c>
      <c r="L4116" s="80">
        <v>20</v>
      </c>
      <c r="M4116" s="8">
        <f t="shared" si="128"/>
        <v>4</v>
      </c>
      <c r="N4116" s="80">
        <v>50</v>
      </c>
      <c r="O4116" s="11">
        <f t="shared" si="129"/>
        <v>74</v>
      </c>
    </row>
    <row r="4117" spans="1:15" x14ac:dyDescent="0.35">
      <c r="A4117" s="2" t="s">
        <v>479</v>
      </c>
      <c r="B4117" s="2" t="s">
        <v>520</v>
      </c>
      <c r="C4117" s="1">
        <v>5656</v>
      </c>
      <c r="D4117" s="1" t="s">
        <v>565</v>
      </c>
      <c r="E4117" s="4">
        <v>105656000143</v>
      </c>
      <c r="F4117" s="2" t="s">
        <v>566</v>
      </c>
      <c r="G4117" s="4">
        <v>105656000143</v>
      </c>
      <c r="H4117" s="2" t="s">
        <v>566</v>
      </c>
      <c r="I4117" s="2" t="s">
        <v>567</v>
      </c>
      <c r="J4117" s="5" t="s">
        <v>523</v>
      </c>
      <c r="K4117" s="5">
        <v>1</v>
      </c>
      <c r="L4117" s="80">
        <v>20</v>
      </c>
      <c r="M4117" s="8">
        <f t="shared" si="128"/>
        <v>4</v>
      </c>
      <c r="N4117" s="80">
        <v>50</v>
      </c>
      <c r="O4117" s="11">
        <f t="shared" si="129"/>
        <v>74</v>
      </c>
    </row>
    <row r="4118" spans="1:15" x14ac:dyDescent="0.35">
      <c r="A4118" s="2" t="s">
        <v>479</v>
      </c>
      <c r="B4118" s="2" t="s">
        <v>520</v>
      </c>
      <c r="C4118" s="1">
        <v>5670</v>
      </c>
      <c r="D4118" s="1" t="s">
        <v>568</v>
      </c>
      <c r="E4118" s="4">
        <v>105670000938</v>
      </c>
      <c r="F4118" s="2" t="s">
        <v>569</v>
      </c>
      <c r="G4118" s="4">
        <v>105670000938</v>
      </c>
      <c r="H4118" s="2" t="s">
        <v>569</v>
      </c>
      <c r="I4118" s="2" t="s">
        <v>570</v>
      </c>
      <c r="J4118" s="5" t="s">
        <v>523</v>
      </c>
      <c r="K4118" s="5">
        <v>1</v>
      </c>
      <c r="L4118" s="80">
        <v>20</v>
      </c>
      <c r="M4118" s="8">
        <f t="shared" si="128"/>
        <v>4</v>
      </c>
      <c r="N4118" s="80">
        <v>50</v>
      </c>
      <c r="O4118" s="11">
        <f t="shared" si="129"/>
        <v>74</v>
      </c>
    </row>
    <row r="4119" spans="1:15" x14ac:dyDescent="0.35">
      <c r="A4119" s="2" t="s">
        <v>479</v>
      </c>
      <c r="B4119" s="2" t="s">
        <v>520</v>
      </c>
      <c r="C4119" s="1">
        <v>5686</v>
      </c>
      <c r="D4119" s="1" t="s">
        <v>571</v>
      </c>
      <c r="E4119" s="4">
        <v>105686000440</v>
      </c>
      <c r="F4119" s="2" t="s">
        <v>572</v>
      </c>
      <c r="G4119" s="4">
        <v>105686000440</v>
      </c>
      <c r="H4119" s="2" t="s">
        <v>572</v>
      </c>
      <c r="I4119" s="2" t="s">
        <v>573</v>
      </c>
      <c r="J4119" s="5" t="s">
        <v>523</v>
      </c>
      <c r="K4119" s="5">
        <v>1</v>
      </c>
      <c r="L4119" s="80">
        <v>20</v>
      </c>
      <c r="M4119" s="8">
        <f t="shared" si="128"/>
        <v>4</v>
      </c>
      <c r="N4119" s="80">
        <v>50</v>
      </c>
      <c r="O4119" s="11">
        <f t="shared" si="129"/>
        <v>74</v>
      </c>
    </row>
    <row r="4120" spans="1:15" x14ac:dyDescent="0.35">
      <c r="A4120" s="2" t="s">
        <v>479</v>
      </c>
      <c r="B4120" s="2" t="s">
        <v>520</v>
      </c>
      <c r="C4120" s="1">
        <v>5756</v>
      </c>
      <c r="D4120" s="1" t="s">
        <v>574</v>
      </c>
      <c r="E4120" s="4">
        <v>105756000311</v>
      </c>
      <c r="F4120" s="2" t="s">
        <v>575</v>
      </c>
      <c r="G4120" s="4">
        <v>105756000311</v>
      </c>
      <c r="H4120" s="2" t="s">
        <v>575</v>
      </c>
      <c r="I4120" s="2" t="s">
        <v>576</v>
      </c>
      <c r="J4120" s="5" t="s">
        <v>535</v>
      </c>
      <c r="K4120" s="5">
        <v>1</v>
      </c>
      <c r="L4120" s="80">
        <v>20</v>
      </c>
      <c r="M4120" s="8">
        <f t="shared" si="128"/>
        <v>4</v>
      </c>
      <c r="N4120" s="80">
        <v>50</v>
      </c>
      <c r="O4120" s="11">
        <f t="shared" si="129"/>
        <v>74</v>
      </c>
    </row>
    <row r="4121" spans="1:15" x14ac:dyDescent="0.35">
      <c r="A4121" s="2" t="s">
        <v>479</v>
      </c>
      <c r="B4121" s="2" t="s">
        <v>520</v>
      </c>
      <c r="C4121" s="1">
        <v>5761</v>
      </c>
      <c r="D4121" s="1" t="s">
        <v>577</v>
      </c>
      <c r="E4121" s="4">
        <v>105761000299</v>
      </c>
      <c r="F4121" s="2" t="s">
        <v>578</v>
      </c>
      <c r="G4121" s="4">
        <v>105761000299</v>
      </c>
      <c r="H4121" s="2" t="s">
        <v>579</v>
      </c>
      <c r="I4121" s="2" t="s">
        <v>580</v>
      </c>
      <c r="J4121" s="5" t="s">
        <v>523</v>
      </c>
      <c r="K4121" s="5">
        <v>1</v>
      </c>
      <c r="L4121" s="80">
        <v>20</v>
      </c>
      <c r="M4121" s="8">
        <f t="shared" si="128"/>
        <v>4</v>
      </c>
      <c r="N4121" s="80">
        <v>50</v>
      </c>
      <c r="O4121" s="11">
        <f t="shared" si="129"/>
        <v>74</v>
      </c>
    </row>
    <row r="4122" spans="1:15" x14ac:dyDescent="0.35">
      <c r="A4122" s="2" t="s">
        <v>479</v>
      </c>
      <c r="B4122" s="2" t="s">
        <v>520</v>
      </c>
      <c r="C4122" s="1">
        <v>5837</v>
      </c>
      <c r="D4122" s="1" t="s">
        <v>581</v>
      </c>
      <c r="E4122" s="4">
        <v>105837006194</v>
      </c>
      <c r="F4122" s="2" t="s">
        <v>589</v>
      </c>
      <c r="G4122" s="4">
        <v>105837006194</v>
      </c>
      <c r="H4122" s="2" t="s">
        <v>589</v>
      </c>
      <c r="I4122" s="2" t="s">
        <v>590</v>
      </c>
      <c r="J4122" s="5" t="s">
        <v>523</v>
      </c>
      <c r="K4122" s="5">
        <v>1</v>
      </c>
      <c r="L4122" s="80">
        <v>20</v>
      </c>
      <c r="M4122" s="8">
        <f t="shared" si="128"/>
        <v>4</v>
      </c>
      <c r="N4122" s="80">
        <v>50</v>
      </c>
      <c r="O4122" s="11">
        <f t="shared" si="129"/>
        <v>74</v>
      </c>
    </row>
    <row r="4123" spans="1:15" x14ac:dyDescent="0.35">
      <c r="A4123" s="2" t="s">
        <v>479</v>
      </c>
      <c r="B4123" s="2" t="s">
        <v>520</v>
      </c>
      <c r="C4123" s="1">
        <v>5847</v>
      </c>
      <c r="D4123" s="1" t="s">
        <v>591</v>
      </c>
      <c r="E4123" s="4">
        <v>105847000771</v>
      </c>
      <c r="F4123" s="2" t="s">
        <v>592</v>
      </c>
      <c r="G4123" s="4">
        <v>105847000771</v>
      </c>
      <c r="H4123" s="2" t="s">
        <v>592</v>
      </c>
      <c r="I4123" s="2" t="s">
        <v>593</v>
      </c>
      <c r="J4123" s="5" t="s">
        <v>523</v>
      </c>
      <c r="K4123" s="5">
        <v>1</v>
      </c>
      <c r="L4123" s="80">
        <v>20</v>
      </c>
      <c r="M4123" s="8">
        <f t="shared" si="128"/>
        <v>4</v>
      </c>
      <c r="N4123" s="80">
        <v>50</v>
      </c>
      <c r="O4123" s="11">
        <f t="shared" si="129"/>
        <v>74</v>
      </c>
    </row>
    <row r="4124" spans="1:15" x14ac:dyDescent="0.35">
      <c r="A4124" s="2" t="s">
        <v>479</v>
      </c>
      <c r="B4124" s="2" t="s">
        <v>520</v>
      </c>
      <c r="C4124" s="1">
        <v>5890</v>
      </c>
      <c r="D4124" s="1" t="s">
        <v>594</v>
      </c>
      <c r="E4124" s="4">
        <v>105890001331</v>
      </c>
      <c r="F4124" s="2" t="s">
        <v>595</v>
      </c>
      <c r="G4124" s="4">
        <v>105890001331</v>
      </c>
      <c r="H4124" s="2" t="s">
        <v>595</v>
      </c>
      <c r="I4124" s="2" t="s">
        <v>596</v>
      </c>
      <c r="J4124" s="5" t="s">
        <v>523</v>
      </c>
      <c r="K4124" s="5">
        <v>1</v>
      </c>
      <c r="L4124" s="80">
        <v>20</v>
      </c>
      <c r="M4124" s="8">
        <f t="shared" si="128"/>
        <v>4</v>
      </c>
      <c r="N4124" s="80">
        <v>50</v>
      </c>
      <c r="O4124" s="11">
        <f t="shared" si="129"/>
        <v>74</v>
      </c>
    </row>
    <row r="4125" spans="1:15" x14ac:dyDescent="0.35">
      <c r="A4125" s="2" t="s">
        <v>479</v>
      </c>
      <c r="B4125" s="2" t="s">
        <v>597</v>
      </c>
      <c r="C4125" s="1">
        <v>8001</v>
      </c>
      <c r="D4125" s="1" t="s">
        <v>598</v>
      </c>
      <c r="E4125" s="4">
        <v>108001001812</v>
      </c>
      <c r="F4125" s="2" t="s">
        <v>599</v>
      </c>
      <c r="G4125" s="4">
        <v>108001001812</v>
      </c>
      <c r="H4125" s="2" t="s">
        <v>600</v>
      </c>
      <c r="I4125" s="2" t="s">
        <v>601</v>
      </c>
      <c r="J4125" s="5" t="s">
        <v>523</v>
      </c>
      <c r="K4125" s="5">
        <v>1</v>
      </c>
      <c r="L4125" s="80">
        <v>20</v>
      </c>
      <c r="M4125" s="8">
        <f t="shared" si="128"/>
        <v>4</v>
      </c>
      <c r="N4125" s="80">
        <v>50</v>
      </c>
      <c r="O4125" s="11">
        <f t="shared" si="129"/>
        <v>74</v>
      </c>
    </row>
    <row r="4126" spans="1:15" x14ac:dyDescent="0.35">
      <c r="A4126" s="2" t="s">
        <v>479</v>
      </c>
      <c r="B4126" s="2" t="s">
        <v>597</v>
      </c>
      <c r="C4126" s="1">
        <v>8001</v>
      </c>
      <c r="D4126" s="1" t="s">
        <v>598</v>
      </c>
      <c r="E4126" s="4">
        <v>108001001821</v>
      </c>
      <c r="F4126" s="2" t="s">
        <v>602</v>
      </c>
      <c r="G4126" s="4">
        <v>108001001821</v>
      </c>
      <c r="H4126" s="2" t="s">
        <v>602</v>
      </c>
      <c r="I4126" s="2" t="s">
        <v>603</v>
      </c>
      <c r="J4126" s="5" t="s">
        <v>523</v>
      </c>
      <c r="K4126" s="5">
        <v>1</v>
      </c>
      <c r="L4126" s="80">
        <v>20</v>
      </c>
      <c r="M4126" s="8">
        <f t="shared" si="128"/>
        <v>4</v>
      </c>
      <c r="N4126" s="80">
        <v>50</v>
      </c>
      <c r="O4126" s="11">
        <f t="shared" si="129"/>
        <v>74</v>
      </c>
    </row>
    <row r="4127" spans="1:15" x14ac:dyDescent="0.35">
      <c r="A4127" s="2" t="s">
        <v>479</v>
      </c>
      <c r="B4127" s="2" t="s">
        <v>597</v>
      </c>
      <c r="C4127" s="1">
        <v>8078</v>
      </c>
      <c r="D4127" s="1" t="s">
        <v>604</v>
      </c>
      <c r="E4127" s="4">
        <v>108078000011</v>
      </c>
      <c r="F4127" s="2" t="s">
        <v>605</v>
      </c>
      <c r="G4127" s="4">
        <v>108078000011</v>
      </c>
      <c r="H4127" s="2" t="s">
        <v>606</v>
      </c>
      <c r="I4127" s="2" t="s">
        <v>607</v>
      </c>
      <c r="J4127" s="5" t="s">
        <v>523</v>
      </c>
      <c r="K4127" s="5">
        <v>1</v>
      </c>
      <c r="L4127" s="80">
        <v>20</v>
      </c>
      <c r="M4127" s="8">
        <f t="shared" si="128"/>
        <v>4</v>
      </c>
      <c r="N4127" s="80">
        <v>50</v>
      </c>
      <c r="O4127" s="11">
        <f t="shared" si="129"/>
        <v>74</v>
      </c>
    </row>
    <row r="4128" spans="1:15" x14ac:dyDescent="0.35">
      <c r="A4128" s="2" t="s">
        <v>479</v>
      </c>
      <c r="B4128" s="2" t="s">
        <v>597</v>
      </c>
      <c r="C4128" s="1">
        <v>8436</v>
      </c>
      <c r="D4128" s="1" t="s">
        <v>608</v>
      </c>
      <c r="E4128" s="4">
        <v>108436000061</v>
      </c>
      <c r="F4128" s="2" t="s">
        <v>609</v>
      </c>
      <c r="G4128" s="4">
        <v>108436000061</v>
      </c>
      <c r="H4128" s="2" t="s">
        <v>609</v>
      </c>
      <c r="I4128" s="2" t="s">
        <v>610</v>
      </c>
      <c r="J4128" s="5" t="s">
        <v>523</v>
      </c>
      <c r="K4128" s="5">
        <v>1</v>
      </c>
      <c r="L4128" s="80">
        <v>20</v>
      </c>
      <c r="M4128" s="8">
        <f t="shared" si="128"/>
        <v>4</v>
      </c>
      <c r="N4128" s="80">
        <v>50</v>
      </c>
      <c r="O4128" s="11">
        <f t="shared" si="129"/>
        <v>74</v>
      </c>
    </row>
    <row r="4129" spans="1:15" x14ac:dyDescent="0.35">
      <c r="A4129" s="2" t="s">
        <v>479</v>
      </c>
      <c r="B4129" s="2" t="s">
        <v>597</v>
      </c>
      <c r="C4129" s="1">
        <v>8634</v>
      </c>
      <c r="D4129" s="1" t="s">
        <v>611</v>
      </c>
      <c r="E4129" s="4">
        <v>108634000025</v>
      </c>
      <c r="F4129" s="2" t="s">
        <v>612</v>
      </c>
      <c r="G4129" s="4">
        <v>108634000025</v>
      </c>
      <c r="H4129" s="2" t="s">
        <v>613</v>
      </c>
      <c r="I4129" s="2" t="s">
        <v>614</v>
      </c>
      <c r="J4129" s="5" t="s">
        <v>523</v>
      </c>
      <c r="K4129" s="5">
        <v>1</v>
      </c>
      <c r="L4129" s="80">
        <v>20</v>
      </c>
      <c r="M4129" s="8">
        <f t="shared" si="128"/>
        <v>4</v>
      </c>
      <c r="N4129" s="80">
        <v>50</v>
      </c>
      <c r="O4129" s="11">
        <f t="shared" si="129"/>
        <v>74</v>
      </c>
    </row>
    <row r="4130" spans="1:15" x14ac:dyDescent="0.35">
      <c r="A4130" s="2" t="s">
        <v>479</v>
      </c>
      <c r="B4130" s="2" t="s">
        <v>615</v>
      </c>
      <c r="C4130" s="1">
        <v>11001</v>
      </c>
      <c r="D4130" s="1" t="s">
        <v>615</v>
      </c>
      <c r="E4130" s="4">
        <v>111001011908</v>
      </c>
      <c r="F4130" s="2" t="s">
        <v>616</v>
      </c>
      <c r="G4130" s="4">
        <v>111001011908</v>
      </c>
      <c r="H4130" s="2" t="s">
        <v>617</v>
      </c>
      <c r="I4130" s="2" t="s">
        <v>618</v>
      </c>
      <c r="J4130" s="5" t="s">
        <v>523</v>
      </c>
      <c r="K4130" s="5">
        <v>1</v>
      </c>
      <c r="L4130" s="80">
        <v>20</v>
      </c>
      <c r="M4130" s="8">
        <f t="shared" si="128"/>
        <v>4</v>
      </c>
      <c r="N4130" s="80">
        <v>50</v>
      </c>
      <c r="O4130" s="11">
        <f t="shared" si="129"/>
        <v>74</v>
      </c>
    </row>
    <row r="4131" spans="1:15" x14ac:dyDescent="0.35">
      <c r="A4131" s="2" t="s">
        <v>479</v>
      </c>
      <c r="B4131" s="2" t="s">
        <v>619</v>
      </c>
      <c r="C4131" s="1">
        <v>13001</v>
      </c>
      <c r="D4131" s="1" t="s">
        <v>620</v>
      </c>
      <c r="E4131" s="4">
        <v>113001012508</v>
      </c>
      <c r="F4131" s="2" t="s">
        <v>621</v>
      </c>
      <c r="G4131" s="4">
        <v>113001012508</v>
      </c>
      <c r="H4131" s="2" t="s">
        <v>621</v>
      </c>
      <c r="I4131" s="2" t="s">
        <v>622</v>
      </c>
      <c r="J4131" s="5" t="s">
        <v>523</v>
      </c>
      <c r="K4131" s="5">
        <v>1</v>
      </c>
      <c r="L4131" s="80">
        <v>20</v>
      </c>
      <c r="M4131" s="8">
        <f t="shared" si="128"/>
        <v>4</v>
      </c>
      <c r="N4131" s="80">
        <v>50</v>
      </c>
      <c r="O4131" s="11">
        <f t="shared" si="129"/>
        <v>74</v>
      </c>
    </row>
    <row r="4132" spans="1:15" x14ac:dyDescent="0.35">
      <c r="A4132" s="2" t="s">
        <v>479</v>
      </c>
      <c r="B4132" s="2" t="s">
        <v>619</v>
      </c>
      <c r="C4132" s="1">
        <v>13140</v>
      </c>
      <c r="D4132" s="1" t="s">
        <v>623</v>
      </c>
      <c r="E4132" s="4">
        <v>113140000191</v>
      </c>
      <c r="F4132" s="2" t="s">
        <v>624</v>
      </c>
      <c r="G4132" s="4">
        <v>113140000034</v>
      </c>
      <c r="H4132" s="2" t="s">
        <v>625</v>
      </c>
      <c r="I4132" s="2" t="s">
        <v>626</v>
      </c>
      <c r="J4132" s="5" t="s">
        <v>523</v>
      </c>
      <c r="K4132" s="5">
        <v>1</v>
      </c>
      <c r="L4132" s="80">
        <v>20</v>
      </c>
      <c r="M4132" s="8">
        <f t="shared" si="128"/>
        <v>4</v>
      </c>
      <c r="N4132" s="80">
        <v>50</v>
      </c>
      <c r="O4132" s="11">
        <f t="shared" si="129"/>
        <v>74</v>
      </c>
    </row>
    <row r="4133" spans="1:15" x14ac:dyDescent="0.35">
      <c r="A4133" s="2" t="s">
        <v>479</v>
      </c>
      <c r="B4133" s="2" t="s">
        <v>619</v>
      </c>
      <c r="C4133" s="1">
        <v>13188</v>
      </c>
      <c r="D4133" s="1" t="s">
        <v>627</v>
      </c>
      <c r="E4133" s="4">
        <v>113188000028</v>
      </c>
      <c r="F4133" s="2" t="s">
        <v>628</v>
      </c>
      <c r="G4133" s="4">
        <v>113188000028</v>
      </c>
      <c r="H4133" s="2" t="s">
        <v>629</v>
      </c>
      <c r="I4133" s="2" t="s">
        <v>630</v>
      </c>
      <c r="J4133" s="5" t="s">
        <v>523</v>
      </c>
      <c r="K4133" s="5">
        <v>1</v>
      </c>
      <c r="L4133" s="80">
        <v>20</v>
      </c>
      <c r="M4133" s="8">
        <f t="shared" si="128"/>
        <v>4</v>
      </c>
      <c r="N4133" s="80">
        <v>50</v>
      </c>
      <c r="O4133" s="11">
        <f t="shared" si="129"/>
        <v>74</v>
      </c>
    </row>
    <row r="4134" spans="1:15" x14ac:dyDescent="0.35">
      <c r="A4134" s="2" t="s">
        <v>479</v>
      </c>
      <c r="B4134" s="2" t="s">
        <v>619</v>
      </c>
      <c r="C4134" s="1">
        <v>13188</v>
      </c>
      <c r="D4134" s="1" t="s">
        <v>627</v>
      </c>
      <c r="E4134" s="4">
        <v>113188000036</v>
      </c>
      <c r="F4134" s="2" t="s">
        <v>631</v>
      </c>
      <c r="G4134" s="4">
        <v>113188000036</v>
      </c>
      <c r="H4134" s="2" t="s">
        <v>632</v>
      </c>
      <c r="I4134" s="2" t="s">
        <v>633</v>
      </c>
      <c r="J4134" s="5" t="s">
        <v>523</v>
      </c>
      <c r="K4134" s="5">
        <v>1</v>
      </c>
      <c r="L4134" s="80">
        <v>20</v>
      </c>
      <c r="M4134" s="8">
        <f t="shared" si="128"/>
        <v>4</v>
      </c>
      <c r="N4134" s="80">
        <v>50</v>
      </c>
      <c r="O4134" s="11">
        <f t="shared" si="129"/>
        <v>74</v>
      </c>
    </row>
    <row r="4135" spans="1:15" x14ac:dyDescent="0.35">
      <c r="A4135" s="2" t="s">
        <v>479</v>
      </c>
      <c r="B4135" s="2" t="s">
        <v>619</v>
      </c>
      <c r="C4135" s="1">
        <v>13468</v>
      </c>
      <c r="D4135" s="1" t="s">
        <v>634</v>
      </c>
      <c r="E4135" s="4">
        <v>113468000015</v>
      </c>
      <c r="F4135" s="2" t="s">
        <v>635</v>
      </c>
      <c r="G4135" s="4">
        <v>113468000015</v>
      </c>
      <c r="H4135" s="2" t="s">
        <v>636</v>
      </c>
      <c r="I4135" s="2" t="s">
        <v>637</v>
      </c>
      <c r="J4135" s="5" t="s">
        <v>523</v>
      </c>
      <c r="K4135" s="5">
        <v>1</v>
      </c>
      <c r="L4135" s="80">
        <v>20</v>
      </c>
      <c r="M4135" s="8">
        <f t="shared" si="128"/>
        <v>4</v>
      </c>
      <c r="N4135" s="80">
        <v>50</v>
      </c>
      <c r="O4135" s="11">
        <f t="shared" si="129"/>
        <v>74</v>
      </c>
    </row>
    <row r="4136" spans="1:15" x14ac:dyDescent="0.35">
      <c r="A4136" s="2" t="s">
        <v>479</v>
      </c>
      <c r="B4136" s="2" t="s">
        <v>619</v>
      </c>
      <c r="C4136" s="1">
        <v>13657</v>
      </c>
      <c r="D4136" s="1" t="s">
        <v>638</v>
      </c>
      <c r="E4136" s="4">
        <v>113657000018</v>
      </c>
      <c r="F4136" s="2" t="s">
        <v>639</v>
      </c>
      <c r="G4136" s="4">
        <v>113657000018</v>
      </c>
      <c r="H4136" s="2" t="s">
        <v>640</v>
      </c>
      <c r="I4136" s="2" t="s">
        <v>641</v>
      </c>
      <c r="J4136" s="5" t="s">
        <v>523</v>
      </c>
      <c r="K4136" s="5">
        <v>1</v>
      </c>
      <c r="L4136" s="80">
        <v>20</v>
      </c>
      <c r="M4136" s="8">
        <f t="shared" si="128"/>
        <v>4</v>
      </c>
      <c r="N4136" s="80">
        <v>50</v>
      </c>
      <c r="O4136" s="11">
        <f t="shared" si="129"/>
        <v>74</v>
      </c>
    </row>
    <row r="4137" spans="1:15" x14ac:dyDescent="0.35">
      <c r="A4137" s="2" t="s">
        <v>479</v>
      </c>
      <c r="B4137" s="2" t="s">
        <v>619</v>
      </c>
      <c r="C4137" s="1">
        <v>13670</v>
      </c>
      <c r="D4137" s="1" t="s">
        <v>642</v>
      </c>
      <c r="E4137" s="4">
        <v>313670000131</v>
      </c>
      <c r="F4137" s="2" t="s">
        <v>643</v>
      </c>
      <c r="G4137" s="4">
        <v>113670000329</v>
      </c>
      <c r="H4137" s="2" t="s">
        <v>644</v>
      </c>
      <c r="I4137" s="2" t="s">
        <v>645</v>
      </c>
      <c r="J4137" s="5" t="s">
        <v>523</v>
      </c>
      <c r="K4137" s="5">
        <v>1</v>
      </c>
      <c r="L4137" s="80">
        <v>20</v>
      </c>
      <c r="M4137" s="8">
        <f t="shared" si="128"/>
        <v>4</v>
      </c>
      <c r="N4137" s="80">
        <v>50</v>
      </c>
      <c r="O4137" s="11">
        <f t="shared" si="129"/>
        <v>74</v>
      </c>
    </row>
    <row r="4138" spans="1:15" x14ac:dyDescent="0.35">
      <c r="A4138" s="2" t="s">
        <v>479</v>
      </c>
      <c r="B4138" s="2" t="s">
        <v>646</v>
      </c>
      <c r="C4138" s="1">
        <v>15001</v>
      </c>
      <c r="D4138" s="1" t="s">
        <v>647</v>
      </c>
      <c r="E4138" s="4">
        <v>115001000430</v>
      </c>
      <c r="F4138" s="2" t="s">
        <v>648</v>
      </c>
      <c r="G4138" s="4">
        <v>115001000430</v>
      </c>
      <c r="H4138" s="2" t="s">
        <v>649</v>
      </c>
      <c r="I4138" s="2" t="s">
        <v>650</v>
      </c>
      <c r="J4138" s="5" t="s">
        <v>523</v>
      </c>
      <c r="K4138" s="5">
        <v>1</v>
      </c>
      <c r="L4138" s="80">
        <v>20</v>
      </c>
      <c r="M4138" s="8">
        <f t="shared" si="128"/>
        <v>4</v>
      </c>
      <c r="N4138" s="80">
        <v>50</v>
      </c>
      <c r="O4138" s="11">
        <f t="shared" si="129"/>
        <v>74</v>
      </c>
    </row>
    <row r="4139" spans="1:15" x14ac:dyDescent="0.35">
      <c r="A4139" s="2" t="s">
        <v>479</v>
      </c>
      <c r="B4139" s="2" t="s">
        <v>646</v>
      </c>
      <c r="C4139" s="1">
        <v>15001</v>
      </c>
      <c r="D4139" s="1" t="s">
        <v>647</v>
      </c>
      <c r="E4139" s="4">
        <v>115001002017</v>
      </c>
      <c r="F4139" s="2" t="s">
        <v>651</v>
      </c>
      <c r="G4139" s="4">
        <v>115001002017</v>
      </c>
      <c r="H4139" s="2" t="s">
        <v>651</v>
      </c>
      <c r="I4139" s="2" t="s">
        <v>652</v>
      </c>
      <c r="J4139" s="5" t="s">
        <v>523</v>
      </c>
      <c r="K4139" s="5">
        <v>1</v>
      </c>
      <c r="L4139" s="80">
        <v>20</v>
      </c>
      <c r="M4139" s="8">
        <f t="shared" si="128"/>
        <v>4</v>
      </c>
      <c r="N4139" s="80">
        <v>50</v>
      </c>
      <c r="O4139" s="11">
        <f t="shared" si="129"/>
        <v>74</v>
      </c>
    </row>
    <row r="4140" spans="1:15" x14ac:dyDescent="0.35">
      <c r="A4140" s="2" t="s">
        <v>479</v>
      </c>
      <c r="B4140" s="2" t="s">
        <v>646</v>
      </c>
      <c r="C4140" s="1">
        <v>15183</v>
      </c>
      <c r="D4140" s="1" t="s">
        <v>653</v>
      </c>
      <c r="E4140" s="4">
        <v>115183000022</v>
      </c>
      <c r="F4140" s="2" t="s">
        <v>654</v>
      </c>
      <c r="G4140" s="4">
        <v>115183000022</v>
      </c>
      <c r="H4140" s="2" t="s">
        <v>655</v>
      </c>
      <c r="I4140" s="2" t="s">
        <v>656</v>
      </c>
      <c r="J4140" s="5" t="s">
        <v>523</v>
      </c>
      <c r="K4140" s="5">
        <v>1</v>
      </c>
      <c r="L4140" s="80">
        <v>20</v>
      </c>
      <c r="M4140" s="8">
        <f t="shared" si="128"/>
        <v>4</v>
      </c>
      <c r="N4140" s="80">
        <v>50</v>
      </c>
      <c r="O4140" s="11">
        <f t="shared" si="129"/>
        <v>74</v>
      </c>
    </row>
    <row r="4141" spans="1:15" x14ac:dyDescent="0.35">
      <c r="A4141" s="2" t="s">
        <v>479</v>
      </c>
      <c r="B4141" s="2" t="s">
        <v>646</v>
      </c>
      <c r="C4141" s="1">
        <v>15332</v>
      </c>
      <c r="D4141" s="1" t="s">
        <v>657</v>
      </c>
      <c r="E4141" s="4">
        <v>115332000294</v>
      </c>
      <c r="F4141" s="2" t="s">
        <v>658</v>
      </c>
      <c r="G4141" s="4">
        <v>115332000294</v>
      </c>
      <c r="H4141" s="2" t="s">
        <v>659</v>
      </c>
      <c r="I4141" s="2" t="s">
        <v>660</v>
      </c>
      <c r="J4141" s="5" t="s">
        <v>523</v>
      </c>
      <c r="K4141" s="5">
        <v>1</v>
      </c>
      <c r="L4141" s="80">
        <v>20</v>
      </c>
      <c r="M4141" s="8">
        <f t="shared" si="128"/>
        <v>4</v>
      </c>
      <c r="N4141" s="80">
        <v>50</v>
      </c>
      <c r="O4141" s="11">
        <f t="shared" si="129"/>
        <v>74</v>
      </c>
    </row>
    <row r="4142" spans="1:15" x14ac:dyDescent="0.35">
      <c r="A4142" s="2" t="s">
        <v>479</v>
      </c>
      <c r="B4142" s="2" t="s">
        <v>646</v>
      </c>
      <c r="C4142" s="1">
        <v>15673</v>
      </c>
      <c r="D4142" s="1" t="s">
        <v>661</v>
      </c>
      <c r="E4142" s="4">
        <v>115673000012</v>
      </c>
      <c r="F4142" s="2" t="s">
        <v>662</v>
      </c>
      <c r="G4142" s="4">
        <v>115673000012</v>
      </c>
      <c r="H4142" s="2" t="s">
        <v>663</v>
      </c>
      <c r="I4142" s="2" t="s">
        <v>664</v>
      </c>
      <c r="J4142" s="5" t="s">
        <v>523</v>
      </c>
      <c r="K4142" s="5">
        <v>1</v>
      </c>
      <c r="L4142" s="80">
        <v>20</v>
      </c>
      <c r="M4142" s="8">
        <f t="shared" si="128"/>
        <v>4</v>
      </c>
      <c r="N4142" s="80">
        <v>50</v>
      </c>
      <c r="O4142" s="11">
        <f t="shared" si="129"/>
        <v>74</v>
      </c>
    </row>
    <row r="4143" spans="1:15" x14ac:dyDescent="0.35">
      <c r="A4143" s="2" t="s">
        <v>479</v>
      </c>
      <c r="B4143" s="2" t="s">
        <v>646</v>
      </c>
      <c r="C4143" s="1">
        <v>15757</v>
      </c>
      <c r="D4143" s="1" t="s">
        <v>665</v>
      </c>
      <c r="E4143" s="4">
        <v>115757000395</v>
      </c>
      <c r="F4143" s="2" t="s">
        <v>666</v>
      </c>
      <c r="G4143" s="4">
        <v>115757000395</v>
      </c>
      <c r="H4143" s="2" t="s">
        <v>667</v>
      </c>
      <c r="I4143" s="2" t="s">
        <v>668</v>
      </c>
      <c r="J4143" s="5" t="s">
        <v>523</v>
      </c>
      <c r="K4143" s="5">
        <v>1</v>
      </c>
      <c r="L4143" s="80">
        <v>20</v>
      </c>
      <c r="M4143" s="8">
        <f t="shared" si="128"/>
        <v>4</v>
      </c>
      <c r="N4143" s="80">
        <v>50</v>
      </c>
      <c r="O4143" s="11">
        <f t="shared" si="129"/>
        <v>74</v>
      </c>
    </row>
    <row r="4144" spans="1:15" x14ac:dyDescent="0.35">
      <c r="A4144" s="2" t="s">
        <v>479</v>
      </c>
      <c r="B4144" s="2" t="s">
        <v>669</v>
      </c>
      <c r="C4144" s="1">
        <v>17001</v>
      </c>
      <c r="D4144" s="1" t="s">
        <v>670</v>
      </c>
      <c r="E4144" s="4">
        <v>117001000165</v>
      </c>
      <c r="F4144" s="2" t="s">
        <v>671</v>
      </c>
      <c r="G4144" s="4">
        <v>117001000165</v>
      </c>
      <c r="H4144" s="2" t="s">
        <v>671</v>
      </c>
      <c r="I4144" s="2" t="s">
        <v>672</v>
      </c>
      <c r="J4144" s="5" t="s">
        <v>523</v>
      </c>
      <c r="K4144" s="5">
        <v>1</v>
      </c>
      <c r="L4144" s="80">
        <v>20</v>
      </c>
      <c r="M4144" s="8">
        <f t="shared" si="128"/>
        <v>4</v>
      </c>
      <c r="N4144" s="80">
        <v>50</v>
      </c>
      <c r="O4144" s="11">
        <f t="shared" si="129"/>
        <v>74</v>
      </c>
    </row>
    <row r="4145" spans="1:15" x14ac:dyDescent="0.35">
      <c r="A4145" s="2" t="s">
        <v>479</v>
      </c>
      <c r="B4145" s="2" t="s">
        <v>669</v>
      </c>
      <c r="C4145" s="1">
        <v>17001</v>
      </c>
      <c r="D4145" s="1" t="s">
        <v>670</v>
      </c>
      <c r="E4145" s="4">
        <v>117001001544</v>
      </c>
      <c r="F4145" s="2" t="s">
        <v>673</v>
      </c>
      <c r="G4145" s="4">
        <v>117001001544</v>
      </c>
      <c r="H4145" s="2" t="s">
        <v>674</v>
      </c>
      <c r="I4145" s="2" t="s">
        <v>675</v>
      </c>
      <c r="J4145" s="5" t="s">
        <v>523</v>
      </c>
      <c r="K4145" s="5">
        <v>1</v>
      </c>
      <c r="L4145" s="80">
        <v>20</v>
      </c>
      <c r="M4145" s="8">
        <f t="shared" si="128"/>
        <v>4</v>
      </c>
      <c r="N4145" s="80">
        <v>50</v>
      </c>
      <c r="O4145" s="11">
        <f t="shared" si="129"/>
        <v>74</v>
      </c>
    </row>
    <row r="4146" spans="1:15" x14ac:dyDescent="0.35">
      <c r="A4146" s="2" t="s">
        <v>479</v>
      </c>
      <c r="B4146" s="2" t="s">
        <v>669</v>
      </c>
      <c r="C4146" s="1">
        <v>17013</v>
      </c>
      <c r="D4146" s="1" t="s">
        <v>676</v>
      </c>
      <c r="E4146" s="4">
        <v>117013001167</v>
      </c>
      <c r="F4146" s="2" t="s">
        <v>677</v>
      </c>
      <c r="G4146" s="4">
        <v>117013001167</v>
      </c>
      <c r="H4146" s="2" t="s">
        <v>678</v>
      </c>
      <c r="I4146" s="2" t="s">
        <v>679</v>
      </c>
      <c r="J4146" s="5" t="s">
        <v>523</v>
      </c>
      <c r="K4146" s="5">
        <v>1</v>
      </c>
      <c r="L4146" s="80">
        <v>20</v>
      </c>
      <c r="M4146" s="8">
        <f t="shared" si="128"/>
        <v>4</v>
      </c>
      <c r="N4146" s="80">
        <v>50</v>
      </c>
      <c r="O4146" s="11">
        <f t="shared" si="129"/>
        <v>74</v>
      </c>
    </row>
    <row r="4147" spans="1:15" x14ac:dyDescent="0.35">
      <c r="A4147" s="2" t="s">
        <v>479</v>
      </c>
      <c r="B4147" s="2" t="s">
        <v>669</v>
      </c>
      <c r="C4147" s="1">
        <v>17042</v>
      </c>
      <c r="D4147" s="1" t="s">
        <v>680</v>
      </c>
      <c r="E4147" s="4">
        <v>117042000650</v>
      </c>
      <c r="F4147" s="2" t="s">
        <v>681</v>
      </c>
      <c r="G4147" s="4">
        <v>117042000650</v>
      </c>
      <c r="H4147" s="2" t="s">
        <v>682</v>
      </c>
      <c r="I4147" s="2" t="s">
        <v>683</v>
      </c>
      <c r="J4147" s="5" t="s">
        <v>523</v>
      </c>
      <c r="K4147" s="5">
        <v>1</v>
      </c>
      <c r="L4147" s="80">
        <v>20</v>
      </c>
      <c r="M4147" s="8">
        <f t="shared" si="128"/>
        <v>4</v>
      </c>
      <c r="N4147" s="80">
        <v>50</v>
      </c>
      <c r="O4147" s="11">
        <f t="shared" si="129"/>
        <v>74</v>
      </c>
    </row>
    <row r="4148" spans="1:15" x14ac:dyDescent="0.35">
      <c r="A4148" s="2" t="s">
        <v>479</v>
      </c>
      <c r="B4148" s="2" t="s">
        <v>669</v>
      </c>
      <c r="C4148" s="1">
        <v>17050</v>
      </c>
      <c r="D4148" s="1" t="s">
        <v>684</v>
      </c>
      <c r="E4148" s="4">
        <v>117050000316</v>
      </c>
      <c r="F4148" s="2" t="s">
        <v>685</v>
      </c>
      <c r="G4148" s="4">
        <v>117050000316</v>
      </c>
      <c r="H4148" s="2" t="s">
        <v>686</v>
      </c>
      <c r="I4148" s="2" t="s">
        <v>687</v>
      </c>
      <c r="J4148" s="5" t="s">
        <v>523</v>
      </c>
      <c r="K4148" s="5">
        <v>1</v>
      </c>
      <c r="L4148" s="80">
        <v>20</v>
      </c>
      <c r="M4148" s="8">
        <f t="shared" si="128"/>
        <v>4</v>
      </c>
      <c r="N4148" s="80">
        <v>50</v>
      </c>
      <c r="O4148" s="11">
        <f t="shared" si="129"/>
        <v>74</v>
      </c>
    </row>
    <row r="4149" spans="1:15" x14ac:dyDescent="0.35">
      <c r="A4149" s="2" t="s">
        <v>479</v>
      </c>
      <c r="B4149" s="2" t="s">
        <v>669</v>
      </c>
      <c r="C4149" s="1">
        <v>17444</v>
      </c>
      <c r="D4149" s="1" t="s">
        <v>688</v>
      </c>
      <c r="E4149" s="4">
        <v>117444000044</v>
      </c>
      <c r="F4149" s="2" t="s">
        <v>689</v>
      </c>
      <c r="G4149" s="4">
        <v>117444000044</v>
      </c>
      <c r="H4149" s="2" t="s">
        <v>690</v>
      </c>
      <c r="I4149" s="2" t="s">
        <v>691</v>
      </c>
      <c r="J4149" s="5" t="s">
        <v>523</v>
      </c>
      <c r="K4149" s="5">
        <v>1</v>
      </c>
      <c r="L4149" s="80">
        <v>20</v>
      </c>
      <c r="M4149" s="8">
        <f t="shared" si="128"/>
        <v>4</v>
      </c>
      <c r="N4149" s="80">
        <v>50</v>
      </c>
      <c r="O4149" s="11">
        <f t="shared" si="129"/>
        <v>74</v>
      </c>
    </row>
    <row r="4150" spans="1:15" x14ac:dyDescent="0.35">
      <c r="A4150" s="2" t="s">
        <v>479</v>
      </c>
      <c r="B4150" s="2" t="s">
        <v>669</v>
      </c>
      <c r="C4150" s="1">
        <v>17513</v>
      </c>
      <c r="D4150" s="1" t="s">
        <v>692</v>
      </c>
      <c r="E4150" s="4">
        <v>117513000469</v>
      </c>
      <c r="F4150" s="2" t="s">
        <v>693</v>
      </c>
      <c r="G4150" s="4">
        <v>117513000469</v>
      </c>
      <c r="H4150" s="2" t="s">
        <v>694</v>
      </c>
      <c r="I4150" s="2" t="s">
        <v>695</v>
      </c>
      <c r="J4150" s="5" t="s">
        <v>523</v>
      </c>
      <c r="K4150" s="5">
        <v>1</v>
      </c>
      <c r="L4150" s="80">
        <v>20</v>
      </c>
      <c r="M4150" s="8">
        <f t="shared" si="128"/>
        <v>4</v>
      </c>
      <c r="N4150" s="80">
        <v>50</v>
      </c>
      <c r="O4150" s="11">
        <f t="shared" si="129"/>
        <v>74</v>
      </c>
    </row>
    <row r="4151" spans="1:15" x14ac:dyDescent="0.35">
      <c r="A4151" s="2" t="s">
        <v>479</v>
      </c>
      <c r="B4151" s="2" t="s">
        <v>669</v>
      </c>
      <c r="C4151" s="1">
        <v>17541</v>
      </c>
      <c r="D4151" s="1" t="s">
        <v>696</v>
      </c>
      <c r="E4151" s="4">
        <v>117541000652</v>
      </c>
      <c r="F4151" s="2" t="s">
        <v>697</v>
      </c>
      <c r="G4151" s="4">
        <v>117541000652</v>
      </c>
      <c r="H4151" s="2" t="s">
        <v>698</v>
      </c>
      <c r="I4151" s="2" t="s">
        <v>699</v>
      </c>
      <c r="J4151" s="5" t="s">
        <v>523</v>
      </c>
      <c r="K4151" s="5">
        <v>1</v>
      </c>
      <c r="L4151" s="80">
        <v>20</v>
      </c>
      <c r="M4151" s="8">
        <f t="shared" si="128"/>
        <v>4</v>
      </c>
      <c r="N4151" s="80">
        <v>50</v>
      </c>
      <c r="O4151" s="11">
        <f t="shared" si="129"/>
        <v>74</v>
      </c>
    </row>
    <row r="4152" spans="1:15" x14ac:dyDescent="0.35">
      <c r="A4152" s="2" t="s">
        <v>479</v>
      </c>
      <c r="B4152" s="2" t="s">
        <v>669</v>
      </c>
      <c r="C4152" s="1">
        <v>17614</v>
      </c>
      <c r="D4152" s="1" t="s">
        <v>700</v>
      </c>
      <c r="E4152" s="4">
        <v>117614000753</v>
      </c>
      <c r="F4152" s="2" t="s">
        <v>685</v>
      </c>
      <c r="G4152" s="4">
        <v>117614000753</v>
      </c>
      <c r="H4152" s="2" t="s">
        <v>686</v>
      </c>
      <c r="I4152" s="2" t="s">
        <v>701</v>
      </c>
      <c r="J4152" s="5" t="s">
        <v>523</v>
      </c>
      <c r="K4152" s="5">
        <v>1</v>
      </c>
      <c r="L4152" s="80">
        <v>20</v>
      </c>
      <c r="M4152" s="8">
        <f t="shared" si="128"/>
        <v>4</v>
      </c>
      <c r="N4152" s="80">
        <v>50</v>
      </c>
      <c r="O4152" s="11">
        <f t="shared" si="129"/>
        <v>74</v>
      </c>
    </row>
    <row r="4153" spans="1:15" x14ac:dyDescent="0.35">
      <c r="A4153" s="2" t="s">
        <v>479</v>
      </c>
      <c r="B4153" s="2" t="s">
        <v>669</v>
      </c>
      <c r="C4153" s="1">
        <v>17653</v>
      </c>
      <c r="D4153" s="1" t="s">
        <v>702</v>
      </c>
      <c r="E4153" s="4">
        <v>117653000124</v>
      </c>
      <c r="F4153" s="2" t="s">
        <v>703</v>
      </c>
      <c r="G4153" s="4">
        <v>117653000124</v>
      </c>
      <c r="H4153" s="2" t="s">
        <v>704</v>
      </c>
      <c r="I4153" s="2" t="s">
        <v>705</v>
      </c>
      <c r="J4153" s="5" t="s">
        <v>523</v>
      </c>
      <c r="K4153" s="5">
        <v>1</v>
      </c>
      <c r="L4153" s="80">
        <v>20</v>
      </c>
      <c r="M4153" s="8">
        <f t="shared" si="128"/>
        <v>4</v>
      </c>
      <c r="N4153" s="80">
        <v>50</v>
      </c>
      <c r="O4153" s="11">
        <f t="shared" si="129"/>
        <v>74</v>
      </c>
    </row>
    <row r="4154" spans="1:15" x14ac:dyDescent="0.35">
      <c r="A4154" s="2" t="s">
        <v>479</v>
      </c>
      <c r="B4154" s="2" t="s">
        <v>706</v>
      </c>
      <c r="C4154" s="1">
        <v>19001</v>
      </c>
      <c r="D4154" s="1" t="s">
        <v>707</v>
      </c>
      <c r="E4154" s="4">
        <v>119001000699</v>
      </c>
      <c r="F4154" s="2" t="s">
        <v>708</v>
      </c>
      <c r="G4154" s="4">
        <v>119001000699</v>
      </c>
      <c r="H4154" s="2" t="s">
        <v>709</v>
      </c>
      <c r="I4154" s="2" t="s">
        <v>710</v>
      </c>
      <c r="J4154" s="5" t="s">
        <v>523</v>
      </c>
      <c r="K4154" s="5">
        <v>1</v>
      </c>
      <c r="L4154" s="80">
        <v>20</v>
      </c>
      <c r="M4154" s="8">
        <f t="shared" si="128"/>
        <v>4</v>
      </c>
      <c r="N4154" s="80">
        <v>50</v>
      </c>
      <c r="O4154" s="11">
        <f t="shared" si="129"/>
        <v>74</v>
      </c>
    </row>
    <row r="4155" spans="1:15" x14ac:dyDescent="0.35">
      <c r="A4155" s="2" t="s">
        <v>479</v>
      </c>
      <c r="B4155" s="2" t="s">
        <v>706</v>
      </c>
      <c r="C4155" s="1">
        <v>19022</v>
      </c>
      <c r="D4155" s="1" t="s">
        <v>711</v>
      </c>
      <c r="E4155" s="4">
        <v>119022000486</v>
      </c>
      <c r="F4155" s="2" t="s">
        <v>712</v>
      </c>
      <c r="G4155" s="4">
        <v>119022000486</v>
      </c>
      <c r="H4155" s="2" t="s">
        <v>713</v>
      </c>
      <c r="I4155" s="2" t="s">
        <v>714</v>
      </c>
      <c r="J4155" s="5" t="s">
        <v>523</v>
      </c>
      <c r="K4155" s="5">
        <v>1</v>
      </c>
      <c r="L4155" s="80">
        <v>20</v>
      </c>
      <c r="M4155" s="8">
        <f t="shared" si="128"/>
        <v>4</v>
      </c>
      <c r="N4155" s="80">
        <v>50</v>
      </c>
      <c r="O4155" s="11">
        <f t="shared" si="129"/>
        <v>74</v>
      </c>
    </row>
    <row r="4156" spans="1:15" x14ac:dyDescent="0.35">
      <c r="A4156" s="2" t="s">
        <v>479</v>
      </c>
      <c r="B4156" s="2" t="s">
        <v>706</v>
      </c>
      <c r="C4156" s="1">
        <v>19318</v>
      </c>
      <c r="D4156" s="1" t="s">
        <v>715</v>
      </c>
      <c r="E4156" s="4">
        <v>119318000023</v>
      </c>
      <c r="F4156" s="2" t="s">
        <v>716</v>
      </c>
      <c r="G4156" s="4">
        <v>119318000023</v>
      </c>
      <c r="H4156" s="2" t="s">
        <v>717</v>
      </c>
      <c r="I4156" s="2" t="s">
        <v>718</v>
      </c>
      <c r="J4156" s="5" t="s">
        <v>523</v>
      </c>
      <c r="K4156" s="5">
        <v>1</v>
      </c>
      <c r="L4156" s="80">
        <v>20</v>
      </c>
      <c r="M4156" s="8">
        <f t="shared" si="128"/>
        <v>4</v>
      </c>
      <c r="N4156" s="80">
        <v>50</v>
      </c>
      <c r="O4156" s="11">
        <f t="shared" si="129"/>
        <v>74</v>
      </c>
    </row>
    <row r="4157" spans="1:15" x14ac:dyDescent="0.35">
      <c r="A4157" s="2" t="s">
        <v>479</v>
      </c>
      <c r="B4157" s="2" t="s">
        <v>706</v>
      </c>
      <c r="C4157" s="1">
        <v>19397</v>
      </c>
      <c r="D4157" s="1" t="s">
        <v>719</v>
      </c>
      <c r="E4157" s="4">
        <v>119397092124</v>
      </c>
      <c r="F4157" s="2" t="s">
        <v>720</v>
      </c>
      <c r="G4157" s="4">
        <v>119397092124</v>
      </c>
      <c r="H4157" s="2" t="s">
        <v>721</v>
      </c>
      <c r="I4157" s="2" t="s">
        <v>722</v>
      </c>
      <c r="J4157" s="5" t="s">
        <v>523</v>
      </c>
      <c r="K4157" s="5">
        <v>1</v>
      </c>
      <c r="L4157" s="80">
        <v>20</v>
      </c>
      <c r="M4157" s="8">
        <f t="shared" si="128"/>
        <v>4</v>
      </c>
      <c r="N4157" s="80">
        <v>50</v>
      </c>
      <c r="O4157" s="11">
        <f t="shared" si="129"/>
        <v>74</v>
      </c>
    </row>
    <row r="4158" spans="1:15" x14ac:dyDescent="0.35">
      <c r="A4158" s="2" t="s">
        <v>479</v>
      </c>
      <c r="B4158" s="2" t="s">
        <v>706</v>
      </c>
      <c r="C4158" s="1">
        <v>19517</v>
      </c>
      <c r="D4158" s="1" t="s">
        <v>723</v>
      </c>
      <c r="E4158" s="4">
        <v>119517000016</v>
      </c>
      <c r="F4158" s="2" t="s">
        <v>724</v>
      </c>
      <c r="G4158" s="4">
        <v>119517000016</v>
      </c>
      <c r="H4158" s="2" t="s">
        <v>725</v>
      </c>
      <c r="I4158" s="2" t="s">
        <v>726</v>
      </c>
      <c r="J4158" s="5" t="s">
        <v>535</v>
      </c>
      <c r="K4158" s="5">
        <v>1</v>
      </c>
      <c r="L4158" s="80">
        <v>20</v>
      </c>
      <c r="M4158" s="8">
        <f t="shared" si="128"/>
        <v>4</v>
      </c>
      <c r="N4158" s="80">
        <v>50</v>
      </c>
      <c r="O4158" s="11">
        <f t="shared" si="129"/>
        <v>74</v>
      </c>
    </row>
    <row r="4159" spans="1:15" x14ac:dyDescent="0.35">
      <c r="A4159" s="2" t="s">
        <v>479</v>
      </c>
      <c r="B4159" s="2" t="s">
        <v>727</v>
      </c>
      <c r="C4159" s="1">
        <v>20443</v>
      </c>
      <c r="D4159" s="1" t="s">
        <v>728</v>
      </c>
      <c r="E4159" s="4">
        <v>120443000068</v>
      </c>
      <c r="F4159" s="2" t="s">
        <v>729</v>
      </c>
      <c r="G4159" s="4">
        <v>120443000068</v>
      </c>
      <c r="H4159" s="2" t="s">
        <v>729</v>
      </c>
      <c r="I4159" s="2" t="s">
        <v>730</v>
      </c>
      <c r="J4159" s="5" t="s">
        <v>523</v>
      </c>
      <c r="K4159" s="5">
        <v>1</v>
      </c>
      <c r="L4159" s="80">
        <v>20</v>
      </c>
      <c r="M4159" s="8">
        <f t="shared" si="128"/>
        <v>4</v>
      </c>
      <c r="N4159" s="80">
        <v>50</v>
      </c>
      <c r="O4159" s="11">
        <f t="shared" si="129"/>
        <v>74</v>
      </c>
    </row>
    <row r="4160" spans="1:15" x14ac:dyDescent="0.35">
      <c r="A4160" s="2" t="s">
        <v>479</v>
      </c>
      <c r="B4160" s="2" t="s">
        <v>727</v>
      </c>
      <c r="C4160" s="1">
        <v>20614</v>
      </c>
      <c r="D4160" s="1" t="s">
        <v>734</v>
      </c>
      <c r="E4160" s="4">
        <v>120614000495</v>
      </c>
      <c r="F4160" s="2" t="s">
        <v>662</v>
      </c>
      <c r="G4160" s="4">
        <v>120614000495</v>
      </c>
      <c r="H4160" s="2" t="s">
        <v>735</v>
      </c>
      <c r="I4160" s="2" t="s">
        <v>736</v>
      </c>
      <c r="J4160" s="5" t="s">
        <v>523</v>
      </c>
      <c r="K4160" s="5">
        <v>1</v>
      </c>
      <c r="L4160" s="80">
        <v>20</v>
      </c>
      <c r="M4160" s="8">
        <f t="shared" si="128"/>
        <v>4</v>
      </c>
      <c r="N4160" s="80">
        <v>50</v>
      </c>
      <c r="O4160" s="11">
        <f t="shared" si="129"/>
        <v>74</v>
      </c>
    </row>
    <row r="4161" spans="1:15" x14ac:dyDescent="0.35">
      <c r="A4161" s="2" t="s">
        <v>479</v>
      </c>
      <c r="B4161" s="2" t="s">
        <v>2693</v>
      </c>
      <c r="C4161" s="1">
        <v>23001</v>
      </c>
      <c r="D4161" s="1" t="s">
        <v>738</v>
      </c>
      <c r="E4161" s="4">
        <v>123001000157</v>
      </c>
      <c r="F4161" s="2" t="s">
        <v>739</v>
      </c>
      <c r="G4161" s="4">
        <v>123001000157</v>
      </c>
      <c r="H4161" s="2" t="s">
        <v>740</v>
      </c>
      <c r="I4161" s="2" t="s">
        <v>741</v>
      </c>
      <c r="J4161" s="5" t="s">
        <v>523</v>
      </c>
      <c r="K4161" s="5">
        <v>1</v>
      </c>
      <c r="L4161" s="80">
        <v>20</v>
      </c>
      <c r="M4161" s="8">
        <f t="shared" si="128"/>
        <v>4</v>
      </c>
      <c r="N4161" s="80">
        <v>50</v>
      </c>
      <c r="O4161" s="11">
        <f t="shared" si="129"/>
        <v>74</v>
      </c>
    </row>
    <row r="4162" spans="1:15" x14ac:dyDescent="0.35">
      <c r="A4162" s="2" t="s">
        <v>479</v>
      </c>
      <c r="B4162" s="2" t="s">
        <v>2693</v>
      </c>
      <c r="C4162" s="1">
        <v>23660</v>
      </c>
      <c r="D4162" s="1" t="s">
        <v>742</v>
      </c>
      <c r="E4162" s="4">
        <v>123660000059</v>
      </c>
      <c r="F4162" s="2" t="s">
        <v>743</v>
      </c>
      <c r="G4162" s="4">
        <v>123660000059</v>
      </c>
      <c r="H4162" s="2" t="s">
        <v>743</v>
      </c>
      <c r="I4162" s="2" t="s">
        <v>744</v>
      </c>
      <c r="J4162" s="5" t="s">
        <v>523</v>
      </c>
      <c r="K4162" s="5">
        <v>1</v>
      </c>
      <c r="L4162" s="80">
        <v>20</v>
      </c>
      <c r="M4162" s="8">
        <f t="shared" si="128"/>
        <v>4</v>
      </c>
      <c r="N4162" s="80">
        <v>50</v>
      </c>
      <c r="O4162" s="11">
        <f t="shared" si="129"/>
        <v>74</v>
      </c>
    </row>
    <row r="4163" spans="1:15" x14ac:dyDescent="0.35">
      <c r="A4163" s="2" t="s">
        <v>479</v>
      </c>
      <c r="B4163" s="2" t="s">
        <v>745</v>
      </c>
      <c r="C4163" s="1">
        <v>25297</v>
      </c>
      <c r="D4163" s="1" t="s">
        <v>746</v>
      </c>
      <c r="E4163" s="4">
        <v>125297000524</v>
      </c>
      <c r="F4163" s="2" t="s">
        <v>747</v>
      </c>
      <c r="G4163" s="4">
        <v>125297000524</v>
      </c>
      <c r="H4163" s="2" t="s">
        <v>748</v>
      </c>
      <c r="I4163" s="2" t="s">
        <v>749</v>
      </c>
      <c r="J4163" s="5" t="s">
        <v>523</v>
      </c>
      <c r="K4163" s="5">
        <v>1</v>
      </c>
      <c r="L4163" s="80">
        <v>20</v>
      </c>
      <c r="M4163" s="8">
        <f t="shared" si="128"/>
        <v>4</v>
      </c>
      <c r="N4163" s="80">
        <v>50</v>
      </c>
      <c r="O4163" s="11">
        <f t="shared" si="129"/>
        <v>74</v>
      </c>
    </row>
    <row r="4164" spans="1:15" x14ac:dyDescent="0.35">
      <c r="A4164" s="2" t="s">
        <v>479</v>
      </c>
      <c r="B4164" s="2" t="s">
        <v>745</v>
      </c>
      <c r="C4164" s="1">
        <v>25307</v>
      </c>
      <c r="D4164" s="1" t="s">
        <v>750</v>
      </c>
      <c r="E4164" s="4">
        <v>125307000099</v>
      </c>
      <c r="F4164" s="2" t="s">
        <v>751</v>
      </c>
      <c r="G4164" s="4">
        <v>125307000099</v>
      </c>
      <c r="H4164" s="2" t="s">
        <v>752</v>
      </c>
      <c r="I4164" s="2" t="s">
        <v>753</v>
      </c>
      <c r="J4164" s="5" t="s">
        <v>523</v>
      </c>
      <c r="K4164" s="5">
        <v>1</v>
      </c>
      <c r="L4164" s="80">
        <v>20</v>
      </c>
      <c r="M4164" s="8">
        <f t="shared" si="128"/>
        <v>4</v>
      </c>
      <c r="N4164" s="80">
        <v>50</v>
      </c>
      <c r="O4164" s="11">
        <f t="shared" si="129"/>
        <v>74</v>
      </c>
    </row>
    <row r="4165" spans="1:15" x14ac:dyDescent="0.35">
      <c r="A4165" s="2" t="s">
        <v>479</v>
      </c>
      <c r="B4165" s="2" t="s">
        <v>745</v>
      </c>
      <c r="C4165" s="1">
        <v>25372</v>
      </c>
      <c r="D4165" s="1" t="s">
        <v>754</v>
      </c>
      <c r="E4165" s="4">
        <v>125372000322</v>
      </c>
      <c r="F4165" s="2" t="s">
        <v>755</v>
      </c>
      <c r="G4165" s="4">
        <v>125372000322</v>
      </c>
      <c r="H4165" s="2" t="s">
        <v>756</v>
      </c>
      <c r="I4165" s="2" t="s">
        <v>757</v>
      </c>
      <c r="J4165" s="5" t="s">
        <v>523</v>
      </c>
      <c r="K4165" s="5">
        <v>1</v>
      </c>
      <c r="L4165" s="80">
        <v>20</v>
      </c>
      <c r="M4165" s="8">
        <f t="shared" si="128"/>
        <v>4</v>
      </c>
      <c r="N4165" s="80">
        <v>50</v>
      </c>
      <c r="O4165" s="11">
        <f t="shared" si="129"/>
        <v>74</v>
      </c>
    </row>
    <row r="4166" spans="1:15" x14ac:dyDescent="0.35">
      <c r="A4166" s="2" t="s">
        <v>479</v>
      </c>
      <c r="B4166" s="2" t="s">
        <v>745</v>
      </c>
      <c r="C4166" s="1">
        <v>25394</v>
      </c>
      <c r="D4166" s="1" t="s">
        <v>758</v>
      </c>
      <c r="E4166" s="4">
        <v>125394000482</v>
      </c>
      <c r="F4166" s="2" t="s">
        <v>759</v>
      </c>
      <c r="G4166" s="4">
        <v>125394000482</v>
      </c>
      <c r="H4166" s="2" t="s">
        <v>759</v>
      </c>
      <c r="I4166" s="2" t="s">
        <v>760</v>
      </c>
      <c r="J4166" s="5" t="s">
        <v>523</v>
      </c>
      <c r="K4166" s="5">
        <v>1</v>
      </c>
      <c r="L4166" s="80">
        <v>20</v>
      </c>
      <c r="M4166" s="8">
        <f t="shared" si="128"/>
        <v>4</v>
      </c>
      <c r="N4166" s="80">
        <v>50</v>
      </c>
      <c r="O4166" s="11">
        <f t="shared" si="129"/>
        <v>74</v>
      </c>
    </row>
    <row r="4167" spans="1:15" x14ac:dyDescent="0.35">
      <c r="A4167" s="2" t="s">
        <v>479</v>
      </c>
      <c r="B4167" s="2" t="s">
        <v>745</v>
      </c>
      <c r="C4167" s="1">
        <v>25491</v>
      </c>
      <c r="D4167" s="1" t="s">
        <v>761</v>
      </c>
      <c r="E4167" s="4">
        <v>125491000241</v>
      </c>
      <c r="F4167" s="2" t="s">
        <v>762</v>
      </c>
      <c r="G4167" s="4">
        <v>125491000241</v>
      </c>
      <c r="H4167" s="2" t="s">
        <v>763</v>
      </c>
      <c r="I4167" s="2" t="s">
        <v>764</v>
      </c>
      <c r="J4167" s="5" t="s">
        <v>523</v>
      </c>
      <c r="K4167" s="5">
        <v>1</v>
      </c>
      <c r="L4167" s="80">
        <v>20</v>
      </c>
      <c r="M4167" s="8">
        <f t="shared" si="128"/>
        <v>4</v>
      </c>
      <c r="N4167" s="80">
        <v>50</v>
      </c>
      <c r="O4167" s="11">
        <f t="shared" si="129"/>
        <v>74</v>
      </c>
    </row>
    <row r="4168" spans="1:15" x14ac:dyDescent="0.35">
      <c r="A4168" s="2" t="s">
        <v>479</v>
      </c>
      <c r="B4168" s="2" t="s">
        <v>745</v>
      </c>
      <c r="C4168" s="1">
        <v>25535</v>
      </c>
      <c r="D4168" s="1" t="s">
        <v>765</v>
      </c>
      <c r="E4168" s="4">
        <v>125535000023</v>
      </c>
      <c r="F4168" s="2" t="s">
        <v>766</v>
      </c>
      <c r="G4168" s="4">
        <v>125535000023</v>
      </c>
      <c r="H4168" s="2" t="s">
        <v>766</v>
      </c>
      <c r="I4168" s="2" t="s">
        <v>767</v>
      </c>
      <c r="J4168" s="5" t="s">
        <v>523</v>
      </c>
      <c r="K4168" s="5">
        <v>1</v>
      </c>
      <c r="L4168" s="80">
        <v>20</v>
      </c>
      <c r="M4168" s="8">
        <f t="shared" ref="M4168:M4231" si="130">ROUND(L4168*0.19,0)</f>
        <v>4</v>
      </c>
      <c r="N4168" s="80">
        <v>50</v>
      </c>
      <c r="O4168" s="11">
        <f t="shared" ref="O4168:O4231" si="131">L4168+M4168+N4168</f>
        <v>74</v>
      </c>
    </row>
    <row r="4169" spans="1:15" x14ac:dyDescent="0.35">
      <c r="A4169" s="2" t="s">
        <v>479</v>
      </c>
      <c r="B4169" s="2" t="s">
        <v>745</v>
      </c>
      <c r="C4169" s="1">
        <v>25594</v>
      </c>
      <c r="D4169" s="1" t="s">
        <v>768</v>
      </c>
      <c r="E4169" s="4">
        <v>125594000584</v>
      </c>
      <c r="F4169" s="2" t="s">
        <v>769</v>
      </c>
      <c r="G4169" s="4">
        <v>125594000584</v>
      </c>
      <c r="H4169" s="2" t="s">
        <v>769</v>
      </c>
      <c r="I4169" s="2" t="s">
        <v>770</v>
      </c>
      <c r="J4169" s="5" t="s">
        <v>523</v>
      </c>
      <c r="K4169" s="5">
        <v>1</v>
      </c>
      <c r="L4169" s="80">
        <v>20</v>
      </c>
      <c r="M4169" s="8">
        <f t="shared" si="130"/>
        <v>4</v>
      </c>
      <c r="N4169" s="80">
        <v>50</v>
      </c>
      <c r="O4169" s="11">
        <f t="shared" si="131"/>
        <v>74</v>
      </c>
    </row>
    <row r="4170" spans="1:15" x14ac:dyDescent="0.35">
      <c r="A4170" s="2" t="s">
        <v>479</v>
      </c>
      <c r="B4170" s="2" t="s">
        <v>745</v>
      </c>
      <c r="C4170" s="1">
        <v>25843</v>
      </c>
      <c r="D4170" s="1" t="s">
        <v>771</v>
      </c>
      <c r="E4170" s="4">
        <v>125843000247</v>
      </c>
      <c r="F4170" s="2" t="s">
        <v>772</v>
      </c>
      <c r="G4170" s="4">
        <v>125843000247</v>
      </c>
      <c r="H4170" s="2" t="s">
        <v>773</v>
      </c>
      <c r="I4170" s="2" t="s">
        <v>774</v>
      </c>
      <c r="J4170" s="5" t="s">
        <v>523</v>
      </c>
      <c r="K4170" s="5">
        <v>1</v>
      </c>
      <c r="L4170" s="80">
        <v>20</v>
      </c>
      <c r="M4170" s="8">
        <f t="shared" si="130"/>
        <v>4</v>
      </c>
      <c r="N4170" s="80">
        <v>50</v>
      </c>
      <c r="O4170" s="11">
        <f t="shared" si="131"/>
        <v>74</v>
      </c>
    </row>
    <row r="4171" spans="1:15" x14ac:dyDescent="0.35">
      <c r="A4171" s="2" t="s">
        <v>479</v>
      </c>
      <c r="B4171" s="2" t="s">
        <v>745</v>
      </c>
      <c r="C4171" s="1">
        <v>25873</v>
      </c>
      <c r="D4171" s="1" t="s">
        <v>775</v>
      </c>
      <c r="E4171" s="4">
        <v>125873000209</v>
      </c>
      <c r="F4171" s="2" t="s">
        <v>776</v>
      </c>
      <c r="G4171" s="4">
        <v>125873000209</v>
      </c>
      <c r="H4171" s="2" t="s">
        <v>776</v>
      </c>
      <c r="I4171" s="2" t="s">
        <v>777</v>
      </c>
      <c r="J4171" s="5" t="s">
        <v>523</v>
      </c>
      <c r="K4171" s="5">
        <v>1</v>
      </c>
      <c r="L4171" s="80">
        <v>20</v>
      </c>
      <c r="M4171" s="8">
        <f t="shared" si="130"/>
        <v>4</v>
      </c>
      <c r="N4171" s="80">
        <v>50</v>
      </c>
      <c r="O4171" s="11">
        <f t="shared" si="131"/>
        <v>74</v>
      </c>
    </row>
    <row r="4172" spans="1:15" x14ac:dyDescent="0.35">
      <c r="A4172" s="2" t="s">
        <v>479</v>
      </c>
      <c r="B4172" s="2" t="s">
        <v>778</v>
      </c>
      <c r="C4172" s="1">
        <v>27001</v>
      </c>
      <c r="D4172" s="1" t="s">
        <v>779</v>
      </c>
      <c r="E4172" s="4">
        <v>127001000446</v>
      </c>
      <c r="F4172" s="2" t="s">
        <v>780</v>
      </c>
      <c r="G4172" s="4">
        <v>127001000446</v>
      </c>
      <c r="H4172" s="2" t="s">
        <v>781</v>
      </c>
      <c r="I4172" s="2" t="s">
        <v>782</v>
      </c>
      <c r="J4172" s="5" t="s">
        <v>523</v>
      </c>
      <c r="K4172" s="5">
        <v>1</v>
      </c>
      <c r="L4172" s="80">
        <v>20</v>
      </c>
      <c r="M4172" s="8">
        <f t="shared" si="130"/>
        <v>4</v>
      </c>
      <c r="N4172" s="80">
        <v>50</v>
      </c>
      <c r="O4172" s="11">
        <f t="shared" si="131"/>
        <v>74</v>
      </c>
    </row>
    <row r="4173" spans="1:15" x14ac:dyDescent="0.35">
      <c r="A4173" s="2" t="s">
        <v>479</v>
      </c>
      <c r="B4173" s="2" t="s">
        <v>778</v>
      </c>
      <c r="C4173" s="1">
        <v>27361</v>
      </c>
      <c r="D4173" s="1" t="s">
        <v>783</v>
      </c>
      <c r="E4173" s="4">
        <v>127361000129</v>
      </c>
      <c r="F4173" s="2" t="s">
        <v>784</v>
      </c>
      <c r="G4173" s="4">
        <v>127361000129</v>
      </c>
      <c r="H4173" s="2" t="s">
        <v>785</v>
      </c>
      <c r="I4173" s="2" t="s">
        <v>786</v>
      </c>
      <c r="J4173" s="5" t="s">
        <v>523</v>
      </c>
      <c r="K4173" s="5">
        <v>1</v>
      </c>
      <c r="L4173" s="80">
        <v>20</v>
      </c>
      <c r="M4173" s="8">
        <f t="shared" si="130"/>
        <v>4</v>
      </c>
      <c r="N4173" s="80">
        <v>50</v>
      </c>
      <c r="O4173" s="11">
        <f t="shared" si="131"/>
        <v>74</v>
      </c>
    </row>
    <row r="4174" spans="1:15" x14ac:dyDescent="0.35">
      <c r="A4174" s="2" t="s">
        <v>479</v>
      </c>
      <c r="B4174" s="2" t="s">
        <v>778</v>
      </c>
      <c r="C4174" s="1">
        <v>27787</v>
      </c>
      <c r="D4174" s="1" t="s">
        <v>787</v>
      </c>
      <c r="E4174" s="4">
        <v>127787000029</v>
      </c>
      <c r="F4174" s="2" t="s">
        <v>788</v>
      </c>
      <c r="G4174" s="4">
        <v>127787000029</v>
      </c>
      <c r="H4174" s="2" t="s">
        <v>789</v>
      </c>
      <c r="I4174" s="2" t="s">
        <v>790</v>
      </c>
      <c r="J4174" s="5" t="s">
        <v>523</v>
      </c>
      <c r="K4174" s="5">
        <v>1</v>
      </c>
      <c r="L4174" s="80">
        <v>20</v>
      </c>
      <c r="M4174" s="8">
        <f t="shared" si="130"/>
        <v>4</v>
      </c>
      <c r="N4174" s="80">
        <v>50</v>
      </c>
      <c r="O4174" s="11">
        <f t="shared" si="131"/>
        <v>74</v>
      </c>
    </row>
    <row r="4175" spans="1:15" x14ac:dyDescent="0.35">
      <c r="A4175" s="2" t="s">
        <v>479</v>
      </c>
      <c r="B4175" s="2" t="s">
        <v>791</v>
      </c>
      <c r="C4175" s="1">
        <v>41001</v>
      </c>
      <c r="D4175" s="1" t="s">
        <v>792</v>
      </c>
      <c r="E4175" s="4">
        <v>141001002247</v>
      </c>
      <c r="F4175" s="2" t="s">
        <v>793</v>
      </c>
      <c r="G4175" s="4">
        <v>141001002247</v>
      </c>
      <c r="H4175" s="2" t="s">
        <v>794</v>
      </c>
      <c r="I4175" s="2" t="s">
        <v>795</v>
      </c>
      <c r="J4175" s="5" t="s">
        <v>523</v>
      </c>
      <c r="K4175" s="5">
        <v>1</v>
      </c>
      <c r="L4175" s="80">
        <v>20</v>
      </c>
      <c r="M4175" s="8">
        <f t="shared" si="130"/>
        <v>4</v>
      </c>
      <c r="N4175" s="80">
        <v>50</v>
      </c>
      <c r="O4175" s="11">
        <f t="shared" si="131"/>
        <v>74</v>
      </c>
    </row>
    <row r="4176" spans="1:15" x14ac:dyDescent="0.35">
      <c r="A4176" s="2" t="s">
        <v>479</v>
      </c>
      <c r="B4176" s="2" t="s">
        <v>791</v>
      </c>
      <c r="C4176" s="1">
        <v>41551</v>
      </c>
      <c r="D4176" s="1" t="s">
        <v>800</v>
      </c>
      <c r="E4176" s="4">
        <v>141551000284</v>
      </c>
      <c r="F4176" s="2" t="s">
        <v>801</v>
      </c>
      <c r="G4176" s="4">
        <v>141551000284</v>
      </c>
      <c r="H4176" s="2" t="s">
        <v>802</v>
      </c>
      <c r="I4176" s="2" t="s">
        <v>803</v>
      </c>
      <c r="J4176" s="5" t="s">
        <v>523</v>
      </c>
      <c r="K4176" s="5">
        <v>1</v>
      </c>
      <c r="L4176" s="80">
        <v>20</v>
      </c>
      <c r="M4176" s="8">
        <f t="shared" si="130"/>
        <v>4</v>
      </c>
      <c r="N4176" s="80">
        <v>50</v>
      </c>
      <c r="O4176" s="11">
        <f t="shared" si="131"/>
        <v>74</v>
      </c>
    </row>
    <row r="4177" spans="1:15" x14ac:dyDescent="0.35">
      <c r="A4177" s="2" t="s">
        <v>479</v>
      </c>
      <c r="B4177" s="2" t="s">
        <v>804</v>
      </c>
      <c r="C4177" s="1">
        <v>44650</v>
      </c>
      <c r="D4177" s="1" t="s">
        <v>805</v>
      </c>
      <c r="E4177" s="4">
        <v>144650000368</v>
      </c>
      <c r="F4177" s="2" t="s">
        <v>806</v>
      </c>
      <c r="G4177" s="4">
        <v>144650000368</v>
      </c>
      <c r="H4177" s="2" t="s">
        <v>806</v>
      </c>
      <c r="I4177" s="2" t="s">
        <v>807</v>
      </c>
      <c r="J4177" s="5" t="s">
        <v>523</v>
      </c>
      <c r="K4177" s="5">
        <v>1</v>
      </c>
      <c r="L4177" s="80">
        <v>20</v>
      </c>
      <c r="M4177" s="8">
        <f t="shared" si="130"/>
        <v>4</v>
      </c>
      <c r="N4177" s="80">
        <v>50</v>
      </c>
      <c r="O4177" s="11">
        <f t="shared" si="131"/>
        <v>74</v>
      </c>
    </row>
    <row r="4178" spans="1:15" x14ac:dyDescent="0.35">
      <c r="A4178" s="2" t="s">
        <v>479</v>
      </c>
      <c r="B4178" s="2" t="s">
        <v>804</v>
      </c>
      <c r="C4178" s="1">
        <v>44847</v>
      </c>
      <c r="D4178" s="1" t="s">
        <v>808</v>
      </c>
      <c r="E4178" s="4">
        <v>144847001129</v>
      </c>
      <c r="F4178" s="2" t="s">
        <v>809</v>
      </c>
      <c r="G4178" s="4">
        <v>144847001129</v>
      </c>
      <c r="H4178" s="2" t="s">
        <v>809</v>
      </c>
      <c r="I4178" s="2" t="s">
        <v>810</v>
      </c>
      <c r="J4178" s="5" t="s">
        <v>523</v>
      </c>
      <c r="K4178" s="5">
        <v>1</v>
      </c>
      <c r="L4178" s="80">
        <v>20</v>
      </c>
      <c r="M4178" s="8">
        <f t="shared" si="130"/>
        <v>4</v>
      </c>
      <c r="N4178" s="80">
        <v>50</v>
      </c>
      <c r="O4178" s="11">
        <f t="shared" si="131"/>
        <v>74</v>
      </c>
    </row>
    <row r="4179" spans="1:15" x14ac:dyDescent="0.35">
      <c r="A4179" s="2" t="s">
        <v>479</v>
      </c>
      <c r="B4179" s="2" t="s">
        <v>811</v>
      </c>
      <c r="C4179" s="1">
        <v>47001</v>
      </c>
      <c r="D4179" s="1" t="s">
        <v>812</v>
      </c>
      <c r="E4179" s="4">
        <v>147001000315</v>
      </c>
      <c r="F4179" s="2" t="s">
        <v>813</v>
      </c>
      <c r="G4179" s="4">
        <v>147001000315</v>
      </c>
      <c r="H4179" s="2" t="s">
        <v>814</v>
      </c>
      <c r="I4179" s="2" t="s">
        <v>815</v>
      </c>
      <c r="J4179" s="5" t="s">
        <v>523</v>
      </c>
      <c r="K4179" s="5">
        <v>1</v>
      </c>
      <c r="L4179" s="80">
        <v>20</v>
      </c>
      <c r="M4179" s="8">
        <f t="shared" si="130"/>
        <v>4</v>
      </c>
      <c r="N4179" s="80">
        <v>50</v>
      </c>
      <c r="O4179" s="11">
        <f t="shared" si="131"/>
        <v>74</v>
      </c>
    </row>
    <row r="4180" spans="1:15" x14ac:dyDescent="0.35">
      <c r="A4180" s="2" t="s">
        <v>479</v>
      </c>
      <c r="B4180" s="2" t="s">
        <v>9165</v>
      </c>
      <c r="C4180" s="1">
        <v>50001</v>
      </c>
      <c r="D4180" s="1" t="s">
        <v>817</v>
      </c>
      <c r="E4180" s="4">
        <v>150001000936</v>
      </c>
      <c r="F4180" s="2" t="s">
        <v>818</v>
      </c>
      <c r="G4180" s="4">
        <v>150001000936</v>
      </c>
      <c r="H4180" s="2" t="s">
        <v>818</v>
      </c>
      <c r="I4180" s="2" t="s">
        <v>819</v>
      </c>
      <c r="J4180" s="5" t="s">
        <v>523</v>
      </c>
      <c r="K4180" s="5">
        <v>1</v>
      </c>
      <c r="L4180" s="80">
        <v>20</v>
      </c>
      <c r="M4180" s="8">
        <f t="shared" si="130"/>
        <v>4</v>
      </c>
      <c r="N4180" s="80">
        <v>50</v>
      </c>
      <c r="O4180" s="11">
        <f t="shared" si="131"/>
        <v>74</v>
      </c>
    </row>
    <row r="4181" spans="1:15" x14ac:dyDescent="0.35">
      <c r="A4181" s="2" t="s">
        <v>479</v>
      </c>
      <c r="B4181" s="2" t="s">
        <v>9165</v>
      </c>
      <c r="C4181" s="1">
        <v>50313</v>
      </c>
      <c r="D4181" s="1" t="s">
        <v>820</v>
      </c>
      <c r="E4181" s="4">
        <v>150313000330</v>
      </c>
      <c r="F4181" s="2" t="s">
        <v>827</v>
      </c>
      <c r="G4181" s="4">
        <v>150313000330</v>
      </c>
      <c r="H4181" s="2" t="s">
        <v>828</v>
      </c>
      <c r="I4181" s="2" t="s">
        <v>829</v>
      </c>
      <c r="J4181" s="5" t="s">
        <v>523</v>
      </c>
      <c r="K4181" s="5">
        <v>1</v>
      </c>
      <c r="L4181" s="80">
        <v>20</v>
      </c>
      <c r="M4181" s="8">
        <f t="shared" si="130"/>
        <v>4</v>
      </c>
      <c r="N4181" s="80">
        <v>50</v>
      </c>
      <c r="O4181" s="11">
        <f t="shared" si="131"/>
        <v>74</v>
      </c>
    </row>
    <row r="4182" spans="1:15" x14ac:dyDescent="0.35">
      <c r="A4182" s="2" t="s">
        <v>479</v>
      </c>
      <c r="B4182" s="2" t="s">
        <v>9166</v>
      </c>
      <c r="C4182" s="1">
        <v>52001</v>
      </c>
      <c r="D4182" s="1" t="s">
        <v>833</v>
      </c>
      <c r="E4182" s="4">
        <v>152001000661</v>
      </c>
      <c r="F4182" s="2" t="s">
        <v>834</v>
      </c>
      <c r="G4182" s="4">
        <v>152001000661</v>
      </c>
      <c r="H4182" s="2" t="s">
        <v>835</v>
      </c>
      <c r="I4182" s="2" t="s">
        <v>836</v>
      </c>
      <c r="J4182" s="5" t="s">
        <v>523</v>
      </c>
      <c r="K4182" s="5">
        <v>1</v>
      </c>
      <c r="L4182" s="80">
        <v>20</v>
      </c>
      <c r="M4182" s="8">
        <f t="shared" si="130"/>
        <v>4</v>
      </c>
      <c r="N4182" s="80">
        <v>50</v>
      </c>
      <c r="O4182" s="11">
        <f t="shared" si="131"/>
        <v>74</v>
      </c>
    </row>
    <row r="4183" spans="1:15" x14ac:dyDescent="0.35">
      <c r="A4183" s="2" t="s">
        <v>479</v>
      </c>
      <c r="B4183" s="2" t="s">
        <v>9166</v>
      </c>
      <c r="C4183" s="1">
        <v>52079</v>
      </c>
      <c r="D4183" s="1" t="s">
        <v>837</v>
      </c>
      <c r="E4183" s="4">
        <v>152079000374</v>
      </c>
      <c r="F4183" s="2" t="s">
        <v>838</v>
      </c>
      <c r="G4183" s="4">
        <v>152079000374</v>
      </c>
      <c r="H4183" s="2" t="s">
        <v>838</v>
      </c>
      <c r="I4183" s="2" t="s">
        <v>839</v>
      </c>
      <c r="J4183" s="5" t="s">
        <v>523</v>
      </c>
      <c r="K4183" s="5">
        <v>1</v>
      </c>
      <c r="L4183" s="80">
        <v>20</v>
      </c>
      <c r="M4183" s="8">
        <f t="shared" si="130"/>
        <v>4</v>
      </c>
      <c r="N4183" s="80">
        <v>50</v>
      </c>
      <c r="O4183" s="11">
        <f t="shared" si="131"/>
        <v>74</v>
      </c>
    </row>
    <row r="4184" spans="1:15" x14ac:dyDescent="0.35">
      <c r="A4184" s="2" t="s">
        <v>479</v>
      </c>
      <c r="B4184" s="2" t="s">
        <v>9166</v>
      </c>
      <c r="C4184" s="1">
        <v>52378</v>
      </c>
      <c r="D4184" s="1" t="s">
        <v>840</v>
      </c>
      <c r="E4184" s="4">
        <v>152378000038</v>
      </c>
      <c r="F4184" s="2" t="s">
        <v>841</v>
      </c>
      <c r="G4184" s="4">
        <v>152378000038</v>
      </c>
      <c r="H4184" s="2" t="s">
        <v>841</v>
      </c>
      <c r="I4184" s="2" t="s">
        <v>842</v>
      </c>
      <c r="J4184" s="5" t="s">
        <v>523</v>
      </c>
      <c r="K4184" s="5">
        <v>1</v>
      </c>
      <c r="L4184" s="80">
        <v>20</v>
      </c>
      <c r="M4184" s="8">
        <f t="shared" si="130"/>
        <v>4</v>
      </c>
      <c r="N4184" s="80">
        <v>50</v>
      </c>
      <c r="O4184" s="11">
        <f t="shared" si="131"/>
        <v>74</v>
      </c>
    </row>
    <row r="4185" spans="1:15" x14ac:dyDescent="0.35">
      <c r="A4185" s="2" t="s">
        <v>479</v>
      </c>
      <c r="B4185" s="2" t="s">
        <v>9166</v>
      </c>
      <c r="C4185" s="1">
        <v>52399</v>
      </c>
      <c r="D4185" s="1" t="s">
        <v>843</v>
      </c>
      <c r="E4185" s="4">
        <v>152399000071</v>
      </c>
      <c r="F4185" s="2" t="s">
        <v>844</v>
      </c>
      <c r="G4185" s="4">
        <v>152399000071</v>
      </c>
      <c r="H4185" s="2" t="s">
        <v>844</v>
      </c>
      <c r="I4185" s="2" t="s">
        <v>845</v>
      </c>
      <c r="J4185" s="5" t="s">
        <v>523</v>
      </c>
      <c r="K4185" s="5">
        <v>1</v>
      </c>
      <c r="L4185" s="80">
        <v>20</v>
      </c>
      <c r="M4185" s="8">
        <f t="shared" si="130"/>
        <v>4</v>
      </c>
      <c r="N4185" s="80">
        <v>50</v>
      </c>
      <c r="O4185" s="11">
        <f t="shared" si="131"/>
        <v>74</v>
      </c>
    </row>
    <row r="4186" spans="1:15" x14ac:dyDescent="0.35">
      <c r="A4186" s="2" t="s">
        <v>479</v>
      </c>
      <c r="B4186" s="2" t="s">
        <v>9166</v>
      </c>
      <c r="C4186" s="1">
        <v>52585</v>
      </c>
      <c r="D4186" s="1" t="s">
        <v>846</v>
      </c>
      <c r="E4186" s="4">
        <v>152585000161</v>
      </c>
      <c r="F4186" s="2" t="s">
        <v>847</v>
      </c>
      <c r="G4186" s="4">
        <v>152585000161</v>
      </c>
      <c r="H4186" s="2" t="s">
        <v>847</v>
      </c>
      <c r="I4186" s="2" t="s">
        <v>848</v>
      </c>
      <c r="J4186" s="5" t="s">
        <v>523</v>
      </c>
      <c r="K4186" s="5">
        <v>1</v>
      </c>
      <c r="L4186" s="80">
        <v>20</v>
      </c>
      <c r="M4186" s="8">
        <f t="shared" si="130"/>
        <v>4</v>
      </c>
      <c r="N4186" s="80">
        <v>50</v>
      </c>
      <c r="O4186" s="11">
        <f t="shared" si="131"/>
        <v>74</v>
      </c>
    </row>
    <row r="4187" spans="1:15" x14ac:dyDescent="0.35">
      <c r="A4187" s="2" t="s">
        <v>479</v>
      </c>
      <c r="B4187" s="2" t="s">
        <v>9166</v>
      </c>
      <c r="C4187" s="1">
        <v>52693</v>
      </c>
      <c r="D4187" s="1" t="s">
        <v>642</v>
      </c>
      <c r="E4187" s="4">
        <v>152693000291</v>
      </c>
      <c r="F4187" s="2" t="s">
        <v>849</v>
      </c>
      <c r="G4187" s="4">
        <v>152693000291</v>
      </c>
      <c r="H4187" s="2" t="s">
        <v>850</v>
      </c>
      <c r="I4187" s="2" t="s">
        <v>851</v>
      </c>
      <c r="J4187" s="5" t="s">
        <v>523</v>
      </c>
      <c r="K4187" s="5">
        <v>1</v>
      </c>
      <c r="L4187" s="80">
        <v>20</v>
      </c>
      <c r="M4187" s="8">
        <f t="shared" si="130"/>
        <v>4</v>
      </c>
      <c r="N4187" s="80">
        <v>50</v>
      </c>
      <c r="O4187" s="11">
        <f t="shared" si="131"/>
        <v>74</v>
      </c>
    </row>
    <row r="4188" spans="1:15" x14ac:dyDescent="0.35">
      <c r="A4188" s="2" t="s">
        <v>479</v>
      </c>
      <c r="B4188" s="2" t="s">
        <v>9167</v>
      </c>
      <c r="C4188" s="1">
        <v>54001</v>
      </c>
      <c r="D4188" s="1" t="s">
        <v>853</v>
      </c>
      <c r="E4188" s="4">
        <v>154001000087</v>
      </c>
      <c r="F4188" s="2" t="s">
        <v>854</v>
      </c>
      <c r="G4188" s="4">
        <v>154001000087</v>
      </c>
      <c r="H4188" s="2" t="s">
        <v>855</v>
      </c>
      <c r="I4188" s="2" t="s">
        <v>856</v>
      </c>
      <c r="J4188" s="5" t="s">
        <v>523</v>
      </c>
      <c r="K4188" s="5">
        <v>1</v>
      </c>
      <c r="L4188" s="80">
        <v>20</v>
      </c>
      <c r="M4188" s="8">
        <f t="shared" si="130"/>
        <v>4</v>
      </c>
      <c r="N4188" s="80">
        <v>50</v>
      </c>
      <c r="O4188" s="11">
        <f t="shared" si="131"/>
        <v>74</v>
      </c>
    </row>
    <row r="4189" spans="1:15" x14ac:dyDescent="0.35">
      <c r="A4189" s="2" t="s">
        <v>479</v>
      </c>
      <c r="B4189" s="2" t="s">
        <v>9167</v>
      </c>
      <c r="C4189" s="1">
        <v>54206</v>
      </c>
      <c r="D4189" s="1" t="s">
        <v>857</v>
      </c>
      <c r="E4189" s="4">
        <v>154206000021</v>
      </c>
      <c r="F4189" s="2" t="s">
        <v>858</v>
      </c>
      <c r="G4189" s="4">
        <v>154206000021</v>
      </c>
      <c r="H4189" s="2" t="s">
        <v>858</v>
      </c>
      <c r="I4189" s="2" t="s">
        <v>859</v>
      </c>
      <c r="J4189" s="5" t="s">
        <v>523</v>
      </c>
      <c r="K4189" s="5">
        <v>1</v>
      </c>
      <c r="L4189" s="80">
        <v>20</v>
      </c>
      <c r="M4189" s="8">
        <f t="shared" si="130"/>
        <v>4</v>
      </c>
      <c r="N4189" s="80">
        <v>50</v>
      </c>
      <c r="O4189" s="11">
        <f t="shared" si="131"/>
        <v>74</v>
      </c>
    </row>
    <row r="4190" spans="1:15" x14ac:dyDescent="0.35">
      <c r="A4190" s="2" t="s">
        <v>479</v>
      </c>
      <c r="B4190" s="2" t="s">
        <v>9167</v>
      </c>
      <c r="C4190" s="1">
        <v>54498</v>
      </c>
      <c r="D4190" s="1" t="s">
        <v>860</v>
      </c>
      <c r="E4190" s="4">
        <v>154498000034</v>
      </c>
      <c r="F4190" s="2" t="s">
        <v>858</v>
      </c>
      <c r="G4190" s="4">
        <v>154498000034</v>
      </c>
      <c r="H4190" s="2" t="s">
        <v>858</v>
      </c>
      <c r="I4190" s="2" t="s">
        <v>861</v>
      </c>
      <c r="J4190" s="5" t="s">
        <v>523</v>
      </c>
      <c r="K4190" s="5">
        <v>1</v>
      </c>
      <c r="L4190" s="80">
        <v>20</v>
      </c>
      <c r="M4190" s="8">
        <f t="shared" si="130"/>
        <v>4</v>
      </c>
      <c r="N4190" s="80">
        <v>50</v>
      </c>
      <c r="O4190" s="11">
        <f t="shared" si="131"/>
        <v>74</v>
      </c>
    </row>
    <row r="4191" spans="1:15" x14ac:dyDescent="0.35">
      <c r="A4191" s="2" t="s">
        <v>479</v>
      </c>
      <c r="B4191" s="2" t="s">
        <v>9167</v>
      </c>
      <c r="C4191" s="1">
        <v>54518</v>
      </c>
      <c r="D4191" s="1" t="s">
        <v>862</v>
      </c>
      <c r="E4191" s="4">
        <v>154518000265</v>
      </c>
      <c r="F4191" s="2" t="s">
        <v>858</v>
      </c>
      <c r="G4191" s="4">
        <v>154518000265</v>
      </c>
      <c r="H4191" s="2" t="s">
        <v>858</v>
      </c>
      <c r="I4191" s="2" t="s">
        <v>863</v>
      </c>
      <c r="J4191" s="5" t="s">
        <v>523</v>
      </c>
      <c r="K4191" s="5">
        <v>1</v>
      </c>
      <c r="L4191" s="80">
        <v>20</v>
      </c>
      <c r="M4191" s="8">
        <f t="shared" si="130"/>
        <v>4</v>
      </c>
      <c r="N4191" s="80">
        <v>50</v>
      </c>
      <c r="O4191" s="11">
        <f t="shared" si="131"/>
        <v>74</v>
      </c>
    </row>
    <row r="4192" spans="1:15" x14ac:dyDescent="0.35">
      <c r="A4192" s="2" t="s">
        <v>479</v>
      </c>
      <c r="B4192" s="2" t="s">
        <v>864</v>
      </c>
      <c r="C4192" s="1">
        <v>63001</v>
      </c>
      <c r="D4192" s="1" t="s">
        <v>865</v>
      </c>
      <c r="E4192" s="4">
        <v>163001000345</v>
      </c>
      <c r="F4192" s="2" t="s">
        <v>794</v>
      </c>
      <c r="G4192" s="4">
        <v>163001000345</v>
      </c>
      <c r="H4192" s="2" t="s">
        <v>794</v>
      </c>
      <c r="I4192" s="2" t="s">
        <v>866</v>
      </c>
      <c r="J4192" s="5" t="s">
        <v>523</v>
      </c>
      <c r="K4192" s="5">
        <v>1</v>
      </c>
      <c r="L4192" s="80">
        <v>20</v>
      </c>
      <c r="M4192" s="8">
        <f t="shared" si="130"/>
        <v>4</v>
      </c>
      <c r="N4192" s="80">
        <v>50</v>
      </c>
      <c r="O4192" s="11">
        <f t="shared" si="131"/>
        <v>74</v>
      </c>
    </row>
    <row r="4193" spans="1:15" x14ac:dyDescent="0.35">
      <c r="A4193" s="2" t="s">
        <v>479</v>
      </c>
      <c r="B4193" s="2" t="s">
        <v>867</v>
      </c>
      <c r="C4193" s="1">
        <v>66001</v>
      </c>
      <c r="D4193" s="1" t="s">
        <v>868</v>
      </c>
      <c r="E4193" s="4">
        <v>166001006059</v>
      </c>
      <c r="F4193" s="2" t="s">
        <v>869</v>
      </c>
      <c r="G4193" s="4">
        <v>166001006059</v>
      </c>
      <c r="H4193" s="2" t="s">
        <v>870</v>
      </c>
      <c r="I4193" s="2" t="s">
        <v>871</v>
      </c>
      <c r="J4193" s="5" t="s">
        <v>523</v>
      </c>
      <c r="K4193" s="5">
        <v>1</v>
      </c>
      <c r="L4193" s="80">
        <v>20</v>
      </c>
      <c r="M4193" s="8">
        <f t="shared" si="130"/>
        <v>4</v>
      </c>
      <c r="N4193" s="80">
        <v>50</v>
      </c>
      <c r="O4193" s="11">
        <f t="shared" si="131"/>
        <v>74</v>
      </c>
    </row>
    <row r="4194" spans="1:15" x14ac:dyDescent="0.35">
      <c r="A4194" s="2" t="s">
        <v>479</v>
      </c>
      <c r="B4194" s="2" t="s">
        <v>872</v>
      </c>
      <c r="C4194" s="1">
        <v>68001</v>
      </c>
      <c r="D4194" s="1" t="s">
        <v>873</v>
      </c>
      <c r="E4194" s="4">
        <v>168001000525</v>
      </c>
      <c r="F4194" s="2" t="s">
        <v>874</v>
      </c>
      <c r="G4194" s="4">
        <v>168001000525</v>
      </c>
      <c r="H4194" s="2" t="s">
        <v>875</v>
      </c>
      <c r="I4194" s="2" t="s">
        <v>876</v>
      </c>
      <c r="J4194" s="5" t="s">
        <v>523</v>
      </c>
      <c r="K4194" s="5">
        <v>1</v>
      </c>
      <c r="L4194" s="80">
        <v>20</v>
      </c>
      <c r="M4194" s="8">
        <f t="shared" si="130"/>
        <v>4</v>
      </c>
      <c r="N4194" s="80">
        <v>50</v>
      </c>
      <c r="O4194" s="11">
        <f t="shared" si="131"/>
        <v>74</v>
      </c>
    </row>
    <row r="4195" spans="1:15" x14ac:dyDescent="0.35">
      <c r="A4195" s="2" t="s">
        <v>479</v>
      </c>
      <c r="B4195" s="2" t="s">
        <v>872</v>
      </c>
      <c r="C4195" s="1">
        <v>68081</v>
      </c>
      <c r="D4195" s="1" t="s">
        <v>877</v>
      </c>
      <c r="E4195" s="4">
        <v>168081000831</v>
      </c>
      <c r="F4195" s="2" t="s">
        <v>878</v>
      </c>
      <c r="G4195" s="4">
        <v>168081000831</v>
      </c>
      <c r="H4195" s="2" t="s">
        <v>879</v>
      </c>
      <c r="I4195" s="2" t="s">
        <v>880</v>
      </c>
      <c r="J4195" s="5" t="s">
        <v>523</v>
      </c>
      <c r="K4195" s="5">
        <v>1</v>
      </c>
      <c r="L4195" s="80">
        <v>20</v>
      </c>
      <c r="M4195" s="8">
        <f t="shared" si="130"/>
        <v>4</v>
      </c>
      <c r="N4195" s="80">
        <v>50</v>
      </c>
      <c r="O4195" s="11">
        <f t="shared" si="131"/>
        <v>74</v>
      </c>
    </row>
    <row r="4196" spans="1:15" x14ac:dyDescent="0.35">
      <c r="A4196" s="2" t="s">
        <v>479</v>
      </c>
      <c r="B4196" s="2" t="s">
        <v>872</v>
      </c>
      <c r="C4196" s="1">
        <v>68162</v>
      </c>
      <c r="D4196" s="1" t="s">
        <v>881</v>
      </c>
      <c r="E4196" s="4">
        <v>168162000339</v>
      </c>
      <c r="F4196" s="2" t="s">
        <v>882</v>
      </c>
      <c r="G4196" s="4">
        <v>168162000339</v>
      </c>
      <c r="H4196" s="2" t="s">
        <v>882</v>
      </c>
      <c r="I4196" s="2" t="s">
        <v>883</v>
      </c>
      <c r="J4196" s="5" t="s">
        <v>523</v>
      </c>
      <c r="K4196" s="5">
        <v>1</v>
      </c>
      <c r="L4196" s="80">
        <v>20</v>
      </c>
      <c r="M4196" s="8">
        <f t="shared" si="130"/>
        <v>4</v>
      </c>
      <c r="N4196" s="80">
        <v>50</v>
      </c>
      <c r="O4196" s="11">
        <f t="shared" si="131"/>
        <v>74</v>
      </c>
    </row>
    <row r="4197" spans="1:15" x14ac:dyDescent="0.35">
      <c r="A4197" s="2" t="s">
        <v>479</v>
      </c>
      <c r="B4197" s="2" t="s">
        <v>872</v>
      </c>
      <c r="C4197" s="1">
        <v>68167</v>
      </c>
      <c r="D4197" s="1" t="s">
        <v>884</v>
      </c>
      <c r="E4197" s="4">
        <v>168167000019</v>
      </c>
      <c r="F4197" s="2" t="s">
        <v>794</v>
      </c>
      <c r="G4197" s="4">
        <v>168167000019</v>
      </c>
      <c r="H4197" s="2" t="s">
        <v>794</v>
      </c>
      <c r="I4197" s="2" t="s">
        <v>885</v>
      </c>
      <c r="J4197" s="5" t="s">
        <v>523</v>
      </c>
      <c r="K4197" s="5">
        <v>1</v>
      </c>
      <c r="L4197" s="80">
        <v>20</v>
      </c>
      <c r="M4197" s="8">
        <f t="shared" si="130"/>
        <v>4</v>
      </c>
      <c r="N4197" s="80">
        <v>50</v>
      </c>
      <c r="O4197" s="11">
        <f t="shared" si="131"/>
        <v>74</v>
      </c>
    </row>
    <row r="4198" spans="1:15" x14ac:dyDescent="0.35">
      <c r="A4198" s="2" t="s">
        <v>479</v>
      </c>
      <c r="B4198" s="2" t="s">
        <v>872</v>
      </c>
      <c r="C4198" s="1">
        <v>68320</v>
      </c>
      <c r="D4198" s="1" t="s">
        <v>886</v>
      </c>
      <c r="E4198" s="4">
        <v>168320000015</v>
      </c>
      <c r="F4198" s="2" t="s">
        <v>887</v>
      </c>
      <c r="G4198" s="4">
        <v>168320000015</v>
      </c>
      <c r="H4198" s="2" t="s">
        <v>888</v>
      </c>
      <c r="I4198" s="2" t="s">
        <v>889</v>
      </c>
      <c r="J4198" s="5" t="s">
        <v>523</v>
      </c>
      <c r="K4198" s="5">
        <v>1</v>
      </c>
      <c r="L4198" s="80">
        <v>20</v>
      </c>
      <c r="M4198" s="8">
        <f t="shared" si="130"/>
        <v>4</v>
      </c>
      <c r="N4198" s="80">
        <v>50</v>
      </c>
      <c r="O4198" s="11">
        <f t="shared" si="131"/>
        <v>74</v>
      </c>
    </row>
    <row r="4199" spans="1:15" x14ac:dyDescent="0.35">
      <c r="A4199" s="2" t="s">
        <v>479</v>
      </c>
      <c r="B4199" s="2" t="s">
        <v>872</v>
      </c>
      <c r="C4199" s="1">
        <v>68432</v>
      </c>
      <c r="D4199" s="1" t="s">
        <v>890</v>
      </c>
      <c r="E4199" s="4">
        <v>168432000361</v>
      </c>
      <c r="F4199" s="2" t="s">
        <v>891</v>
      </c>
      <c r="G4199" s="4">
        <v>168432000361</v>
      </c>
      <c r="H4199" s="2" t="s">
        <v>892</v>
      </c>
      <c r="I4199" s="2" t="s">
        <v>893</v>
      </c>
      <c r="J4199" s="5" t="s">
        <v>523</v>
      </c>
      <c r="K4199" s="5">
        <v>1</v>
      </c>
      <c r="L4199" s="80">
        <v>20</v>
      </c>
      <c r="M4199" s="8">
        <f t="shared" si="130"/>
        <v>4</v>
      </c>
      <c r="N4199" s="80">
        <v>50</v>
      </c>
      <c r="O4199" s="11">
        <f t="shared" si="131"/>
        <v>74</v>
      </c>
    </row>
    <row r="4200" spans="1:15" x14ac:dyDescent="0.35">
      <c r="A4200" s="2" t="s">
        <v>479</v>
      </c>
      <c r="B4200" s="2" t="s">
        <v>872</v>
      </c>
      <c r="C4200" s="1">
        <v>68500</v>
      </c>
      <c r="D4200" s="1" t="s">
        <v>894</v>
      </c>
      <c r="E4200" s="4">
        <v>168500000218</v>
      </c>
      <c r="F4200" s="2" t="s">
        <v>794</v>
      </c>
      <c r="G4200" s="4">
        <v>168500000218</v>
      </c>
      <c r="H4200" s="2" t="s">
        <v>794</v>
      </c>
      <c r="I4200" s="2" t="s">
        <v>895</v>
      </c>
      <c r="J4200" s="5" t="s">
        <v>523</v>
      </c>
      <c r="K4200" s="5">
        <v>1</v>
      </c>
      <c r="L4200" s="80">
        <v>20</v>
      </c>
      <c r="M4200" s="8">
        <f t="shared" si="130"/>
        <v>4</v>
      </c>
      <c r="N4200" s="80">
        <v>50</v>
      </c>
      <c r="O4200" s="11">
        <f t="shared" si="131"/>
        <v>74</v>
      </c>
    </row>
    <row r="4201" spans="1:15" x14ac:dyDescent="0.35">
      <c r="A4201" s="2" t="s">
        <v>479</v>
      </c>
      <c r="B4201" s="2" t="s">
        <v>872</v>
      </c>
      <c r="C4201" s="1">
        <v>68547</v>
      </c>
      <c r="D4201" s="1" t="s">
        <v>896</v>
      </c>
      <c r="E4201" s="4">
        <v>168547000020</v>
      </c>
      <c r="F4201" s="2" t="s">
        <v>897</v>
      </c>
      <c r="G4201" s="4">
        <v>168547000020</v>
      </c>
      <c r="H4201" s="2" t="s">
        <v>897</v>
      </c>
      <c r="I4201" s="2" t="s">
        <v>898</v>
      </c>
      <c r="J4201" s="5" t="s">
        <v>523</v>
      </c>
      <c r="K4201" s="5">
        <v>1</v>
      </c>
      <c r="L4201" s="80">
        <v>20</v>
      </c>
      <c r="M4201" s="8">
        <f t="shared" si="130"/>
        <v>4</v>
      </c>
      <c r="N4201" s="80">
        <v>50</v>
      </c>
      <c r="O4201" s="11">
        <f t="shared" si="131"/>
        <v>74</v>
      </c>
    </row>
    <row r="4202" spans="1:15" x14ac:dyDescent="0.35">
      <c r="A4202" s="2" t="s">
        <v>479</v>
      </c>
      <c r="B4202" s="2" t="s">
        <v>872</v>
      </c>
      <c r="C4202" s="1">
        <v>68572</v>
      </c>
      <c r="D4202" s="1" t="s">
        <v>899</v>
      </c>
      <c r="E4202" s="4">
        <v>168572000417</v>
      </c>
      <c r="F4202" s="2" t="s">
        <v>900</v>
      </c>
      <c r="G4202" s="4">
        <v>168572000417</v>
      </c>
      <c r="H4202" s="2" t="s">
        <v>900</v>
      </c>
      <c r="I4202" s="2" t="s">
        <v>901</v>
      </c>
      <c r="J4202" s="5" t="s">
        <v>523</v>
      </c>
      <c r="K4202" s="5">
        <v>1</v>
      </c>
      <c r="L4202" s="80">
        <v>20</v>
      </c>
      <c r="M4202" s="8">
        <f t="shared" si="130"/>
        <v>4</v>
      </c>
      <c r="N4202" s="80">
        <v>50</v>
      </c>
      <c r="O4202" s="11">
        <f t="shared" si="131"/>
        <v>74</v>
      </c>
    </row>
    <row r="4203" spans="1:15" x14ac:dyDescent="0.35">
      <c r="A4203" s="2" t="s">
        <v>479</v>
      </c>
      <c r="B4203" s="2" t="s">
        <v>872</v>
      </c>
      <c r="C4203" s="1">
        <v>68669</v>
      </c>
      <c r="D4203" s="1" t="s">
        <v>902</v>
      </c>
      <c r="E4203" s="4">
        <v>168669000616</v>
      </c>
      <c r="F4203" s="2" t="s">
        <v>887</v>
      </c>
      <c r="G4203" s="4">
        <v>168669000616</v>
      </c>
      <c r="H4203" s="2" t="s">
        <v>887</v>
      </c>
      <c r="I4203" s="2" t="s">
        <v>903</v>
      </c>
      <c r="J4203" s="5" t="s">
        <v>523</v>
      </c>
      <c r="K4203" s="5">
        <v>1</v>
      </c>
      <c r="L4203" s="80">
        <v>20</v>
      </c>
      <c r="M4203" s="8">
        <f t="shared" si="130"/>
        <v>4</v>
      </c>
      <c r="N4203" s="80">
        <v>50</v>
      </c>
      <c r="O4203" s="11">
        <f t="shared" si="131"/>
        <v>74</v>
      </c>
    </row>
    <row r="4204" spans="1:15" x14ac:dyDescent="0.35">
      <c r="A4204" s="2" t="s">
        <v>479</v>
      </c>
      <c r="B4204" s="2" t="s">
        <v>904</v>
      </c>
      <c r="C4204" s="1">
        <v>70001</v>
      </c>
      <c r="D4204" s="1" t="s">
        <v>905</v>
      </c>
      <c r="E4204" s="4">
        <v>170001000414</v>
      </c>
      <c r="F4204" s="2" t="s">
        <v>906</v>
      </c>
      <c r="G4204" s="4">
        <v>170001000414</v>
      </c>
      <c r="H4204" s="2" t="s">
        <v>906</v>
      </c>
      <c r="I4204" s="2" t="s">
        <v>907</v>
      </c>
      <c r="J4204" s="5" t="s">
        <v>523</v>
      </c>
      <c r="K4204" s="5">
        <v>1</v>
      </c>
      <c r="L4204" s="80">
        <v>20</v>
      </c>
      <c r="M4204" s="8">
        <f t="shared" si="130"/>
        <v>4</v>
      </c>
      <c r="N4204" s="80">
        <v>50</v>
      </c>
      <c r="O4204" s="11">
        <f t="shared" si="131"/>
        <v>74</v>
      </c>
    </row>
    <row r="4205" spans="1:15" x14ac:dyDescent="0.35">
      <c r="A4205" s="2" t="s">
        <v>479</v>
      </c>
      <c r="B4205" s="2" t="s">
        <v>904</v>
      </c>
      <c r="C4205" s="1">
        <v>70204</v>
      </c>
      <c r="D4205" s="1" t="s">
        <v>908</v>
      </c>
      <c r="E4205" s="4">
        <v>170204000053</v>
      </c>
      <c r="F4205" s="2" t="s">
        <v>909</v>
      </c>
      <c r="G4205" s="4">
        <v>170204000053</v>
      </c>
      <c r="H4205" s="2" t="s">
        <v>910</v>
      </c>
      <c r="I4205" s="2" t="s">
        <v>911</v>
      </c>
      <c r="J4205" s="5" t="s">
        <v>523</v>
      </c>
      <c r="K4205" s="5">
        <v>1</v>
      </c>
      <c r="L4205" s="80">
        <v>20</v>
      </c>
      <c r="M4205" s="8">
        <f t="shared" si="130"/>
        <v>4</v>
      </c>
      <c r="N4205" s="80">
        <v>50</v>
      </c>
      <c r="O4205" s="11">
        <f t="shared" si="131"/>
        <v>74</v>
      </c>
    </row>
    <row r="4206" spans="1:15" x14ac:dyDescent="0.35">
      <c r="A4206" s="2" t="s">
        <v>479</v>
      </c>
      <c r="B4206" s="2" t="s">
        <v>904</v>
      </c>
      <c r="C4206" s="1">
        <v>70215</v>
      </c>
      <c r="D4206" s="1" t="s">
        <v>912</v>
      </c>
      <c r="E4206" s="4">
        <v>170215000977</v>
      </c>
      <c r="F4206" s="2" t="s">
        <v>913</v>
      </c>
      <c r="G4206" s="4">
        <v>170215000977</v>
      </c>
      <c r="H4206" s="2" t="s">
        <v>914</v>
      </c>
      <c r="I4206" s="2" t="s">
        <v>915</v>
      </c>
      <c r="J4206" s="5" t="s">
        <v>523</v>
      </c>
      <c r="K4206" s="5">
        <v>1</v>
      </c>
      <c r="L4206" s="80">
        <v>20</v>
      </c>
      <c r="M4206" s="8">
        <f t="shared" si="130"/>
        <v>4</v>
      </c>
      <c r="N4206" s="80">
        <v>50</v>
      </c>
      <c r="O4206" s="11">
        <f t="shared" si="131"/>
        <v>74</v>
      </c>
    </row>
    <row r="4207" spans="1:15" x14ac:dyDescent="0.35">
      <c r="A4207" s="2" t="s">
        <v>479</v>
      </c>
      <c r="B4207" s="2" t="s">
        <v>904</v>
      </c>
      <c r="C4207" s="1">
        <v>70429</v>
      </c>
      <c r="D4207" s="1" t="s">
        <v>916</v>
      </c>
      <c r="E4207" s="4">
        <v>170429000001</v>
      </c>
      <c r="F4207" s="2" t="s">
        <v>917</v>
      </c>
      <c r="G4207" s="4">
        <v>170429000001</v>
      </c>
      <c r="H4207" s="2" t="s">
        <v>918</v>
      </c>
      <c r="I4207" s="2" t="s">
        <v>919</v>
      </c>
      <c r="J4207" s="5" t="s">
        <v>523</v>
      </c>
      <c r="K4207" s="5">
        <v>1</v>
      </c>
      <c r="L4207" s="80">
        <v>20</v>
      </c>
      <c r="M4207" s="8">
        <f t="shared" si="130"/>
        <v>4</v>
      </c>
      <c r="N4207" s="80">
        <v>50</v>
      </c>
      <c r="O4207" s="11">
        <f t="shared" si="131"/>
        <v>74</v>
      </c>
    </row>
    <row r="4208" spans="1:15" x14ac:dyDescent="0.35">
      <c r="A4208" s="2" t="s">
        <v>479</v>
      </c>
      <c r="B4208" s="2" t="s">
        <v>904</v>
      </c>
      <c r="C4208" s="1">
        <v>70678</v>
      </c>
      <c r="D4208" s="1" t="s">
        <v>920</v>
      </c>
      <c r="E4208" s="4">
        <v>170678000097</v>
      </c>
      <c r="F4208" s="2" t="s">
        <v>921</v>
      </c>
      <c r="G4208" s="4">
        <v>170678000097</v>
      </c>
      <c r="H4208" s="2" t="s">
        <v>921</v>
      </c>
      <c r="I4208" s="2" t="s">
        <v>922</v>
      </c>
      <c r="J4208" s="5" t="s">
        <v>523</v>
      </c>
      <c r="K4208" s="5">
        <v>1</v>
      </c>
      <c r="L4208" s="80">
        <v>20</v>
      </c>
      <c r="M4208" s="8">
        <f t="shared" si="130"/>
        <v>4</v>
      </c>
      <c r="N4208" s="80">
        <v>50</v>
      </c>
      <c r="O4208" s="11">
        <f t="shared" si="131"/>
        <v>74</v>
      </c>
    </row>
    <row r="4209" spans="1:15" x14ac:dyDescent="0.35">
      <c r="A4209" s="2" t="s">
        <v>479</v>
      </c>
      <c r="B4209" s="2" t="s">
        <v>904</v>
      </c>
      <c r="C4209" s="1">
        <v>70708</v>
      </c>
      <c r="D4209" s="1" t="s">
        <v>923</v>
      </c>
      <c r="E4209" s="4">
        <v>170708000038</v>
      </c>
      <c r="F4209" s="2" t="s">
        <v>924</v>
      </c>
      <c r="G4209" s="4">
        <v>170708000038</v>
      </c>
      <c r="H4209" s="2" t="s">
        <v>924</v>
      </c>
      <c r="I4209" s="2" t="s">
        <v>925</v>
      </c>
      <c r="J4209" s="5" t="s">
        <v>523</v>
      </c>
      <c r="K4209" s="5">
        <v>1</v>
      </c>
      <c r="L4209" s="80">
        <v>20</v>
      </c>
      <c r="M4209" s="8">
        <f t="shared" si="130"/>
        <v>4</v>
      </c>
      <c r="N4209" s="80">
        <v>50</v>
      </c>
      <c r="O4209" s="11">
        <f t="shared" si="131"/>
        <v>74</v>
      </c>
    </row>
    <row r="4210" spans="1:15" x14ac:dyDescent="0.35">
      <c r="A4210" s="2" t="s">
        <v>479</v>
      </c>
      <c r="B4210" s="2" t="s">
        <v>904</v>
      </c>
      <c r="C4210" s="1">
        <v>70708</v>
      </c>
      <c r="D4210" s="1" t="s">
        <v>923</v>
      </c>
      <c r="E4210" s="4">
        <v>170708000259</v>
      </c>
      <c r="F4210" s="2" t="s">
        <v>926</v>
      </c>
      <c r="G4210" s="4">
        <v>170708000259</v>
      </c>
      <c r="H4210" s="2" t="s">
        <v>926</v>
      </c>
      <c r="I4210" s="2" t="s">
        <v>927</v>
      </c>
      <c r="J4210" s="5" t="s">
        <v>523</v>
      </c>
      <c r="K4210" s="5">
        <v>1</v>
      </c>
      <c r="L4210" s="80">
        <v>20</v>
      </c>
      <c r="M4210" s="8">
        <f t="shared" si="130"/>
        <v>4</v>
      </c>
      <c r="N4210" s="80">
        <v>50</v>
      </c>
      <c r="O4210" s="11">
        <f t="shared" si="131"/>
        <v>74</v>
      </c>
    </row>
    <row r="4211" spans="1:15" x14ac:dyDescent="0.35">
      <c r="A4211" s="2" t="s">
        <v>479</v>
      </c>
      <c r="B4211" s="2" t="s">
        <v>904</v>
      </c>
      <c r="C4211" s="1">
        <v>70713</v>
      </c>
      <c r="D4211" s="1" t="s">
        <v>928</v>
      </c>
      <c r="E4211" s="4">
        <v>170713013601</v>
      </c>
      <c r="F4211" s="2" t="s">
        <v>929</v>
      </c>
      <c r="G4211" s="4">
        <v>170713013601</v>
      </c>
      <c r="H4211" s="2" t="s">
        <v>930</v>
      </c>
      <c r="I4211" s="2" t="s">
        <v>931</v>
      </c>
      <c r="J4211" s="5" t="s">
        <v>535</v>
      </c>
      <c r="K4211" s="5">
        <v>1</v>
      </c>
      <c r="L4211" s="80">
        <v>20</v>
      </c>
      <c r="M4211" s="8">
        <f t="shared" si="130"/>
        <v>4</v>
      </c>
      <c r="N4211" s="80">
        <v>50</v>
      </c>
      <c r="O4211" s="11">
        <f t="shared" si="131"/>
        <v>74</v>
      </c>
    </row>
    <row r="4212" spans="1:15" x14ac:dyDescent="0.35">
      <c r="A4212" s="2" t="s">
        <v>479</v>
      </c>
      <c r="B4212" s="2" t="s">
        <v>932</v>
      </c>
      <c r="C4212" s="1">
        <v>73001</v>
      </c>
      <c r="D4212" s="1" t="s">
        <v>933</v>
      </c>
      <c r="E4212" s="4">
        <v>173001000359</v>
      </c>
      <c r="F4212" s="2" t="s">
        <v>934</v>
      </c>
      <c r="G4212" s="4">
        <v>173001000359</v>
      </c>
      <c r="H4212" s="2" t="s">
        <v>935</v>
      </c>
      <c r="I4212" s="2" t="s">
        <v>936</v>
      </c>
      <c r="J4212" s="5" t="s">
        <v>523</v>
      </c>
      <c r="K4212" s="5">
        <v>1</v>
      </c>
      <c r="L4212" s="80">
        <v>20</v>
      </c>
      <c r="M4212" s="8">
        <f t="shared" si="130"/>
        <v>4</v>
      </c>
      <c r="N4212" s="80">
        <v>50</v>
      </c>
      <c r="O4212" s="11">
        <f t="shared" si="131"/>
        <v>74</v>
      </c>
    </row>
    <row r="4213" spans="1:15" x14ac:dyDescent="0.35">
      <c r="A4213" s="2" t="s">
        <v>479</v>
      </c>
      <c r="B4213" s="2" t="s">
        <v>932</v>
      </c>
      <c r="C4213" s="1">
        <v>73352</v>
      </c>
      <c r="D4213" s="1" t="s">
        <v>937</v>
      </c>
      <c r="E4213" s="4">
        <v>173352000037</v>
      </c>
      <c r="F4213" s="2" t="s">
        <v>739</v>
      </c>
      <c r="G4213" s="4">
        <v>173352000037</v>
      </c>
      <c r="H4213" s="2" t="s">
        <v>663</v>
      </c>
      <c r="I4213" s="2" t="s">
        <v>938</v>
      </c>
      <c r="J4213" s="5" t="s">
        <v>523</v>
      </c>
      <c r="K4213" s="5">
        <v>1</v>
      </c>
      <c r="L4213" s="80">
        <v>20</v>
      </c>
      <c r="M4213" s="8">
        <f t="shared" si="130"/>
        <v>4</v>
      </c>
      <c r="N4213" s="80">
        <v>50</v>
      </c>
      <c r="O4213" s="11">
        <f t="shared" si="131"/>
        <v>74</v>
      </c>
    </row>
    <row r="4214" spans="1:15" x14ac:dyDescent="0.35">
      <c r="A4214" s="2" t="s">
        <v>479</v>
      </c>
      <c r="B4214" s="2" t="s">
        <v>932</v>
      </c>
      <c r="C4214" s="1">
        <v>73870</v>
      </c>
      <c r="D4214" s="1" t="s">
        <v>945</v>
      </c>
      <c r="E4214" s="4">
        <v>173870000512</v>
      </c>
      <c r="F4214" s="2" t="s">
        <v>946</v>
      </c>
      <c r="G4214" s="4">
        <v>173870000512</v>
      </c>
      <c r="H4214" s="2" t="s">
        <v>947</v>
      </c>
      <c r="I4214" s="2" t="s">
        <v>948</v>
      </c>
      <c r="J4214" s="5" t="s">
        <v>523</v>
      </c>
      <c r="K4214" s="5">
        <v>1</v>
      </c>
      <c r="L4214" s="80">
        <v>20</v>
      </c>
      <c r="M4214" s="8">
        <f t="shared" si="130"/>
        <v>4</v>
      </c>
      <c r="N4214" s="80">
        <v>50</v>
      </c>
      <c r="O4214" s="11">
        <f t="shared" si="131"/>
        <v>74</v>
      </c>
    </row>
    <row r="4215" spans="1:15" x14ac:dyDescent="0.35">
      <c r="A4215" s="2" t="s">
        <v>479</v>
      </c>
      <c r="B4215" s="2" t="s">
        <v>949</v>
      </c>
      <c r="C4215" s="1">
        <v>76001</v>
      </c>
      <c r="D4215" s="1" t="s">
        <v>950</v>
      </c>
      <c r="E4215" s="4">
        <v>176001002253</v>
      </c>
      <c r="F4215" s="2" t="s">
        <v>951</v>
      </c>
      <c r="G4215" s="4">
        <v>176001002253</v>
      </c>
      <c r="H4215" s="2" t="s">
        <v>951</v>
      </c>
      <c r="I4215" s="2" t="s">
        <v>952</v>
      </c>
      <c r="J4215" s="5" t="s">
        <v>523</v>
      </c>
      <c r="K4215" s="5">
        <v>1</v>
      </c>
      <c r="L4215" s="80">
        <v>20</v>
      </c>
      <c r="M4215" s="8">
        <f t="shared" si="130"/>
        <v>4</v>
      </c>
      <c r="N4215" s="80">
        <v>50</v>
      </c>
      <c r="O4215" s="11">
        <f t="shared" si="131"/>
        <v>74</v>
      </c>
    </row>
    <row r="4216" spans="1:15" x14ac:dyDescent="0.35">
      <c r="A4216" s="2" t="s">
        <v>479</v>
      </c>
      <c r="B4216" s="2" t="s">
        <v>949</v>
      </c>
      <c r="C4216" s="1">
        <v>76001</v>
      </c>
      <c r="D4216" s="1" t="s">
        <v>950</v>
      </c>
      <c r="E4216" s="4">
        <v>176001004531</v>
      </c>
      <c r="F4216" s="2" t="s">
        <v>953</v>
      </c>
      <c r="G4216" s="4">
        <v>176001004531</v>
      </c>
      <c r="H4216" s="2" t="s">
        <v>953</v>
      </c>
      <c r="I4216" s="2" t="s">
        <v>954</v>
      </c>
      <c r="J4216" s="5" t="s">
        <v>523</v>
      </c>
      <c r="K4216" s="5">
        <v>1</v>
      </c>
      <c r="L4216" s="80">
        <v>20</v>
      </c>
      <c r="M4216" s="8">
        <f t="shared" si="130"/>
        <v>4</v>
      </c>
      <c r="N4216" s="80">
        <v>50</v>
      </c>
      <c r="O4216" s="11">
        <f t="shared" si="131"/>
        <v>74</v>
      </c>
    </row>
    <row r="4217" spans="1:15" x14ac:dyDescent="0.35">
      <c r="A4217" s="2" t="s">
        <v>479</v>
      </c>
      <c r="B4217" s="2" t="s">
        <v>949</v>
      </c>
      <c r="C4217" s="1">
        <v>76109</v>
      </c>
      <c r="D4217" s="1" t="s">
        <v>955</v>
      </c>
      <c r="E4217" s="4">
        <v>176109000176</v>
      </c>
      <c r="F4217" s="2" t="s">
        <v>956</v>
      </c>
      <c r="G4217" s="4">
        <v>176109000176</v>
      </c>
      <c r="H4217" s="2" t="s">
        <v>957</v>
      </c>
      <c r="I4217" s="2" t="s">
        <v>958</v>
      </c>
      <c r="J4217" s="5" t="s">
        <v>523</v>
      </c>
      <c r="K4217" s="5">
        <v>1</v>
      </c>
      <c r="L4217" s="80">
        <v>20</v>
      </c>
      <c r="M4217" s="8">
        <f t="shared" si="130"/>
        <v>4</v>
      </c>
      <c r="N4217" s="80">
        <v>50</v>
      </c>
      <c r="O4217" s="11">
        <f t="shared" si="131"/>
        <v>74</v>
      </c>
    </row>
    <row r="4218" spans="1:15" x14ac:dyDescent="0.35">
      <c r="A4218" s="2" t="s">
        <v>479</v>
      </c>
      <c r="B4218" s="2" t="s">
        <v>949</v>
      </c>
      <c r="C4218" s="1">
        <v>76109</v>
      </c>
      <c r="D4218" s="1" t="s">
        <v>955</v>
      </c>
      <c r="E4218" s="4">
        <v>176109000192</v>
      </c>
      <c r="F4218" s="2" t="s">
        <v>959</v>
      </c>
      <c r="G4218" s="4">
        <v>176109000192</v>
      </c>
      <c r="H4218" s="2" t="s">
        <v>959</v>
      </c>
      <c r="I4218" s="2" t="s">
        <v>960</v>
      </c>
      <c r="J4218" s="5" t="s">
        <v>523</v>
      </c>
      <c r="K4218" s="5">
        <v>1</v>
      </c>
      <c r="L4218" s="80">
        <v>20</v>
      </c>
      <c r="M4218" s="8">
        <f t="shared" si="130"/>
        <v>4</v>
      </c>
      <c r="N4218" s="80">
        <v>50</v>
      </c>
      <c r="O4218" s="11">
        <f t="shared" si="131"/>
        <v>74</v>
      </c>
    </row>
    <row r="4219" spans="1:15" x14ac:dyDescent="0.35">
      <c r="A4219" s="2" t="s">
        <v>479</v>
      </c>
      <c r="B4219" s="2" t="s">
        <v>949</v>
      </c>
      <c r="C4219" s="1">
        <v>76109</v>
      </c>
      <c r="D4219" s="1" t="s">
        <v>955</v>
      </c>
      <c r="E4219" s="4">
        <v>176109002977</v>
      </c>
      <c r="F4219" s="2" t="s">
        <v>961</v>
      </c>
      <c r="G4219" s="4">
        <v>176109000290</v>
      </c>
      <c r="H4219" s="2" t="s">
        <v>962</v>
      </c>
      <c r="I4219" s="2" t="s">
        <v>963</v>
      </c>
      <c r="J4219" s="5" t="s">
        <v>523</v>
      </c>
      <c r="K4219" s="5">
        <v>1</v>
      </c>
      <c r="L4219" s="80">
        <v>20</v>
      </c>
      <c r="M4219" s="8">
        <f t="shared" si="130"/>
        <v>4</v>
      </c>
      <c r="N4219" s="80">
        <v>50</v>
      </c>
      <c r="O4219" s="11">
        <f t="shared" si="131"/>
        <v>74</v>
      </c>
    </row>
    <row r="4220" spans="1:15" x14ac:dyDescent="0.35">
      <c r="A4220" s="2" t="s">
        <v>479</v>
      </c>
      <c r="B4220" s="2" t="s">
        <v>949</v>
      </c>
      <c r="C4220" s="1">
        <v>76109</v>
      </c>
      <c r="D4220" s="1" t="s">
        <v>955</v>
      </c>
      <c r="E4220" s="4">
        <v>176109000427</v>
      </c>
      <c r="F4220" s="2" t="s">
        <v>964</v>
      </c>
      <c r="G4220" s="4">
        <v>176109000427</v>
      </c>
      <c r="H4220" s="2" t="s">
        <v>964</v>
      </c>
      <c r="I4220" s="2" t="s">
        <v>965</v>
      </c>
      <c r="J4220" s="5" t="s">
        <v>523</v>
      </c>
      <c r="K4220" s="5">
        <v>1</v>
      </c>
      <c r="L4220" s="80">
        <v>20</v>
      </c>
      <c r="M4220" s="8">
        <f t="shared" si="130"/>
        <v>4</v>
      </c>
      <c r="N4220" s="80">
        <v>50</v>
      </c>
      <c r="O4220" s="11">
        <f t="shared" si="131"/>
        <v>74</v>
      </c>
    </row>
    <row r="4221" spans="1:15" x14ac:dyDescent="0.35">
      <c r="A4221" s="2" t="s">
        <v>479</v>
      </c>
      <c r="B4221" s="2" t="s">
        <v>949</v>
      </c>
      <c r="C4221" s="1">
        <v>76109</v>
      </c>
      <c r="D4221" s="1" t="s">
        <v>955</v>
      </c>
      <c r="E4221" s="4">
        <v>176109000575</v>
      </c>
      <c r="F4221" s="2" t="s">
        <v>966</v>
      </c>
      <c r="G4221" s="4">
        <v>176109000575</v>
      </c>
      <c r="H4221" s="2" t="s">
        <v>967</v>
      </c>
      <c r="I4221" s="2" t="s">
        <v>968</v>
      </c>
      <c r="J4221" s="5" t="s">
        <v>523</v>
      </c>
      <c r="K4221" s="5">
        <v>1</v>
      </c>
      <c r="L4221" s="80">
        <v>20</v>
      </c>
      <c r="M4221" s="8">
        <f t="shared" si="130"/>
        <v>4</v>
      </c>
      <c r="N4221" s="80">
        <v>50</v>
      </c>
      <c r="O4221" s="11">
        <f t="shared" si="131"/>
        <v>74</v>
      </c>
    </row>
    <row r="4222" spans="1:15" x14ac:dyDescent="0.35">
      <c r="A4222" s="2" t="s">
        <v>479</v>
      </c>
      <c r="B4222" s="2" t="s">
        <v>949</v>
      </c>
      <c r="C4222" s="1">
        <v>76109</v>
      </c>
      <c r="D4222" s="1" t="s">
        <v>955</v>
      </c>
      <c r="E4222" s="4">
        <v>176109000605</v>
      </c>
      <c r="F4222" s="2" t="s">
        <v>969</v>
      </c>
      <c r="G4222" s="4">
        <v>176109000605</v>
      </c>
      <c r="H4222" s="2" t="s">
        <v>969</v>
      </c>
      <c r="I4222" s="2" t="s">
        <v>970</v>
      </c>
      <c r="J4222" s="5" t="s">
        <v>523</v>
      </c>
      <c r="K4222" s="5">
        <v>1</v>
      </c>
      <c r="L4222" s="80">
        <v>20</v>
      </c>
      <c r="M4222" s="8">
        <f t="shared" si="130"/>
        <v>4</v>
      </c>
      <c r="N4222" s="80">
        <v>50</v>
      </c>
      <c r="O4222" s="11">
        <f t="shared" si="131"/>
        <v>74</v>
      </c>
    </row>
    <row r="4223" spans="1:15" x14ac:dyDescent="0.35">
      <c r="A4223" s="2" t="s">
        <v>479</v>
      </c>
      <c r="B4223" s="2" t="s">
        <v>949</v>
      </c>
      <c r="C4223" s="1">
        <v>76109</v>
      </c>
      <c r="D4223" s="1" t="s">
        <v>955</v>
      </c>
      <c r="E4223" s="4">
        <v>176109000583</v>
      </c>
      <c r="F4223" s="2" t="s">
        <v>974</v>
      </c>
      <c r="G4223" s="4">
        <v>176109000745</v>
      </c>
      <c r="H4223" s="2" t="s">
        <v>644</v>
      </c>
      <c r="I4223" s="2" t="s">
        <v>975</v>
      </c>
      <c r="J4223" s="5" t="s">
        <v>523</v>
      </c>
      <c r="K4223" s="5">
        <v>1</v>
      </c>
      <c r="L4223" s="80">
        <v>20</v>
      </c>
      <c r="M4223" s="8">
        <f t="shared" si="130"/>
        <v>4</v>
      </c>
      <c r="N4223" s="80">
        <v>50</v>
      </c>
      <c r="O4223" s="11">
        <f t="shared" si="131"/>
        <v>74</v>
      </c>
    </row>
    <row r="4224" spans="1:15" x14ac:dyDescent="0.35">
      <c r="A4224" s="2" t="s">
        <v>479</v>
      </c>
      <c r="B4224" s="2" t="s">
        <v>949</v>
      </c>
      <c r="C4224" s="1">
        <v>76109</v>
      </c>
      <c r="D4224" s="1" t="s">
        <v>955</v>
      </c>
      <c r="E4224" s="4">
        <v>176109000770</v>
      </c>
      <c r="F4224" s="2" t="s">
        <v>976</v>
      </c>
      <c r="G4224" s="4">
        <v>176109000770</v>
      </c>
      <c r="H4224" s="2" t="s">
        <v>976</v>
      </c>
      <c r="I4224" s="2" t="s">
        <v>977</v>
      </c>
      <c r="J4224" s="5" t="s">
        <v>523</v>
      </c>
      <c r="K4224" s="5">
        <v>1</v>
      </c>
      <c r="L4224" s="80">
        <v>20</v>
      </c>
      <c r="M4224" s="8">
        <f t="shared" si="130"/>
        <v>4</v>
      </c>
      <c r="N4224" s="80">
        <v>50</v>
      </c>
      <c r="O4224" s="11">
        <f t="shared" si="131"/>
        <v>74</v>
      </c>
    </row>
    <row r="4225" spans="1:15" x14ac:dyDescent="0.35">
      <c r="A4225" s="2" t="s">
        <v>479</v>
      </c>
      <c r="B4225" s="2" t="s">
        <v>949</v>
      </c>
      <c r="C4225" s="1">
        <v>76109</v>
      </c>
      <c r="D4225" s="1" t="s">
        <v>955</v>
      </c>
      <c r="E4225" s="4">
        <v>176109000800</v>
      </c>
      <c r="F4225" s="2" t="s">
        <v>978</v>
      </c>
      <c r="G4225" s="4">
        <v>176109000800</v>
      </c>
      <c r="H4225" s="2" t="s">
        <v>979</v>
      </c>
      <c r="I4225" s="2" t="s">
        <v>980</v>
      </c>
      <c r="J4225" s="5" t="s">
        <v>523</v>
      </c>
      <c r="K4225" s="5">
        <v>1</v>
      </c>
      <c r="L4225" s="80">
        <v>20</v>
      </c>
      <c r="M4225" s="8">
        <f t="shared" si="130"/>
        <v>4</v>
      </c>
      <c r="N4225" s="80">
        <v>50</v>
      </c>
      <c r="O4225" s="11">
        <f t="shared" si="131"/>
        <v>74</v>
      </c>
    </row>
    <row r="4226" spans="1:15" x14ac:dyDescent="0.35">
      <c r="A4226" s="2" t="s">
        <v>479</v>
      </c>
      <c r="B4226" s="2" t="s">
        <v>949</v>
      </c>
      <c r="C4226" s="1">
        <v>76109</v>
      </c>
      <c r="D4226" s="1" t="s">
        <v>955</v>
      </c>
      <c r="E4226" s="4">
        <v>176109000818</v>
      </c>
      <c r="F4226" s="2" t="s">
        <v>981</v>
      </c>
      <c r="G4226" s="4">
        <v>176109000818</v>
      </c>
      <c r="H4226" s="2" t="s">
        <v>981</v>
      </c>
      <c r="I4226" s="2" t="s">
        <v>982</v>
      </c>
      <c r="J4226" s="5" t="s">
        <v>523</v>
      </c>
      <c r="K4226" s="5">
        <v>1</v>
      </c>
      <c r="L4226" s="80">
        <v>20</v>
      </c>
      <c r="M4226" s="8">
        <f t="shared" si="130"/>
        <v>4</v>
      </c>
      <c r="N4226" s="80">
        <v>50</v>
      </c>
      <c r="O4226" s="11">
        <f t="shared" si="131"/>
        <v>74</v>
      </c>
    </row>
    <row r="4227" spans="1:15" x14ac:dyDescent="0.35">
      <c r="A4227" s="2" t="s">
        <v>479</v>
      </c>
      <c r="B4227" s="2" t="s">
        <v>949</v>
      </c>
      <c r="C4227" s="1">
        <v>76109</v>
      </c>
      <c r="D4227" s="1" t="s">
        <v>955</v>
      </c>
      <c r="E4227" s="4">
        <v>176109000842</v>
      </c>
      <c r="F4227" s="2" t="s">
        <v>983</v>
      </c>
      <c r="G4227" s="4">
        <v>176109002101</v>
      </c>
      <c r="H4227" s="2" t="s">
        <v>984</v>
      </c>
      <c r="I4227" s="2" t="s">
        <v>985</v>
      </c>
      <c r="J4227" s="5" t="s">
        <v>523</v>
      </c>
      <c r="K4227" s="5">
        <v>1</v>
      </c>
      <c r="L4227" s="80">
        <v>20</v>
      </c>
      <c r="M4227" s="8">
        <f t="shared" si="130"/>
        <v>4</v>
      </c>
      <c r="N4227" s="80">
        <v>50</v>
      </c>
      <c r="O4227" s="11">
        <f t="shared" si="131"/>
        <v>74</v>
      </c>
    </row>
    <row r="4228" spans="1:15" x14ac:dyDescent="0.35">
      <c r="A4228" s="2" t="s">
        <v>479</v>
      </c>
      <c r="B4228" s="2" t="s">
        <v>949</v>
      </c>
      <c r="C4228" s="1">
        <v>76109</v>
      </c>
      <c r="D4228" s="1" t="s">
        <v>955</v>
      </c>
      <c r="E4228" s="4">
        <v>176109002977</v>
      </c>
      <c r="F4228" s="2" t="s">
        <v>961</v>
      </c>
      <c r="G4228" s="4">
        <v>176109002977</v>
      </c>
      <c r="H4228" s="2" t="s">
        <v>986</v>
      </c>
      <c r="I4228" s="2" t="s">
        <v>987</v>
      </c>
      <c r="J4228" s="5" t="s">
        <v>523</v>
      </c>
      <c r="K4228" s="5">
        <v>1</v>
      </c>
      <c r="L4228" s="80">
        <v>20</v>
      </c>
      <c r="M4228" s="8">
        <f t="shared" si="130"/>
        <v>4</v>
      </c>
      <c r="N4228" s="80">
        <v>50</v>
      </c>
      <c r="O4228" s="11">
        <f t="shared" si="131"/>
        <v>74</v>
      </c>
    </row>
    <row r="4229" spans="1:15" x14ac:dyDescent="0.35">
      <c r="A4229" s="2" t="s">
        <v>479</v>
      </c>
      <c r="B4229" s="2" t="s">
        <v>949</v>
      </c>
      <c r="C4229" s="1">
        <v>76109</v>
      </c>
      <c r="D4229" s="1" t="s">
        <v>955</v>
      </c>
      <c r="E4229" s="4">
        <v>176109003183</v>
      </c>
      <c r="F4229" s="2" t="s">
        <v>988</v>
      </c>
      <c r="G4229" s="4">
        <v>176109003183</v>
      </c>
      <c r="H4229" s="2" t="s">
        <v>988</v>
      </c>
      <c r="I4229" s="2" t="s">
        <v>989</v>
      </c>
      <c r="J4229" s="5" t="s">
        <v>523</v>
      </c>
      <c r="K4229" s="5">
        <v>1</v>
      </c>
      <c r="L4229" s="80">
        <v>20</v>
      </c>
      <c r="M4229" s="8">
        <f t="shared" si="130"/>
        <v>4</v>
      </c>
      <c r="N4229" s="80">
        <v>50</v>
      </c>
      <c r="O4229" s="11">
        <f t="shared" si="131"/>
        <v>74</v>
      </c>
    </row>
    <row r="4230" spans="1:15" x14ac:dyDescent="0.35">
      <c r="A4230" s="2" t="s">
        <v>479</v>
      </c>
      <c r="B4230" s="2" t="s">
        <v>949</v>
      </c>
      <c r="C4230" s="1">
        <v>76109</v>
      </c>
      <c r="D4230" s="1" t="s">
        <v>955</v>
      </c>
      <c r="E4230" s="4">
        <v>176109003183</v>
      </c>
      <c r="F4230" s="2" t="s">
        <v>988</v>
      </c>
      <c r="G4230" s="4">
        <v>176109004023</v>
      </c>
      <c r="H4230" s="2" t="s">
        <v>990</v>
      </c>
      <c r="I4230" s="2" t="s">
        <v>991</v>
      </c>
      <c r="J4230" s="5" t="s">
        <v>523</v>
      </c>
      <c r="K4230" s="5">
        <v>1</v>
      </c>
      <c r="L4230" s="80">
        <v>20</v>
      </c>
      <c r="M4230" s="8">
        <f t="shared" si="130"/>
        <v>4</v>
      </c>
      <c r="N4230" s="80">
        <v>50</v>
      </c>
      <c r="O4230" s="11">
        <f t="shared" si="131"/>
        <v>74</v>
      </c>
    </row>
    <row r="4231" spans="1:15" x14ac:dyDescent="0.35">
      <c r="A4231" s="2" t="s">
        <v>479</v>
      </c>
      <c r="B4231" s="2" t="s">
        <v>949</v>
      </c>
      <c r="C4231" s="1">
        <v>76109</v>
      </c>
      <c r="D4231" s="1" t="s">
        <v>955</v>
      </c>
      <c r="E4231" s="4">
        <v>176109005666</v>
      </c>
      <c r="F4231" s="2" t="s">
        <v>992</v>
      </c>
      <c r="G4231" s="4">
        <v>176109005666</v>
      </c>
      <c r="H4231" s="2" t="s">
        <v>992</v>
      </c>
      <c r="I4231" s="2" t="s">
        <v>993</v>
      </c>
      <c r="J4231" s="5" t="s">
        <v>523</v>
      </c>
      <c r="K4231" s="5">
        <v>1</v>
      </c>
      <c r="L4231" s="80">
        <v>20</v>
      </c>
      <c r="M4231" s="8">
        <f t="shared" si="130"/>
        <v>4</v>
      </c>
      <c r="N4231" s="80">
        <v>50</v>
      </c>
      <c r="O4231" s="11">
        <f t="shared" si="131"/>
        <v>74</v>
      </c>
    </row>
    <row r="4232" spans="1:15" x14ac:dyDescent="0.35">
      <c r="A4232" s="2" t="s">
        <v>479</v>
      </c>
      <c r="B4232" s="2" t="s">
        <v>949</v>
      </c>
      <c r="C4232" s="1">
        <v>76122</v>
      </c>
      <c r="D4232" s="1" t="s">
        <v>994</v>
      </c>
      <c r="E4232" s="4">
        <v>176122000371</v>
      </c>
      <c r="F4232" s="2" t="s">
        <v>995</v>
      </c>
      <c r="G4232" s="4">
        <v>176122000371</v>
      </c>
      <c r="H4232" s="2" t="s">
        <v>996</v>
      </c>
      <c r="I4232" s="2" t="s">
        <v>997</v>
      </c>
      <c r="J4232" s="5" t="s">
        <v>523</v>
      </c>
      <c r="K4232" s="5">
        <v>1</v>
      </c>
      <c r="L4232" s="80">
        <v>20</v>
      </c>
      <c r="M4232" s="8">
        <f t="shared" ref="M4232:M4295" si="132">ROUND(L4232*0.19,0)</f>
        <v>4</v>
      </c>
      <c r="N4232" s="80">
        <v>50</v>
      </c>
      <c r="O4232" s="11">
        <f t="shared" ref="O4232:O4295" si="133">L4232+M4232+N4232</f>
        <v>74</v>
      </c>
    </row>
    <row r="4233" spans="1:15" x14ac:dyDescent="0.35">
      <c r="A4233" s="2" t="s">
        <v>479</v>
      </c>
      <c r="B4233" s="2" t="s">
        <v>949</v>
      </c>
      <c r="C4233" s="1">
        <v>76318</v>
      </c>
      <c r="D4233" s="1" t="s">
        <v>998</v>
      </c>
      <c r="E4233" s="4">
        <v>176318000264</v>
      </c>
      <c r="F4233" s="2" t="s">
        <v>999</v>
      </c>
      <c r="G4233" s="4">
        <v>176318000264</v>
      </c>
      <c r="H4233" s="2" t="s">
        <v>1000</v>
      </c>
      <c r="I4233" s="2" t="s">
        <v>1001</v>
      </c>
      <c r="J4233" s="5" t="s">
        <v>523</v>
      </c>
      <c r="K4233" s="5">
        <v>1</v>
      </c>
      <c r="L4233" s="80">
        <v>20</v>
      </c>
      <c r="M4233" s="8">
        <f t="shared" si="132"/>
        <v>4</v>
      </c>
      <c r="N4233" s="80">
        <v>50</v>
      </c>
      <c r="O4233" s="11">
        <f t="shared" si="133"/>
        <v>74</v>
      </c>
    </row>
    <row r="4234" spans="1:15" x14ac:dyDescent="0.35">
      <c r="A4234" s="2" t="s">
        <v>479</v>
      </c>
      <c r="B4234" s="2" t="s">
        <v>949</v>
      </c>
      <c r="C4234" s="1">
        <v>76622</v>
      </c>
      <c r="D4234" s="1" t="s">
        <v>1002</v>
      </c>
      <c r="E4234" s="4">
        <v>176622000084</v>
      </c>
      <c r="F4234" s="2" t="s">
        <v>1003</v>
      </c>
      <c r="G4234" s="4">
        <v>176622000084</v>
      </c>
      <c r="H4234" s="2" t="s">
        <v>1004</v>
      </c>
      <c r="I4234" s="2" t="s">
        <v>1005</v>
      </c>
      <c r="J4234" s="5" t="s">
        <v>523</v>
      </c>
      <c r="K4234" s="5">
        <v>1</v>
      </c>
      <c r="L4234" s="80">
        <v>20</v>
      </c>
      <c r="M4234" s="8">
        <f t="shared" si="132"/>
        <v>4</v>
      </c>
      <c r="N4234" s="80">
        <v>50</v>
      </c>
      <c r="O4234" s="11">
        <f t="shared" si="133"/>
        <v>74</v>
      </c>
    </row>
    <row r="4235" spans="1:15" x14ac:dyDescent="0.35">
      <c r="A4235" s="2" t="s">
        <v>479</v>
      </c>
      <c r="B4235" s="2" t="s">
        <v>949</v>
      </c>
      <c r="C4235" s="1">
        <v>76895</v>
      </c>
      <c r="D4235" s="1" t="s">
        <v>1006</v>
      </c>
      <c r="E4235" s="4">
        <v>176895000109</v>
      </c>
      <c r="F4235" s="2" t="s">
        <v>1007</v>
      </c>
      <c r="G4235" s="4">
        <v>176895000109</v>
      </c>
      <c r="H4235" s="2" t="s">
        <v>1008</v>
      </c>
      <c r="I4235" s="2" t="s">
        <v>1009</v>
      </c>
      <c r="J4235" s="5" t="s">
        <v>523</v>
      </c>
      <c r="K4235" s="5">
        <v>1</v>
      </c>
      <c r="L4235" s="80">
        <v>20</v>
      </c>
      <c r="M4235" s="8">
        <f t="shared" si="132"/>
        <v>4</v>
      </c>
      <c r="N4235" s="80">
        <v>50</v>
      </c>
      <c r="O4235" s="11">
        <f t="shared" si="133"/>
        <v>74</v>
      </c>
    </row>
    <row r="4236" spans="1:15" x14ac:dyDescent="0.35">
      <c r="A4236" s="2" t="s">
        <v>479</v>
      </c>
      <c r="B4236" s="2" t="s">
        <v>1010</v>
      </c>
      <c r="C4236" s="1">
        <v>81001</v>
      </c>
      <c r="D4236" s="1" t="s">
        <v>1010</v>
      </c>
      <c r="E4236" s="4">
        <v>181001001676</v>
      </c>
      <c r="F4236" s="2" t="s">
        <v>1011</v>
      </c>
      <c r="G4236" s="4">
        <v>181001001676</v>
      </c>
      <c r="H4236" s="2" t="s">
        <v>1012</v>
      </c>
      <c r="I4236" s="2" t="s">
        <v>1013</v>
      </c>
      <c r="J4236" s="5" t="s">
        <v>523</v>
      </c>
      <c r="K4236" s="5">
        <v>1</v>
      </c>
      <c r="L4236" s="80">
        <v>20</v>
      </c>
      <c r="M4236" s="8">
        <f t="shared" si="132"/>
        <v>4</v>
      </c>
      <c r="N4236" s="80">
        <v>50</v>
      </c>
      <c r="O4236" s="11">
        <f t="shared" si="133"/>
        <v>74</v>
      </c>
    </row>
    <row r="4237" spans="1:15" x14ac:dyDescent="0.35">
      <c r="A4237" s="2" t="s">
        <v>479</v>
      </c>
      <c r="B4237" s="2" t="s">
        <v>1010</v>
      </c>
      <c r="C4237" s="1">
        <v>81220</v>
      </c>
      <c r="D4237" s="1" t="s">
        <v>1014</v>
      </c>
      <c r="E4237" s="4">
        <v>181220000014</v>
      </c>
      <c r="F4237" s="2" t="s">
        <v>1015</v>
      </c>
      <c r="G4237" s="4">
        <v>181220000014</v>
      </c>
      <c r="H4237" s="2" t="s">
        <v>1016</v>
      </c>
      <c r="I4237" s="2" t="s">
        <v>1017</v>
      </c>
      <c r="J4237" s="5" t="s">
        <v>523</v>
      </c>
      <c r="K4237" s="5">
        <v>1</v>
      </c>
      <c r="L4237" s="80">
        <v>20</v>
      </c>
      <c r="M4237" s="8">
        <f t="shared" si="132"/>
        <v>4</v>
      </c>
      <c r="N4237" s="80">
        <v>50</v>
      </c>
      <c r="O4237" s="11">
        <f t="shared" si="133"/>
        <v>74</v>
      </c>
    </row>
    <row r="4238" spans="1:15" x14ac:dyDescent="0.35">
      <c r="A4238" s="2" t="s">
        <v>479</v>
      </c>
      <c r="B4238" s="2" t="s">
        <v>1022</v>
      </c>
      <c r="C4238" s="1">
        <v>18001</v>
      </c>
      <c r="D4238" s="1" t="s">
        <v>1023</v>
      </c>
      <c r="E4238" s="4">
        <v>183001000940</v>
      </c>
      <c r="F4238" s="2" t="s">
        <v>858</v>
      </c>
      <c r="G4238" s="4">
        <v>183001000940</v>
      </c>
      <c r="H4238" s="2" t="s">
        <v>858</v>
      </c>
      <c r="I4238" s="2" t="s">
        <v>1024</v>
      </c>
      <c r="J4238" s="5" t="s">
        <v>523</v>
      </c>
      <c r="K4238" s="5">
        <v>1</v>
      </c>
      <c r="L4238" s="80">
        <v>20</v>
      </c>
      <c r="M4238" s="8">
        <f t="shared" si="132"/>
        <v>4</v>
      </c>
      <c r="N4238" s="80">
        <v>50</v>
      </c>
      <c r="O4238" s="11">
        <f t="shared" si="133"/>
        <v>74</v>
      </c>
    </row>
    <row r="4239" spans="1:15" x14ac:dyDescent="0.35">
      <c r="A4239" s="2" t="s">
        <v>479</v>
      </c>
      <c r="B4239" s="2" t="s">
        <v>1025</v>
      </c>
      <c r="C4239" s="1">
        <v>85162</v>
      </c>
      <c r="D4239" s="1" t="s">
        <v>1026</v>
      </c>
      <c r="E4239" s="4">
        <v>185162000241</v>
      </c>
      <c r="F4239" s="2" t="s">
        <v>1027</v>
      </c>
      <c r="G4239" s="4">
        <v>185162000241</v>
      </c>
      <c r="H4239" s="2" t="s">
        <v>1028</v>
      </c>
      <c r="I4239" s="2" t="s">
        <v>1029</v>
      </c>
      <c r="J4239" s="5" t="s">
        <v>523</v>
      </c>
      <c r="K4239" s="5">
        <v>1</v>
      </c>
      <c r="L4239" s="80">
        <v>20</v>
      </c>
      <c r="M4239" s="8">
        <f t="shared" si="132"/>
        <v>4</v>
      </c>
      <c r="N4239" s="80">
        <v>50</v>
      </c>
      <c r="O4239" s="11">
        <f t="shared" si="133"/>
        <v>74</v>
      </c>
    </row>
    <row r="4240" spans="1:15" x14ac:dyDescent="0.35">
      <c r="A4240" s="2" t="s">
        <v>479</v>
      </c>
      <c r="B4240" s="2" t="s">
        <v>1030</v>
      </c>
      <c r="C4240" s="1">
        <v>91001</v>
      </c>
      <c r="D4240" s="1" t="s">
        <v>1031</v>
      </c>
      <c r="E4240" s="4">
        <v>191001000012</v>
      </c>
      <c r="F4240" s="2" t="s">
        <v>1032</v>
      </c>
      <c r="G4240" s="4">
        <v>191001000012</v>
      </c>
      <c r="H4240" s="2" t="s">
        <v>1033</v>
      </c>
      <c r="I4240" s="2" t="s">
        <v>1034</v>
      </c>
      <c r="J4240" s="5" t="s">
        <v>523</v>
      </c>
      <c r="K4240" s="5">
        <v>1</v>
      </c>
      <c r="L4240" s="80">
        <v>20</v>
      </c>
      <c r="M4240" s="8">
        <f t="shared" si="132"/>
        <v>4</v>
      </c>
      <c r="N4240" s="80">
        <v>50</v>
      </c>
      <c r="O4240" s="11">
        <f t="shared" si="133"/>
        <v>74</v>
      </c>
    </row>
    <row r="4241" spans="1:15" x14ac:dyDescent="0.35">
      <c r="A4241" s="2" t="s">
        <v>479</v>
      </c>
      <c r="B4241" s="2" t="s">
        <v>1047</v>
      </c>
      <c r="C4241" s="1">
        <v>97001</v>
      </c>
      <c r="D4241" s="1" t="s">
        <v>1048</v>
      </c>
      <c r="E4241" s="4">
        <v>197001000029</v>
      </c>
      <c r="F4241" s="2" t="s">
        <v>1049</v>
      </c>
      <c r="G4241" s="4">
        <v>197001000029</v>
      </c>
      <c r="H4241" s="2" t="s">
        <v>1050</v>
      </c>
      <c r="I4241" s="2" t="s">
        <v>1051</v>
      </c>
      <c r="J4241" s="5" t="s">
        <v>523</v>
      </c>
      <c r="K4241" s="5">
        <v>1</v>
      </c>
      <c r="L4241" s="80">
        <v>20</v>
      </c>
      <c r="M4241" s="8">
        <f t="shared" si="132"/>
        <v>4</v>
      </c>
      <c r="N4241" s="80">
        <v>50</v>
      </c>
      <c r="O4241" s="11">
        <f t="shared" si="133"/>
        <v>74</v>
      </c>
    </row>
    <row r="4242" spans="1:15" x14ac:dyDescent="0.35">
      <c r="A4242" s="2" t="s">
        <v>479</v>
      </c>
      <c r="B4242" s="2" t="s">
        <v>1052</v>
      </c>
      <c r="C4242" s="1">
        <v>99001</v>
      </c>
      <c r="D4242" s="1" t="s">
        <v>1053</v>
      </c>
      <c r="E4242" s="4">
        <v>199001000919</v>
      </c>
      <c r="F4242" s="2" t="s">
        <v>1054</v>
      </c>
      <c r="G4242" s="4">
        <v>199001000919</v>
      </c>
      <c r="H4242" s="2" t="s">
        <v>1055</v>
      </c>
      <c r="I4242" s="2" t="s">
        <v>1056</v>
      </c>
      <c r="J4242" s="5" t="s">
        <v>523</v>
      </c>
      <c r="K4242" s="5">
        <v>1</v>
      </c>
      <c r="L4242" s="80">
        <v>20</v>
      </c>
      <c r="M4242" s="8">
        <f t="shared" si="132"/>
        <v>4</v>
      </c>
      <c r="N4242" s="80">
        <v>50</v>
      </c>
      <c r="O4242" s="11">
        <f t="shared" si="133"/>
        <v>74</v>
      </c>
    </row>
    <row r="4243" spans="1:15" x14ac:dyDescent="0.35">
      <c r="A4243" s="2" t="s">
        <v>479</v>
      </c>
      <c r="B4243" s="2" t="s">
        <v>520</v>
      </c>
      <c r="C4243" s="1">
        <v>5147</v>
      </c>
      <c r="D4243" s="1" t="s">
        <v>532</v>
      </c>
      <c r="E4243" s="4">
        <v>105147000738</v>
      </c>
      <c r="F4243" s="2" t="s">
        <v>534</v>
      </c>
      <c r="G4243" s="4">
        <v>205147000830</v>
      </c>
      <c r="H4243" s="2" t="s">
        <v>1529</v>
      </c>
      <c r="I4243" s="2" t="s">
        <v>1530</v>
      </c>
      <c r="J4243" s="5" t="s">
        <v>535</v>
      </c>
      <c r="K4243" s="5">
        <v>1</v>
      </c>
      <c r="L4243" s="80">
        <v>20</v>
      </c>
      <c r="M4243" s="8">
        <f t="shared" si="132"/>
        <v>4</v>
      </c>
      <c r="N4243" s="80">
        <v>50</v>
      </c>
      <c r="O4243" s="11">
        <f t="shared" si="133"/>
        <v>74</v>
      </c>
    </row>
    <row r="4244" spans="1:15" x14ac:dyDescent="0.35">
      <c r="A4244" s="2" t="s">
        <v>479</v>
      </c>
      <c r="B4244" s="2" t="s">
        <v>520</v>
      </c>
      <c r="C4244" s="1">
        <v>5495</v>
      </c>
      <c r="D4244" s="1" t="s">
        <v>1905</v>
      </c>
      <c r="E4244" s="4">
        <v>205495000312</v>
      </c>
      <c r="F4244" s="2" t="s">
        <v>1948</v>
      </c>
      <c r="G4244" s="4">
        <v>205495000941</v>
      </c>
      <c r="H4244" s="2" t="s">
        <v>1961</v>
      </c>
      <c r="I4244" s="2" t="s">
        <v>1962</v>
      </c>
      <c r="J4244" s="5" t="s">
        <v>535</v>
      </c>
      <c r="K4244" s="5">
        <v>1</v>
      </c>
      <c r="L4244" s="80">
        <v>20</v>
      </c>
      <c r="M4244" s="8">
        <f t="shared" si="132"/>
        <v>4</v>
      </c>
      <c r="N4244" s="80">
        <v>50</v>
      </c>
      <c r="O4244" s="11">
        <f t="shared" si="133"/>
        <v>74</v>
      </c>
    </row>
    <row r="4245" spans="1:15" x14ac:dyDescent="0.35">
      <c r="A4245" s="2" t="s">
        <v>479</v>
      </c>
      <c r="B4245" s="2" t="s">
        <v>619</v>
      </c>
      <c r="C4245" s="1">
        <v>13140</v>
      </c>
      <c r="D4245" s="1" t="s">
        <v>623</v>
      </c>
      <c r="E4245" s="4">
        <v>413140000259</v>
      </c>
      <c r="F4245" s="2" t="s">
        <v>2683</v>
      </c>
      <c r="G4245" s="4">
        <v>213140000055</v>
      </c>
      <c r="H4245" s="2" t="s">
        <v>2684</v>
      </c>
      <c r="I4245" s="2" t="s">
        <v>2685</v>
      </c>
      <c r="J4245" s="5" t="s">
        <v>535</v>
      </c>
      <c r="K4245" s="5">
        <v>1</v>
      </c>
      <c r="L4245" s="80">
        <v>20</v>
      </c>
      <c r="M4245" s="8">
        <f t="shared" si="132"/>
        <v>4</v>
      </c>
      <c r="N4245" s="80">
        <v>50</v>
      </c>
      <c r="O4245" s="11">
        <f t="shared" si="133"/>
        <v>74</v>
      </c>
    </row>
    <row r="4246" spans="1:15" x14ac:dyDescent="0.35">
      <c r="A4246" s="2" t="s">
        <v>479</v>
      </c>
      <c r="B4246" s="2" t="s">
        <v>619</v>
      </c>
      <c r="C4246" s="1">
        <v>13433</v>
      </c>
      <c r="D4246" s="1" t="s">
        <v>2715</v>
      </c>
      <c r="E4246" s="4">
        <v>213433000131</v>
      </c>
      <c r="F4246" s="2" t="s">
        <v>2716</v>
      </c>
      <c r="G4246" s="4">
        <v>213433000131</v>
      </c>
      <c r="H4246" s="2" t="s">
        <v>2716</v>
      </c>
      <c r="I4246" s="2" t="s">
        <v>2717</v>
      </c>
      <c r="J4246" s="5" t="s">
        <v>535</v>
      </c>
      <c r="K4246" s="5">
        <v>1</v>
      </c>
      <c r="L4246" s="80">
        <v>20</v>
      </c>
      <c r="M4246" s="8">
        <f t="shared" si="132"/>
        <v>4</v>
      </c>
      <c r="N4246" s="80">
        <v>50</v>
      </c>
      <c r="O4246" s="11">
        <f t="shared" si="133"/>
        <v>74</v>
      </c>
    </row>
    <row r="4247" spans="1:15" x14ac:dyDescent="0.35">
      <c r="A4247" s="2" t="s">
        <v>479</v>
      </c>
      <c r="B4247" s="2" t="s">
        <v>619</v>
      </c>
      <c r="C4247" s="1">
        <v>13468</v>
      </c>
      <c r="D4247" s="1" t="s">
        <v>634</v>
      </c>
      <c r="E4247" s="4">
        <v>213468000117</v>
      </c>
      <c r="F4247" s="2" t="s">
        <v>2730</v>
      </c>
      <c r="G4247" s="4">
        <v>213468000117</v>
      </c>
      <c r="H4247" s="2" t="s">
        <v>2733</v>
      </c>
      <c r="I4247" s="2" t="s">
        <v>2734</v>
      </c>
      <c r="J4247" s="5" t="s">
        <v>535</v>
      </c>
      <c r="K4247" s="5">
        <v>1</v>
      </c>
      <c r="L4247" s="80">
        <v>20</v>
      </c>
      <c r="M4247" s="8">
        <f t="shared" si="132"/>
        <v>4</v>
      </c>
      <c r="N4247" s="80">
        <v>50</v>
      </c>
      <c r="O4247" s="11">
        <f t="shared" si="133"/>
        <v>74</v>
      </c>
    </row>
    <row r="4248" spans="1:15" x14ac:dyDescent="0.35">
      <c r="A4248" s="2" t="s">
        <v>479</v>
      </c>
      <c r="B4248" s="2" t="s">
        <v>646</v>
      </c>
      <c r="C4248" s="1">
        <v>15176</v>
      </c>
      <c r="D4248" s="1" t="s">
        <v>2787</v>
      </c>
      <c r="E4248" s="4">
        <v>215176000101</v>
      </c>
      <c r="F4248" s="2" t="s">
        <v>2788</v>
      </c>
      <c r="G4248" s="4">
        <v>215176000101</v>
      </c>
      <c r="H4248" s="2" t="s">
        <v>2789</v>
      </c>
      <c r="I4248" s="2" t="s">
        <v>2790</v>
      </c>
      <c r="J4248" s="5" t="s">
        <v>523</v>
      </c>
      <c r="K4248" s="5">
        <v>1</v>
      </c>
      <c r="L4248" s="80">
        <v>20</v>
      </c>
      <c r="M4248" s="8">
        <f t="shared" si="132"/>
        <v>4</v>
      </c>
      <c r="N4248" s="80">
        <v>50</v>
      </c>
      <c r="O4248" s="11">
        <f t="shared" si="133"/>
        <v>74</v>
      </c>
    </row>
    <row r="4249" spans="1:15" x14ac:dyDescent="0.35">
      <c r="A4249" s="2" t="s">
        <v>479</v>
      </c>
      <c r="B4249" s="2" t="s">
        <v>646</v>
      </c>
      <c r="C4249" s="1">
        <v>15632</v>
      </c>
      <c r="D4249" s="1" t="s">
        <v>2791</v>
      </c>
      <c r="E4249" s="4">
        <v>215632000592</v>
      </c>
      <c r="F4249" s="2" t="s">
        <v>662</v>
      </c>
      <c r="G4249" s="4">
        <v>215632000592</v>
      </c>
      <c r="H4249" s="2" t="s">
        <v>663</v>
      </c>
      <c r="I4249" s="2" t="s">
        <v>2792</v>
      </c>
      <c r="J4249" s="5" t="s">
        <v>535</v>
      </c>
      <c r="K4249" s="5">
        <v>1</v>
      </c>
      <c r="L4249" s="80">
        <v>20</v>
      </c>
      <c r="M4249" s="8">
        <f t="shared" si="132"/>
        <v>4</v>
      </c>
      <c r="N4249" s="80">
        <v>50</v>
      </c>
      <c r="O4249" s="11">
        <f t="shared" si="133"/>
        <v>74</v>
      </c>
    </row>
    <row r="4250" spans="1:15" x14ac:dyDescent="0.35">
      <c r="A4250" s="2" t="s">
        <v>479</v>
      </c>
      <c r="B4250" s="2" t="s">
        <v>646</v>
      </c>
      <c r="C4250" s="1">
        <v>15761</v>
      </c>
      <c r="D4250" s="1" t="s">
        <v>2793</v>
      </c>
      <c r="E4250" s="4">
        <v>215761000051</v>
      </c>
      <c r="F4250" s="2" t="s">
        <v>2794</v>
      </c>
      <c r="G4250" s="4">
        <v>215761000051</v>
      </c>
      <c r="H4250" s="2" t="s">
        <v>2795</v>
      </c>
      <c r="I4250" s="2" t="s">
        <v>2796</v>
      </c>
      <c r="J4250" s="5" t="s">
        <v>535</v>
      </c>
      <c r="K4250" s="5">
        <v>1</v>
      </c>
      <c r="L4250" s="80">
        <v>20</v>
      </c>
      <c r="M4250" s="8">
        <f t="shared" si="132"/>
        <v>4</v>
      </c>
      <c r="N4250" s="80">
        <v>50</v>
      </c>
      <c r="O4250" s="11">
        <f t="shared" si="133"/>
        <v>74</v>
      </c>
    </row>
    <row r="4251" spans="1:15" x14ac:dyDescent="0.35">
      <c r="A4251" s="2" t="s">
        <v>479</v>
      </c>
      <c r="B4251" s="2" t="s">
        <v>727</v>
      </c>
      <c r="C4251" s="1">
        <v>20001</v>
      </c>
      <c r="D4251" s="1" t="s">
        <v>2929</v>
      </c>
      <c r="E4251" s="4">
        <v>220001002805</v>
      </c>
      <c r="F4251" s="2" t="s">
        <v>2941</v>
      </c>
      <c r="G4251" s="4">
        <v>220001003305</v>
      </c>
      <c r="H4251" s="2" t="s">
        <v>2942</v>
      </c>
      <c r="I4251" s="2" t="s">
        <v>2943</v>
      </c>
      <c r="J4251" s="5" t="s">
        <v>535</v>
      </c>
      <c r="K4251" s="5">
        <v>1</v>
      </c>
      <c r="L4251" s="80">
        <v>20</v>
      </c>
      <c r="M4251" s="8">
        <f t="shared" si="132"/>
        <v>4</v>
      </c>
      <c r="N4251" s="80">
        <v>50</v>
      </c>
      <c r="O4251" s="11">
        <f t="shared" si="133"/>
        <v>74</v>
      </c>
    </row>
    <row r="4252" spans="1:15" x14ac:dyDescent="0.35">
      <c r="A4252" s="2" t="s">
        <v>479</v>
      </c>
      <c r="B4252" s="2" t="s">
        <v>778</v>
      </c>
      <c r="C4252" s="1">
        <v>27075</v>
      </c>
      <c r="D4252" s="1" t="s">
        <v>3270</v>
      </c>
      <c r="E4252" s="4">
        <v>227075000213</v>
      </c>
      <c r="F4252" s="2" t="s">
        <v>3271</v>
      </c>
      <c r="G4252" s="4">
        <v>227075000213</v>
      </c>
      <c r="H4252" s="2" t="s">
        <v>3272</v>
      </c>
      <c r="I4252" s="2" t="s">
        <v>3273</v>
      </c>
      <c r="J4252" s="5" t="s">
        <v>535</v>
      </c>
      <c r="K4252" s="5">
        <v>1</v>
      </c>
      <c r="L4252" s="80">
        <v>20</v>
      </c>
      <c r="M4252" s="8">
        <f t="shared" si="132"/>
        <v>4</v>
      </c>
      <c r="N4252" s="80">
        <v>50</v>
      </c>
      <c r="O4252" s="11">
        <f t="shared" si="133"/>
        <v>74</v>
      </c>
    </row>
    <row r="4253" spans="1:15" x14ac:dyDescent="0.35">
      <c r="A4253" s="2" t="s">
        <v>479</v>
      </c>
      <c r="B4253" s="2" t="s">
        <v>778</v>
      </c>
      <c r="C4253" s="1">
        <v>27660</v>
      </c>
      <c r="D4253" s="1" t="s">
        <v>3278</v>
      </c>
      <c r="E4253" s="4">
        <v>227660000628</v>
      </c>
      <c r="F4253" s="2" t="s">
        <v>3279</v>
      </c>
      <c r="G4253" s="4">
        <v>227660000113</v>
      </c>
      <c r="H4253" s="2" t="s">
        <v>3280</v>
      </c>
      <c r="I4253" s="2" t="s">
        <v>3281</v>
      </c>
      <c r="J4253" s="5" t="s">
        <v>535</v>
      </c>
      <c r="K4253" s="5">
        <v>1</v>
      </c>
      <c r="L4253" s="80">
        <v>20</v>
      </c>
      <c r="M4253" s="8">
        <f t="shared" si="132"/>
        <v>4</v>
      </c>
      <c r="N4253" s="80">
        <v>50</v>
      </c>
      <c r="O4253" s="11">
        <f t="shared" si="133"/>
        <v>74</v>
      </c>
    </row>
    <row r="4254" spans="1:15" x14ac:dyDescent="0.35">
      <c r="A4254" s="2" t="s">
        <v>479</v>
      </c>
      <c r="B4254" s="2" t="s">
        <v>778</v>
      </c>
      <c r="C4254" s="1">
        <v>27660</v>
      </c>
      <c r="D4254" s="1" t="s">
        <v>3278</v>
      </c>
      <c r="E4254" s="4">
        <v>227660000628</v>
      </c>
      <c r="F4254" s="2" t="s">
        <v>3279</v>
      </c>
      <c r="G4254" s="4">
        <v>227660000628</v>
      </c>
      <c r="H4254" s="2" t="s">
        <v>3282</v>
      </c>
      <c r="I4254" s="2" t="s">
        <v>3283</v>
      </c>
      <c r="J4254" s="5" t="s">
        <v>535</v>
      </c>
      <c r="K4254" s="5">
        <v>1</v>
      </c>
      <c r="L4254" s="80">
        <v>20</v>
      </c>
      <c r="M4254" s="8">
        <f t="shared" si="132"/>
        <v>4</v>
      </c>
      <c r="N4254" s="80">
        <v>50</v>
      </c>
      <c r="O4254" s="11">
        <f t="shared" si="133"/>
        <v>74</v>
      </c>
    </row>
    <row r="4255" spans="1:15" x14ac:dyDescent="0.35">
      <c r="A4255" s="2" t="s">
        <v>479</v>
      </c>
      <c r="B4255" s="2" t="s">
        <v>791</v>
      </c>
      <c r="C4255" s="1">
        <v>41306</v>
      </c>
      <c r="D4255" s="1" t="s">
        <v>3332</v>
      </c>
      <c r="E4255" s="4">
        <v>241306000044</v>
      </c>
      <c r="F4255" s="2" t="s">
        <v>3333</v>
      </c>
      <c r="G4255" s="4">
        <v>241306000044</v>
      </c>
      <c r="H4255" s="2" t="s">
        <v>794</v>
      </c>
      <c r="I4255" s="2" t="s">
        <v>3334</v>
      </c>
      <c r="J4255" s="5" t="s">
        <v>535</v>
      </c>
      <c r="K4255" s="5">
        <v>1</v>
      </c>
      <c r="L4255" s="80">
        <v>20</v>
      </c>
      <c r="M4255" s="8">
        <f t="shared" si="132"/>
        <v>4</v>
      </c>
      <c r="N4255" s="80">
        <v>50</v>
      </c>
      <c r="O4255" s="11">
        <f t="shared" si="133"/>
        <v>74</v>
      </c>
    </row>
    <row r="4256" spans="1:15" x14ac:dyDescent="0.35">
      <c r="A4256" s="2" t="s">
        <v>479</v>
      </c>
      <c r="B4256" s="2" t="s">
        <v>811</v>
      </c>
      <c r="C4256" s="1">
        <v>47001</v>
      </c>
      <c r="D4256" s="1" t="s">
        <v>812</v>
      </c>
      <c r="E4256" s="4">
        <v>247001001791</v>
      </c>
      <c r="F4256" s="2" t="s">
        <v>3360</v>
      </c>
      <c r="G4256" s="4">
        <v>247001001791</v>
      </c>
      <c r="H4256" s="2" t="s">
        <v>3361</v>
      </c>
      <c r="I4256" s="2" t="s">
        <v>3362</v>
      </c>
      <c r="J4256" s="5" t="s">
        <v>523</v>
      </c>
      <c r="K4256" s="5">
        <v>1</v>
      </c>
      <c r="L4256" s="80">
        <v>20</v>
      </c>
      <c r="M4256" s="8">
        <f t="shared" si="132"/>
        <v>4</v>
      </c>
      <c r="N4256" s="80">
        <v>50</v>
      </c>
      <c r="O4256" s="11">
        <f t="shared" si="133"/>
        <v>74</v>
      </c>
    </row>
    <row r="4257" spans="1:15" x14ac:dyDescent="0.35">
      <c r="A4257" s="2" t="s">
        <v>479</v>
      </c>
      <c r="B4257" s="2" t="s">
        <v>9165</v>
      </c>
      <c r="C4257" s="1">
        <v>50711</v>
      </c>
      <c r="D4257" s="1" t="s">
        <v>3438</v>
      </c>
      <c r="E4257" s="4">
        <v>250711001006</v>
      </c>
      <c r="F4257" s="2" t="s">
        <v>3439</v>
      </c>
      <c r="G4257" s="4">
        <v>250711000549</v>
      </c>
      <c r="H4257" s="2" t="s">
        <v>3440</v>
      </c>
      <c r="I4257" s="2" t="s">
        <v>3441</v>
      </c>
      <c r="J4257" s="5" t="s">
        <v>535</v>
      </c>
      <c r="K4257" s="5">
        <v>1</v>
      </c>
      <c r="L4257" s="80">
        <v>20</v>
      </c>
      <c r="M4257" s="8">
        <f t="shared" si="132"/>
        <v>4</v>
      </c>
      <c r="N4257" s="80">
        <v>50</v>
      </c>
      <c r="O4257" s="11">
        <f t="shared" si="133"/>
        <v>74</v>
      </c>
    </row>
    <row r="4258" spans="1:15" x14ac:dyDescent="0.35">
      <c r="A4258" s="2" t="s">
        <v>479</v>
      </c>
      <c r="B4258" s="2" t="s">
        <v>9165</v>
      </c>
      <c r="C4258" s="1">
        <v>50711</v>
      </c>
      <c r="D4258" s="1" t="s">
        <v>3438</v>
      </c>
      <c r="E4258" s="4">
        <v>250711001006</v>
      </c>
      <c r="F4258" s="2" t="s">
        <v>3439</v>
      </c>
      <c r="G4258" s="4">
        <v>250711001006</v>
      </c>
      <c r="H4258" s="2" t="s">
        <v>3442</v>
      </c>
      <c r="I4258" s="2" t="s">
        <v>3443</v>
      </c>
      <c r="J4258" s="5" t="s">
        <v>535</v>
      </c>
      <c r="K4258" s="5">
        <v>1</v>
      </c>
      <c r="L4258" s="80">
        <v>20</v>
      </c>
      <c r="M4258" s="8">
        <f t="shared" si="132"/>
        <v>4</v>
      </c>
      <c r="N4258" s="80">
        <v>50</v>
      </c>
      <c r="O4258" s="11">
        <f t="shared" si="133"/>
        <v>74</v>
      </c>
    </row>
    <row r="4259" spans="1:15" x14ac:dyDescent="0.35">
      <c r="A4259" s="2" t="s">
        <v>479</v>
      </c>
      <c r="B4259" s="2" t="s">
        <v>9165</v>
      </c>
      <c r="C4259" s="1">
        <v>50711</v>
      </c>
      <c r="D4259" s="1" t="s">
        <v>3438</v>
      </c>
      <c r="E4259" s="4">
        <v>250711000930</v>
      </c>
      <c r="F4259" s="2" t="s">
        <v>3444</v>
      </c>
      <c r="G4259" s="4">
        <v>250711001065</v>
      </c>
      <c r="H4259" s="2" t="s">
        <v>3445</v>
      </c>
      <c r="I4259" s="2" t="s">
        <v>2133</v>
      </c>
      <c r="J4259" s="5" t="s">
        <v>535</v>
      </c>
      <c r="K4259" s="5">
        <v>1</v>
      </c>
      <c r="L4259" s="80">
        <v>20</v>
      </c>
      <c r="M4259" s="8">
        <f t="shared" si="132"/>
        <v>4</v>
      </c>
      <c r="N4259" s="80">
        <v>50</v>
      </c>
      <c r="O4259" s="11">
        <f t="shared" si="133"/>
        <v>74</v>
      </c>
    </row>
    <row r="4260" spans="1:15" x14ac:dyDescent="0.35">
      <c r="A4260" s="2" t="s">
        <v>479</v>
      </c>
      <c r="B4260" s="2" t="s">
        <v>904</v>
      </c>
      <c r="C4260" s="1">
        <v>70265</v>
      </c>
      <c r="D4260" s="1" t="s">
        <v>3526</v>
      </c>
      <c r="E4260" s="4">
        <v>270265000131</v>
      </c>
      <c r="F4260" s="2" t="s">
        <v>3527</v>
      </c>
      <c r="G4260" s="4">
        <v>270265000131</v>
      </c>
      <c r="H4260" s="2" t="s">
        <v>3528</v>
      </c>
      <c r="I4260" s="2" t="s">
        <v>3529</v>
      </c>
      <c r="J4260" s="5" t="s">
        <v>535</v>
      </c>
      <c r="K4260" s="5">
        <v>1</v>
      </c>
      <c r="L4260" s="80">
        <v>20</v>
      </c>
      <c r="M4260" s="8">
        <f t="shared" si="132"/>
        <v>4</v>
      </c>
      <c r="N4260" s="80">
        <v>50</v>
      </c>
      <c r="O4260" s="11">
        <f t="shared" si="133"/>
        <v>74</v>
      </c>
    </row>
    <row r="4261" spans="1:15" x14ac:dyDescent="0.35">
      <c r="A4261" s="2" t="s">
        <v>479</v>
      </c>
      <c r="B4261" s="2" t="s">
        <v>904</v>
      </c>
      <c r="C4261" s="1">
        <v>70235</v>
      </c>
      <c r="D4261" s="1" t="s">
        <v>3530</v>
      </c>
      <c r="E4261" s="4">
        <v>270678000580</v>
      </c>
      <c r="F4261" s="2" t="s">
        <v>3531</v>
      </c>
      <c r="G4261" s="4">
        <v>270678000580</v>
      </c>
      <c r="H4261" s="2" t="s">
        <v>3531</v>
      </c>
      <c r="I4261" s="2" t="s">
        <v>3532</v>
      </c>
      <c r="J4261" s="5" t="s">
        <v>535</v>
      </c>
      <c r="K4261" s="5">
        <v>1</v>
      </c>
      <c r="L4261" s="80">
        <v>20</v>
      </c>
      <c r="M4261" s="8">
        <f t="shared" si="132"/>
        <v>4</v>
      </c>
      <c r="N4261" s="80">
        <v>50</v>
      </c>
      <c r="O4261" s="11">
        <f t="shared" si="133"/>
        <v>74</v>
      </c>
    </row>
    <row r="4262" spans="1:15" x14ac:dyDescent="0.35">
      <c r="A4262" s="2" t="s">
        <v>479</v>
      </c>
      <c r="B4262" s="2" t="s">
        <v>904</v>
      </c>
      <c r="C4262" s="1">
        <v>70678</v>
      </c>
      <c r="D4262" s="1" t="s">
        <v>920</v>
      </c>
      <c r="E4262" s="4">
        <v>270678000636</v>
      </c>
      <c r="F4262" s="2" t="s">
        <v>3533</v>
      </c>
      <c r="G4262" s="4">
        <v>270678000636</v>
      </c>
      <c r="H4262" s="2" t="s">
        <v>3534</v>
      </c>
      <c r="I4262" s="2" t="s">
        <v>3535</v>
      </c>
      <c r="J4262" s="5" t="s">
        <v>535</v>
      </c>
      <c r="K4262" s="5">
        <v>1</v>
      </c>
      <c r="L4262" s="80">
        <v>20</v>
      </c>
      <c r="M4262" s="8">
        <f t="shared" si="132"/>
        <v>4</v>
      </c>
      <c r="N4262" s="80">
        <v>50</v>
      </c>
      <c r="O4262" s="11">
        <f t="shared" si="133"/>
        <v>74</v>
      </c>
    </row>
    <row r="4263" spans="1:15" x14ac:dyDescent="0.35">
      <c r="A4263" s="2" t="s">
        <v>479</v>
      </c>
      <c r="B4263" s="2" t="s">
        <v>904</v>
      </c>
      <c r="C4263" s="1">
        <v>70713</v>
      </c>
      <c r="D4263" s="1" t="s">
        <v>928</v>
      </c>
      <c r="E4263" s="4">
        <v>270713000199</v>
      </c>
      <c r="F4263" s="2" t="s">
        <v>3539</v>
      </c>
      <c r="G4263" s="4">
        <v>270713000199</v>
      </c>
      <c r="H4263" s="2" t="s">
        <v>3539</v>
      </c>
      <c r="I4263" s="2" t="s">
        <v>3540</v>
      </c>
      <c r="J4263" s="5" t="s">
        <v>535</v>
      </c>
      <c r="K4263" s="5">
        <v>1</v>
      </c>
      <c r="L4263" s="80">
        <v>20</v>
      </c>
      <c r="M4263" s="8">
        <f t="shared" si="132"/>
        <v>4</v>
      </c>
      <c r="N4263" s="80">
        <v>50</v>
      </c>
      <c r="O4263" s="11">
        <f t="shared" si="133"/>
        <v>74</v>
      </c>
    </row>
    <row r="4264" spans="1:15" x14ac:dyDescent="0.35">
      <c r="A4264" s="2" t="s">
        <v>479</v>
      </c>
      <c r="B4264" s="2" t="s">
        <v>904</v>
      </c>
      <c r="C4264" s="1">
        <v>70771</v>
      </c>
      <c r="D4264" s="1" t="s">
        <v>904</v>
      </c>
      <c r="E4264" s="4">
        <v>270771011575</v>
      </c>
      <c r="F4264" s="2" t="s">
        <v>3541</v>
      </c>
      <c r="G4264" s="4">
        <v>270771011575</v>
      </c>
      <c r="H4264" s="2" t="s">
        <v>3542</v>
      </c>
      <c r="I4264" s="2" t="s">
        <v>3543</v>
      </c>
      <c r="J4264" s="5" t="s">
        <v>535</v>
      </c>
      <c r="K4264" s="5">
        <v>1</v>
      </c>
      <c r="L4264" s="80">
        <v>20</v>
      </c>
      <c r="M4264" s="8">
        <f t="shared" si="132"/>
        <v>4</v>
      </c>
      <c r="N4264" s="80">
        <v>50</v>
      </c>
      <c r="O4264" s="11">
        <f t="shared" si="133"/>
        <v>74</v>
      </c>
    </row>
    <row r="4265" spans="1:15" x14ac:dyDescent="0.35">
      <c r="A4265" s="2" t="s">
        <v>479</v>
      </c>
      <c r="B4265" s="2" t="s">
        <v>904</v>
      </c>
      <c r="C4265" s="1">
        <v>70221</v>
      </c>
      <c r="D4265" s="1" t="s">
        <v>3544</v>
      </c>
      <c r="E4265" s="4">
        <v>270820005829</v>
      </c>
      <c r="F4265" s="2" t="s">
        <v>3545</v>
      </c>
      <c r="G4265" s="4">
        <v>270820005829</v>
      </c>
      <c r="H4265" s="2" t="s">
        <v>3546</v>
      </c>
      <c r="I4265" s="2" t="s">
        <v>3547</v>
      </c>
      <c r="J4265" s="5" t="s">
        <v>523</v>
      </c>
      <c r="K4265" s="5">
        <v>1</v>
      </c>
      <c r="L4265" s="80">
        <v>20</v>
      </c>
      <c r="M4265" s="8">
        <f t="shared" si="132"/>
        <v>4</v>
      </c>
      <c r="N4265" s="80">
        <v>50</v>
      </c>
      <c r="O4265" s="11">
        <f t="shared" si="133"/>
        <v>74</v>
      </c>
    </row>
    <row r="4266" spans="1:15" x14ac:dyDescent="0.35">
      <c r="A4266" s="2" t="s">
        <v>479</v>
      </c>
      <c r="B4266" s="2" t="s">
        <v>904</v>
      </c>
      <c r="C4266" s="1">
        <v>70823</v>
      </c>
      <c r="D4266" s="1" t="s">
        <v>3548</v>
      </c>
      <c r="E4266" s="4">
        <v>270823000160</v>
      </c>
      <c r="F4266" s="2" t="s">
        <v>3549</v>
      </c>
      <c r="G4266" s="4">
        <v>270823000160</v>
      </c>
      <c r="H4266" s="2" t="s">
        <v>3550</v>
      </c>
      <c r="I4266" s="2" t="s">
        <v>3551</v>
      </c>
      <c r="J4266" s="5" t="s">
        <v>535</v>
      </c>
      <c r="K4266" s="5">
        <v>1</v>
      </c>
      <c r="L4266" s="80">
        <v>20</v>
      </c>
      <c r="M4266" s="8">
        <f t="shared" si="132"/>
        <v>4</v>
      </c>
      <c r="N4266" s="80">
        <v>50</v>
      </c>
      <c r="O4266" s="11">
        <f t="shared" si="133"/>
        <v>74</v>
      </c>
    </row>
    <row r="4267" spans="1:15" x14ac:dyDescent="0.35">
      <c r="A4267" s="2" t="s">
        <v>479</v>
      </c>
      <c r="B4267" s="2" t="s">
        <v>932</v>
      </c>
      <c r="C4267" s="1">
        <v>73270</v>
      </c>
      <c r="D4267" s="1" t="s">
        <v>3651</v>
      </c>
      <c r="E4267" s="4">
        <v>273270000661</v>
      </c>
      <c r="F4267" s="2" t="s">
        <v>3652</v>
      </c>
      <c r="G4267" s="4">
        <v>273270000661</v>
      </c>
      <c r="H4267" s="2" t="s">
        <v>3653</v>
      </c>
      <c r="I4267" s="2" t="s">
        <v>3654</v>
      </c>
      <c r="J4267" s="5" t="s">
        <v>535</v>
      </c>
      <c r="K4267" s="5">
        <v>1</v>
      </c>
      <c r="L4267" s="80">
        <v>20</v>
      </c>
      <c r="M4267" s="8">
        <f t="shared" si="132"/>
        <v>4</v>
      </c>
      <c r="N4267" s="80">
        <v>50</v>
      </c>
      <c r="O4267" s="11">
        <f t="shared" si="133"/>
        <v>74</v>
      </c>
    </row>
    <row r="4268" spans="1:15" x14ac:dyDescent="0.35">
      <c r="A4268" s="2" t="s">
        <v>479</v>
      </c>
      <c r="B4268" s="2" t="s">
        <v>949</v>
      </c>
      <c r="C4268" s="1">
        <v>76109</v>
      </c>
      <c r="D4268" s="1" t="s">
        <v>955</v>
      </c>
      <c r="E4268" s="4">
        <v>276109005806</v>
      </c>
      <c r="F4268" s="2" t="s">
        <v>3770</v>
      </c>
      <c r="G4268" s="4">
        <v>276109005806</v>
      </c>
      <c r="H4268" s="2" t="s">
        <v>3771</v>
      </c>
      <c r="I4268" s="2" t="s">
        <v>3772</v>
      </c>
      <c r="J4268" s="5" t="s">
        <v>535</v>
      </c>
      <c r="K4268" s="5">
        <v>1</v>
      </c>
      <c r="L4268" s="80">
        <v>20</v>
      </c>
      <c r="M4268" s="8">
        <f t="shared" si="132"/>
        <v>4</v>
      </c>
      <c r="N4268" s="80">
        <v>50</v>
      </c>
      <c r="O4268" s="11">
        <f t="shared" si="133"/>
        <v>74</v>
      </c>
    </row>
    <row r="4269" spans="1:15" x14ac:dyDescent="0.35">
      <c r="A4269" s="2" t="s">
        <v>479</v>
      </c>
      <c r="B4269" s="2" t="s">
        <v>520</v>
      </c>
      <c r="C4269" s="1">
        <v>5001</v>
      </c>
      <c r="D4269" s="1" t="s">
        <v>521</v>
      </c>
      <c r="E4269" s="4">
        <v>305001005150</v>
      </c>
      <c r="F4269" s="2" t="s">
        <v>4089</v>
      </c>
      <c r="G4269" s="4">
        <v>305001005150</v>
      </c>
      <c r="H4269" s="2" t="s">
        <v>4089</v>
      </c>
      <c r="I4269" s="2" t="s">
        <v>4090</v>
      </c>
      <c r="J4269" s="5" t="s">
        <v>523</v>
      </c>
      <c r="K4269" s="5">
        <v>1</v>
      </c>
      <c r="L4269" s="80">
        <v>20</v>
      </c>
      <c r="M4269" s="8">
        <f t="shared" si="132"/>
        <v>4</v>
      </c>
      <c r="N4269" s="80">
        <v>50</v>
      </c>
      <c r="O4269" s="11">
        <f t="shared" si="133"/>
        <v>74</v>
      </c>
    </row>
    <row r="4270" spans="1:15" x14ac:dyDescent="0.35">
      <c r="A4270" s="2" t="s">
        <v>479</v>
      </c>
      <c r="B4270" s="2" t="s">
        <v>520</v>
      </c>
      <c r="C4270" s="1">
        <v>5664</v>
      </c>
      <c r="D4270" s="1" t="s">
        <v>4091</v>
      </c>
      <c r="E4270" s="4">
        <v>305664000216</v>
      </c>
      <c r="F4270" s="2" t="s">
        <v>4092</v>
      </c>
      <c r="G4270" s="4">
        <v>305664000216</v>
      </c>
      <c r="H4270" s="2" t="s">
        <v>4093</v>
      </c>
      <c r="I4270" s="2" t="s">
        <v>4094</v>
      </c>
      <c r="J4270" s="5" t="s">
        <v>523</v>
      </c>
      <c r="K4270" s="5">
        <v>1</v>
      </c>
      <c r="L4270" s="80">
        <v>20</v>
      </c>
      <c r="M4270" s="8">
        <f t="shared" si="132"/>
        <v>4</v>
      </c>
      <c r="N4270" s="80">
        <v>50</v>
      </c>
      <c r="O4270" s="11">
        <f t="shared" si="133"/>
        <v>74</v>
      </c>
    </row>
    <row r="4271" spans="1:15" x14ac:dyDescent="0.35">
      <c r="A4271" s="2" t="s">
        <v>479</v>
      </c>
      <c r="B4271" s="2" t="s">
        <v>520</v>
      </c>
      <c r="C4271" s="1">
        <v>5887</v>
      </c>
      <c r="D4271" s="1" t="s">
        <v>4095</v>
      </c>
      <c r="E4271" s="4">
        <v>305887000412</v>
      </c>
      <c r="F4271" s="2" t="s">
        <v>4096</v>
      </c>
      <c r="G4271" s="4">
        <v>305887000412</v>
      </c>
      <c r="H4271" s="2" t="s">
        <v>4096</v>
      </c>
      <c r="I4271" s="2" t="s">
        <v>4097</v>
      </c>
      <c r="J4271" s="5" t="s">
        <v>523</v>
      </c>
      <c r="K4271" s="5">
        <v>1</v>
      </c>
      <c r="L4271" s="80">
        <v>20</v>
      </c>
      <c r="M4271" s="8">
        <f t="shared" si="132"/>
        <v>4</v>
      </c>
      <c r="N4271" s="80">
        <v>50</v>
      </c>
      <c r="O4271" s="11">
        <f t="shared" si="133"/>
        <v>74</v>
      </c>
    </row>
    <row r="4272" spans="1:15" x14ac:dyDescent="0.35">
      <c r="A4272" s="2" t="s">
        <v>479</v>
      </c>
      <c r="B4272" s="2" t="s">
        <v>597</v>
      </c>
      <c r="C4272" s="1">
        <v>8638</v>
      </c>
      <c r="D4272" s="1" t="s">
        <v>4098</v>
      </c>
      <c r="E4272" s="4">
        <v>308638000801</v>
      </c>
      <c r="F4272" s="2" t="s">
        <v>4099</v>
      </c>
      <c r="G4272" s="4">
        <v>308638000801</v>
      </c>
      <c r="H4272" s="2" t="s">
        <v>4099</v>
      </c>
      <c r="I4272" s="2" t="s">
        <v>4100</v>
      </c>
      <c r="J4272" s="5" t="s">
        <v>523</v>
      </c>
      <c r="K4272" s="5">
        <v>1</v>
      </c>
      <c r="L4272" s="80">
        <v>20</v>
      </c>
      <c r="M4272" s="8">
        <f t="shared" si="132"/>
        <v>4</v>
      </c>
      <c r="N4272" s="80">
        <v>50</v>
      </c>
      <c r="O4272" s="11">
        <f t="shared" si="133"/>
        <v>74</v>
      </c>
    </row>
    <row r="4273" spans="1:15" x14ac:dyDescent="0.35">
      <c r="A4273" s="2" t="s">
        <v>479</v>
      </c>
      <c r="B4273" s="2" t="s">
        <v>615</v>
      </c>
      <c r="C4273" s="1">
        <v>11001</v>
      </c>
      <c r="D4273" s="1" t="s">
        <v>615</v>
      </c>
      <c r="E4273" s="4">
        <v>311001009236</v>
      </c>
      <c r="F4273" s="2" t="s">
        <v>4101</v>
      </c>
      <c r="G4273" s="4">
        <v>311001009236</v>
      </c>
      <c r="H4273" s="2" t="s">
        <v>4101</v>
      </c>
      <c r="I4273" s="2" t="s">
        <v>4102</v>
      </c>
      <c r="J4273" s="5" t="s">
        <v>523</v>
      </c>
      <c r="K4273" s="5">
        <v>1</v>
      </c>
      <c r="L4273" s="80">
        <v>20</v>
      </c>
      <c r="M4273" s="8">
        <f t="shared" si="132"/>
        <v>4</v>
      </c>
      <c r="N4273" s="80">
        <v>50</v>
      </c>
      <c r="O4273" s="11">
        <f t="shared" si="133"/>
        <v>74</v>
      </c>
    </row>
    <row r="4274" spans="1:15" x14ac:dyDescent="0.35">
      <c r="A4274" s="2" t="s">
        <v>479</v>
      </c>
      <c r="B4274" s="2" t="s">
        <v>646</v>
      </c>
      <c r="C4274" s="1">
        <v>15753</v>
      </c>
      <c r="D4274" s="1" t="s">
        <v>4103</v>
      </c>
      <c r="E4274" s="4">
        <v>315753000021</v>
      </c>
      <c r="F4274" s="2" t="s">
        <v>4104</v>
      </c>
      <c r="G4274" s="4">
        <v>315753000021</v>
      </c>
      <c r="H4274" s="2" t="s">
        <v>4105</v>
      </c>
      <c r="I4274" s="2" t="s">
        <v>4106</v>
      </c>
      <c r="J4274" s="5" t="s">
        <v>523</v>
      </c>
      <c r="K4274" s="5">
        <v>1</v>
      </c>
      <c r="L4274" s="80">
        <v>20</v>
      </c>
      <c r="M4274" s="8">
        <f t="shared" si="132"/>
        <v>4</v>
      </c>
      <c r="N4274" s="80">
        <v>50</v>
      </c>
      <c r="O4274" s="11">
        <f t="shared" si="133"/>
        <v>74</v>
      </c>
    </row>
    <row r="4275" spans="1:15" x14ac:dyDescent="0.35">
      <c r="A4275" s="2" t="s">
        <v>479</v>
      </c>
      <c r="B4275" s="2" t="s">
        <v>2693</v>
      </c>
      <c r="C4275" s="1">
        <v>23417</v>
      </c>
      <c r="D4275" s="1" t="s">
        <v>4107</v>
      </c>
      <c r="E4275" s="4">
        <v>323417000279</v>
      </c>
      <c r="F4275" s="2" t="s">
        <v>4108</v>
      </c>
      <c r="G4275" s="4">
        <v>323417000279</v>
      </c>
      <c r="H4275" s="2" t="s">
        <v>4108</v>
      </c>
      <c r="I4275" s="2" t="s">
        <v>4109</v>
      </c>
      <c r="J4275" s="5" t="s">
        <v>523</v>
      </c>
      <c r="K4275" s="5">
        <v>1</v>
      </c>
      <c r="L4275" s="80">
        <v>20</v>
      </c>
      <c r="M4275" s="8">
        <f t="shared" si="132"/>
        <v>4</v>
      </c>
      <c r="N4275" s="80">
        <v>50</v>
      </c>
      <c r="O4275" s="11">
        <f t="shared" si="133"/>
        <v>74</v>
      </c>
    </row>
    <row r="4276" spans="1:15" x14ac:dyDescent="0.35">
      <c r="A4276" s="2" t="s">
        <v>479</v>
      </c>
      <c r="B4276" s="2" t="s">
        <v>745</v>
      </c>
      <c r="C4276" s="1">
        <v>25754</v>
      </c>
      <c r="D4276" s="1" t="s">
        <v>4110</v>
      </c>
      <c r="E4276" s="4">
        <v>325754000046</v>
      </c>
      <c r="F4276" s="2" t="s">
        <v>887</v>
      </c>
      <c r="G4276" s="4">
        <v>325754000046</v>
      </c>
      <c r="H4276" s="2" t="s">
        <v>887</v>
      </c>
      <c r="I4276" s="2" t="s">
        <v>4111</v>
      </c>
      <c r="J4276" s="5" t="s">
        <v>523</v>
      </c>
      <c r="K4276" s="5">
        <v>1</v>
      </c>
      <c r="L4276" s="80">
        <v>20</v>
      </c>
      <c r="M4276" s="8">
        <f t="shared" si="132"/>
        <v>4</v>
      </c>
      <c r="N4276" s="80">
        <v>50</v>
      </c>
      <c r="O4276" s="11">
        <f t="shared" si="133"/>
        <v>74</v>
      </c>
    </row>
    <row r="4277" spans="1:15" x14ac:dyDescent="0.35">
      <c r="A4277" s="2" t="s">
        <v>479</v>
      </c>
      <c r="B4277" s="2" t="s">
        <v>778</v>
      </c>
      <c r="C4277" s="1">
        <v>27001</v>
      </c>
      <c r="D4277" s="1" t="s">
        <v>779</v>
      </c>
      <c r="E4277" s="4">
        <v>327001000241</v>
      </c>
      <c r="F4277" s="2" t="s">
        <v>4112</v>
      </c>
      <c r="G4277" s="4">
        <v>327001000241</v>
      </c>
      <c r="H4277" s="2" t="s">
        <v>4112</v>
      </c>
      <c r="I4277" s="2" t="s">
        <v>4113</v>
      </c>
      <c r="J4277" s="5" t="s">
        <v>523</v>
      </c>
      <c r="K4277" s="5">
        <v>1</v>
      </c>
      <c r="L4277" s="80">
        <v>20</v>
      </c>
      <c r="M4277" s="8">
        <f t="shared" si="132"/>
        <v>4</v>
      </c>
      <c r="N4277" s="80">
        <v>50</v>
      </c>
      <c r="O4277" s="11">
        <f t="shared" si="133"/>
        <v>74</v>
      </c>
    </row>
    <row r="4278" spans="1:15" x14ac:dyDescent="0.35">
      <c r="A4278" s="2" t="s">
        <v>479</v>
      </c>
      <c r="B4278" s="2" t="s">
        <v>778</v>
      </c>
      <c r="C4278" s="1">
        <v>27361</v>
      </c>
      <c r="D4278" s="1" t="s">
        <v>783</v>
      </c>
      <c r="E4278" s="4">
        <v>327361000187</v>
      </c>
      <c r="F4278" s="2" t="s">
        <v>4114</v>
      </c>
      <c r="G4278" s="4">
        <v>327361000187</v>
      </c>
      <c r="H4278" s="2" t="s">
        <v>4115</v>
      </c>
      <c r="I4278" s="2" t="s">
        <v>4116</v>
      </c>
      <c r="J4278" s="5" t="s">
        <v>523</v>
      </c>
      <c r="K4278" s="5">
        <v>1</v>
      </c>
      <c r="L4278" s="80">
        <v>20</v>
      </c>
      <c r="M4278" s="8">
        <f t="shared" si="132"/>
        <v>4</v>
      </c>
      <c r="N4278" s="80">
        <v>50</v>
      </c>
      <c r="O4278" s="11">
        <f t="shared" si="133"/>
        <v>74</v>
      </c>
    </row>
    <row r="4279" spans="1:15" x14ac:dyDescent="0.35">
      <c r="A4279" s="2" t="s">
        <v>479</v>
      </c>
      <c r="B4279" s="2" t="s">
        <v>9165</v>
      </c>
      <c r="C4279" s="1">
        <v>50006</v>
      </c>
      <c r="D4279" s="1" t="s">
        <v>4117</v>
      </c>
      <c r="E4279" s="4">
        <v>350006000445</v>
      </c>
      <c r="F4279" s="2" t="s">
        <v>4118</v>
      </c>
      <c r="G4279" s="4">
        <v>350006000445</v>
      </c>
      <c r="H4279" s="2" t="s">
        <v>4119</v>
      </c>
      <c r="I4279" s="2" t="s">
        <v>4120</v>
      </c>
      <c r="J4279" s="5" t="s">
        <v>523</v>
      </c>
      <c r="K4279" s="5">
        <v>1</v>
      </c>
      <c r="L4279" s="80">
        <v>20</v>
      </c>
      <c r="M4279" s="8">
        <f t="shared" si="132"/>
        <v>4</v>
      </c>
      <c r="N4279" s="80">
        <v>50</v>
      </c>
      <c r="O4279" s="11">
        <f t="shared" si="133"/>
        <v>74</v>
      </c>
    </row>
    <row r="4280" spans="1:15" x14ac:dyDescent="0.35">
      <c r="A4280" s="2" t="s">
        <v>479</v>
      </c>
      <c r="B4280" s="2" t="s">
        <v>1010</v>
      </c>
      <c r="C4280" s="1">
        <v>81591</v>
      </c>
      <c r="D4280" s="1" t="s">
        <v>1018</v>
      </c>
      <c r="E4280" s="4">
        <v>381591000024</v>
      </c>
      <c r="F4280" s="2" t="s">
        <v>1019</v>
      </c>
      <c r="G4280" s="4">
        <v>381591000024</v>
      </c>
      <c r="H4280" s="2" t="s">
        <v>4121</v>
      </c>
      <c r="I4280" s="2" t="s">
        <v>4122</v>
      </c>
      <c r="J4280" s="5" t="s">
        <v>523</v>
      </c>
      <c r="K4280" s="5">
        <v>1</v>
      </c>
      <c r="L4280" s="80">
        <v>20</v>
      </c>
      <c r="M4280" s="8">
        <f t="shared" si="132"/>
        <v>4</v>
      </c>
      <c r="N4280" s="80">
        <v>50</v>
      </c>
      <c r="O4280" s="11">
        <f t="shared" si="133"/>
        <v>74</v>
      </c>
    </row>
    <row r="4281" spans="1:15" x14ac:dyDescent="0.35">
      <c r="A4281" s="2" t="s">
        <v>479</v>
      </c>
      <c r="B4281" s="2" t="s">
        <v>3934</v>
      </c>
      <c r="C4281" s="1">
        <v>86749</v>
      </c>
      <c r="D4281" s="1" t="s">
        <v>4123</v>
      </c>
      <c r="E4281" s="4">
        <v>386749000495</v>
      </c>
      <c r="F4281" s="2" t="s">
        <v>4124</v>
      </c>
      <c r="G4281" s="4">
        <v>386749000495</v>
      </c>
      <c r="H4281" s="2" t="s">
        <v>4125</v>
      </c>
      <c r="I4281" s="2" t="s">
        <v>4126</v>
      </c>
      <c r="J4281" s="5" t="s">
        <v>523</v>
      </c>
      <c r="K4281" s="5">
        <v>1</v>
      </c>
      <c r="L4281" s="80">
        <v>20</v>
      </c>
      <c r="M4281" s="8">
        <f t="shared" si="132"/>
        <v>4</v>
      </c>
      <c r="N4281" s="80">
        <v>50</v>
      </c>
      <c r="O4281" s="11">
        <f t="shared" si="133"/>
        <v>74</v>
      </c>
    </row>
    <row r="4282" spans="1:15" x14ac:dyDescent="0.35">
      <c r="A4282" s="2" t="s">
        <v>479</v>
      </c>
      <c r="B4282" s="2" t="s">
        <v>904</v>
      </c>
      <c r="C4282" s="1">
        <v>70713</v>
      </c>
      <c r="D4282" s="1" t="s">
        <v>928</v>
      </c>
      <c r="E4282" s="4">
        <v>470713001062</v>
      </c>
      <c r="F4282" s="2" t="s">
        <v>4200</v>
      </c>
      <c r="G4282" s="4">
        <v>470713001062</v>
      </c>
      <c r="H4282" s="2" t="s">
        <v>4201</v>
      </c>
      <c r="I4282" s="2" t="s">
        <v>4202</v>
      </c>
      <c r="J4282" s="5" t="s">
        <v>535</v>
      </c>
      <c r="K4282" s="5">
        <v>1</v>
      </c>
      <c r="L4282" s="80">
        <v>20</v>
      </c>
      <c r="M4282" s="8">
        <f t="shared" si="132"/>
        <v>4</v>
      </c>
      <c r="N4282" s="80">
        <v>50</v>
      </c>
      <c r="O4282" s="11">
        <f t="shared" si="133"/>
        <v>74</v>
      </c>
    </row>
    <row r="4283" spans="1:15" x14ac:dyDescent="0.35">
      <c r="A4283" t="s">
        <v>485</v>
      </c>
      <c r="B4283" s="2" t="s">
        <v>520</v>
      </c>
      <c r="C4283" s="1">
        <v>5001</v>
      </c>
      <c r="D4283" s="1" t="s">
        <v>521</v>
      </c>
      <c r="E4283" s="4">
        <v>105001000621</v>
      </c>
      <c r="F4283" s="2" t="s">
        <v>522</v>
      </c>
      <c r="G4283" s="4">
        <v>105001000621</v>
      </c>
      <c r="H4283" s="2" t="s">
        <v>522</v>
      </c>
      <c r="I4283" s="2" t="s">
        <v>524</v>
      </c>
      <c r="J4283" s="5" t="s">
        <v>523</v>
      </c>
      <c r="K4283" s="5">
        <v>1</v>
      </c>
      <c r="L4283" s="80">
        <v>20</v>
      </c>
      <c r="M4283" s="8">
        <f t="shared" si="132"/>
        <v>4</v>
      </c>
      <c r="N4283" s="80">
        <v>50</v>
      </c>
      <c r="O4283" s="11">
        <f t="shared" si="133"/>
        <v>74</v>
      </c>
    </row>
    <row r="4284" spans="1:15" x14ac:dyDescent="0.35">
      <c r="A4284" t="s">
        <v>485</v>
      </c>
      <c r="B4284" s="2" t="s">
        <v>520</v>
      </c>
      <c r="C4284" s="1">
        <v>5002</v>
      </c>
      <c r="D4284" s="1" t="s">
        <v>525</v>
      </c>
      <c r="E4284" s="4">
        <v>105002000161</v>
      </c>
      <c r="F4284" s="2" t="s">
        <v>526</v>
      </c>
      <c r="G4284" s="4">
        <v>105002000161</v>
      </c>
      <c r="H4284" s="2" t="s">
        <v>526</v>
      </c>
      <c r="I4284" s="2" t="s">
        <v>527</v>
      </c>
      <c r="J4284" s="5" t="s">
        <v>523</v>
      </c>
      <c r="K4284" s="5">
        <v>1</v>
      </c>
      <c r="L4284" s="80">
        <v>20</v>
      </c>
      <c r="M4284" s="8">
        <f t="shared" si="132"/>
        <v>4</v>
      </c>
      <c r="N4284" s="80">
        <v>50</v>
      </c>
      <c r="O4284" s="11">
        <f t="shared" si="133"/>
        <v>74</v>
      </c>
    </row>
    <row r="4285" spans="1:15" x14ac:dyDescent="0.35">
      <c r="A4285" t="s">
        <v>485</v>
      </c>
      <c r="B4285" s="2" t="s">
        <v>520</v>
      </c>
      <c r="C4285" s="1">
        <v>5030</v>
      </c>
      <c r="D4285" s="1" t="s">
        <v>528</v>
      </c>
      <c r="E4285" s="4">
        <v>105030000010</v>
      </c>
      <c r="F4285" s="2" t="s">
        <v>529</v>
      </c>
      <c r="G4285" s="4">
        <v>105030000010</v>
      </c>
      <c r="H4285" s="2" t="s">
        <v>530</v>
      </c>
      <c r="I4285" s="2" t="s">
        <v>531</v>
      </c>
      <c r="J4285" s="5" t="s">
        <v>523</v>
      </c>
      <c r="K4285" s="5">
        <v>1</v>
      </c>
      <c r="L4285" s="80">
        <v>20</v>
      </c>
      <c r="M4285" s="8">
        <f t="shared" si="132"/>
        <v>4</v>
      </c>
      <c r="N4285" s="80">
        <v>50</v>
      </c>
      <c r="O4285" s="11">
        <f t="shared" si="133"/>
        <v>74</v>
      </c>
    </row>
    <row r="4286" spans="1:15" x14ac:dyDescent="0.35">
      <c r="A4286" t="s">
        <v>485</v>
      </c>
      <c r="B4286" s="2" t="s">
        <v>520</v>
      </c>
      <c r="C4286" s="1">
        <v>5154</v>
      </c>
      <c r="D4286" s="1" t="s">
        <v>537</v>
      </c>
      <c r="E4286" s="4">
        <v>105154002274</v>
      </c>
      <c r="F4286" s="2" t="s">
        <v>538</v>
      </c>
      <c r="G4286" s="4">
        <v>105154002274</v>
      </c>
      <c r="H4286" s="2" t="s">
        <v>538</v>
      </c>
      <c r="I4286" s="2" t="s">
        <v>539</v>
      </c>
      <c r="J4286" s="5" t="s">
        <v>523</v>
      </c>
      <c r="K4286" s="5">
        <v>1</v>
      </c>
      <c r="L4286" s="80">
        <v>20</v>
      </c>
      <c r="M4286" s="8">
        <f t="shared" si="132"/>
        <v>4</v>
      </c>
      <c r="N4286" s="80">
        <v>50</v>
      </c>
      <c r="O4286" s="11">
        <f t="shared" si="133"/>
        <v>74</v>
      </c>
    </row>
    <row r="4287" spans="1:15" x14ac:dyDescent="0.35">
      <c r="A4287" t="s">
        <v>485</v>
      </c>
      <c r="B4287" s="2" t="s">
        <v>520</v>
      </c>
      <c r="C4287" s="1">
        <v>5212</v>
      </c>
      <c r="D4287" s="1" t="s">
        <v>540</v>
      </c>
      <c r="E4287" s="4">
        <v>105212000112</v>
      </c>
      <c r="F4287" s="2" t="s">
        <v>541</v>
      </c>
      <c r="G4287" s="4">
        <v>105212000112</v>
      </c>
      <c r="H4287" s="2" t="s">
        <v>541</v>
      </c>
      <c r="I4287" s="2" t="s">
        <v>542</v>
      </c>
      <c r="J4287" s="5" t="s">
        <v>523</v>
      </c>
      <c r="K4287" s="5">
        <v>1</v>
      </c>
      <c r="L4287" s="80">
        <v>20</v>
      </c>
      <c r="M4287" s="8">
        <f t="shared" si="132"/>
        <v>4</v>
      </c>
      <c r="N4287" s="80">
        <v>50</v>
      </c>
      <c r="O4287" s="11">
        <f t="shared" si="133"/>
        <v>74</v>
      </c>
    </row>
    <row r="4288" spans="1:15" x14ac:dyDescent="0.35">
      <c r="A4288" t="s">
        <v>485</v>
      </c>
      <c r="B4288" s="2" t="s">
        <v>520</v>
      </c>
      <c r="C4288" s="1">
        <v>5266</v>
      </c>
      <c r="D4288" s="1" t="s">
        <v>543</v>
      </c>
      <c r="E4288" s="4">
        <v>105266000461</v>
      </c>
      <c r="F4288" s="2" t="s">
        <v>544</v>
      </c>
      <c r="G4288" s="4">
        <v>105266000461</v>
      </c>
      <c r="H4288" s="2" t="s">
        <v>545</v>
      </c>
      <c r="I4288" s="2" t="s">
        <v>546</v>
      </c>
      <c r="J4288" s="5" t="s">
        <v>523</v>
      </c>
      <c r="K4288" s="5">
        <v>1</v>
      </c>
      <c r="L4288" s="80">
        <v>20</v>
      </c>
      <c r="M4288" s="8">
        <f t="shared" si="132"/>
        <v>4</v>
      </c>
      <c r="N4288" s="80">
        <v>50</v>
      </c>
      <c r="O4288" s="11">
        <f t="shared" si="133"/>
        <v>74</v>
      </c>
    </row>
    <row r="4289" spans="1:15" x14ac:dyDescent="0.35">
      <c r="A4289" t="s">
        <v>485</v>
      </c>
      <c r="B4289" s="2" t="s">
        <v>520</v>
      </c>
      <c r="C4289" s="1">
        <v>5282</v>
      </c>
      <c r="D4289" s="1" t="s">
        <v>547</v>
      </c>
      <c r="E4289" s="4">
        <v>105282000403</v>
      </c>
      <c r="F4289" s="2" t="s">
        <v>548</v>
      </c>
      <c r="G4289" s="4">
        <v>105282000403</v>
      </c>
      <c r="H4289" s="2" t="s">
        <v>548</v>
      </c>
      <c r="I4289" s="2" t="s">
        <v>549</v>
      </c>
      <c r="J4289" s="5" t="s">
        <v>523</v>
      </c>
      <c r="K4289" s="5">
        <v>1</v>
      </c>
      <c r="L4289" s="80">
        <v>20</v>
      </c>
      <c r="M4289" s="8">
        <f t="shared" si="132"/>
        <v>4</v>
      </c>
      <c r="N4289" s="80">
        <v>50</v>
      </c>
      <c r="O4289" s="11">
        <f t="shared" si="133"/>
        <v>74</v>
      </c>
    </row>
    <row r="4290" spans="1:15" x14ac:dyDescent="0.35">
      <c r="A4290" t="s">
        <v>485</v>
      </c>
      <c r="B4290" s="2" t="s">
        <v>520</v>
      </c>
      <c r="C4290" s="1">
        <v>5284</v>
      </c>
      <c r="D4290" s="1" t="s">
        <v>550</v>
      </c>
      <c r="E4290" s="4">
        <v>105284000800</v>
      </c>
      <c r="F4290" s="2" t="s">
        <v>551</v>
      </c>
      <c r="G4290" s="4">
        <v>105284000800</v>
      </c>
      <c r="H4290" s="2" t="s">
        <v>551</v>
      </c>
      <c r="I4290" s="2" t="s">
        <v>552</v>
      </c>
      <c r="J4290" s="5" t="s">
        <v>523</v>
      </c>
      <c r="K4290" s="5">
        <v>1</v>
      </c>
      <c r="L4290" s="80">
        <v>20</v>
      </c>
      <c r="M4290" s="8">
        <f t="shared" si="132"/>
        <v>4</v>
      </c>
      <c r="N4290" s="80">
        <v>50</v>
      </c>
      <c r="O4290" s="11">
        <f t="shared" si="133"/>
        <v>74</v>
      </c>
    </row>
    <row r="4291" spans="1:15" x14ac:dyDescent="0.35">
      <c r="A4291" t="s">
        <v>485</v>
      </c>
      <c r="B4291" s="2" t="s">
        <v>520</v>
      </c>
      <c r="C4291" s="1">
        <v>5368</v>
      </c>
      <c r="D4291" s="1" t="s">
        <v>553</v>
      </c>
      <c r="E4291" s="4">
        <v>105368000066</v>
      </c>
      <c r="F4291" s="2" t="s">
        <v>554</v>
      </c>
      <c r="G4291" s="4">
        <v>105368000066</v>
      </c>
      <c r="H4291" s="2" t="s">
        <v>554</v>
      </c>
      <c r="I4291" s="2" t="s">
        <v>555</v>
      </c>
      <c r="J4291" s="5" t="s">
        <v>523</v>
      </c>
      <c r="K4291" s="5">
        <v>1</v>
      </c>
      <c r="L4291" s="80">
        <v>20</v>
      </c>
      <c r="M4291" s="8">
        <f t="shared" si="132"/>
        <v>4</v>
      </c>
      <c r="N4291" s="80">
        <v>50</v>
      </c>
      <c r="O4291" s="11">
        <f t="shared" si="133"/>
        <v>74</v>
      </c>
    </row>
    <row r="4292" spans="1:15" x14ac:dyDescent="0.35">
      <c r="A4292" t="s">
        <v>485</v>
      </c>
      <c r="B4292" s="2" t="s">
        <v>520</v>
      </c>
      <c r="C4292" s="1">
        <v>5440</v>
      </c>
      <c r="D4292" s="1" t="s">
        <v>556</v>
      </c>
      <c r="E4292" s="4">
        <v>105440000386</v>
      </c>
      <c r="F4292" s="2" t="s">
        <v>557</v>
      </c>
      <c r="G4292" s="4">
        <v>105440000386</v>
      </c>
      <c r="H4292" s="2" t="s">
        <v>557</v>
      </c>
      <c r="I4292" s="2" t="s">
        <v>558</v>
      </c>
      <c r="J4292" s="5" t="s">
        <v>523</v>
      </c>
      <c r="K4292" s="5">
        <v>1</v>
      </c>
      <c r="L4292" s="80">
        <v>20</v>
      </c>
      <c r="M4292" s="8">
        <f t="shared" si="132"/>
        <v>4</v>
      </c>
      <c r="N4292" s="80">
        <v>50</v>
      </c>
      <c r="O4292" s="11">
        <f t="shared" si="133"/>
        <v>74</v>
      </c>
    </row>
    <row r="4293" spans="1:15" x14ac:dyDescent="0.35">
      <c r="A4293" t="s">
        <v>485</v>
      </c>
      <c r="B4293" s="2" t="s">
        <v>520</v>
      </c>
      <c r="C4293" s="1">
        <v>5579</v>
      </c>
      <c r="D4293" s="1" t="s">
        <v>559</v>
      </c>
      <c r="E4293" s="4">
        <v>105579000909</v>
      </c>
      <c r="F4293" s="2" t="s">
        <v>560</v>
      </c>
      <c r="G4293" s="4">
        <v>105579000909</v>
      </c>
      <c r="H4293" s="2" t="s">
        <v>560</v>
      </c>
      <c r="I4293" s="2" t="s">
        <v>561</v>
      </c>
      <c r="J4293" s="5" t="s">
        <v>523</v>
      </c>
      <c r="K4293" s="5">
        <v>1</v>
      </c>
      <c r="L4293" s="80">
        <v>20</v>
      </c>
      <c r="M4293" s="8">
        <f t="shared" si="132"/>
        <v>4</v>
      </c>
      <c r="N4293" s="80">
        <v>50</v>
      </c>
      <c r="O4293" s="11">
        <f t="shared" si="133"/>
        <v>74</v>
      </c>
    </row>
    <row r="4294" spans="1:15" x14ac:dyDescent="0.35">
      <c r="A4294" t="s">
        <v>485</v>
      </c>
      <c r="B4294" s="2" t="s">
        <v>520</v>
      </c>
      <c r="C4294" s="1">
        <v>5615</v>
      </c>
      <c r="D4294" s="1" t="s">
        <v>562</v>
      </c>
      <c r="E4294" s="4">
        <v>105615000236</v>
      </c>
      <c r="F4294" s="2" t="s">
        <v>563</v>
      </c>
      <c r="G4294" s="4">
        <v>105615000236</v>
      </c>
      <c r="H4294" s="2" t="s">
        <v>563</v>
      </c>
      <c r="I4294" s="2" t="s">
        <v>564</v>
      </c>
      <c r="J4294" s="5" t="s">
        <v>523</v>
      </c>
      <c r="K4294" s="5">
        <v>1</v>
      </c>
      <c r="L4294" s="80">
        <v>20</v>
      </c>
      <c r="M4294" s="8">
        <f t="shared" si="132"/>
        <v>4</v>
      </c>
      <c r="N4294" s="80">
        <v>50</v>
      </c>
      <c r="O4294" s="11">
        <f t="shared" si="133"/>
        <v>74</v>
      </c>
    </row>
    <row r="4295" spans="1:15" x14ac:dyDescent="0.35">
      <c r="A4295" t="s">
        <v>485</v>
      </c>
      <c r="B4295" s="2" t="s">
        <v>520</v>
      </c>
      <c r="C4295" s="1">
        <v>5656</v>
      </c>
      <c r="D4295" s="1" t="s">
        <v>565</v>
      </c>
      <c r="E4295" s="4">
        <v>105656000143</v>
      </c>
      <c r="F4295" s="2" t="s">
        <v>566</v>
      </c>
      <c r="G4295" s="4">
        <v>105656000143</v>
      </c>
      <c r="H4295" s="2" t="s">
        <v>566</v>
      </c>
      <c r="I4295" s="2" t="s">
        <v>567</v>
      </c>
      <c r="J4295" s="5" t="s">
        <v>523</v>
      </c>
      <c r="K4295" s="5">
        <v>1</v>
      </c>
      <c r="L4295" s="80">
        <v>20</v>
      </c>
      <c r="M4295" s="8">
        <f t="shared" si="132"/>
        <v>4</v>
      </c>
      <c r="N4295" s="80">
        <v>50</v>
      </c>
      <c r="O4295" s="11">
        <f t="shared" si="133"/>
        <v>74</v>
      </c>
    </row>
    <row r="4296" spans="1:15" x14ac:dyDescent="0.35">
      <c r="A4296" t="s">
        <v>485</v>
      </c>
      <c r="B4296" s="2" t="s">
        <v>520</v>
      </c>
      <c r="C4296" s="1">
        <v>5670</v>
      </c>
      <c r="D4296" s="1" t="s">
        <v>568</v>
      </c>
      <c r="E4296" s="4">
        <v>105670000938</v>
      </c>
      <c r="F4296" s="2" t="s">
        <v>569</v>
      </c>
      <c r="G4296" s="4">
        <v>105670000938</v>
      </c>
      <c r="H4296" s="2" t="s">
        <v>569</v>
      </c>
      <c r="I4296" s="2" t="s">
        <v>570</v>
      </c>
      <c r="J4296" s="5" t="s">
        <v>523</v>
      </c>
      <c r="K4296" s="5">
        <v>1</v>
      </c>
      <c r="L4296" s="80">
        <v>20</v>
      </c>
      <c r="M4296" s="8">
        <f t="shared" ref="M4296:M4359" si="134">ROUND(L4296*0.19,0)</f>
        <v>4</v>
      </c>
      <c r="N4296" s="80">
        <v>50</v>
      </c>
      <c r="O4296" s="11">
        <f t="shared" ref="O4296:O4359" si="135">L4296+M4296+N4296</f>
        <v>74</v>
      </c>
    </row>
    <row r="4297" spans="1:15" x14ac:dyDescent="0.35">
      <c r="A4297" t="s">
        <v>485</v>
      </c>
      <c r="B4297" s="2" t="s">
        <v>520</v>
      </c>
      <c r="C4297" s="1">
        <v>5686</v>
      </c>
      <c r="D4297" s="1" t="s">
        <v>571</v>
      </c>
      <c r="E4297" s="4">
        <v>105686000440</v>
      </c>
      <c r="F4297" s="2" t="s">
        <v>572</v>
      </c>
      <c r="G4297" s="4">
        <v>105686000440</v>
      </c>
      <c r="H4297" s="2" t="s">
        <v>572</v>
      </c>
      <c r="I4297" s="2" t="s">
        <v>573</v>
      </c>
      <c r="J4297" s="5" t="s">
        <v>523</v>
      </c>
      <c r="K4297" s="5">
        <v>1</v>
      </c>
      <c r="L4297" s="80">
        <v>20</v>
      </c>
      <c r="M4297" s="8">
        <f t="shared" si="134"/>
        <v>4</v>
      </c>
      <c r="N4297" s="80">
        <v>50</v>
      </c>
      <c r="O4297" s="11">
        <f t="shared" si="135"/>
        <v>74</v>
      </c>
    </row>
    <row r="4298" spans="1:15" x14ac:dyDescent="0.35">
      <c r="A4298" t="s">
        <v>485</v>
      </c>
      <c r="B4298" s="2" t="s">
        <v>520</v>
      </c>
      <c r="C4298" s="1">
        <v>5756</v>
      </c>
      <c r="D4298" s="1" t="s">
        <v>574</v>
      </c>
      <c r="E4298" s="4">
        <v>105756000311</v>
      </c>
      <c r="F4298" s="2" t="s">
        <v>575</v>
      </c>
      <c r="G4298" s="4">
        <v>105756000311</v>
      </c>
      <c r="H4298" s="2" t="s">
        <v>575</v>
      </c>
      <c r="I4298" s="2" t="s">
        <v>576</v>
      </c>
      <c r="J4298" s="5" t="s">
        <v>535</v>
      </c>
      <c r="K4298" s="5">
        <v>1</v>
      </c>
      <c r="L4298" s="80">
        <v>20</v>
      </c>
      <c r="M4298" s="8">
        <f t="shared" si="134"/>
        <v>4</v>
      </c>
      <c r="N4298" s="80">
        <v>50</v>
      </c>
      <c r="O4298" s="11">
        <f t="shared" si="135"/>
        <v>74</v>
      </c>
    </row>
    <row r="4299" spans="1:15" x14ac:dyDescent="0.35">
      <c r="A4299" t="s">
        <v>485</v>
      </c>
      <c r="B4299" s="2" t="s">
        <v>520</v>
      </c>
      <c r="C4299" s="1">
        <v>5761</v>
      </c>
      <c r="D4299" s="1" t="s">
        <v>577</v>
      </c>
      <c r="E4299" s="4">
        <v>105761000299</v>
      </c>
      <c r="F4299" s="2" t="s">
        <v>578</v>
      </c>
      <c r="G4299" s="4">
        <v>105761000299</v>
      </c>
      <c r="H4299" s="2" t="s">
        <v>579</v>
      </c>
      <c r="I4299" s="2" t="s">
        <v>580</v>
      </c>
      <c r="J4299" s="5" t="s">
        <v>523</v>
      </c>
      <c r="K4299" s="5">
        <v>1</v>
      </c>
      <c r="L4299" s="80">
        <v>20</v>
      </c>
      <c r="M4299" s="8">
        <f t="shared" si="134"/>
        <v>4</v>
      </c>
      <c r="N4299" s="80">
        <v>50</v>
      </c>
      <c r="O4299" s="11">
        <f t="shared" si="135"/>
        <v>74</v>
      </c>
    </row>
    <row r="4300" spans="1:15" x14ac:dyDescent="0.35">
      <c r="A4300" t="s">
        <v>485</v>
      </c>
      <c r="B4300" s="2" t="s">
        <v>520</v>
      </c>
      <c r="C4300" s="1">
        <v>5837</v>
      </c>
      <c r="D4300" s="1" t="s">
        <v>581</v>
      </c>
      <c r="E4300" s="4">
        <v>105837006194</v>
      </c>
      <c r="F4300" s="2" t="s">
        <v>589</v>
      </c>
      <c r="G4300" s="4">
        <v>105837006194</v>
      </c>
      <c r="H4300" s="2" t="s">
        <v>589</v>
      </c>
      <c r="I4300" s="2" t="s">
        <v>590</v>
      </c>
      <c r="J4300" s="5" t="s">
        <v>523</v>
      </c>
      <c r="K4300" s="5">
        <v>1</v>
      </c>
      <c r="L4300" s="80">
        <v>20</v>
      </c>
      <c r="M4300" s="8">
        <f t="shared" si="134"/>
        <v>4</v>
      </c>
      <c r="N4300" s="80">
        <v>50</v>
      </c>
      <c r="O4300" s="11">
        <f t="shared" si="135"/>
        <v>74</v>
      </c>
    </row>
    <row r="4301" spans="1:15" x14ac:dyDescent="0.35">
      <c r="A4301" t="s">
        <v>485</v>
      </c>
      <c r="B4301" s="2" t="s">
        <v>520</v>
      </c>
      <c r="C4301" s="1">
        <v>5847</v>
      </c>
      <c r="D4301" s="1" t="s">
        <v>591</v>
      </c>
      <c r="E4301" s="4">
        <v>105847000771</v>
      </c>
      <c r="F4301" s="2" t="s">
        <v>592</v>
      </c>
      <c r="G4301" s="4">
        <v>105847000771</v>
      </c>
      <c r="H4301" s="2" t="s">
        <v>592</v>
      </c>
      <c r="I4301" s="2" t="s">
        <v>593</v>
      </c>
      <c r="J4301" s="5" t="s">
        <v>523</v>
      </c>
      <c r="K4301" s="5">
        <v>1</v>
      </c>
      <c r="L4301" s="80">
        <v>20</v>
      </c>
      <c r="M4301" s="8">
        <f t="shared" si="134"/>
        <v>4</v>
      </c>
      <c r="N4301" s="80">
        <v>50</v>
      </c>
      <c r="O4301" s="11">
        <f t="shared" si="135"/>
        <v>74</v>
      </c>
    </row>
    <row r="4302" spans="1:15" x14ac:dyDescent="0.35">
      <c r="A4302" t="s">
        <v>485</v>
      </c>
      <c r="B4302" s="2" t="s">
        <v>520</v>
      </c>
      <c r="C4302" s="1">
        <v>5890</v>
      </c>
      <c r="D4302" s="1" t="s">
        <v>594</v>
      </c>
      <c r="E4302" s="4">
        <v>105890001331</v>
      </c>
      <c r="F4302" s="2" t="s">
        <v>595</v>
      </c>
      <c r="G4302" s="4">
        <v>105890001331</v>
      </c>
      <c r="H4302" s="2" t="s">
        <v>595</v>
      </c>
      <c r="I4302" s="2" t="s">
        <v>596</v>
      </c>
      <c r="J4302" s="5" t="s">
        <v>523</v>
      </c>
      <c r="K4302" s="5">
        <v>1</v>
      </c>
      <c r="L4302" s="80">
        <v>20</v>
      </c>
      <c r="M4302" s="8">
        <f t="shared" si="134"/>
        <v>4</v>
      </c>
      <c r="N4302" s="80">
        <v>50</v>
      </c>
      <c r="O4302" s="11">
        <f t="shared" si="135"/>
        <v>74</v>
      </c>
    </row>
    <row r="4303" spans="1:15" x14ac:dyDescent="0.35">
      <c r="A4303" t="s">
        <v>485</v>
      </c>
      <c r="B4303" s="2" t="s">
        <v>597</v>
      </c>
      <c r="C4303" s="1">
        <v>8001</v>
      </c>
      <c r="D4303" s="1" t="s">
        <v>598</v>
      </c>
      <c r="E4303" s="4">
        <v>108001001812</v>
      </c>
      <c r="F4303" s="2" t="s">
        <v>599</v>
      </c>
      <c r="G4303" s="4">
        <v>108001001812</v>
      </c>
      <c r="H4303" s="2" t="s">
        <v>600</v>
      </c>
      <c r="I4303" s="2" t="s">
        <v>601</v>
      </c>
      <c r="J4303" s="5" t="s">
        <v>523</v>
      </c>
      <c r="K4303" s="5">
        <v>1</v>
      </c>
      <c r="L4303" s="80">
        <v>20</v>
      </c>
      <c r="M4303" s="8">
        <f t="shared" si="134"/>
        <v>4</v>
      </c>
      <c r="N4303" s="80">
        <v>50</v>
      </c>
      <c r="O4303" s="11">
        <f t="shared" si="135"/>
        <v>74</v>
      </c>
    </row>
    <row r="4304" spans="1:15" x14ac:dyDescent="0.35">
      <c r="A4304" t="s">
        <v>485</v>
      </c>
      <c r="B4304" s="2" t="s">
        <v>597</v>
      </c>
      <c r="C4304" s="1">
        <v>8001</v>
      </c>
      <c r="D4304" s="1" t="s">
        <v>598</v>
      </c>
      <c r="E4304" s="4">
        <v>108001001821</v>
      </c>
      <c r="F4304" s="2" t="s">
        <v>602</v>
      </c>
      <c r="G4304" s="4">
        <v>108001001821</v>
      </c>
      <c r="H4304" s="2" t="s">
        <v>602</v>
      </c>
      <c r="I4304" s="2" t="s">
        <v>603</v>
      </c>
      <c r="J4304" s="5" t="s">
        <v>523</v>
      </c>
      <c r="K4304" s="5">
        <v>1</v>
      </c>
      <c r="L4304" s="80">
        <v>20</v>
      </c>
      <c r="M4304" s="8">
        <f t="shared" si="134"/>
        <v>4</v>
      </c>
      <c r="N4304" s="80">
        <v>50</v>
      </c>
      <c r="O4304" s="11">
        <f t="shared" si="135"/>
        <v>74</v>
      </c>
    </row>
    <row r="4305" spans="1:15" x14ac:dyDescent="0.35">
      <c r="A4305" t="s">
        <v>485</v>
      </c>
      <c r="B4305" s="2" t="s">
        <v>597</v>
      </c>
      <c r="C4305" s="1">
        <v>8078</v>
      </c>
      <c r="D4305" s="1" t="s">
        <v>604</v>
      </c>
      <c r="E4305" s="4">
        <v>108078000011</v>
      </c>
      <c r="F4305" s="2" t="s">
        <v>605</v>
      </c>
      <c r="G4305" s="4">
        <v>108078000011</v>
      </c>
      <c r="H4305" s="2" t="s">
        <v>606</v>
      </c>
      <c r="I4305" s="2" t="s">
        <v>607</v>
      </c>
      <c r="J4305" s="5" t="s">
        <v>523</v>
      </c>
      <c r="K4305" s="5">
        <v>1</v>
      </c>
      <c r="L4305" s="80">
        <v>20</v>
      </c>
      <c r="M4305" s="8">
        <f t="shared" si="134"/>
        <v>4</v>
      </c>
      <c r="N4305" s="80">
        <v>50</v>
      </c>
      <c r="O4305" s="11">
        <f t="shared" si="135"/>
        <v>74</v>
      </c>
    </row>
    <row r="4306" spans="1:15" x14ac:dyDescent="0.35">
      <c r="A4306" t="s">
        <v>485</v>
      </c>
      <c r="B4306" s="2" t="s">
        <v>597</v>
      </c>
      <c r="C4306" s="1">
        <v>8436</v>
      </c>
      <c r="D4306" s="1" t="s">
        <v>608</v>
      </c>
      <c r="E4306" s="4">
        <v>108436000061</v>
      </c>
      <c r="F4306" s="2" t="s">
        <v>609</v>
      </c>
      <c r="G4306" s="4">
        <v>108436000061</v>
      </c>
      <c r="H4306" s="2" t="s">
        <v>609</v>
      </c>
      <c r="I4306" s="2" t="s">
        <v>610</v>
      </c>
      <c r="J4306" s="5" t="s">
        <v>523</v>
      </c>
      <c r="K4306" s="5">
        <v>1</v>
      </c>
      <c r="L4306" s="80">
        <v>20</v>
      </c>
      <c r="M4306" s="8">
        <f t="shared" si="134"/>
        <v>4</v>
      </c>
      <c r="N4306" s="80">
        <v>50</v>
      </c>
      <c r="O4306" s="11">
        <f t="shared" si="135"/>
        <v>74</v>
      </c>
    </row>
    <row r="4307" spans="1:15" x14ac:dyDescent="0.35">
      <c r="A4307" t="s">
        <v>485</v>
      </c>
      <c r="B4307" s="2" t="s">
        <v>597</v>
      </c>
      <c r="C4307" s="1">
        <v>8634</v>
      </c>
      <c r="D4307" s="1" t="s">
        <v>611</v>
      </c>
      <c r="E4307" s="4">
        <v>108634000025</v>
      </c>
      <c r="F4307" s="2" t="s">
        <v>612</v>
      </c>
      <c r="G4307" s="4">
        <v>108634000025</v>
      </c>
      <c r="H4307" s="2" t="s">
        <v>613</v>
      </c>
      <c r="I4307" s="2" t="s">
        <v>614</v>
      </c>
      <c r="J4307" s="5" t="s">
        <v>523</v>
      </c>
      <c r="K4307" s="5">
        <v>1</v>
      </c>
      <c r="L4307" s="80">
        <v>20</v>
      </c>
      <c r="M4307" s="8">
        <f t="shared" si="134"/>
        <v>4</v>
      </c>
      <c r="N4307" s="80">
        <v>50</v>
      </c>
      <c r="O4307" s="11">
        <f t="shared" si="135"/>
        <v>74</v>
      </c>
    </row>
    <row r="4308" spans="1:15" x14ac:dyDescent="0.35">
      <c r="A4308" t="s">
        <v>485</v>
      </c>
      <c r="B4308" s="2" t="s">
        <v>615</v>
      </c>
      <c r="C4308" s="1">
        <v>11001</v>
      </c>
      <c r="D4308" s="1" t="s">
        <v>615</v>
      </c>
      <c r="E4308" s="4">
        <v>111001011908</v>
      </c>
      <c r="F4308" s="2" t="s">
        <v>616</v>
      </c>
      <c r="G4308" s="4">
        <v>111001011908</v>
      </c>
      <c r="H4308" s="2" t="s">
        <v>617</v>
      </c>
      <c r="I4308" s="2" t="s">
        <v>618</v>
      </c>
      <c r="J4308" s="5" t="s">
        <v>523</v>
      </c>
      <c r="K4308" s="5">
        <v>1</v>
      </c>
      <c r="L4308" s="80">
        <v>20</v>
      </c>
      <c r="M4308" s="8">
        <f t="shared" si="134"/>
        <v>4</v>
      </c>
      <c r="N4308" s="80">
        <v>50</v>
      </c>
      <c r="O4308" s="11">
        <f t="shared" si="135"/>
        <v>74</v>
      </c>
    </row>
    <row r="4309" spans="1:15" x14ac:dyDescent="0.35">
      <c r="A4309" t="s">
        <v>485</v>
      </c>
      <c r="B4309" s="2" t="s">
        <v>619</v>
      </c>
      <c r="C4309" s="1">
        <v>13001</v>
      </c>
      <c r="D4309" s="1" t="s">
        <v>620</v>
      </c>
      <c r="E4309" s="4">
        <v>113001012508</v>
      </c>
      <c r="F4309" s="2" t="s">
        <v>621</v>
      </c>
      <c r="G4309" s="4">
        <v>113001012508</v>
      </c>
      <c r="H4309" s="2" t="s">
        <v>621</v>
      </c>
      <c r="I4309" s="2" t="s">
        <v>622</v>
      </c>
      <c r="J4309" s="5" t="s">
        <v>523</v>
      </c>
      <c r="K4309" s="5">
        <v>1</v>
      </c>
      <c r="L4309" s="80">
        <v>20</v>
      </c>
      <c r="M4309" s="8">
        <f t="shared" si="134"/>
        <v>4</v>
      </c>
      <c r="N4309" s="80">
        <v>50</v>
      </c>
      <c r="O4309" s="11">
        <f t="shared" si="135"/>
        <v>74</v>
      </c>
    </row>
    <row r="4310" spans="1:15" x14ac:dyDescent="0.35">
      <c r="A4310" t="s">
        <v>485</v>
      </c>
      <c r="B4310" s="2" t="s">
        <v>619</v>
      </c>
      <c r="C4310" s="1">
        <v>13468</v>
      </c>
      <c r="D4310" s="1" t="s">
        <v>634</v>
      </c>
      <c r="E4310" s="4">
        <v>113468000015</v>
      </c>
      <c r="F4310" s="2" t="s">
        <v>635</v>
      </c>
      <c r="G4310" s="4">
        <v>113468000015</v>
      </c>
      <c r="H4310" s="2" t="s">
        <v>636</v>
      </c>
      <c r="I4310" s="2" t="s">
        <v>637</v>
      </c>
      <c r="J4310" s="5" t="s">
        <v>523</v>
      </c>
      <c r="K4310" s="5">
        <v>1</v>
      </c>
      <c r="L4310" s="80">
        <v>20</v>
      </c>
      <c r="M4310" s="8">
        <f t="shared" si="134"/>
        <v>4</v>
      </c>
      <c r="N4310" s="80">
        <v>50</v>
      </c>
      <c r="O4310" s="11">
        <f t="shared" si="135"/>
        <v>74</v>
      </c>
    </row>
    <row r="4311" spans="1:15" x14ac:dyDescent="0.35">
      <c r="A4311" t="s">
        <v>485</v>
      </c>
      <c r="B4311" s="2" t="s">
        <v>619</v>
      </c>
      <c r="C4311" s="1">
        <v>13657</v>
      </c>
      <c r="D4311" s="1" t="s">
        <v>638</v>
      </c>
      <c r="E4311" s="4">
        <v>113657000018</v>
      </c>
      <c r="F4311" s="2" t="s">
        <v>639</v>
      </c>
      <c r="G4311" s="4">
        <v>113657000018</v>
      </c>
      <c r="H4311" s="2" t="s">
        <v>640</v>
      </c>
      <c r="I4311" s="2" t="s">
        <v>641</v>
      </c>
      <c r="J4311" s="5" t="s">
        <v>523</v>
      </c>
      <c r="K4311" s="5">
        <v>1</v>
      </c>
      <c r="L4311" s="80">
        <v>20</v>
      </c>
      <c r="M4311" s="8">
        <f t="shared" si="134"/>
        <v>4</v>
      </c>
      <c r="N4311" s="80">
        <v>50</v>
      </c>
      <c r="O4311" s="11">
        <f t="shared" si="135"/>
        <v>74</v>
      </c>
    </row>
    <row r="4312" spans="1:15" x14ac:dyDescent="0.35">
      <c r="A4312" t="s">
        <v>485</v>
      </c>
      <c r="B4312" s="2" t="s">
        <v>646</v>
      </c>
      <c r="C4312" s="1">
        <v>15001</v>
      </c>
      <c r="D4312" s="1" t="s">
        <v>647</v>
      </c>
      <c r="E4312" s="4">
        <v>115001000430</v>
      </c>
      <c r="F4312" s="2" t="s">
        <v>648</v>
      </c>
      <c r="G4312" s="4">
        <v>115001000430</v>
      </c>
      <c r="H4312" s="2" t="s">
        <v>649</v>
      </c>
      <c r="I4312" s="2" t="s">
        <v>650</v>
      </c>
      <c r="J4312" s="5" t="s">
        <v>523</v>
      </c>
      <c r="K4312" s="5">
        <v>1</v>
      </c>
      <c r="L4312" s="80">
        <v>20</v>
      </c>
      <c r="M4312" s="8">
        <f t="shared" si="134"/>
        <v>4</v>
      </c>
      <c r="N4312" s="80">
        <v>50</v>
      </c>
      <c r="O4312" s="11">
        <f t="shared" si="135"/>
        <v>74</v>
      </c>
    </row>
    <row r="4313" spans="1:15" x14ac:dyDescent="0.35">
      <c r="A4313" t="s">
        <v>485</v>
      </c>
      <c r="B4313" s="2" t="s">
        <v>646</v>
      </c>
      <c r="C4313" s="1">
        <v>15001</v>
      </c>
      <c r="D4313" s="1" t="s">
        <v>647</v>
      </c>
      <c r="E4313" s="4">
        <v>115001002017</v>
      </c>
      <c r="F4313" s="2" t="s">
        <v>651</v>
      </c>
      <c r="G4313" s="4">
        <v>115001002017</v>
      </c>
      <c r="H4313" s="2" t="s">
        <v>651</v>
      </c>
      <c r="I4313" s="2" t="s">
        <v>652</v>
      </c>
      <c r="J4313" s="5" t="s">
        <v>523</v>
      </c>
      <c r="K4313" s="5">
        <v>1</v>
      </c>
      <c r="L4313" s="80">
        <v>20</v>
      </c>
      <c r="M4313" s="8">
        <f t="shared" si="134"/>
        <v>4</v>
      </c>
      <c r="N4313" s="80">
        <v>50</v>
      </c>
      <c r="O4313" s="11">
        <f t="shared" si="135"/>
        <v>74</v>
      </c>
    </row>
    <row r="4314" spans="1:15" x14ac:dyDescent="0.35">
      <c r="A4314" t="s">
        <v>485</v>
      </c>
      <c r="B4314" s="2" t="s">
        <v>646</v>
      </c>
      <c r="C4314" s="1">
        <v>15183</v>
      </c>
      <c r="D4314" s="1" t="s">
        <v>653</v>
      </c>
      <c r="E4314" s="4">
        <v>115183000022</v>
      </c>
      <c r="F4314" s="2" t="s">
        <v>654</v>
      </c>
      <c r="G4314" s="4">
        <v>115183000022</v>
      </c>
      <c r="H4314" s="2" t="s">
        <v>655</v>
      </c>
      <c r="I4314" s="2" t="s">
        <v>656</v>
      </c>
      <c r="J4314" s="5" t="s">
        <v>523</v>
      </c>
      <c r="K4314" s="5">
        <v>1</v>
      </c>
      <c r="L4314" s="80">
        <v>20</v>
      </c>
      <c r="M4314" s="8">
        <f t="shared" si="134"/>
        <v>4</v>
      </c>
      <c r="N4314" s="80">
        <v>50</v>
      </c>
      <c r="O4314" s="11">
        <f t="shared" si="135"/>
        <v>74</v>
      </c>
    </row>
    <row r="4315" spans="1:15" x14ac:dyDescent="0.35">
      <c r="A4315" t="s">
        <v>485</v>
      </c>
      <c r="B4315" s="2" t="s">
        <v>646</v>
      </c>
      <c r="C4315" s="1">
        <v>15332</v>
      </c>
      <c r="D4315" s="1" t="s">
        <v>657</v>
      </c>
      <c r="E4315" s="4">
        <v>115332000294</v>
      </c>
      <c r="F4315" s="2" t="s">
        <v>658</v>
      </c>
      <c r="G4315" s="4">
        <v>115332000294</v>
      </c>
      <c r="H4315" s="2" t="s">
        <v>659</v>
      </c>
      <c r="I4315" s="2" t="s">
        <v>660</v>
      </c>
      <c r="J4315" s="5" t="s">
        <v>523</v>
      </c>
      <c r="K4315" s="5">
        <v>1</v>
      </c>
      <c r="L4315" s="80">
        <v>20</v>
      </c>
      <c r="M4315" s="8">
        <f t="shared" si="134"/>
        <v>4</v>
      </c>
      <c r="N4315" s="80">
        <v>50</v>
      </c>
      <c r="O4315" s="11">
        <f t="shared" si="135"/>
        <v>74</v>
      </c>
    </row>
    <row r="4316" spans="1:15" x14ac:dyDescent="0.35">
      <c r="A4316" t="s">
        <v>485</v>
      </c>
      <c r="B4316" s="2" t="s">
        <v>646</v>
      </c>
      <c r="C4316" s="1">
        <v>15673</v>
      </c>
      <c r="D4316" s="1" t="s">
        <v>661</v>
      </c>
      <c r="E4316" s="4">
        <v>115673000012</v>
      </c>
      <c r="F4316" s="2" t="s">
        <v>662</v>
      </c>
      <c r="G4316" s="4">
        <v>115673000012</v>
      </c>
      <c r="H4316" s="2" t="s">
        <v>663</v>
      </c>
      <c r="I4316" s="2" t="s">
        <v>664</v>
      </c>
      <c r="J4316" s="5" t="s">
        <v>523</v>
      </c>
      <c r="K4316" s="5">
        <v>1</v>
      </c>
      <c r="L4316" s="80">
        <v>20</v>
      </c>
      <c r="M4316" s="8">
        <f t="shared" si="134"/>
        <v>4</v>
      </c>
      <c r="N4316" s="80">
        <v>50</v>
      </c>
      <c r="O4316" s="11">
        <f t="shared" si="135"/>
        <v>74</v>
      </c>
    </row>
    <row r="4317" spans="1:15" x14ac:dyDescent="0.35">
      <c r="A4317" t="s">
        <v>485</v>
      </c>
      <c r="B4317" s="2" t="s">
        <v>646</v>
      </c>
      <c r="C4317" s="1">
        <v>15757</v>
      </c>
      <c r="D4317" s="1" t="s">
        <v>665</v>
      </c>
      <c r="E4317" s="4">
        <v>115757000395</v>
      </c>
      <c r="F4317" s="2" t="s">
        <v>666</v>
      </c>
      <c r="G4317" s="4">
        <v>115757000395</v>
      </c>
      <c r="H4317" s="2" t="s">
        <v>667</v>
      </c>
      <c r="I4317" s="2" t="s">
        <v>668</v>
      </c>
      <c r="J4317" s="5" t="s">
        <v>523</v>
      </c>
      <c r="K4317" s="5">
        <v>1</v>
      </c>
      <c r="L4317" s="80">
        <v>20</v>
      </c>
      <c r="M4317" s="8">
        <f t="shared" si="134"/>
        <v>4</v>
      </c>
      <c r="N4317" s="80">
        <v>50</v>
      </c>
      <c r="O4317" s="11">
        <f t="shared" si="135"/>
        <v>74</v>
      </c>
    </row>
    <row r="4318" spans="1:15" x14ac:dyDescent="0.35">
      <c r="A4318" t="s">
        <v>485</v>
      </c>
      <c r="B4318" s="2" t="s">
        <v>669</v>
      </c>
      <c r="C4318" s="1">
        <v>17001</v>
      </c>
      <c r="D4318" s="1" t="s">
        <v>670</v>
      </c>
      <c r="E4318" s="4">
        <v>117001000165</v>
      </c>
      <c r="F4318" s="2" t="s">
        <v>671</v>
      </c>
      <c r="G4318" s="4">
        <v>117001000165</v>
      </c>
      <c r="H4318" s="2" t="s">
        <v>671</v>
      </c>
      <c r="I4318" s="2" t="s">
        <v>672</v>
      </c>
      <c r="J4318" s="5" t="s">
        <v>523</v>
      </c>
      <c r="K4318" s="5">
        <v>1</v>
      </c>
      <c r="L4318" s="80">
        <v>20</v>
      </c>
      <c r="M4318" s="8">
        <f t="shared" si="134"/>
        <v>4</v>
      </c>
      <c r="N4318" s="80">
        <v>50</v>
      </c>
      <c r="O4318" s="11">
        <f t="shared" si="135"/>
        <v>74</v>
      </c>
    </row>
    <row r="4319" spans="1:15" x14ac:dyDescent="0.35">
      <c r="A4319" t="s">
        <v>485</v>
      </c>
      <c r="B4319" s="2" t="s">
        <v>669</v>
      </c>
      <c r="C4319" s="1">
        <v>17001</v>
      </c>
      <c r="D4319" s="1" t="s">
        <v>670</v>
      </c>
      <c r="E4319" s="4">
        <v>117001001544</v>
      </c>
      <c r="F4319" s="2" t="s">
        <v>673</v>
      </c>
      <c r="G4319" s="4">
        <v>117001001544</v>
      </c>
      <c r="H4319" s="2" t="s">
        <v>674</v>
      </c>
      <c r="I4319" s="2" t="s">
        <v>675</v>
      </c>
      <c r="J4319" s="5" t="s">
        <v>523</v>
      </c>
      <c r="K4319" s="5">
        <v>1</v>
      </c>
      <c r="L4319" s="80">
        <v>20</v>
      </c>
      <c r="M4319" s="8">
        <f t="shared" si="134"/>
        <v>4</v>
      </c>
      <c r="N4319" s="80">
        <v>50</v>
      </c>
      <c r="O4319" s="11">
        <f t="shared" si="135"/>
        <v>74</v>
      </c>
    </row>
    <row r="4320" spans="1:15" x14ac:dyDescent="0.35">
      <c r="A4320" t="s">
        <v>485</v>
      </c>
      <c r="B4320" s="2" t="s">
        <v>669</v>
      </c>
      <c r="C4320" s="1">
        <v>17013</v>
      </c>
      <c r="D4320" s="1" t="s">
        <v>676</v>
      </c>
      <c r="E4320" s="4">
        <v>117013001167</v>
      </c>
      <c r="F4320" s="2" t="s">
        <v>677</v>
      </c>
      <c r="G4320" s="4">
        <v>117013001167</v>
      </c>
      <c r="H4320" s="2" t="s">
        <v>678</v>
      </c>
      <c r="I4320" s="2" t="s">
        <v>679</v>
      </c>
      <c r="J4320" s="5" t="s">
        <v>523</v>
      </c>
      <c r="K4320" s="5">
        <v>1</v>
      </c>
      <c r="L4320" s="80">
        <v>20</v>
      </c>
      <c r="M4320" s="8">
        <f t="shared" si="134"/>
        <v>4</v>
      </c>
      <c r="N4320" s="80">
        <v>50</v>
      </c>
      <c r="O4320" s="11">
        <f t="shared" si="135"/>
        <v>74</v>
      </c>
    </row>
    <row r="4321" spans="1:15" x14ac:dyDescent="0.35">
      <c r="A4321" t="s">
        <v>485</v>
      </c>
      <c r="B4321" s="2" t="s">
        <v>669</v>
      </c>
      <c r="C4321" s="1">
        <v>17042</v>
      </c>
      <c r="D4321" s="1" t="s">
        <v>680</v>
      </c>
      <c r="E4321" s="4">
        <v>117042000650</v>
      </c>
      <c r="F4321" s="2" t="s">
        <v>681</v>
      </c>
      <c r="G4321" s="4">
        <v>117042000650</v>
      </c>
      <c r="H4321" s="2" t="s">
        <v>682</v>
      </c>
      <c r="I4321" s="2" t="s">
        <v>683</v>
      </c>
      <c r="J4321" s="5" t="s">
        <v>523</v>
      </c>
      <c r="K4321" s="5">
        <v>1</v>
      </c>
      <c r="L4321" s="80">
        <v>20</v>
      </c>
      <c r="M4321" s="8">
        <f t="shared" si="134"/>
        <v>4</v>
      </c>
      <c r="N4321" s="80">
        <v>50</v>
      </c>
      <c r="O4321" s="11">
        <f t="shared" si="135"/>
        <v>74</v>
      </c>
    </row>
    <row r="4322" spans="1:15" x14ac:dyDescent="0.35">
      <c r="A4322" t="s">
        <v>485</v>
      </c>
      <c r="B4322" s="2" t="s">
        <v>669</v>
      </c>
      <c r="C4322" s="1">
        <v>17050</v>
      </c>
      <c r="D4322" s="1" t="s">
        <v>684</v>
      </c>
      <c r="E4322" s="4">
        <v>117050000316</v>
      </c>
      <c r="F4322" s="2" t="s">
        <v>685</v>
      </c>
      <c r="G4322" s="4">
        <v>117050000316</v>
      </c>
      <c r="H4322" s="2" t="s">
        <v>686</v>
      </c>
      <c r="I4322" s="2" t="s">
        <v>687</v>
      </c>
      <c r="J4322" s="5" t="s">
        <v>523</v>
      </c>
      <c r="K4322" s="5">
        <v>1</v>
      </c>
      <c r="L4322" s="80">
        <v>20</v>
      </c>
      <c r="M4322" s="8">
        <f t="shared" si="134"/>
        <v>4</v>
      </c>
      <c r="N4322" s="80">
        <v>50</v>
      </c>
      <c r="O4322" s="11">
        <f t="shared" si="135"/>
        <v>74</v>
      </c>
    </row>
    <row r="4323" spans="1:15" x14ac:dyDescent="0.35">
      <c r="A4323" t="s">
        <v>485</v>
      </c>
      <c r="B4323" s="2" t="s">
        <v>669</v>
      </c>
      <c r="C4323" s="1">
        <v>17444</v>
      </c>
      <c r="D4323" s="1" t="s">
        <v>688</v>
      </c>
      <c r="E4323" s="4">
        <v>117444000044</v>
      </c>
      <c r="F4323" s="2" t="s">
        <v>689</v>
      </c>
      <c r="G4323" s="4">
        <v>117444000044</v>
      </c>
      <c r="H4323" s="2" t="s">
        <v>690</v>
      </c>
      <c r="I4323" s="2" t="s">
        <v>691</v>
      </c>
      <c r="J4323" s="5" t="s">
        <v>523</v>
      </c>
      <c r="K4323" s="5">
        <v>1</v>
      </c>
      <c r="L4323" s="80">
        <v>20</v>
      </c>
      <c r="M4323" s="8">
        <f t="shared" si="134"/>
        <v>4</v>
      </c>
      <c r="N4323" s="80">
        <v>50</v>
      </c>
      <c r="O4323" s="11">
        <f t="shared" si="135"/>
        <v>74</v>
      </c>
    </row>
    <row r="4324" spans="1:15" x14ac:dyDescent="0.35">
      <c r="A4324" t="s">
        <v>485</v>
      </c>
      <c r="B4324" s="2" t="s">
        <v>669</v>
      </c>
      <c r="C4324" s="1">
        <v>17513</v>
      </c>
      <c r="D4324" s="1" t="s">
        <v>692</v>
      </c>
      <c r="E4324" s="4">
        <v>117513000469</v>
      </c>
      <c r="F4324" s="2" t="s">
        <v>693</v>
      </c>
      <c r="G4324" s="4">
        <v>117513000469</v>
      </c>
      <c r="H4324" s="2" t="s">
        <v>694</v>
      </c>
      <c r="I4324" s="2" t="s">
        <v>695</v>
      </c>
      <c r="J4324" s="5" t="s">
        <v>523</v>
      </c>
      <c r="K4324" s="5">
        <v>1</v>
      </c>
      <c r="L4324" s="80">
        <v>20</v>
      </c>
      <c r="M4324" s="8">
        <f t="shared" si="134"/>
        <v>4</v>
      </c>
      <c r="N4324" s="80">
        <v>50</v>
      </c>
      <c r="O4324" s="11">
        <f t="shared" si="135"/>
        <v>74</v>
      </c>
    </row>
    <row r="4325" spans="1:15" x14ac:dyDescent="0.35">
      <c r="A4325" t="s">
        <v>485</v>
      </c>
      <c r="B4325" s="2" t="s">
        <v>669</v>
      </c>
      <c r="C4325" s="1">
        <v>17541</v>
      </c>
      <c r="D4325" s="1" t="s">
        <v>696</v>
      </c>
      <c r="E4325" s="4">
        <v>117541000652</v>
      </c>
      <c r="F4325" s="2" t="s">
        <v>697</v>
      </c>
      <c r="G4325" s="4">
        <v>117541000652</v>
      </c>
      <c r="H4325" s="2" t="s">
        <v>698</v>
      </c>
      <c r="I4325" s="2" t="s">
        <v>699</v>
      </c>
      <c r="J4325" s="5" t="s">
        <v>523</v>
      </c>
      <c r="K4325" s="5">
        <v>1</v>
      </c>
      <c r="L4325" s="80">
        <v>20</v>
      </c>
      <c r="M4325" s="8">
        <f t="shared" si="134"/>
        <v>4</v>
      </c>
      <c r="N4325" s="80">
        <v>50</v>
      </c>
      <c r="O4325" s="11">
        <f t="shared" si="135"/>
        <v>74</v>
      </c>
    </row>
    <row r="4326" spans="1:15" x14ac:dyDescent="0.35">
      <c r="A4326" t="s">
        <v>485</v>
      </c>
      <c r="B4326" s="2" t="s">
        <v>669</v>
      </c>
      <c r="C4326" s="1">
        <v>17614</v>
      </c>
      <c r="D4326" s="1" t="s">
        <v>700</v>
      </c>
      <c r="E4326" s="4">
        <v>117614000753</v>
      </c>
      <c r="F4326" s="2" t="s">
        <v>685</v>
      </c>
      <c r="G4326" s="4">
        <v>117614000753</v>
      </c>
      <c r="H4326" s="2" t="s">
        <v>686</v>
      </c>
      <c r="I4326" s="2" t="s">
        <v>701</v>
      </c>
      <c r="J4326" s="5" t="s">
        <v>523</v>
      </c>
      <c r="K4326" s="5">
        <v>1</v>
      </c>
      <c r="L4326" s="80">
        <v>20</v>
      </c>
      <c r="M4326" s="8">
        <f t="shared" si="134"/>
        <v>4</v>
      </c>
      <c r="N4326" s="80">
        <v>50</v>
      </c>
      <c r="O4326" s="11">
        <f t="shared" si="135"/>
        <v>74</v>
      </c>
    </row>
    <row r="4327" spans="1:15" x14ac:dyDescent="0.35">
      <c r="A4327" t="s">
        <v>485</v>
      </c>
      <c r="B4327" s="2" t="s">
        <v>669</v>
      </c>
      <c r="C4327" s="1">
        <v>17653</v>
      </c>
      <c r="D4327" s="1" t="s">
        <v>702</v>
      </c>
      <c r="E4327" s="4">
        <v>117653000124</v>
      </c>
      <c r="F4327" s="2" t="s">
        <v>703</v>
      </c>
      <c r="G4327" s="4">
        <v>117653000124</v>
      </c>
      <c r="H4327" s="2" t="s">
        <v>704</v>
      </c>
      <c r="I4327" s="2" t="s">
        <v>705</v>
      </c>
      <c r="J4327" s="5" t="s">
        <v>523</v>
      </c>
      <c r="K4327" s="5">
        <v>1</v>
      </c>
      <c r="L4327" s="80">
        <v>20</v>
      </c>
      <c r="M4327" s="8">
        <f t="shared" si="134"/>
        <v>4</v>
      </c>
      <c r="N4327" s="80">
        <v>50</v>
      </c>
      <c r="O4327" s="11">
        <f t="shared" si="135"/>
        <v>74</v>
      </c>
    </row>
    <row r="4328" spans="1:15" x14ac:dyDescent="0.35">
      <c r="A4328" t="s">
        <v>485</v>
      </c>
      <c r="B4328" s="2" t="s">
        <v>706</v>
      </c>
      <c r="C4328" s="1">
        <v>19001</v>
      </c>
      <c r="D4328" s="1" t="s">
        <v>707</v>
      </c>
      <c r="E4328" s="4">
        <v>119001000699</v>
      </c>
      <c r="F4328" s="2" t="s">
        <v>708</v>
      </c>
      <c r="G4328" s="4">
        <v>119001000699</v>
      </c>
      <c r="H4328" s="2" t="s">
        <v>709</v>
      </c>
      <c r="I4328" s="2" t="s">
        <v>710</v>
      </c>
      <c r="J4328" s="5" t="s">
        <v>523</v>
      </c>
      <c r="K4328" s="5">
        <v>1</v>
      </c>
      <c r="L4328" s="80">
        <v>20</v>
      </c>
      <c r="M4328" s="8">
        <f t="shared" si="134"/>
        <v>4</v>
      </c>
      <c r="N4328" s="80">
        <v>50</v>
      </c>
      <c r="O4328" s="11">
        <f t="shared" si="135"/>
        <v>74</v>
      </c>
    </row>
    <row r="4329" spans="1:15" x14ac:dyDescent="0.35">
      <c r="A4329" t="s">
        <v>485</v>
      </c>
      <c r="B4329" s="2" t="s">
        <v>706</v>
      </c>
      <c r="C4329" s="1">
        <v>19022</v>
      </c>
      <c r="D4329" s="1" t="s">
        <v>711</v>
      </c>
      <c r="E4329" s="4">
        <v>119022000486</v>
      </c>
      <c r="F4329" s="2" t="s">
        <v>712</v>
      </c>
      <c r="G4329" s="4">
        <v>119022000486</v>
      </c>
      <c r="H4329" s="2" t="s">
        <v>713</v>
      </c>
      <c r="I4329" s="2" t="s">
        <v>714</v>
      </c>
      <c r="J4329" s="5" t="s">
        <v>523</v>
      </c>
      <c r="K4329" s="5">
        <v>1</v>
      </c>
      <c r="L4329" s="80">
        <v>20</v>
      </c>
      <c r="M4329" s="8">
        <f t="shared" si="134"/>
        <v>4</v>
      </c>
      <c r="N4329" s="80">
        <v>50</v>
      </c>
      <c r="O4329" s="11">
        <f t="shared" si="135"/>
        <v>74</v>
      </c>
    </row>
    <row r="4330" spans="1:15" x14ac:dyDescent="0.35">
      <c r="A4330" t="s">
        <v>485</v>
      </c>
      <c r="B4330" s="2" t="s">
        <v>706</v>
      </c>
      <c r="C4330" s="1">
        <v>19318</v>
      </c>
      <c r="D4330" s="1" t="s">
        <v>715</v>
      </c>
      <c r="E4330" s="4">
        <v>119318000023</v>
      </c>
      <c r="F4330" s="2" t="s">
        <v>716</v>
      </c>
      <c r="G4330" s="4">
        <v>119318000023</v>
      </c>
      <c r="H4330" s="2" t="s">
        <v>717</v>
      </c>
      <c r="I4330" s="2" t="s">
        <v>718</v>
      </c>
      <c r="J4330" s="5" t="s">
        <v>523</v>
      </c>
      <c r="K4330" s="5">
        <v>1</v>
      </c>
      <c r="L4330" s="80">
        <v>20</v>
      </c>
      <c r="M4330" s="8">
        <f t="shared" si="134"/>
        <v>4</v>
      </c>
      <c r="N4330" s="80">
        <v>50</v>
      </c>
      <c r="O4330" s="11">
        <f t="shared" si="135"/>
        <v>74</v>
      </c>
    </row>
    <row r="4331" spans="1:15" x14ac:dyDescent="0.35">
      <c r="A4331" t="s">
        <v>485</v>
      </c>
      <c r="B4331" s="2" t="s">
        <v>706</v>
      </c>
      <c r="C4331" s="1">
        <v>19397</v>
      </c>
      <c r="D4331" s="1" t="s">
        <v>719</v>
      </c>
      <c r="E4331" s="4">
        <v>119397092124</v>
      </c>
      <c r="F4331" s="2" t="s">
        <v>720</v>
      </c>
      <c r="G4331" s="4">
        <v>119397092124</v>
      </c>
      <c r="H4331" s="2" t="s">
        <v>721</v>
      </c>
      <c r="I4331" s="2" t="s">
        <v>722</v>
      </c>
      <c r="J4331" s="5" t="s">
        <v>523</v>
      </c>
      <c r="K4331" s="5">
        <v>1</v>
      </c>
      <c r="L4331" s="80">
        <v>20</v>
      </c>
      <c r="M4331" s="8">
        <f t="shared" si="134"/>
        <v>4</v>
      </c>
      <c r="N4331" s="80">
        <v>50</v>
      </c>
      <c r="O4331" s="11">
        <f t="shared" si="135"/>
        <v>74</v>
      </c>
    </row>
    <row r="4332" spans="1:15" x14ac:dyDescent="0.35">
      <c r="A4332" t="s">
        <v>485</v>
      </c>
      <c r="B4332" s="2" t="s">
        <v>706</v>
      </c>
      <c r="C4332" s="1">
        <v>19517</v>
      </c>
      <c r="D4332" s="1" t="s">
        <v>723</v>
      </c>
      <c r="E4332" s="4">
        <v>119517000016</v>
      </c>
      <c r="F4332" s="2" t="s">
        <v>724</v>
      </c>
      <c r="G4332" s="4">
        <v>119517000016</v>
      </c>
      <c r="H4332" s="2" t="s">
        <v>725</v>
      </c>
      <c r="I4332" s="2" t="s">
        <v>726</v>
      </c>
      <c r="J4332" s="5" t="s">
        <v>535</v>
      </c>
      <c r="K4332" s="5">
        <v>1</v>
      </c>
      <c r="L4332" s="80">
        <v>20</v>
      </c>
      <c r="M4332" s="8">
        <f t="shared" si="134"/>
        <v>4</v>
      </c>
      <c r="N4332" s="80">
        <v>50</v>
      </c>
      <c r="O4332" s="11">
        <f t="shared" si="135"/>
        <v>74</v>
      </c>
    </row>
    <row r="4333" spans="1:15" x14ac:dyDescent="0.35">
      <c r="A4333" t="s">
        <v>485</v>
      </c>
      <c r="B4333" s="2" t="s">
        <v>727</v>
      </c>
      <c r="C4333" s="1">
        <v>20443</v>
      </c>
      <c r="D4333" s="1" t="s">
        <v>728</v>
      </c>
      <c r="E4333" s="4">
        <v>120443000068</v>
      </c>
      <c r="F4333" s="2" t="s">
        <v>729</v>
      </c>
      <c r="G4333" s="4">
        <v>120443000068</v>
      </c>
      <c r="H4333" s="2" t="s">
        <v>729</v>
      </c>
      <c r="I4333" s="2" t="s">
        <v>730</v>
      </c>
      <c r="J4333" s="5" t="s">
        <v>523</v>
      </c>
      <c r="K4333" s="5">
        <v>1</v>
      </c>
      <c r="L4333" s="80">
        <v>20</v>
      </c>
      <c r="M4333" s="8">
        <f t="shared" si="134"/>
        <v>4</v>
      </c>
      <c r="N4333" s="80">
        <v>50</v>
      </c>
      <c r="O4333" s="11">
        <f t="shared" si="135"/>
        <v>74</v>
      </c>
    </row>
    <row r="4334" spans="1:15" x14ac:dyDescent="0.35">
      <c r="A4334" t="s">
        <v>485</v>
      </c>
      <c r="B4334" s="2" t="s">
        <v>727</v>
      </c>
      <c r="C4334" s="1">
        <v>20614</v>
      </c>
      <c r="D4334" s="1" t="s">
        <v>734</v>
      </c>
      <c r="E4334" s="4">
        <v>120614000495</v>
      </c>
      <c r="F4334" s="2" t="s">
        <v>662</v>
      </c>
      <c r="G4334" s="4">
        <v>120614000495</v>
      </c>
      <c r="H4334" s="2" t="s">
        <v>735</v>
      </c>
      <c r="I4334" s="2" t="s">
        <v>736</v>
      </c>
      <c r="J4334" s="5" t="s">
        <v>523</v>
      </c>
      <c r="K4334" s="5">
        <v>1</v>
      </c>
      <c r="L4334" s="80">
        <v>20</v>
      </c>
      <c r="M4334" s="8">
        <f t="shared" si="134"/>
        <v>4</v>
      </c>
      <c r="N4334" s="80">
        <v>50</v>
      </c>
      <c r="O4334" s="11">
        <f t="shared" si="135"/>
        <v>74</v>
      </c>
    </row>
    <row r="4335" spans="1:15" x14ac:dyDescent="0.35">
      <c r="A4335" t="s">
        <v>485</v>
      </c>
      <c r="B4335" s="2" t="s">
        <v>2693</v>
      </c>
      <c r="C4335" s="1">
        <v>23001</v>
      </c>
      <c r="D4335" s="1" t="s">
        <v>738</v>
      </c>
      <c r="E4335" s="4">
        <v>123001000157</v>
      </c>
      <c r="F4335" s="2" t="s">
        <v>739</v>
      </c>
      <c r="G4335" s="4">
        <v>123001000157</v>
      </c>
      <c r="H4335" s="2" t="s">
        <v>740</v>
      </c>
      <c r="I4335" s="2" t="s">
        <v>741</v>
      </c>
      <c r="J4335" s="5" t="s">
        <v>523</v>
      </c>
      <c r="K4335" s="5">
        <v>1</v>
      </c>
      <c r="L4335" s="80">
        <v>20</v>
      </c>
      <c r="M4335" s="8">
        <f t="shared" si="134"/>
        <v>4</v>
      </c>
      <c r="N4335" s="80">
        <v>50</v>
      </c>
      <c r="O4335" s="11">
        <f t="shared" si="135"/>
        <v>74</v>
      </c>
    </row>
    <row r="4336" spans="1:15" x14ac:dyDescent="0.35">
      <c r="A4336" t="s">
        <v>485</v>
      </c>
      <c r="B4336" s="2" t="s">
        <v>2693</v>
      </c>
      <c r="C4336" s="1">
        <v>23660</v>
      </c>
      <c r="D4336" s="1" t="s">
        <v>742</v>
      </c>
      <c r="E4336" s="4">
        <v>123660000059</v>
      </c>
      <c r="F4336" s="2" t="s">
        <v>743</v>
      </c>
      <c r="G4336" s="4">
        <v>123660000059</v>
      </c>
      <c r="H4336" s="2" t="s">
        <v>743</v>
      </c>
      <c r="I4336" s="2" t="s">
        <v>744</v>
      </c>
      <c r="J4336" s="5" t="s">
        <v>523</v>
      </c>
      <c r="K4336" s="5">
        <v>1</v>
      </c>
      <c r="L4336" s="80">
        <v>20</v>
      </c>
      <c r="M4336" s="8">
        <f t="shared" si="134"/>
        <v>4</v>
      </c>
      <c r="N4336" s="80">
        <v>50</v>
      </c>
      <c r="O4336" s="11">
        <f t="shared" si="135"/>
        <v>74</v>
      </c>
    </row>
    <row r="4337" spans="1:15" x14ac:dyDescent="0.35">
      <c r="A4337" t="s">
        <v>485</v>
      </c>
      <c r="B4337" s="2" t="s">
        <v>745</v>
      </c>
      <c r="C4337" s="1">
        <v>25297</v>
      </c>
      <c r="D4337" s="1" t="s">
        <v>746</v>
      </c>
      <c r="E4337" s="4">
        <v>125297000524</v>
      </c>
      <c r="F4337" s="2" t="s">
        <v>747</v>
      </c>
      <c r="G4337" s="4">
        <v>125297000524</v>
      </c>
      <c r="H4337" s="2" t="s">
        <v>748</v>
      </c>
      <c r="I4337" s="2" t="s">
        <v>749</v>
      </c>
      <c r="J4337" s="5" t="s">
        <v>523</v>
      </c>
      <c r="K4337" s="5">
        <v>1</v>
      </c>
      <c r="L4337" s="80">
        <v>20</v>
      </c>
      <c r="M4337" s="8">
        <f t="shared" si="134"/>
        <v>4</v>
      </c>
      <c r="N4337" s="80">
        <v>50</v>
      </c>
      <c r="O4337" s="11">
        <f t="shared" si="135"/>
        <v>74</v>
      </c>
    </row>
    <row r="4338" spans="1:15" x14ac:dyDescent="0.35">
      <c r="A4338" t="s">
        <v>485</v>
      </c>
      <c r="B4338" s="2" t="s">
        <v>745</v>
      </c>
      <c r="C4338" s="1">
        <v>25307</v>
      </c>
      <c r="D4338" s="1" t="s">
        <v>750</v>
      </c>
      <c r="E4338" s="4">
        <v>125307000099</v>
      </c>
      <c r="F4338" s="2" t="s">
        <v>751</v>
      </c>
      <c r="G4338" s="4">
        <v>125307000099</v>
      </c>
      <c r="H4338" s="2" t="s">
        <v>752</v>
      </c>
      <c r="I4338" s="2" t="s">
        <v>753</v>
      </c>
      <c r="J4338" s="5" t="s">
        <v>523</v>
      </c>
      <c r="K4338" s="5">
        <v>1</v>
      </c>
      <c r="L4338" s="80">
        <v>20</v>
      </c>
      <c r="M4338" s="8">
        <f t="shared" si="134"/>
        <v>4</v>
      </c>
      <c r="N4338" s="80">
        <v>50</v>
      </c>
      <c r="O4338" s="11">
        <f t="shared" si="135"/>
        <v>74</v>
      </c>
    </row>
    <row r="4339" spans="1:15" x14ac:dyDescent="0.35">
      <c r="A4339" t="s">
        <v>485</v>
      </c>
      <c r="B4339" s="2" t="s">
        <v>745</v>
      </c>
      <c r="C4339" s="1">
        <v>25372</v>
      </c>
      <c r="D4339" s="1" t="s">
        <v>754</v>
      </c>
      <c r="E4339" s="4">
        <v>125372000322</v>
      </c>
      <c r="F4339" s="2" t="s">
        <v>755</v>
      </c>
      <c r="G4339" s="4">
        <v>125372000322</v>
      </c>
      <c r="H4339" s="2" t="s">
        <v>756</v>
      </c>
      <c r="I4339" s="2" t="s">
        <v>757</v>
      </c>
      <c r="J4339" s="5" t="s">
        <v>523</v>
      </c>
      <c r="K4339" s="5">
        <v>1</v>
      </c>
      <c r="L4339" s="80">
        <v>20</v>
      </c>
      <c r="M4339" s="8">
        <f t="shared" si="134"/>
        <v>4</v>
      </c>
      <c r="N4339" s="80">
        <v>50</v>
      </c>
      <c r="O4339" s="11">
        <f t="shared" si="135"/>
        <v>74</v>
      </c>
    </row>
    <row r="4340" spans="1:15" x14ac:dyDescent="0.35">
      <c r="A4340" t="s">
        <v>485</v>
      </c>
      <c r="B4340" s="2" t="s">
        <v>745</v>
      </c>
      <c r="C4340" s="1">
        <v>25394</v>
      </c>
      <c r="D4340" s="1" t="s">
        <v>758</v>
      </c>
      <c r="E4340" s="4">
        <v>125394000482</v>
      </c>
      <c r="F4340" s="2" t="s">
        <v>759</v>
      </c>
      <c r="G4340" s="4">
        <v>125394000482</v>
      </c>
      <c r="H4340" s="2" t="s">
        <v>759</v>
      </c>
      <c r="I4340" s="2" t="s">
        <v>760</v>
      </c>
      <c r="J4340" s="5" t="s">
        <v>523</v>
      </c>
      <c r="K4340" s="5">
        <v>1</v>
      </c>
      <c r="L4340" s="80">
        <v>20</v>
      </c>
      <c r="M4340" s="8">
        <f t="shared" si="134"/>
        <v>4</v>
      </c>
      <c r="N4340" s="80">
        <v>50</v>
      </c>
      <c r="O4340" s="11">
        <f t="shared" si="135"/>
        <v>74</v>
      </c>
    </row>
    <row r="4341" spans="1:15" x14ac:dyDescent="0.35">
      <c r="A4341" t="s">
        <v>485</v>
      </c>
      <c r="B4341" s="2" t="s">
        <v>745</v>
      </c>
      <c r="C4341" s="1">
        <v>25491</v>
      </c>
      <c r="D4341" s="1" t="s">
        <v>761</v>
      </c>
      <c r="E4341" s="4">
        <v>125491000241</v>
      </c>
      <c r="F4341" s="2" t="s">
        <v>762</v>
      </c>
      <c r="G4341" s="4">
        <v>125491000241</v>
      </c>
      <c r="H4341" s="2" t="s">
        <v>763</v>
      </c>
      <c r="I4341" s="2" t="s">
        <v>764</v>
      </c>
      <c r="J4341" s="5" t="s">
        <v>523</v>
      </c>
      <c r="K4341" s="5">
        <v>1</v>
      </c>
      <c r="L4341" s="80">
        <v>20</v>
      </c>
      <c r="M4341" s="8">
        <f t="shared" si="134"/>
        <v>4</v>
      </c>
      <c r="N4341" s="80">
        <v>50</v>
      </c>
      <c r="O4341" s="11">
        <f t="shared" si="135"/>
        <v>74</v>
      </c>
    </row>
    <row r="4342" spans="1:15" x14ac:dyDescent="0.35">
      <c r="A4342" t="s">
        <v>485</v>
      </c>
      <c r="B4342" s="2" t="s">
        <v>745</v>
      </c>
      <c r="C4342" s="1">
        <v>25535</v>
      </c>
      <c r="D4342" s="1" t="s">
        <v>765</v>
      </c>
      <c r="E4342" s="4">
        <v>125535000023</v>
      </c>
      <c r="F4342" s="2" t="s">
        <v>766</v>
      </c>
      <c r="G4342" s="4">
        <v>125535000023</v>
      </c>
      <c r="H4342" s="2" t="s">
        <v>766</v>
      </c>
      <c r="I4342" s="2" t="s">
        <v>767</v>
      </c>
      <c r="J4342" s="5" t="s">
        <v>523</v>
      </c>
      <c r="K4342" s="5">
        <v>1</v>
      </c>
      <c r="L4342" s="80">
        <v>20</v>
      </c>
      <c r="M4342" s="8">
        <f t="shared" si="134"/>
        <v>4</v>
      </c>
      <c r="N4342" s="80">
        <v>50</v>
      </c>
      <c r="O4342" s="11">
        <f t="shared" si="135"/>
        <v>74</v>
      </c>
    </row>
    <row r="4343" spans="1:15" x14ac:dyDescent="0.35">
      <c r="A4343" t="s">
        <v>485</v>
      </c>
      <c r="B4343" s="2" t="s">
        <v>745</v>
      </c>
      <c r="C4343" s="1">
        <v>25594</v>
      </c>
      <c r="D4343" s="1" t="s">
        <v>768</v>
      </c>
      <c r="E4343" s="4">
        <v>125594000584</v>
      </c>
      <c r="F4343" s="2" t="s">
        <v>769</v>
      </c>
      <c r="G4343" s="4">
        <v>125594000584</v>
      </c>
      <c r="H4343" s="2" t="s">
        <v>769</v>
      </c>
      <c r="I4343" s="2" t="s">
        <v>770</v>
      </c>
      <c r="J4343" s="5" t="s">
        <v>523</v>
      </c>
      <c r="K4343" s="5">
        <v>1</v>
      </c>
      <c r="L4343" s="80">
        <v>20</v>
      </c>
      <c r="M4343" s="8">
        <f t="shared" si="134"/>
        <v>4</v>
      </c>
      <c r="N4343" s="80">
        <v>50</v>
      </c>
      <c r="O4343" s="11">
        <f t="shared" si="135"/>
        <v>74</v>
      </c>
    </row>
    <row r="4344" spans="1:15" x14ac:dyDescent="0.35">
      <c r="A4344" t="s">
        <v>485</v>
      </c>
      <c r="B4344" s="2" t="s">
        <v>745</v>
      </c>
      <c r="C4344" s="1">
        <v>25843</v>
      </c>
      <c r="D4344" s="1" t="s">
        <v>771</v>
      </c>
      <c r="E4344" s="4">
        <v>125843000247</v>
      </c>
      <c r="F4344" s="2" t="s">
        <v>772</v>
      </c>
      <c r="G4344" s="4">
        <v>125843000247</v>
      </c>
      <c r="H4344" s="2" t="s">
        <v>773</v>
      </c>
      <c r="I4344" s="2" t="s">
        <v>774</v>
      </c>
      <c r="J4344" s="5" t="s">
        <v>523</v>
      </c>
      <c r="K4344" s="5">
        <v>1</v>
      </c>
      <c r="L4344" s="80">
        <v>20</v>
      </c>
      <c r="M4344" s="8">
        <f t="shared" si="134"/>
        <v>4</v>
      </c>
      <c r="N4344" s="80">
        <v>50</v>
      </c>
      <c r="O4344" s="11">
        <f t="shared" si="135"/>
        <v>74</v>
      </c>
    </row>
    <row r="4345" spans="1:15" x14ac:dyDescent="0.35">
      <c r="A4345" t="s">
        <v>485</v>
      </c>
      <c r="B4345" s="2" t="s">
        <v>745</v>
      </c>
      <c r="C4345" s="1">
        <v>25873</v>
      </c>
      <c r="D4345" s="1" t="s">
        <v>775</v>
      </c>
      <c r="E4345" s="4">
        <v>125873000209</v>
      </c>
      <c r="F4345" s="2" t="s">
        <v>776</v>
      </c>
      <c r="G4345" s="4">
        <v>125873000209</v>
      </c>
      <c r="H4345" s="2" t="s">
        <v>776</v>
      </c>
      <c r="I4345" s="2" t="s">
        <v>777</v>
      </c>
      <c r="J4345" s="5" t="s">
        <v>523</v>
      </c>
      <c r="K4345" s="5">
        <v>1</v>
      </c>
      <c r="L4345" s="80">
        <v>20</v>
      </c>
      <c r="M4345" s="8">
        <f t="shared" si="134"/>
        <v>4</v>
      </c>
      <c r="N4345" s="80">
        <v>50</v>
      </c>
      <c r="O4345" s="11">
        <f t="shared" si="135"/>
        <v>74</v>
      </c>
    </row>
    <row r="4346" spans="1:15" x14ac:dyDescent="0.35">
      <c r="A4346" t="s">
        <v>485</v>
      </c>
      <c r="B4346" s="2" t="s">
        <v>778</v>
      </c>
      <c r="C4346" s="1">
        <v>27001</v>
      </c>
      <c r="D4346" s="1" t="s">
        <v>779</v>
      </c>
      <c r="E4346" s="4">
        <v>127001000446</v>
      </c>
      <c r="F4346" s="2" t="s">
        <v>780</v>
      </c>
      <c r="G4346" s="4">
        <v>127001000446</v>
      </c>
      <c r="H4346" s="2" t="s">
        <v>781</v>
      </c>
      <c r="I4346" s="2" t="s">
        <v>782</v>
      </c>
      <c r="J4346" s="5" t="s">
        <v>523</v>
      </c>
      <c r="K4346" s="5">
        <v>1</v>
      </c>
      <c r="L4346" s="80">
        <v>20</v>
      </c>
      <c r="M4346" s="8">
        <f t="shared" si="134"/>
        <v>4</v>
      </c>
      <c r="N4346" s="80">
        <v>50</v>
      </c>
      <c r="O4346" s="11">
        <f t="shared" si="135"/>
        <v>74</v>
      </c>
    </row>
    <row r="4347" spans="1:15" x14ac:dyDescent="0.35">
      <c r="A4347" t="s">
        <v>485</v>
      </c>
      <c r="B4347" s="2" t="s">
        <v>778</v>
      </c>
      <c r="C4347" s="1">
        <v>27361</v>
      </c>
      <c r="D4347" s="1" t="s">
        <v>783</v>
      </c>
      <c r="E4347" s="4">
        <v>127361000129</v>
      </c>
      <c r="F4347" s="2" t="s">
        <v>784</v>
      </c>
      <c r="G4347" s="4">
        <v>127361000129</v>
      </c>
      <c r="H4347" s="2" t="s">
        <v>785</v>
      </c>
      <c r="I4347" s="2" t="s">
        <v>786</v>
      </c>
      <c r="J4347" s="5" t="s">
        <v>523</v>
      </c>
      <c r="K4347" s="5">
        <v>1</v>
      </c>
      <c r="L4347" s="80">
        <v>20</v>
      </c>
      <c r="M4347" s="8">
        <f t="shared" si="134"/>
        <v>4</v>
      </c>
      <c r="N4347" s="80">
        <v>50</v>
      </c>
      <c r="O4347" s="11">
        <f t="shared" si="135"/>
        <v>74</v>
      </c>
    </row>
    <row r="4348" spans="1:15" x14ac:dyDescent="0.35">
      <c r="A4348" t="s">
        <v>485</v>
      </c>
      <c r="B4348" s="2" t="s">
        <v>778</v>
      </c>
      <c r="C4348" s="1">
        <v>27787</v>
      </c>
      <c r="D4348" s="1" t="s">
        <v>787</v>
      </c>
      <c r="E4348" s="4">
        <v>127787000029</v>
      </c>
      <c r="F4348" s="2" t="s">
        <v>788</v>
      </c>
      <c r="G4348" s="4">
        <v>127787000029</v>
      </c>
      <c r="H4348" s="2" t="s">
        <v>789</v>
      </c>
      <c r="I4348" s="2" t="s">
        <v>790</v>
      </c>
      <c r="J4348" s="5" t="s">
        <v>523</v>
      </c>
      <c r="K4348" s="5">
        <v>1</v>
      </c>
      <c r="L4348" s="80">
        <v>20</v>
      </c>
      <c r="M4348" s="8">
        <f t="shared" si="134"/>
        <v>4</v>
      </c>
      <c r="N4348" s="80">
        <v>50</v>
      </c>
      <c r="O4348" s="11">
        <f t="shared" si="135"/>
        <v>74</v>
      </c>
    </row>
    <row r="4349" spans="1:15" x14ac:dyDescent="0.35">
      <c r="A4349" t="s">
        <v>485</v>
      </c>
      <c r="B4349" s="2" t="s">
        <v>791</v>
      </c>
      <c r="C4349" s="1">
        <v>41001</v>
      </c>
      <c r="D4349" s="1" t="s">
        <v>792</v>
      </c>
      <c r="E4349" s="4">
        <v>141001002247</v>
      </c>
      <c r="F4349" s="2" t="s">
        <v>793</v>
      </c>
      <c r="G4349" s="4">
        <v>141001002247</v>
      </c>
      <c r="H4349" s="2" t="s">
        <v>794</v>
      </c>
      <c r="I4349" s="2" t="s">
        <v>795</v>
      </c>
      <c r="J4349" s="5" t="s">
        <v>523</v>
      </c>
      <c r="K4349" s="5">
        <v>1</v>
      </c>
      <c r="L4349" s="80">
        <v>20</v>
      </c>
      <c r="M4349" s="8">
        <f t="shared" si="134"/>
        <v>4</v>
      </c>
      <c r="N4349" s="80">
        <v>50</v>
      </c>
      <c r="O4349" s="11">
        <f t="shared" si="135"/>
        <v>74</v>
      </c>
    </row>
    <row r="4350" spans="1:15" x14ac:dyDescent="0.35">
      <c r="A4350" t="s">
        <v>485</v>
      </c>
      <c r="B4350" s="2" t="s">
        <v>791</v>
      </c>
      <c r="C4350" s="1">
        <v>41551</v>
      </c>
      <c r="D4350" s="1" t="s">
        <v>800</v>
      </c>
      <c r="E4350" s="4">
        <v>141551000284</v>
      </c>
      <c r="F4350" s="2" t="s">
        <v>801</v>
      </c>
      <c r="G4350" s="4">
        <v>141551000284</v>
      </c>
      <c r="H4350" s="2" t="s">
        <v>802</v>
      </c>
      <c r="I4350" s="2" t="s">
        <v>803</v>
      </c>
      <c r="J4350" s="5" t="s">
        <v>523</v>
      </c>
      <c r="K4350" s="5">
        <v>1</v>
      </c>
      <c r="L4350" s="80">
        <v>20</v>
      </c>
      <c r="M4350" s="8">
        <f t="shared" si="134"/>
        <v>4</v>
      </c>
      <c r="N4350" s="80">
        <v>50</v>
      </c>
      <c r="O4350" s="11">
        <f t="shared" si="135"/>
        <v>74</v>
      </c>
    </row>
    <row r="4351" spans="1:15" x14ac:dyDescent="0.35">
      <c r="A4351" t="s">
        <v>485</v>
      </c>
      <c r="B4351" s="2" t="s">
        <v>804</v>
      </c>
      <c r="C4351" s="1">
        <v>44650</v>
      </c>
      <c r="D4351" s="1" t="s">
        <v>805</v>
      </c>
      <c r="E4351" s="4">
        <v>144650000368</v>
      </c>
      <c r="F4351" s="2" t="s">
        <v>806</v>
      </c>
      <c r="G4351" s="4">
        <v>144650000368</v>
      </c>
      <c r="H4351" s="2" t="s">
        <v>806</v>
      </c>
      <c r="I4351" s="2" t="s">
        <v>807</v>
      </c>
      <c r="J4351" s="5" t="s">
        <v>523</v>
      </c>
      <c r="K4351" s="5">
        <v>1</v>
      </c>
      <c r="L4351" s="80">
        <v>20</v>
      </c>
      <c r="M4351" s="8">
        <f t="shared" si="134"/>
        <v>4</v>
      </c>
      <c r="N4351" s="80">
        <v>50</v>
      </c>
      <c r="O4351" s="11">
        <f t="shared" si="135"/>
        <v>74</v>
      </c>
    </row>
    <row r="4352" spans="1:15" x14ac:dyDescent="0.35">
      <c r="A4352" t="s">
        <v>485</v>
      </c>
      <c r="B4352" s="2" t="s">
        <v>804</v>
      </c>
      <c r="C4352" s="1">
        <v>44847</v>
      </c>
      <c r="D4352" s="1" t="s">
        <v>808</v>
      </c>
      <c r="E4352" s="4">
        <v>144847001129</v>
      </c>
      <c r="F4352" s="2" t="s">
        <v>809</v>
      </c>
      <c r="G4352" s="4">
        <v>144847001129</v>
      </c>
      <c r="H4352" s="2" t="s">
        <v>809</v>
      </c>
      <c r="I4352" s="2" t="s">
        <v>810</v>
      </c>
      <c r="J4352" s="5" t="s">
        <v>523</v>
      </c>
      <c r="K4352" s="5">
        <v>1</v>
      </c>
      <c r="L4352" s="80">
        <v>20</v>
      </c>
      <c r="M4352" s="8">
        <f t="shared" si="134"/>
        <v>4</v>
      </c>
      <c r="N4352" s="80">
        <v>50</v>
      </c>
      <c r="O4352" s="11">
        <f t="shared" si="135"/>
        <v>74</v>
      </c>
    </row>
    <row r="4353" spans="1:15" x14ac:dyDescent="0.35">
      <c r="A4353" t="s">
        <v>485</v>
      </c>
      <c r="B4353" s="2" t="s">
        <v>811</v>
      </c>
      <c r="C4353" s="1">
        <v>47001</v>
      </c>
      <c r="D4353" s="1" t="s">
        <v>812</v>
      </c>
      <c r="E4353" s="4">
        <v>147001000315</v>
      </c>
      <c r="F4353" s="2" t="s">
        <v>813</v>
      </c>
      <c r="G4353" s="4">
        <v>147001000315</v>
      </c>
      <c r="H4353" s="2" t="s">
        <v>814</v>
      </c>
      <c r="I4353" s="2" t="s">
        <v>815</v>
      </c>
      <c r="J4353" s="5" t="s">
        <v>523</v>
      </c>
      <c r="K4353" s="5">
        <v>1</v>
      </c>
      <c r="L4353" s="80">
        <v>20</v>
      </c>
      <c r="M4353" s="8">
        <f t="shared" si="134"/>
        <v>4</v>
      </c>
      <c r="N4353" s="80">
        <v>50</v>
      </c>
      <c r="O4353" s="11">
        <f t="shared" si="135"/>
        <v>74</v>
      </c>
    </row>
    <row r="4354" spans="1:15" x14ac:dyDescent="0.35">
      <c r="A4354" t="s">
        <v>485</v>
      </c>
      <c r="B4354" s="2" t="s">
        <v>9165</v>
      </c>
      <c r="C4354" s="1">
        <v>50001</v>
      </c>
      <c r="D4354" s="1" t="s">
        <v>817</v>
      </c>
      <c r="E4354" s="4">
        <v>150001000936</v>
      </c>
      <c r="F4354" s="2" t="s">
        <v>818</v>
      </c>
      <c r="G4354" s="4">
        <v>150001000936</v>
      </c>
      <c r="H4354" s="2" t="s">
        <v>818</v>
      </c>
      <c r="I4354" s="2" t="s">
        <v>819</v>
      </c>
      <c r="J4354" s="5" t="s">
        <v>523</v>
      </c>
      <c r="K4354" s="5">
        <v>1</v>
      </c>
      <c r="L4354" s="80">
        <v>20</v>
      </c>
      <c r="M4354" s="8">
        <f t="shared" si="134"/>
        <v>4</v>
      </c>
      <c r="N4354" s="80">
        <v>50</v>
      </c>
      <c r="O4354" s="11">
        <f t="shared" si="135"/>
        <v>74</v>
      </c>
    </row>
    <row r="4355" spans="1:15" x14ac:dyDescent="0.35">
      <c r="A4355" t="s">
        <v>485</v>
      </c>
      <c r="B4355" s="2" t="s">
        <v>9165</v>
      </c>
      <c r="C4355" s="1">
        <v>50313</v>
      </c>
      <c r="D4355" s="1" t="s">
        <v>820</v>
      </c>
      <c r="E4355" s="4">
        <v>150313000330</v>
      </c>
      <c r="F4355" s="2" t="s">
        <v>827</v>
      </c>
      <c r="G4355" s="4">
        <v>150313000330</v>
      </c>
      <c r="H4355" s="2" t="s">
        <v>828</v>
      </c>
      <c r="I4355" s="2" t="s">
        <v>829</v>
      </c>
      <c r="J4355" s="5" t="s">
        <v>523</v>
      </c>
      <c r="K4355" s="5">
        <v>1</v>
      </c>
      <c r="L4355" s="80">
        <v>20</v>
      </c>
      <c r="M4355" s="8">
        <f t="shared" si="134"/>
        <v>4</v>
      </c>
      <c r="N4355" s="80">
        <v>50</v>
      </c>
      <c r="O4355" s="11">
        <f t="shared" si="135"/>
        <v>74</v>
      </c>
    </row>
    <row r="4356" spans="1:15" x14ac:dyDescent="0.35">
      <c r="A4356" t="s">
        <v>485</v>
      </c>
      <c r="B4356" s="2" t="s">
        <v>9166</v>
      </c>
      <c r="C4356" s="1">
        <v>52001</v>
      </c>
      <c r="D4356" s="1" t="s">
        <v>833</v>
      </c>
      <c r="E4356" s="4">
        <v>152001000661</v>
      </c>
      <c r="F4356" s="2" t="s">
        <v>834</v>
      </c>
      <c r="G4356" s="4">
        <v>152001000661</v>
      </c>
      <c r="H4356" s="2" t="s">
        <v>835</v>
      </c>
      <c r="I4356" s="2" t="s">
        <v>836</v>
      </c>
      <c r="J4356" s="5" t="s">
        <v>523</v>
      </c>
      <c r="K4356" s="5">
        <v>1</v>
      </c>
      <c r="L4356" s="80">
        <v>20</v>
      </c>
      <c r="M4356" s="8">
        <f t="shared" si="134"/>
        <v>4</v>
      </c>
      <c r="N4356" s="80">
        <v>50</v>
      </c>
      <c r="O4356" s="11">
        <f t="shared" si="135"/>
        <v>74</v>
      </c>
    </row>
    <row r="4357" spans="1:15" x14ac:dyDescent="0.35">
      <c r="A4357" t="s">
        <v>485</v>
      </c>
      <c r="B4357" s="2" t="s">
        <v>9166</v>
      </c>
      <c r="C4357" s="1">
        <v>52079</v>
      </c>
      <c r="D4357" s="1" t="s">
        <v>837</v>
      </c>
      <c r="E4357" s="4">
        <v>152079000374</v>
      </c>
      <c r="F4357" s="2" t="s">
        <v>838</v>
      </c>
      <c r="G4357" s="4">
        <v>152079000374</v>
      </c>
      <c r="H4357" s="2" t="s">
        <v>838</v>
      </c>
      <c r="I4357" s="2" t="s">
        <v>839</v>
      </c>
      <c r="J4357" s="5" t="s">
        <v>523</v>
      </c>
      <c r="K4357" s="5">
        <v>1</v>
      </c>
      <c r="L4357" s="80">
        <v>20</v>
      </c>
      <c r="M4357" s="8">
        <f t="shared" si="134"/>
        <v>4</v>
      </c>
      <c r="N4357" s="80">
        <v>50</v>
      </c>
      <c r="O4357" s="11">
        <f t="shared" si="135"/>
        <v>74</v>
      </c>
    </row>
    <row r="4358" spans="1:15" x14ac:dyDescent="0.35">
      <c r="A4358" t="s">
        <v>485</v>
      </c>
      <c r="B4358" s="2" t="s">
        <v>9166</v>
      </c>
      <c r="C4358" s="1">
        <v>52378</v>
      </c>
      <c r="D4358" s="1" t="s">
        <v>840</v>
      </c>
      <c r="E4358" s="4">
        <v>152378000038</v>
      </c>
      <c r="F4358" s="2" t="s">
        <v>841</v>
      </c>
      <c r="G4358" s="4">
        <v>152378000038</v>
      </c>
      <c r="H4358" s="2" t="s">
        <v>841</v>
      </c>
      <c r="I4358" s="2" t="s">
        <v>842</v>
      </c>
      <c r="J4358" s="5" t="s">
        <v>523</v>
      </c>
      <c r="K4358" s="5">
        <v>1</v>
      </c>
      <c r="L4358" s="80">
        <v>20</v>
      </c>
      <c r="M4358" s="8">
        <f t="shared" si="134"/>
        <v>4</v>
      </c>
      <c r="N4358" s="80">
        <v>50</v>
      </c>
      <c r="O4358" s="11">
        <f t="shared" si="135"/>
        <v>74</v>
      </c>
    </row>
    <row r="4359" spans="1:15" x14ac:dyDescent="0.35">
      <c r="A4359" t="s">
        <v>485</v>
      </c>
      <c r="B4359" s="2" t="s">
        <v>9166</v>
      </c>
      <c r="C4359" s="1">
        <v>52399</v>
      </c>
      <c r="D4359" s="1" t="s">
        <v>843</v>
      </c>
      <c r="E4359" s="4">
        <v>152399000071</v>
      </c>
      <c r="F4359" s="2" t="s">
        <v>844</v>
      </c>
      <c r="G4359" s="4">
        <v>152399000071</v>
      </c>
      <c r="H4359" s="2" t="s">
        <v>844</v>
      </c>
      <c r="I4359" s="2" t="s">
        <v>845</v>
      </c>
      <c r="J4359" s="5" t="s">
        <v>523</v>
      </c>
      <c r="K4359" s="5">
        <v>1</v>
      </c>
      <c r="L4359" s="80">
        <v>20</v>
      </c>
      <c r="M4359" s="8">
        <f t="shared" si="134"/>
        <v>4</v>
      </c>
      <c r="N4359" s="80">
        <v>50</v>
      </c>
      <c r="O4359" s="11">
        <f t="shared" si="135"/>
        <v>74</v>
      </c>
    </row>
    <row r="4360" spans="1:15" x14ac:dyDescent="0.35">
      <c r="A4360" t="s">
        <v>485</v>
      </c>
      <c r="B4360" s="2" t="s">
        <v>9166</v>
      </c>
      <c r="C4360" s="1">
        <v>52585</v>
      </c>
      <c r="D4360" s="1" t="s">
        <v>846</v>
      </c>
      <c r="E4360" s="4">
        <v>152585000161</v>
      </c>
      <c r="F4360" s="2" t="s">
        <v>847</v>
      </c>
      <c r="G4360" s="4">
        <v>152585000161</v>
      </c>
      <c r="H4360" s="2" t="s">
        <v>847</v>
      </c>
      <c r="I4360" s="2" t="s">
        <v>848</v>
      </c>
      <c r="J4360" s="5" t="s">
        <v>523</v>
      </c>
      <c r="K4360" s="5">
        <v>1</v>
      </c>
      <c r="L4360" s="80">
        <v>20</v>
      </c>
      <c r="M4360" s="8">
        <f t="shared" ref="M4360:M4423" si="136">ROUND(L4360*0.19,0)</f>
        <v>4</v>
      </c>
      <c r="N4360" s="80">
        <v>50</v>
      </c>
      <c r="O4360" s="11">
        <f t="shared" ref="O4360:O4423" si="137">L4360+M4360+N4360</f>
        <v>74</v>
      </c>
    </row>
    <row r="4361" spans="1:15" x14ac:dyDescent="0.35">
      <c r="A4361" t="s">
        <v>485</v>
      </c>
      <c r="B4361" s="2" t="s">
        <v>9166</v>
      </c>
      <c r="C4361" s="1">
        <v>52693</v>
      </c>
      <c r="D4361" s="1" t="s">
        <v>642</v>
      </c>
      <c r="E4361" s="4">
        <v>152693000291</v>
      </c>
      <c r="F4361" s="2" t="s">
        <v>849</v>
      </c>
      <c r="G4361" s="4">
        <v>152693000291</v>
      </c>
      <c r="H4361" s="2" t="s">
        <v>850</v>
      </c>
      <c r="I4361" s="2" t="s">
        <v>851</v>
      </c>
      <c r="J4361" s="5" t="s">
        <v>523</v>
      </c>
      <c r="K4361" s="5">
        <v>1</v>
      </c>
      <c r="L4361" s="80">
        <v>20</v>
      </c>
      <c r="M4361" s="8">
        <f t="shared" si="136"/>
        <v>4</v>
      </c>
      <c r="N4361" s="80">
        <v>50</v>
      </c>
      <c r="O4361" s="11">
        <f t="shared" si="137"/>
        <v>74</v>
      </c>
    </row>
    <row r="4362" spans="1:15" x14ac:dyDescent="0.35">
      <c r="A4362" t="s">
        <v>485</v>
      </c>
      <c r="B4362" s="2" t="s">
        <v>9167</v>
      </c>
      <c r="C4362" s="1">
        <v>54001</v>
      </c>
      <c r="D4362" s="1" t="s">
        <v>853</v>
      </c>
      <c r="E4362" s="4">
        <v>154001000087</v>
      </c>
      <c r="F4362" s="2" t="s">
        <v>854</v>
      </c>
      <c r="G4362" s="4">
        <v>154001000087</v>
      </c>
      <c r="H4362" s="2" t="s">
        <v>855</v>
      </c>
      <c r="I4362" s="2" t="s">
        <v>856</v>
      </c>
      <c r="J4362" s="5" t="s">
        <v>523</v>
      </c>
      <c r="K4362" s="5">
        <v>1</v>
      </c>
      <c r="L4362" s="80">
        <v>20</v>
      </c>
      <c r="M4362" s="8">
        <f t="shared" si="136"/>
        <v>4</v>
      </c>
      <c r="N4362" s="80">
        <v>50</v>
      </c>
      <c r="O4362" s="11">
        <f t="shared" si="137"/>
        <v>74</v>
      </c>
    </row>
    <row r="4363" spans="1:15" x14ac:dyDescent="0.35">
      <c r="A4363" t="s">
        <v>485</v>
      </c>
      <c r="B4363" s="2" t="s">
        <v>9167</v>
      </c>
      <c r="C4363" s="1">
        <v>54206</v>
      </c>
      <c r="D4363" s="1" t="s">
        <v>857</v>
      </c>
      <c r="E4363" s="4">
        <v>154206000021</v>
      </c>
      <c r="F4363" s="2" t="s">
        <v>858</v>
      </c>
      <c r="G4363" s="4">
        <v>154206000021</v>
      </c>
      <c r="H4363" s="2" t="s">
        <v>858</v>
      </c>
      <c r="I4363" s="2" t="s">
        <v>859</v>
      </c>
      <c r="J4363" s="5" t="s">
        <v>523</v>
      </c>
      <c r="K4363" s="5">
        <v>1</v>
      </c>
      <c r="L4363" s="80">
        <v>20</v>
      </c>
      <c r="M4363" s="8">
        <f t="shared" si="136"/>
        <v>4</v>
      </c>
      <c r="N4363" s="80">
        <v>50</v>
      </c>
      <c r="O4363" s="11">
        <f t="shared" si="137"/>
        <v>74</v>
      </c>
    </row>
    <row r="4364" spans="1:15" x14ac:dyDescent="0.35">
      <c r="A4364" t="s">
        <v>485</v>
      </c>
      <c r="B4364" s="2" t="s">
        <v>9167</v>
      </c>
      <c r="C4364" s="1">
        <v>54498</v>
      </c>
      <c r="D4364" s="1" t="s">
        <v>860</v>
      </c>
      <c r="E4364" s="4">
        <v>154498000034</v>
      </c>
      <c r="F4364" s="2" t="s">
        <v>858</v>
      </c>
      <c r="G4364" s="4">
        <v>154498000034</v>
      </c>
      <c r="H4364" s="2" t="s">
        <v>858</v>
      </c>
      <c r="I4364" s="2" t="s">
        <v>861</v>
      </c>
      <c r="J4364" s="5" t="s">
        <v>523</v>
      </c>
      <c r="K4364" s="5">
        <v>1</v>
      </c>
      <c r="L4364" s="80">
        <v>20</v>
      </c>
      <c r="M4364" s="8">
        <f t="shared" si="136"/>
        <v>4</v>
      </c>
      <c r="N4364" s="80">
        <v>50</v>
      </c>
      <c r="O4364" s="11">
        <f t="shared" si="137"/>
        <v>74</v>
      </c>
    </row>
    <row r="4365" spans="1:15" x14ac:dyDescent="0.35">
      <c r="A4365" t="s">
        <v>485</v>
      </c>
      <c r="B4365" s="2" t="s">
        <v>9167</v>
      </c>
      <c r="C4365" s="1">
        <v>54518</v>
      </c>
      <c r="D4365" s="1" t="s">
        <v>862</v>
      </c>
      <c r="E4365" s="4">
        <v>154518000265</v>
      </c>
      <c r="F4365" s="2" t="s">
        <v>858</v>
      </c>
      <c r="G4365" s="4">
        <v>154518000265</v>
      </c>
      <c r="H4365" s="2" t="s">
        <v>858</v>
      </c>
      <c r="I4365" s="2" t="s">
        <v>863</v>
      </c>
      <c r="J4365" s="5" t="s">
        <v>523</v>
      </c>
      <c r="K4365" s="5">
        <v>1</v>
      </c>
      <c r="L4365" s="80">
        <v>20</v>
      </c>
      <c r="M4365" s="8">
        <f t="shared" si="136"/>
        <v>4</v>
      </c>
      <c r="N4365" s="80">
        <v>50</v>
      </c>
      <c r="O4365" s="11">
        <f t="shared" si="137"/>
        <v>74</v>
      </c>
    </row>
    <row r="4366" spans="1:15" x14ac:dyDescent="0.35">
      <c r="A4366" t="s">
        <v>485</v>
      </c>
      <c r="B4366" s="2" t="s">
        <v>864</v>
      </c>
      <c r="C4366" s="1">
        <v>63001</v>
      </c>
      <c r="D4366" s="1" t="s">
        <v>865</v>
      </c>
      <c r="E4366" s="4">
        <v>163001000345</v>
      </c>
      <c r="F4366" s="2" t="s">
        <v>794</v>
      </c>
      <c r="G4366" s="4">
        <v>163001000345</v>
      </c>
      <c r="H4366" s="2" t="s">
        <v>794</v>
      </c>
      <c r="I4366" s="2" t="s">
        <v>866</v>
      </c>
      <c r="J4366" s="5" t="s">
        <v>523</v>
      </c>
      <c r="K4366" s="5">
        <v>1</v>
      </c>
      <c r="L4366" s="80">
        <v>20</v>
      </c>
      <c r="M4366" s="8">
        <f t="shared" si="136"/>
        <v>4</v>
      </c>
      <c r="N4366" s="80">
        <v>50</v>
      </c>
      <c r="O4366" s="11">
        <f t="shared" si="137"/>
        <v>74</v>
      </c>
    </row>
    <row r="4367" spans="1:15" x14ac:dyDescent="0.35">
      <c r="A4367" t="s">
        <v>485</v>
      </c>
      <c r="B4367" s="2" t="s">
        <v>867</v>
      </c>
      <c r="C4367" s="1">
        <v>66001</v>
      </c>
      <c r="D4367" s="1" t="s">
        <v>868</v>
      </c>
      <c r="E4367" s="4">
        <v>166001006059</v>
      </c>
      <c r="F4367" s="2" t="s">
        <v>869</v>
      </c>
      <c r="G4367" s="4">
        <v>166001006059</v>
      </c>
      <c r="H4367" s="2" t="s">
        <v>870</v>
      </c>
      <c r="I4367" s="2" t="s">
        <v>871</v>
      </c>
      <c r="J4367" s="5" t="s">
        <v>523</v>
      </c>
      <c r="K4367" s="5">
        <v>1</v>
      </c>
      <c r="L4367" s="80">
        <v>20</v>
      </c>
      <c r="M4367" s="8">
        <f t="shared" si="136"/>
        <v>4</v>
      </c>
      <c r="N4367" s="80">
        <v>50</v>
      </c>
      <c r="O4367" s="11">
        <f t="shared" si="137"/>
        <v>74</v>
      </c>
    </row>
    <row r="4368" spans="1:15" x14ac:dyDescent="0.35">
      <c r="A4368" t="s">
        <v>485</v>
      </c>
      <c r="B4368" s="2" t="s">
        <v>872</v>
      </c>
      <c r="C4368" s="1">
        <v>68001</v>
      </c>
      <c r="D4368" s="1" t="s">
        <v>873</v>
      </c>
      <c r="E4368" s="4">
        <v>168001000525</v>
      </c>
      <c r="F4368" s="2" t="s">
        <v>874</v>
      </c>
      <c r="G4368" s="4">
        <v>168001000525</v>
      </c>
      <c r="H4368" s="2" t="s">
        <v>875</v>
      </c>
      <c r="I4368" s="2" t="s">
        <v>876</v>
      </c>
      <c r="J4368" s="5" t="s">
        <v>523</v>
      </c>
      <c r="K4368" s="5">
        <v>1</v>
      </c>
      <c r="L4368" s="80">
        <v>20</v>
      </c>
      <c r="M4368" s="8">
        <f t="shared" si="136"/>
        <v>4</v>
      </c>
      <c r="N4368" s="80">
        <v>50</v>
      </c>
      <c r="O4368" s="11">
        <f t="shared" si="137"/>
        <v>74</v>
      </c>
    </row>
    <row r="4369" spans="1:15" x14ac:dyDescent="0.35">
      <c r="A4369" t="s">
        <v>485</v>
      </c>
      <c r="B4369" s="2" t="s">
        <v>872</v>
      </c>
      <c r="C4369" s="1">
        <v>68081</v>
      </c>
      <c r="D4369" s="1" t="s">
        <v>877</v>
      </c>
      <c r="E4369" s="4">
        <v>168081000831</v>
      </c>
      <c r="F4369" s="2" t="s">
        <v>878</v>
      </c>
      <c r="G4369" s="4">
        <v>168081000831</v>
      </c>
      <c r="H4369" s="2" t="s">
        <v>879</v>
      </c>
      <c r="I4369" s="2" t="s">
        <v>880</v>
      </c>
      <c r="J4369" s="5" t="s">
        <v>523</v>
      </c>
      <c r="K4369" s="5">
        <v>1</v>
      </c>
      <c r="L4369" s="80">
        <v>20</v>
      </c>
      <c r="M4369" s="8">
        <f t="shared" si="136"/>
        <v>4</v>
      </c>
      <c r="N4369" s="80">
        <v>50</v>
      </c>
      <c r="O4369" s="11">
        <f t="shared" si="137"/>
        <v>74</v>
      </c>
    </row>
    <row r="4370" spans="1:15" x14ac:dyDescent="0.35">
      <c r="A4370" t="s">
        <v>485</v>
      </c>
      <c r="B4370" s="2" t="s">
        <v>872</v>
      </c>
      <c r="C4370" s="1">
        <v>68162</v>
      </c>
      <c r="D4370" s="1" t="s">
        <v>881</v>
      </c>
      <c r="E4370" s="4">
        <v>168162000339</v>
      </c>
      <c r="F4370" s="2" t="s">
        <v>882</v>
      </c>
      <c r="G4370" s="4">
        <v>168162000339</v>
      </c>
      <c r="H4370" s="2" t="s">
        <v>882</v>
      </c>
      <c r="I4370" s="2" t="s">
        <v>883</v>
      </c>
      <c r="J4370" s="5" t="s">
        <v>523</v>
      </c>
      <c r="K4370" s="5">
        <v>1</v>
      </c>
      <c r="L4370" s="80">
        <v>20</v>
      </c>
      <c r="M4370" s="8">
        <f t="shared" si="136"/>
        <v>4</v>
      </c>
      <c r="N4370" s="80">
        <v>50</v>
      </c>
      <c r="O4370" s="11">
        <f t="shared" si="137"/>
        <v>74</v>
      </c>
    </row>
    <row r="4371" spans="1:15" x14ac:dyDescent="0.35">
      <c r="A4371" t="s">
        <v>485</v>
      </c>
      <c r="B4371" s="2" t="s">
        <v>872</v>
      </c>
      <c r="C4371" s="1">
        <v>68167</v>
      </c>
      <c r="D4371" s="1" t="s">
        <v>884</v>
      </c>
      <c r="E4371" s="4">
        <v>168167000019</v>
      </c>
      <c r="F4371" s="2" t="s">
        <v>794</v>
      </c>
      <c r="G4371" s="4">
        <v>168167000019</v>
      </c>
      <c r="H4371" s="2" t="s">
        <v>794</v>
      </c>
      <c r="I4371" s="2" t="s">
        <v>885</v>
      </c>
      <c r="J4371" s="5" t="s">
        <v>523</v>
      </c>
      <c r="K4371" s="5">
        <v>1</v>
      </c>
      <c r="L4371" s="80">
        <v>20</v>
      </c>
      <c r="M4371" s="8">
        <f t="shared" si="136"/>
        <v>4</v>
      </c>
      <c r="N4371" s="80">
        <v>50</v>
      </c>
      <c r="O4371" s="11">
        <f t="shared" si="137"/>
        <v>74</v>
      </c>
    </row>
    <row r="4372" spans="1:15" x14ac:dyDescent="0.35">
      <c r="A4372" t="s">
        <v>485</v>
      </c>
      <c r="B4372" s="2" t="s">
        <v>872</v>
      </c>
      <c r="C4372" s="1">
        <v>68320</v>
      </c>
      <c r="D4372" s="1" t="s">
        <v>886</v>
      </c>
      <c r="E4372" s="4">
        <v>168320000015</v>
      </c>
      <c r="F4372" s="2" t="s">
        <v>887</v>
      </c>
      <c r="G4372" s="4">
        <v>168320000015</v>
      </c>
      <c r="H4372" s="2" t="s">
        <v>888</v>
      </c>
      <c r="I4372" s="2" t="s">
        <v>889</v>
      </c>
      <c r="J4372" s="5" t="s">
        <v>523</v>
      </c>
      <c r="K4372" s="5">
        <v>1</v>
      </c>
      <c r="L4372" s="80">
        <v>20</v>
      </c>
      <c r="M4372" s="8">
        <f t="shared" si="136"/>
        <v>4</v>
      </c>
      <c r="N4372" s="80">
        <v>50</v>
      </c>
      <c r="O4372" s="11">
        <f t="shared" si="137"/>
        <v>74</v>
      </c>
    </row>
    <row r="4373" spans="1:15" x14ac:dyDescent="0.35">
      <c r="A4373" t="s">
        <v>485</v>
      </c>
      <c r="B4373" s="2" t="s">
        <v>872</v>
      </c>
      <c r="C4373" s="1">
        <v>68432</v>
      </c>
      <c r="D4373" s="1" t="s">
        <v>890</v>
      </c>
      <c r="E4373" s="4">
        <v>168432000361</v>
      </c>
      <c r="F4373" s="2" t="s">
        <v>891</v>
      </c>
      <c r="G4373" s="4">
        <v>168432000361</v>
      </c>
      <c r="H4373" s="2" t="s">
        <v>892</v>
      </c>
      <c r="I4373" s="2" t="s">
        <v>893</v>
      </c>
      <c r="J4373" s="5" t="s">
        <v>523</v>
      </c>
      <c r="K4373" s="5">
        <v>1</v>
      </c>
      <c r="L4373" s="80">
        <v>20</v>
      </c>
      <c r="M4373" s="8">
        <f t="shared" si="136"/>
        <v>4</v>
      </c>
      <c r="N4373" s="80">
        <v>50</v>
      </c>
      <c r="O4373" s="11">
        <f t="shared" si="137"/>
        <v>74</v>
      </c>
    </row>
    <row r="4374" spans="1:15" x14ac:dyDescent="0.35">
      <c r="A4374" t="s">
        <v>485</v>
      </c>
      <c r="B4374" s="2" t="s">
        <v>872</v>
      </c>
      <c r="C4374" s="1">
        <v>68500</v>
      </c>
      <c r="D4374" s="1" t="s">
        <v>894</v>
      </c>
      <c r="E4374" s="4">
        <v>168500000218</v>
      </c>
      <c r="F4374" s="2" t="s">
        <v>794</v>
      </c>
      <c r="G4374" s="4">
        <v>168500000218</v>
      </c>
      <c r="H4374" s="2" t="s">
        <v>794</v>
      </c>
      <c r="I4374" s="2" t="s">
        <v>895</v>
      </c>
      <c r="J4374" s="5" t="s">
        <v>523</v>
      </c>
      <c r="K4374" s="5">
        <v>1</v>
      </c>
      <c r="L4374" s="80">
        <v>20</v>
      </c>
      <c r="M4374" s="8">
        <f t="shared" si="136"/>
        <v>4</v>
      </c>
      <c r="N4374" s="80">
        <v>50</v>
      </c>
      <c r="O4374" s="11">
        <f t="shared" si="137"/>
        <v>74</v>
      </c>
    </row>
    <row r="4375" spans="1:15" x14ac:dyDescent="0.35">
      <c r="A4375" t="s">
        <v>485</v>
      </c>
      <c r="B4375" s="2" t="s">
        <v>872</v>
      </c>
      <c r="C4375" s="1">
        <v>68547</v>
      </c>
      <c r="D4375" s="1" t="s">
        <v>896</v>
      </c>
      <c r="E4375" s="4">
        <v>168547000020</v>
      </c>
      <c r="F4375" s="2" t="s">
        <v>897</v>
      </c>
      <c r="G4375" s="4">
        <v>168547000020</v>
      </c>
      <c r="H4375" s="2" t="s">
        <v>897</v>
      </c>
      <c r="I4375" s="2" t="s">
        <v>898</v>
      </c>
      <c r="J4375" s="5" t="s">
        <v>523</v>
      </c>
      <c r="K4375" s="5">
        <v>1</v>
      </c>
      <c r="L4375" s="80">
        <v>20</v>
      </c>
      <c r="M4375" s="8">
        <f t="shared" si="136"/>
        <v>4</v>
      </c>
      <c r="N4375" s="80">
        <v>50</v>
      </c>
      <c r="O4375" s="11">
        <f t="shared" si="137"/>
        <v>74</v>
      </c>
    </row>
    <row r="4376" spans="1:15" x14ac:dyDescent="0.35">
      <c r="A4376" t="s">
        <v>485</v>
      </c>
      <c r="B4376" s="2" t="s">
        <v>872</v>
      </c>
      <c r="C4376" s="1">
        <v>68572</v>
      </c>
      <c r="D4376" s="1" t="s">
        <v>899</v>
      </c>
      <c r="E4376" s="4">
        <v>168572000417</v>
      </c>
      <c r="F4376" s="2" t="s">
        <v>900</v>
      </c>
      <c r="G4376" s="4">
        <v>168572000417</v>
      </c>
      <c r="H4376" s="2" t="s">
        <v>900</v>
      </c>
      <c r="I4376" s="2" t="s">
        <v>901</v>
      </c>
      <c r="J4376" s="5" t="s">
        <v>523</v>
      </c>
      <c r="K4376" s="5">
        <v>1</v>
      </c>
      <c r="L4376" s="80">
        <v>20</v>
      </c>
      <c r="M4376" s="8">
        <f t="shared" si="136"/>
        <v>4</v>
      </c>
      <c r="N4376" s="80">
        <v>50</v>
      </c>
      <c r="O4376" s="11">
        <f t="shared" si="137"/>
        <v>74</v>
      </c>
    </row>
    <row r="4377" spans="1:15" x14ac:dyDescent="0.35">
      <c r="A4377" t="s">
        <v>485</v>
      </c>
      <c r="B4377" s="2" t="s">
        <v>872</v>
      </c>
      <c r="C4377" s="1">
        <v>68669</v>
      </c>
      <c r="D4377" s="1" t="s">
        <v>902</v>
      </c>
      <c r="E4377" s="4">
        <v>168669000616</v>
      </c>
      <c r="F4377" s="2" t="s">
        <v>887</v>
      </c>
      <c r="G4377" s="4">
        <v>168669000616</v>
      </c>
      <c r="H4377" s="2" t="s">
        <v>887</v>
      </c>
      <c r="I4377" s="2" t="s">
        <v>903</v>
      </c>
      <c r="J4377" s="5" t="s">
        <v>523</v>
      </c>
      <c r="K4377" s="5">
        <v>1</v>
      </c>
      <c r="L4377" s="80">
        <v>20</v>
      </c>
      <c r="M4377" s="8">
        <f t="shared" si="136"/>
        <v>4</v>
      </c>
      <c r="N4377" s="80">
        <v>50</v>
      </c>
      <c r="O4377" s="11">
        <f t="shared" si="137"/>
        <v>74</v>
      </c>
    </row>
    <row r="4378" spans="1:15" x14ac:dyDescent="0.35">
      <c r="A4378" t="s">
        <v>485</v>
      </c>
      <c r="B4378" s="2" t="s">
        <v>904</v>
      </c>
      <c r="C4378" s="1">
        <v>70001</v>
      </c>
      <c r="D4378" s="1" t="s">
        <v>905</v>
      </c>
      <c r="E4378" s="4">
        <v>170001000414</v>
      </c>
      <c r="F4378" s="2" t="s">
        <v>906</v>
      </c>
      <c r="G4378" s="4">
        <v>170001000414</v>
      </c>
      <c r="H4378" s="2" t="s">
        <v>906</v>
      </c>
      <c r="I4378" s="2" t="s">
        <v>907</v>
      </c>
      <c r="J4378" s="5" t="s">
        <v>523</v>
      </c>
      <c r="K4378" s="5">
        <v>1</v>
      </c>
      <c r="L4378" s="80">
        <v>20</v>
      </c>
      <c r="M4378" s="8">
        <f t="shared" si="136"/>
        <v>4</v>
      </c>
      <c r="N4378" s="80">
        <v>50</v>
      </c>
      <c r="O4378" s="11">
        <f t="shared" si="137"/>
        <v>74</v>
      </c>
    </row>
    <row r="4379" spans="1:15" x14ac:dyDescent="0.35">
      <c r="A4379" t="s">
        <v>485</v>
      </c>
      <c r="B4379" s="2" t="s">
        <v>904</v>
      </c>
      <c r="C4379" s="1">
        <v>70204</v>
      </c>
      <c r="D4379" s="1" t="s">
        <v>908</v>
      </c>
      <c r="E4379" s="4">
        <v>170204000053</v>
      </c>
      <c r="F4379" s="2" t="s">
        <v>909</v>
      </c>
      <c r="G4379" s="4">
        <v>170204000053</v>
      </c>
      <c r="H4379" s="2" t="s">
        <v>910</v>
      </c>
      <c r="I4379" s="2" t="s">
        <v>911</v>
      </c>
      <c r="J4379" s="5" t="s">
        <v>523</v>
      </c>
      <c r="K4379" s="5">
        <v>1</v>
      </c>
      <c r="L4379" s="80">
        <v>20</v>
      </c>
      <c r="M4379" s="8">
        <f t="shared" si="136"/>
        <v>4</v>
      </c>
      <c r="N4379" s="80">
        <v>50</v>
      </c>
      <c r="O4379" s="11">
        <f t="shared" si="137"/>
        <v>74</v>
      </c>
    </row>
    <row r="4380" spans="1:15" x14ac:dyDescent="0.35">
      <c r="A4380" t="s">
        <v>485</v>
      </c>
      <c r="B4380" s="2" t="s">
        <v>904</v>
      </c>
      <c r="C4380" s="1">
        <v>70215</v>
      </c>
      <c r="D4380" s="1" t="s">
        <v>912</v>
      </c>
      <c r="E4380" s="4">
        <v>170215000977</v>
      </c>
      <c r="F4380" s="2" t="s">
        <v>913</v>
      </c>
      <c r="G4380" s="4">
        <v>170215000977</v>
      </c>
      <c r="H4380" s="2" t="s">
        <v>914</v>
      </c>
      <c r="I4380" s="2" t="s">
        <v>915</v>
      </c>
      <c r="J4380" s="5" t="s">
        <v>523</v>
      </c>
      <c r="K4380" s="5">
        <v>1</v>
      </c>
      <c r="L4380" s="80">
        <v>20</v>
      </c>
      <c r="M4380" s="8">
        <f t="shared" si="136"/>
        <v>4</v>
      </c>
      <c r="N4380" s="80">
        <v>50</v>
      </c>
      <c r="O4380" s="11">
        <f t="shared" si="137"/>
        <v>74</v>
      </c>
    </row>
    <row r="4381" spans="1:15" x14ac:dyDescent="0.35">
      <c r="A4381" t="s">
        <v>485</v>
      </c>
      <c r="B4381" s="2" t="s">
        <v>904</v>
      </c>
      <c r="C4381" s="1">
        <v>70429</v>
      </c>
      <c r="D4381" s="1" t="s">
        <v>916</v>
      </c>
      <c r="E4381" s="4">
        <v>170429000001</v>
      </c>
      <c r="F4381" s="2" t="s">
        <v>917</v>
      </c>
      <c r="G4381" s="4">
        <v>170429000001</v>
      </c>
      <c r="H4381" s="2" t="s">
        <v>918</v>
      </c>
      <c r="I4381" s="2" t="s">
        <v>919</v>
      </c>
      <c r="J4381" s="5" t="s">
        <v>523</v>
      </c>
      <c r="K4381" s="5">
        <v>1</v>
      </c>
      <c r="L4381" s="80">
        <v>20</v>
      </c>
      <c r="M4381" s="8">
        <f t="shared" si="136"/>
        <v>4</v>
      </c>
      <c r="N4381" s="80">
        <v>50</v>
      </c>
      <c r="O4381" s="11">
        <f t="shared" si="137"/>
        <v>74</v>
      </c>
    </row>
    <row r="4382" spans="1:15" x14ac:dyDescent="0.35">
      <c r="A4382" t="s">
        <v>485</v>
      </c>
      <c r="B4382" s="2" t="s">
        <v>904</v>
      </c>
      <c r="C4382" s="1">
        <v>70678</v>
      </c>
      <c r="D4382" s="1" t="s">
        <v>920</v>
      </c>
      <c r="E4382" s="4">
        <v>170678000097</v>
      </c>
      <c r="F4382" s="2" t="s">
        <v>921</v>
      </c>
      <c r="G4382" s="4">
        <v>170678000097</v>
      </c>
      <c r="H4382" s="2" t="s">
        <v>921</v>
      </c>
      <c r="I4382" s="2" t="s">
        <v>922</v>
      </c>
      <c r="J4382" s="5" t="s">
        <v>523</v>
      </c>
      <c r="K4382" s="5">
        <v>1</v>
      </c>
      <c r="L4382" s="80">
        <v>20</v>
      </c>
      <c r="M4382" s="8">
        <f t="shared" si="136"/>
        <v>4</v>
      </c>
      <c r="N4382" s="80">
        <v>50</v>
      </c>
      <c r="O4382" s="11">
        <f t="shared" si="137"/>
        <v>74</v>
      </c>
    </row>
    <row r="4383" spans="1:15" x14ac:dyDescent="0.35">
      <c r="A4383" t="s">
        <v>485</v>
      </c>
      <c r="B4383" s="2" t="s">
        <v>904</v>
      </c>
      <c r="C4383" s="1">
        <v>70708</v>
      </c>
      <c r="D4383" s="1" t="s">
        <v>923</v>
      </c>
      <c r="E4383" s="4">
        <v>170708000038</v>
      </c>
      <c r="F4383" s="2" t="s">
        <v>924</v>
      </c>
      <c r="G4383" s="4">
        <v>170708000038</v>
      </c>
      <c r="H4383" s="2" t="s">
        <v>924</v>
      </c>
      <c r="I4383" s="2" t="s">
        <v>925</v>
      </c>
      <c r="J4383" s="5" t="s">
        <v>523</v>
      </c>
      <c r="K4383" s="5">
        <v>1</v>
      </c>
      <c r="L4383" s="80">
        <v>20</v>
      </c>
      <c r="M4383" s="8">
        <f t="shared" si="136"/>
        <v>4</v>
      </c>
      <c r="N4383" s="80">
        <v>50</v>
      </c>
      <c r="O4383" s="11">
        <f t="shared" si="137"/>
        <v>74</v>
      </c>
    </row>
    <row r="4384" spans="1:15" x14ac:dyDescent="0.35">
      <c r="A4384" t="s">
        <v>485</v>
      </c>
      <c r="B4384" s="2" t="s">
        <v>932</v>
      </c>
      <c r="C4384" s="1">
        <v>73001</v>
      </c>
      <c r="D4384" s="1" t="s">
        <v>933</v>
      </c>
      <c r="E4384" s="4">
        <v>173001000359</v>
      </c>
      <c r="F4384" s="2" t="s">
        <v>934</v>
      </c>
      <c r="G4384" s="4">
        <v>173001000359</v>
      </c>
      <c r="H4384" s="2" t="s">
        <v>935</v>
      </c>
      <c r="I4384" s="2" t="s">
        <v>936</v>
      </c>
      <c r="J4384" s="5" t="s">
        <v>523</v>
      </c>
      <c r="K4384" s="5">
        <v>1</v>
      </c>
      <c r="L4384" s="80">
        <v>20</v>
      </c>
      <c r="M4384" s="8">
        <f t="shared" si="136"/>
        <v>4</v>
      </c>
      <c r="N4384" s="80">
        <v>50</v>
      </c>
      <c r="O4384" s="11">
        <f t="shared" si="137"/>
        <v>74</v>
      </c>
    </row>
    <row r="4385" spans="1:15" x14ac:dyDescent="0.35">
      <c r="A4385" t="s">
        <v>485</v>
      </c>
      <c r="B4385" s="2" t="s">
        <v>932</v>
      </c>
      <c r="C4385" s="1">
        <v>73352</v>
      </c>
      <c r="D4385" s="1" t="s">
        <v>937</v>
      </c>
      <c r="E4385" s="4">
        <v>173352000037</v>
      </c>
      <c r="F4385" s="2" t="s">
        <v>739</v>
      </c>
      <c r="G4385" s="4">
        <v>173352000037</v>
      </c>
      <c r="H4385" s="2" t="s">
        <v>663</v>
      </c>
      <c r="I4385" s="2" t="s">
        <v>938</v>
      </c>
      <c r="J4385" s="5" t="s">
        <v>523</v>
      </c>
      <c r="K4385" s="5">
        <v>1</v>
      </c>
      <c r="L4385" s="80">
        <v>20</v>
      </c>
      <c r="M4385" s="8">
        <f t="shared" si="136"/>
        <v>4</v>
      </c>
      <c r="N4385" s="80">
        <v>50</v>
      </c>
      <c r="O4385" s="11">
        <f t="shared" si="137"/>
        <v>74</v>
      </c>
    </row>
    <row r="4386" spans="1:15" x14ac:dyDescent="0.35">
      <c r="A4386" t="s">
        <v>485</v>
      </c>
      <c r="B4386" s="2" t="s">
        <v>932</v>
      </c>
      <c r="C4386" s="1">
        <v>73870</v>
      </c>
      <c r="D4386" s="1" t="s">
        <v>945</v>
      </c>
      <c r="E4386" s="4">
        <v>173870000512</v>
      </c>
      <c r="F4386" s="2" t="s">
        <v>946</v>
      </c>
      <c r="G4386" s="4">
        <v>173870000512</v>
      </c>
      <c r="H4386" s="2" t="s">
        <v>947</v>
      </c>
      <c r="I4386" s="2" t="s">
        <v>948</v>
      </c>
      <c r="J4386" s="5" t="s">
        <v>523</v>
      </c>
      <c r="K4386" s="5">
        <v>1</v>
      </c>
      <c r="L4386" s="80">
        <v>20</v>
      </c>
      <c r="M4386" s="8">
        <f t="shared" si="136"/>
        <v>4</v>
      </c>
      <c r="N4386" s="80">
        <v>50</v>
      </c>
      <c r="O4386" s="11">
        <f t="shared" si="137"/>
        <v>74</v>
      </c>
    </row>
    <row r="4387" spans="1:15" x14ac:dyDescent="0.35">
      <c r="A4387" t="s">
        <v>485</v>
      </c>
      <c r="B4387" s="2" t="s">
        <v>949</v>
      </c>
      <c r="C4387" s="1">
        <v>76001</v>
      </c>
      <c r="D4387" s="1" t="s">
        <v>950</v>
      </c>
      <c r="E4387" s="4">
        <v>176001002253</v>
      </c>
      <c r="F4387" s="2" t="s">
        <v>951</v>
      </c>
      <c r="G4387" s="4">
        <v>176001002253</v>
      </c>
      <c r="H4387" s="2" t="s">
        <v>951</v>
      </c>
      <c r="I4387" s="2" t="s">
        <v>952</v>
      </c>
      <c r="J4387" s="5" t="s">
        <v>523</v>
      </c>
      <c r="K4387" s="5">
        <v>1</v>
      </c>
      <c r="L4387" s="80">
        <v>20</v>
      </c>
      <c r="M4387" s="8">
        <f t="shared" si="136"/>
        <v>4</v>
      </c>
      <c r="N4387" s="80">
        <v>50</v>
      </c>
      <c r="O4387" s="11">
        <f t="shared" si="137"/>
        <v>74</v>
      </c>
    </row>
    <row r="4388" spans="1:15" x14ac:dyDescent="0.35">
      <c r="A4388" t="s">
        <v>485</v>
      </c>
      <c r="B4388" s="2" t="s">
        <v>949</v>
      </c>
      <c r="C4388" s="1">
        <v>76001</v>
      </c>
      <c r="D4388" s="1" t="s">
        <v>950</v>
      </c>
      <c r="E4388" s="4">
        <v>176001004531</v>
      </c>
      <c r="F4388" s="2" t="s">
        <v>953</v>
      </c>
      <c r="G4388" s="4">
        <v>176001004531</v>
      </c>
      <c r="H4388" s="2" t="s">
        <v>953</v>
      </c>
      <c r="I4388" s="2" t="s">
        <v>954</v>
      </c>
      <c r="J4388" s="5" t="s">
        <v>523</v>
      </c>
      <c r="K4388" s="5">
        <v>1</v>
      </c>
      <c r="L4388" s="80">
        <v>20</v>
      </c>
      <c r="M4388" s="8">
        <f t="shared" si="136"/>
        <v>4</v>
      </c>
      <c r="N4388" s="80">
        <v>50</v>
      </c>
      <c r="O4388" s="11">
        <f t="shared" si="137"/>
        <v>74</v>
      </c>
    </row>
    <row r="4389" spans="1:15" x14ac:dyDescent="0.35">
      <c r="A4389" t="s">
        <v>485</v>
      </c>
      <c r="B4389" s="2" t="s">
        <v>949</v>
      </c>
      <c r="C4389" s="1">
        <v>76109</v>
      </c>
      <c r="D4389" s="1" t="s">
        <v>955</v>
      </c>
      <c r="E4389" s="4">
        <v>176109000176</v>
      </c>
      <c r="F4389" s="2" t="s">
        <v>956</v>
      </c>
      <c r="G4389" s="4">
        <v>176109000176</v>
      </c>
      <c r="H4389" s="2" t="s">
        <v>957</v>
      </c>
      <c r="I4389" s="2" t="s">
        <v>958</v>
      </c>
      <c r="J4389" s="5" t="s">
        <v>523</v>
      </c>
      <c r="K4389" s="5">
        <v>1</v>
      </c>
      <c r="L4389" s="80">
        <v>20</v>
      </c>
      <c r="M4389" s="8">
        <f t="shared" si="136"/>
        <v>4</v>
      </c>
      <c r="N4389" s="80">
        <v>50</v>
      </c>
      <c r="O4389" s="11">
        <f t="shared" si="137"/>
        <v>74</v>
      </c>
    </row>
    <row r="4390" spans="1:15" x14ac:dyDescent="0.35">
      <c r="A4390" t="s">
        <v>485</v>
      </c>
      <c r="B4390" s="2" t="s">
        <v>949</v>
      </c>
      <c r="C4390" s="1">
        <v>76109</v>
      </c>
      <c r="D4390" s="1" t="s">
        <v>955</v>
      </c>
      <c r="E4390" s="4">
        <v>176109000427</v>
      </c>
      <c r="F4390" s="2" t="s">
        <v>964</v>
      </c>
      <c r="G4390" s="4">
        <v>176109000427</v>
      </c>
      <c r="H4390" s="2" t="s">
        <v>964</v>
      </c>
      <c r="I4390" s="2" t="s">
        <v>965</v>
      </c>
      <c r="J4390" s="5" t="s">
        <v>523</v>
      </c>
      <c r="K4390" s="5">
        <v>1</v>
      </c>
      <c r="L4390" s="80">
        <v>20</v>
      </c>
      <c r="M4390" s="8">
        <f t="shared" si="136"/>
        <v>4</v>
      </c>
      <c r="N4390" s="80">
        <v>50</v>
      </c>
      <c r="O4390" s="11">
        <f t="shared" si="137"/>
        <v>74</v>
      </c>
    </row>
    <row r="4391" spans="1:15" x14ac:dyDescent="0.35">
      <c r="A4391" t="s">
        <v>485</v>
      </c>
      <c r="B4391" s="2" t="s">
        <v>949</v>
      </c>
      <c r="C4391" s="1">
        <v>76109</v>
      </c>
      <c r="D4391" s="1" t="s">
        <v>955</v>
      </c>
      <c r="E4391" s="4">
        <v>176109000575</v>
      </c>
      <c r="F4391" s="2" t="s">
        <v>966</v>
      </c>
      <c r="G4391" s="4">
        <v>176109000575</v>
      </c>
      <c r="H4391" s="2" t="s">
        <v>967</v>
      </c>
      <c r="I4391" s="2" t="s">
        <v>968</v>
      </c>
      <c r="J4391" s="5" t="s">
        <v>523</v>
      </c>
      <c r="K4391" s="5">
        <v>1</v>
      </c>
      <c r="L4391" s="80">
        <v>20</v>
      </c>
      <c r="M4391" s="8">
        <f t="shared" si="136"/>
        <v>4</v>
      </c>
      <c r="N4391" s="80">
        <v>50</v>
      </c>
      <c r="O4391" s="11">
        <f t="shared" si="137"/>
        <v>74</v>
      </c>
    </row>
    <row r="4392" spans="1:15" x14ac:dyDescent="0.35">
      <c r="A4392" t="s">
        <v>485</v>
      </c>
      <c r="B4392" s="2" t="s">
        <v>949</v>
      </c>
      <c r="C4392" s="1">
        <v>76109</v>
      </c>
      <c r="D4392" s="1" t="s">
        <v>955</v>
      </c>
      <c r="E4392" s="4">
        <v>176109000605</v>
      </c>
      <c r="F4392" s="2" t="s">
        <v>969</v>
      </c>
      <c r="G4392" s="4">
        <v>176109000605</v>
      </c>
      <c r="H4392" s="2" t="s">
        <v>969</v>
      </c>
      <c r="I4392" s="2" t="s">
        <v>970</v>
      </c>
      <c r="J4392" s="5" t="s">
        <v>523</v>
      </c>
      <c r="K4392" s="5">
        <v>1</v>
      </c>
      <c r="L4392" s="80">
        <v>20</v>
      </c>
      <c r="M4392" s="8">
        <f t="shared" si="136"/>
        <v>4</v>
      </c>
      <c r="N4392" s="80">
        <v>50</v>
      </c>
      <c r="O4392" s="11">
        <f t="shared" si="137"/>
        <v>74</v>
      </c>
    </row>
    <row r="4393" spans="1:15" x14ac:dyDescent="0.35">
      <c r="A4393" t="s">
        <v>485</v>
      </c>
      <c r="B4393" s="2" t="s">
        <v>949</v>
      </c>
      <c r="C4393" s="1">
        <v>76109</v>
      </c>
      <c r="D4393" s="1" t="s">
        <v>955</v>
      </c>
      <c r="E4393" s="4">
        <v>176109000621</v>
      </c>
      <c r="F4393" s="2" t="s">
        <v>971</v>
      </c>
      <c r="G4393" s="4">
        <v>176109000621</v>
      </c>
      <c r="H4393" s="2" t="s">
        <v>972</v>
      </c>
      <c r="I4393" s="2" t="s">
        <v>973</v>
      </c>
      <c r="J4393" s="5" t="s">
        <v>523</v>
      </c>
      <c r="K4393" s="5">
        <v>1</v>
      </c>
      <c r="L4393" s="80">
        <v>20</v>
      </c>
      <c r="M4393" s="8">
        <f t="shared" si="136"/>
        <v>4</v>
      </c>
      <c r="N4393" s="80">
        <v>50</v>
      </c>
      <c r="O4393" s="11">
        <f t="shared" si="137"/>
        <v>74</v>
      </c>
    </row>
    <row r="4394" spans="1:15" x14ac:dyDescent="0.35">
      <c r="A4394" t="s">
        <v>485</v>
      </c>
      <c r="B4394" s="2" t="s">
        <v>949</v>
      </c>
      <c r="C4394" s="1">
        <v>76109</v>
      </c>
      <c r="D4394" s="1" t="s">
        <v>955</v>
      </c>
      <c r="E4394" s="4">
        <v>176109000583</v>
      </c>
      <c r="F4394" s="2" t="s">
        <v>974</v>
      </c>
      <c r="G4394" s="4">
        <v>176109000745</v>
      </c>
      <c r="H4394" s="2" t="s">
        <v>644</v>
      </c>
      <c r="I4394" s="2" t="s">
        <v>975</v>
      </c>
      <c r="J4394" s="5" t="s">
        <v>523</v>
      </c>
      <c r="K4394" s="5">
        <v>1</v>
      </c>
      <c r="L4394" s="80">
        <v>20</v>
      </c>
      <c r="M4394" s="8">
        <f t="shared" si="136"/>
        <v>4</v>
      </c>
      <c r="N4394" s="80">
        <v>50</v>
      </c>
      <c r="O4394" s="11">
        <f t="shared" si="137"/>
        <v>74</v>
      </c>
    </row>
    <row r="4395" spans="1:15" x14ac:dyDescent="0.35">
      <c r="A4395" t="s">
        <v>485</v>
      </c>
      <c r="B4395" s="2" t="s">
        <v>949</v>
      </c>
      <c r="C4395" s="1">
        <v>76109</v>
      </c>
      <c r="D4395" s="1" t="s">
        <v>955</v>
      </c>
      <c r="E4395" s="4">
        <v>176109000770</v>
      </c>
      <c r="F4395" s="2" t="s">
        <v>976</v>
      </c>
      <c r="G4395" s="4">
        <v>176109000770</v>
      </c>
      <c r="H4395" s="2" t="s">
        <v>976</v>
      </c>
      <c r="I4395" s="2" t="s">
        <v>977</v>
      </c>
      <c r="J4395" s="5" t="s">
        <v>523</v>
      </c>
      <c r="K4395" s="5">
        <v>1</v>
      </c>
      <c r="L4395" s="80">
        <v>20</v>
      </c>
      <c r="M4395" s="8">
        <f t="shared" si="136"/>
        <v>4</v>
      </c>
      <c r="N4395" s="80">
        <v>50</v>
      </c>
      <c r="O4395" s="11">
        <f t="shared" si="137"/>
        <v>74</v>
      </c>
    </row>
    <row r="4396" spans="1:15" x14ac:dyDescent="0.35">
      <c r="A4396" t="s">
        <v>485</v>
      </c>
      <c r="B4396" s="2" t="s">
        <v>949</v>
      </c>
      <c r="C4396" s="1">
        <v>76109</v>
      </c>
      <c r="D4396" s="1" t="s">
        <v>955</v>
      </c>
      <c r="E4396" s="4">
        <v>176109000800</v>
      </c>
      <c r="F4396" s="2" t="s">
        <v>978</v>
      </c>
      <c r="G4396" s="4">
        <v>176109000800</v>
      </c>
      <c r="H4396" s="2" t="s">
        <v>979</v>
      </c>
      <c r="I4396" s="2" t="s">
        <v>980</v>
      </c>
      <c r="J4396" s="5" t="s">
        <v>523</v>
      </c>
      <c r="K4396" s="5">
        <v>1</v>
      </c>
      <c r="L4396" s="80">
        <v>20</v>
      </c>
      <c r="M4396" s="8">
        <f t="shared" si="136"/>
        <v>4</v>
      </c>
      <c r="N4396" s="80">
        <v>50</v>
      </c>
      <c r="O4396" s="11">
        <f t="shared" si="137"/>
        <v>74</v>
      </c>
    </row>
    <row r="4397" spans="1:15" x14ac:dyDescent="0.35">
      <c r="A4397" t="s">
        <v>485</v>
      </c>
      <c r="B4397" s="2" t="s">
        <v>949</v>
      </c>
      <c r="C4397" s="1">
        <v>76109</v>
      </c>
      <c r="D4397" s="1" t="s">
        <v>955</v>
      </c>
      <c r="E4397" s="4">
        <v>176109000818</v>
      </c>
      <c r="F4397" s="2" t="s">
        <v>981</v>
      </c>
      <c r="G4397" s="4">
        <v>176109000818</v>
      </c>
      <c r="H4397" s="2" t="s">
        <v>981</v>
      </c>
      <c r="I4397" s="2" t="s">
        <v>982</v>
      </c>
      <c r="J4397" s="5" t="s">
        <v>523</v>
      </c>
      <c r="K4397" s="5">
        <v>1</v>
      </c>
      <c r="L4397" s="80">
        <v>20</v>
      </c>
      <c r="M4397" s="8">
        <f t="shared" si="136"/>
        <v>4</v>
      </c>
      <c r="N4397" s="80">
        <v>50</v>
      </c>
      <c r="O4397" s="11">
        <f t="shared" si="137"/>
        <v>74</v>
      </c>
    </row>
    <row r="4398" spans="1:15" x14ac:dyDescent="0.35">
      <c r="A4398" t="s">
        <v>485</v>
      </c>
      <c r="B4398" s="2" t="s">
        <v>949</v>
      </c>
      <c r="C4398" s="1">
        <v>76109</v>
      </c>
      <c r="D4398" s="1" t="s">
        <v>955</v>
      </c>
      <c r="E4398" s="4">
        <v>176109000842</v>
      </c>
      <c r="F4398" s="2" t="s">
        <v>983</v>
      </c>
      <c r="G4398" s="4">
        <v>176109002101</v>
      </c>
      <c r="H4398" s="2" t="s">
        <v>984</v>
      </c>
      <c r="I4398" s="2" t="s">
        <v>985</v>
      </c>
      <c r="J4398" s="5" t="s">
        <v>523</v>
      </c>
      <c r="K4398" s="5">
        <v>1</v>
      </c>
      <c r="L4398" s="80">
        <v>20</v>
      </c>
      <c r="M4398" s="8">
        <f t="shared" si="136"/>
        <v>4</v>
      </c>
      <c r="N4398" s="80">
        <v>50</v>
      </c>
      <c r="O4398" s="11">
        <f t="shared" si="137"/>
        <v>74</v>
      </c>
    </row>
    <row r="4399" spans="1:15" x14ac:dyDescent="0.35">
      <c r="A4399" t="s">
        <v>485</v>
      </c>
      <c r="B4399" s="2" t="s">
        <v>949</v>
      </c>
      <c r="C4399" s="1">
        <v>76109</v>
      </c>
      <c r="D4399" s="1" t="s">
        <v>955</v>
      </c>
      <c r="E4399" s="4">
        <v>176109002977</v>
      </c>
      <c r="F4399" s="2" t="s">
        <v>961</v>
      </c>
      <c r="G4399" s="4">
        <v>176109002977</v>
      </c>
      <c r="H4399" s="2" t="s">
        <v>986</v>
      </c>
      <c r="I4399" s="2" t="s">
        <v>987</v>
      </c>
      <c r="J4399" s="5" t="s">
        <v>523</v>
      </c>
      <c r="K4399" s="5">
        <v>1</v>
      </c>
      <c r="L4399" s="80">
        <v>20</v>
      </c>
      <c r="M4399" s="8">
        <f t="shared" si="136"/>
        <v>4</v>
      </c>
      <c r="N4399" s="80">
        <v>50</v>
      </c>
      <c r="O4399" s="11">
        <f t="shared" si="137"/>
        <v>74</v>
      </c>
    </row>
    <row r="4400" spans="1:15" x14ac:dyDescent="0.35">
      <c r="A4400" t="s">
        <v>485</v>
      </c>
      <c r="B4400" s="2" t="s">
        <v>949</v>
      </c>
      <c r="C4400" s="1">
        <v>76109</v>
      </c>
      <c r="D4400" s="1" t="s">
        <v>955</v>
      </c>
      <c r="E4400" s="4">
        <v>176109003183</v>
      </c>
      <c r="F4400" s="2" t="s">
        <v>988</v>
      </c>
      <c r="G4400" s="4">
        <v>176109003183</v>
      </c>
      <c r="H4400" s="2" t="s">
        <v>988</v>
      </c>
      <c r="I4400" s="2" t="s">
        <v>989</v>
      </c>
      <c r="J4400" s="5" t="s">
        <v>523</v>
      </c>
      <c r="K4400" s="5">
        <v>1</v>
      </c>
      <c r="L4400" s="80">
        <v>20</v>
      </c>
      <c r="M4400" s="8">
        <f t="shared" si="136"/>
        <v>4</v>
      </c>
      <c r="N4400" s="80">
        <v>50</v>
      </c>
      <c r="O4400" s="11">
        <f t="shared" si="137"/>
        <v>74</v>
      </c>
    </row>
    <row r="4401" spans="1:15" x14ac:dyDescent="0.35">
      <c r="A4401" t="s">
        <v>485</v>
      </c>
      <c r="B4401" s="2" t="s">
        <v>949</v>
      </c>
      <c r="C4401" s="1">
        <v>76109</v>
      </c>
      <c r="D4401" s="1" t="s">
        <v>955</v>
      </c>
      <c r="E4401" s="4">
        <v>176109003183</v>
      </c>
      <c r="F4401" s="2" t="s">
        <v>988</v>
      </c>
      <c r="G4401" s="4">
        <v>176109004023</v>
      </c>
      <c r="H4401" s="2" t="s">
        <v>990</v>
      </c>
      <c r="I4401" s="2" t="s">
        <v>991</v>
      </c>
      <c r="J4401" s="5" t="s">
        <v>523</v>
      </c>
      <c r="K4401" s="5">
        <v>1</v>
      </c>
      <c r="L4401" s="80">
        <v>20</v>
      </c>
      <c r="M4401" s="8">
        <f t="shared" si="136"/>
        <v>4</v>
      </c>
      <c r="N4401" s="80">
        <v>50</v>
      </c>
      <c r="O4401" s="11">
        <f t="shared" si="137"/>
        <v>74</v>
      </c>
    </row>
    <row r="4402" spans="1:15" x14ac:dyDescent="0.35">
      <c r="A4402" t="s">
        <v>485</v>
      </c>
      <c r="B4402" s="2" t="s">
        <v>949</v>
      </c>
      <c r="C4402" s="1">
        <v>76109</v>
      </c>
      <c r="D4402" s="1" t="s">
        <v>955</v>
      </c>
      <c r="E4402" s="4">
        <v>176109005666</v>
      </c>
      <c r="F4402" s="2" t="s">
        <v>992</v>
      </c>
      <c r="G4402" s="4">
        <v>176109005666</v>
      </c>
      <c r="H4402" s="2" t="s">
        <v>992</v>
      </c>
      <c r="I4402" s="2" t="s">
        <v>993</v>
      </c>
      <c r="J4402" s="5" t="s">
        <v>523</v>
      </c>
      <c r="K4402" s="5">
        <v>1</v>
      </c>
      <c r="L4402" s="80">
        <v>20</v>
      </c>
      <c r="M4402" s="8">
        <f t="shared" si="136"/>
        <v>4</v>
      </c>
      <c r="N4402" s="80">
        <v>50</v>
      </c>
      <c r="O4402" s="11">
        <f t="shared" si="137"/>
        <v>74</v>
      </c>
    </row>
    <row r="4403" spans="1:15" x14ac:dyDescent="0.35">
      <c r="A4403" t="s">
        <v>485</v>
      </c>
      <c r="B4403" s="2" t="s">
        <v>949</v>
      </c>
      <c r="C4403" s="1">
        <v>76122</v>
      </c>
      <c r="D4403" s="1" t="s">
        <v>994</v>
      </c>
      <c r="E4403" s="4">
        <v>176122000371</v>
      </c>
      <c r="F4403" s="2" t="s">
        <v>995</v>
      </c>
      <c r="G4403" s="4">
        <v>176122000371</v>
      </c>
      <c r="H4403" s="2" t="s">
        <v>996</v>
      </c>
      <c r="I4403" s="2" t="s">
        <v>997</v>
      </c>
      <c r="J4403" s="5" t="s">
        <v>523</v>
      </c>
      <c r="K4403" s="5">
        <v>1</v>
      </c>
      <c r="L4403" s="80">
        <v>20</v>
      </c>
      <c r="M4403" s="8">
        <f t="shared" si="136"/>
        <v>4</v>
      </c>
      <c r="N4403" s="80">
        <v>50</v>
      </c>
      <c r="O4403" s="11">
        <f t="shared" si="137"/>
        <v>74</v>
      </c>
    </row>
    <row r="4404" spans="1:15" x14ac:dyDescent="0.35">
      <c r="A4404" t="s">
        <v>485</v>
      </c>
      <c r="B4404" s="2" t="s">
        <v>949</v>
      </c>
      <c r="C4404" s="1">
        <v>76318</v>
      </c>
      <c r="D4404" s="1" t="s">
        <v>998</v>
      </c>
      <c r="E4404" s="4">
        <v>176318000264</v>
      </c>
      <c r="F4404" s="2" t="s">
        <v>999</v>
      </c>
      <c r="G4404" s="4">
        <v>176318000264</v>
      </c>
      <c r="H4404" s="2" t="s">
        <v>1000</v>
      </c>
      <c r="I4404" s="2" t="s">
        <v>1001</v>
      </c>
      <c r="J4404" s="5" t="s">
        <v>523</v>
      </c>
      <c r="K4404" s="5">
        <v>1</v>
      </c>
      <c r="L4404" s="80">
        <v>20</v>
      </c>
      <c r="M4404" s="8">
        <f t="shared" si="136"/>
        <v>4</v>
      </c>
      <c r="N4404" s="80">
        <v>50</v>
      </c>
      <c r="O4404" s="11">
        <f t="shared" si="137"/>
        <v>74</v>
      </c>
    </row>
    <row r="4405" spans="1:15" x14ac:dyDescent="0.35">
      <c r="A4405" t="s">
        <v>485</v>
      </c>
      <c r="B4405" s="2" t="s">
        <v>949</v>
      </c>
      <c r="C4405" s="1">
        <v>76622</v>
      </c>
      <c r="D4405" s="1" t="s">
        <v>1002</v>
      </c>
      <c r="E4405" s="4">
        <v>176622000084</v>
      </c>
      <c r="F4405" s="2" t="s">
        <v>1003</v>
      </c>
      <c r="G4405" s="4">
        <v>176622000084</v>
      </c>
      <c r="H4405" s="2" t="s">
        <v>1004</v>
      </c>
      <c r="I4405" s="2" t="s">
        <v>1005</v>
      </c>
      <c r="J4405" s="5" t="s">
        <v>523</v>
      </c>
      <c r="K4405" s="5">
        <v>1</v>
      </c>
      <c r="L4405" s="80">
        <v>20</v>
      </c>
      <c r="M4405" s="8">
        <f t="shared" si="136"/>
        <v>4</v>
      </c>
      <c r="N4405" s="80">
        <v>50</v>
      </c>
      <c r="O4405" s="11">
        <f t="shared" si="137"/>
        <v>74</v>
      </c>
    </row>
    <row r="4406" spans="1:15" x14ac:dyDescent="0.35">
      <c r="A4406" t="s">
        <v>485</v>
      </c>
      <c r="B4406" s="2" t="s">
        <v>949</v>
      </c>
      <c r="C4406" s="1">
        <v>76895</v>
      </c>
      <c r="D4406" s="1" t="s">
        <v>1006</v>
      </c>
      <c r="E4406" s="4">
        <v>176895000109</v>
      </c>
      <c r="F4406" s="2" t="s">
        <v>1007</v>
      </c>
      <c r="G4406" s="4">
        <v>176895000109</v>
      </c>
      <c r="H4406" s="2" t="s">
        <v>1008</v>
      </c>
      <c r="I4406" s="2" t="s">
        <v>1009</v>
      </c>
      <c r="J4406" s="5" t="s">
        <v>523</v>
      </c>
      <c r="K4406" s="5">
        <v>1</v>
      </c>
      <c r="L4406" s="80">
        <v>20</v>
      </c>
      <c r="M4406" s="8">
        <f t="shared" si="136"/>
        <v>4</v>
      </c>
      <c r="N4406" s="80">
        <v>50</v>
      </c>
      <c r="O4406" s="11">
        <f t="shared" si="137"/>
        <v>74</v>
      </c>
    </row>
    <row r="4407" spans="1:15" x14ac:dyDescent="0.35">
      <c r="A4407" t="s">
        <v>485</v>
      </c>
      <c r="B4407" s="2" t="s">
        <v>1010</v>
      </c>
      <c r="C4407" s="1">
        <v>81001</v>
      </c>
      <c r="D4407" s="1" t="s">
        <v>1010</v>
      </c>
      <c r="E4407" s="4">
        <v>181001001676</v>
      </c>
      <c r="F4407" s="2" t="s">
        <v>1011</v>
      </c>
      <c r="G4407" s="4">
        <v>181001001676</v>
      </c>
      <c r="H4407" s="2" t="s">
        <v>1012</v>
      </c>
      <c r="I4407" s="2" t="s">
        <v>1013</v>
      </c>
      <c r="J4407" s="5" t="s">
        <v>523</v>
      </c>
      <c r="K4407" s="5">
        <v>1</v>
      </c>
      <c r="L4407" s="80">
        <v>20</v>
      </c>
      <c r="M4407" s="8">
        <f t="shared" si="136"/>
        <v>4</v>
      </c>
      <c r="N4407" s="80">
        <v>50</v>
      </c>
      <c r="O4407" s="11">
        <f t="shared" si="137"/>
        <v>74</v>
      </c>
    </row>
    <row r="4408" spans="1:15" x14ac:dyDescent="0.35">
      <c r="A4408" t="s">
        <v>485</v>
      </c>
      <c r="B4408" s="2" t="s">
        <v>1010</v>
      </c>
      <c r="C4408" s="1">
        <v>81220</v>
      </c>
      <c r="D4408" s="1" t="s">
        <v>1014</v>
      </c>
      <c r="E4408" s="4">
        <v>181220000014</v>
      </c>
      <c r="F4408" s="2" t="s">
        <v>1015</v>
      </c>
      <c r="G4408" s="4">
        <v>181220000014</v>
      </c>
      <c r="H4408" s="2" t="s">
        <v>1016</v>
      </c>
      <c r="I4408" s="2" t="s">
        <v>1017</v>
      </c>
      <c r="J4408" s="5" t="s">
        <v>523</v>
      </c>
      <c r="K4408" s="5">
        <v>1</v>
      </c>
      <c r="L4408" s="80">
        <v>20</v>
      </c>
      <c r="M4408" s="8">
        <f t="shared" si="136"/>
        <v>4</v>
      </c>
      <c r="N4408" s="80">
        <v>50</v>
      </c>
      <c r="O4408" s="11">
        <f t="shared" si="137"/>
        <v>74</v>
      </c>
    </row>
    <row r="4409" spans="1:15" x14ac:dyDescent="0.35">
      <c r="A4409" t="s">
        <v>485</v>
      </c>
      <c r="B4409" s="2" t="s">
        <v>1022</v>
      </c>
      <c r="C4409" s="1">
        <v>18001</v>
      </c>
      <c r="D4409" s="1" t="s">
        <v>1023</v>
      </c>
      <c r="E4409" s="4">
        <v>183001000940</v>
      </c>
      <c r="F4409" s="2" t="s">
        <v>858</v>
      </c>
      <c r="G4409" s="4">
        <v>183001000940</v>
      </c>
      <c r="H4409" s="2" t="s">
        <v>858</v>
      </c>
      <c r="I4409" s="2" t="s">
        <v>1024</v>
      </c>
      <c r="J4409" s="5" t="s">
        <v>523</v>
      </c>
      <c r="K4409" s="5">
        <v>1</v>
      </c>
      <c r="L4409" s="80">
        <v>20</v>
      </c>
      <c r="M4409" s="8">
        <f t="shared" si="136"/>
        <v>4</v>
      </c>
      <c r="N4409" s="80">
        <v>50</v>
      </c>
      <c r="O4409" s="11">
        <f t="shared" si="137"/>
        <v>74</v>
      </c>
    </row>
    <row r="4410" spans="1:15" x14ac:dyDescent="0.35">
      <c r="A4410" t="s">
        <v>485</v>
      </c>
      <c r="B4410" s="2" t="s">
        <v>1025</v>
      </c>
      <c r="C4410" s="1">
        <v>85162</v>
      </c>
      <c r="D4410" s="1" t="s">
        <v>1026</v>
      </c>
      <c r="E4410" s="4">
        <v>185162000241</v>
      </c>
      <c r="F4410" s="2" t="s">
        <v>1027</v>
      </c>
      <c r="G4410" s="4">
        <v>185162000241</v>
      </c>
      <c r="H4410" s="2" t="s">
        <v>1028</v>
      </c>
      <c r="I4410" s="2" t="s">
        <v>1029</v>
      </c>
      <c r="J4410" s="5" t="s">
        <v>523</v>
      </c>
      <c r="K4410" s="5">
        <v>1</v>
      </c>
      <c r="L4410" s="80">
        <v>20</v>
      </c>
      <c r="M4410" s="8">
        <f t="shared" si="136"/>
        <v>4</v>
      </c>
      <c r="N4410" s="80">
        <v>50</v>
      </c>
      <c r="O4410" s="11">
        <f t="shared" si="137"/>
        <v>74</v>
      </c>
    </row>
    <row r="4411" spans="1:15" x14ac:dyDescent="0.35">
      <c r="A4411" t="s">
        <v>485</v>
      </c>
      <c r="B4411" s="2" t="s">
        <v>1030</v>
      </c>
      <c r="C4411" s="1">
        <v>91001</v>
      </c>
      <c r="D4411" s="1" t="s">
        <v>1031</v>
      </c>
      <c r="E4411" s="4">
        <v>191001000012</v>
      </c>
      <c r="F4411" s="2" t="s">
        <v>1032</v>
      </c>
      <c r="G4411" s="4">
        <v>191001000012</v>
      </c>
      <c r="H4411" s="2" t="s">
        <v>1033</v>
      </c>
      <c r="I4411" s="2" t="s">
        <v>1034</v>
      </c>
      <c r="J4411" s="5" t="s">
        <v>523</v>
      </c>
      <c r="K4411" s="5">
        <v>1</v>
      </c>
      <c r="L4411" s="80">
        <v>20</v>
      </c>
      <c r="M4411" s="8">
        <f t="shared" si="136"/>
        <v>4</v>
      </c>
      <c r="N4411" s="80">
        <v>50</v>
      </c>
      <c r="O4411" s="11">
        <f t="shared" si="137"/>
        <v>74</v>
      </c>
    </row>
    <row r="4412" spans="1:15" x14ac:dyDescent="0.35">
      <c r="A4412" t="s">
        <v>485</v>
      </c>
      <c r="B4412" s="2" t="s">
        <v>1047</v>
      </c>
      <c r="C4412" s="1">
        <v>97001</v>
      </c>
      <c r="D4412" s="1" t="s">
        <v>1048</v>
      </c>
      <c r="E4412" s="4">
        <v>197001000029</v>
      </c>
      <c r="F4412" s="2" t="s">
        <v>1049</v>
      </c>
      <c r="G4412" s="4">
        <v>197001000029</v>
      </c>
      <c r="H4412" s="2" t="s">
        <v>1050</v>
      </c>
      <c r="I4412" s="2" t="s">
        <v>1051</v>
      </c>
      <c r="J4412" s="5" t="s">
        <v>523</v>
      </c>
      <c r="K4412" s="5">
        <v>1</v>
      </c>
      <c r="L4412" s="80">
        <v>20</v>
      </c>
      <c r="M4412" s="8">
        <f t="shared" si="136"/>
        <v>4</v>
      </c>
      <c r="N4412" s="80">
        <v>50</v>
      </c>
      <c r="O4412" s="11">
        <f t="shared" si="137"/>
        <v>74</v>
      </c>
    </row>
    <row r="4413" spans="1:15" x14ac:dyDescent="0.35">
      <c r="A4413" t="s">
        <v>485</v>
      </c>
      <c r="B4413" s="2" t="s">
        <v>1052</v>
      </c>
      <c r="C4413" s="1">
        <v>99001</v>
      </c>
      <c r="D4413" s="1" t="s">
        <v>1053</v>
      </c>
      <c r="E4413" s="4">
        <v>199001000919</v>
      </c>
      <c r="F4413" s="2" t="s">
        <v>1054</v>
      </c>
      <c r="G4413" s="4">
        <v>199001000919</v>
      </c>
      <c r="H4413" s="2" t="s">
        <v>1055</v>
      </c>
      <c r="I4413" s="2" t="s">
        <v>1056</v>
      </c>
      <c r="J4413" s="5" t="s">
        <v>523</v>
      </c>
      <c r="K4413" s="5">
        <v>1</v>
      </c>
      <c r="L4413" s="80">
        <v>20</v>
      </c>
      <c r="M4413" s="8">
        <f t="shared" si="136"/>
        <v>4</v>
      </c>
      <c r="N4413" s="80">
        <v>50</v>
      </c>
      <c r="O4413" s="11">
        <f t="shared" si="137"/>
        <v>74</v>
      </c>
    </row>
    <row r="4414" spans="1:15" x14ac:dyDescent="0.35">
      <c r="A4414" t="s">
        <v>485</v>
      </c>
      <c r="B4414" s="2" t="s">
        <v>520</v>
      </c>
      <c r="C4414" s="1">
        <v>5120</v>
      </c>
      <c r="D4414" s="1" t="s">
        <v>1396</v>
      </c>
      <c r="E4414" s="4">
        <v>205120000358</v>
      </c>
      <c r="F4414" s="2" t="s">
        <v>1411</v>
      </c>
      <c r="G4414" s="4">
        <v>205120000358</v>
      </c>
      <c r="H4414" s="2" t="s">
        <v>1411</v>
      </c>
      <c r="I4414" s="2" t="s">
        <v>1412</v>
      </c>
      <c r="J4414" s="5" t="s">
        <v>535</v>
      </c>
      <c r="K4414" s="5">
        <v>1</v>
      </c>
      <c r="L4414" s="80">
        <v>20</v>
      </c>
      <c r="M4414" s="8">
        <f t="shared" si="136"/>
        <v>4</v>
      </c>
      <c r="N4414" s="80">
        <v>50</v>
      </c>
      <c r="O4414" s="11">
        <f t="shared" si="137"/>
        <v>74</v>
      </c>
    </row>
    <row r="4415" spans="1:15" x14ac:dyDescent="0.35">
      <c r="A4415" t="s">
        <v>485</v>
      </c>
      <c r="B4415" s="2" t="s">
        <v>646</v>
      </c>
      <c r="C4415" s="1">
        <v>15176</v>
      </c>
      <c r="D4415" s="1" t="s">
        <v>2787</v>
      </c>
      <c r="E4415" s="4">
        <v>215176000101</v>
      </c>
      <c r="F4415" s="2" t="s">
        <v>2788</v>
      </c>
      <c r="G4415" s="4">
        <v>215176000101</v>
      </c>
      <c r="H4415" s="2" t="s">
        <v>2789</v>
      </c>
      <c r="I4415" s="2" t="s">
        <v>2790</v>
      </c>
      <c r="J4415" s="5" t="s">
        <v>523</v>
      </c>
      <c r="K4415" s="5">
        <v>1</v>
      </c>
      <c r="L4415" s="80">
        <v>20</v>
      </c>
      <c r="M4415" s="8">
        <f t="shared" si="136"/>
        <v>4</v>
      </c>
      <c r="N4415" s="80">
        <v>50</v>
      </c>
      <c r="O4415" s="11">
        <f t="shared" si="137"/>
        <v>74</v>
      </c>
    </row>
    <row r="4416" spans="1:15" x14ac:dyDescent="0.35">
      <c r="A4416" t="s">
        <v>485</v>
      </c>
      <c r="B4416" s="2" t="s">
        <v>646</v>
      </c>
      <c r="C4416" s="1">
        <v>15632</v>
      </c>
      <c r="D4416" s="1" t="s">
        <v>2791</v>
      </c>
      <c r="E4416" s="4">
        <v>215632000592</v>
      </c>
      <c r="F4416" s="2" t="s">
        <v>662</v>
      </c>
      <c r="G4416" s="4">
        <v>215632000592</v>
      </c>
      <c r="H4416" s="2" t="s">
        <v>663</v>
      </c>
      <c r="I4416" s="2" t="s">
        <v>2792</v>
      </c>
      <c r="J4416" s="5" t="s">
        <v>535</v>
      </c>
      <c r="K4416" s="5">
        <v>1</v>
      </c>
      <c r="L4416" s="80">
        <v>20</v>
      </c>
      <c r="M4416" s="8">
        <f t="shared" si="136"/>
        <v>4</v>
      </c>
      <c r="N4416" s="80">
        <v>50</v>
      </c>
      <c r="O4416" s="11">
        <f t="shared" si="137"/>
        <v>74</v>
      </c>
    </row>
    <row r="4417" spans="1:15" x14ac:dyDescent="0.35">
      <c r="A4417" t="s">
        <v>485</v>
      </c>
      <c r="B4417" s="2" t="s">
        <v>646</v>
      </c>
      <c r="C4417" s="1">
        <v>15761</v>
      </c>
      <c r="D4417" s="1" t="s">
        <v>2793</v>
      </c>
      <c r="E4417" s="4">
        <v>215761000051</v>
      </c>
      <c r="F4417" s="2" t="s">
        <v>2794</v>
      </c>
      <c r="G4417" s="4">
        <v>215761000051</v>
      </c>
      <c r="H4417" s="2" t="s">
        <v>2795</v>
      </c>
      <c r="I4417" s="2" t="s">
        <v>2796</v>
      </c>
      <c r="J4417" s="5" t="s">
        <v>535</v>
      </c>
      <c r="K4417" s="5">
        <v>1</v>
      </c>
      <c r="L4417" s="80">
        <v>20</v>
      </c>
      <c r="M4417" s="8">
        <f t="shared" si="136"/>
        <v>4</v>
      </c>
      <c r="N4417" s="80">
        <v>50</v>
      </c>
      <c r="O4417" s="11">
        <f t="shared" si="137"/>
        <v>74</v>
      </c>
    </row>
    <row r="4418" spans="1:15" x14ac:dyDescent="0.35">
      <c r="A4418" t="s">
        <v>485</v>
      </c>
      <c r="B4418" s="2" t="s">
        <v>778</v>
      </c>
      <c r="C4418" s="1">
        <v>27075</v>
      </c>
      <c r="D4418" s="1" t="s">
        <v>3270</v>
      </c>
      <c r="E4418" s="4">
        <v>227075000213</v>
      </c>
      <c r="F4418" s="2" t="s">
        <v>3271</v>
      </c>
      <c r="G4418" s="4">
        <v>227075000213</v>
      </c>
      <c r="H4418" s="2" t="s">
        <v>3272</v>
      </c>
      <c r="I4418" s="2" t="s">
        <v>3273</v>
      </c>
      <c r="J4418" s="5" t="s">
        <v>535</v>
      </c>
      <c r="K4418" s="5">
        <v>1</v>
      </c>
      <c r="L4418" s="80">
        <v>20</v>
      </c>
      <c r="M4418" s="8">
        <f t="shared" si="136"/>
        <v>4</v>
      </c>
      <c r="N4418" s="80">
        <v>50</v>
      </c>
      <c r="O4418" s="11">
        <f t="shared" si="137"/>
        <v>74</v>
      </c>
    </row>
    <row r="4419" spans="1:15" x14ac:dyDescent="0.35">
      <c r="A4419" t="s">
        <v>485</v>
      </c>
      <c r="B4419" s="2" t="s">
        <v>778</v>
      </c>
      <c r="C4419" s="1">
        <v>27660</v>
      </c>
      <c r="D4419" s="1" t="s">
        <v>3278</v>
      </c>
      <c r="E4419" s="4">
        <v>227660000628</v>
      </c>
      <c r="F4419" s="2" t="s">
        <v>3279</v>
      </c>
      <c r="G4419" s="4">
        <v>227660000113</v>
      </c>
      <c r="H4419" s="2" t="s">
        <v>3280</v>
      </c>
      <c r="I4419" s="2" t="s">
        <v>3281</v>
      </c>
      <c r="J4419" s="5" t="s">
        <v>535</v>
      </c>
      <c r="K4419" s="5">
        <v>1</v>
      </c>
      <c r="L4419" s="80">
        <v>20</v>
      </c>
      <c r="M4419" s="8">
        <f t="shared" si="136"/>
        <v>4</v>
      </c>
      <c r="N4419" s="80">
        <v>50</v>
      </c>
      <c r="O4419" s="11">
        <f t="shared" si="137"/>
        <v>74</v>
      </c>
    </row>
    <row r="4420" spans="1:15" x14ac:dyDescent="0.35">
      <c r="A4420" t="s">
        <v>485</v>
      </c>
      <c r="B4420" s="2" t="s">
        <v>778</v>
      </c>
      <c r="C4420" s="1">
        <v>27660</v>
      </c>
      <c r="D4420" s="1" t="s">
        <v>3278</v>
      </c>
      <c r="E4420" s="4">
        <v>227660000628</v>
      </c>
      <c r="F4420" s="2" t="s">
        <v>3279</v>
      </c>
      <c r="G4420" s="4">
        <v>227660000628</v>
      </c>
      <c r="H4420" s="2" t="s">
        <v>3282</v>
      </c>
      <c r="I4420" s="2" t="s">
        <v>3283</v>
      </c>
      <c r="J4420" s="5" t="s">
        <v>535</v>
      </c>
      <c r="K4420" s="5">
        <v>1</v>
      </c>
      <c r="L4420" s="80">
        <v>20</v>
      </c>
      <c r="M4420" s="8">
        <f t="shared" si="136"/>
        <v>4</v>
      </c>
      <c r="N4420" s="80">
        <v>50</v>
      </c>
      <c r="O4420" s="11">
        <f t="shared" si="137"/>
        <v>74</v>
      </c>
    </row>
    <row r="4421" spans="1:15" x14ac:dyDescent="0.35">
      <c r="A4421" t="s">
        <v>485</v>
      </c>
      <c r="B4421" s="2" t="s">
        <v>791</v>
      </c>
      <c r="C4421" s="1">
        <v>41306</v>
      </c>
      <c r="D4421" s="1" t="s">
        <v>3332</v>
      </c>
      <c r="E4421" s="4">
        <v>241306000044</v>
      </c>
      <c r="F4421" s="2" t="s">
        <v>3333</v>
      </c>
      <c r="G4421" s="4">
        <v>241306000044</v>
      </c>
      <c r="H4421" s="2" t="s">
        <v>794</v>
      </c>
      <c r="I4421" s="2" t="s">
        <v>3334</v>
      </c>
      <c r="J4421" s="5" t="s">
        <v>535</v>
      </c>
      <c r="K4421" s="5">
        <v>1</v>
      </c>
      <c r="L4421" s="80">
        <v>20</v>
      </c>
      <c r="M4421" s="8">
        <f t="shared" si="136"/>
        <v>4</v>
      </c>
      <c r="N4421" s="80">
        <v>50</v>
      </c>
      <c r="O4421" s="11">
        <f t="shared" si="137"/>
        <v>74</v>
      </c>
    </row>
    <row r="4422" spans="1:15" x14ac:dyDescent="0.35">
      <c r="A4422" t="s">
        <v>485</v>
      </c>
      <c r="B4422" s="2" t="s">
        <v>811</v>
      </c>
      <c r="C4422" s="1">
        <v>47001</v>
      </c>
      <c r="D4422" s="1" t="s">
        <v>812</v>
      </c>
      <c r="E4422" s="4">
        <v>247001001791</v>
      </c>
      <c r="F4422" s="2" t="s">
        <v>3360</v>
      </c>
      <c r="G4422" s="4">
        <v>247001001791</v>
      </c>
      <c r="H4422" s="2" t="s">
        <v>3361</v>
      </c>
      <c r="I4422" s="2" t="s">
        <v>3362</v>
      </c>
      <c r="J4422" s="5" t="s">
        <v>523</v>
      </c>
      <c r="K4422" s="5">
        <v>1</v>
      </c>
      <c r="L4422" s="80">
        <v>20</v>
      </c>
      <c r="M4422" s="8">
        <f t="shared" si="136"/>
        <v>4</v>
      </c>
      <c r="N4422" s="80">
        <v>50</v>
      </c>
      <c r="O4422" s="11">
        <f t="shared" si="137"/>
        <v>74</v>
      </c>
    </row>
    <row r="4423" spans="1:15" x14ac:dyDescent="0.35">
      <c r="A4423" t="s">
        <v>485</v>
      </c>
      <c r="B4423" s="2" t="s">
        <v>9165</v>
      </c>
      <c r="C4423" s="1">
        <v>50370</v>
      </c>
      <c r="D4423" s="1" t="s">
        <v>3383</v>
      </c>
      <c r="E4423" s="4">
        <v>150370000010</v>
      </c>
      <c r="F4423" s="2" t="s">
        <v>3384</v>
      </c>
      <c r="G4423" s="4">
        <v>250370000154</v>
      </c>
      <c r="H4423" s="2" t="s">
        <v>3394</v>
      </c>
      <c r="I4423" s="2" t="s">
        <v>3395</v>
      </c>
      <c r="J4423" s="5" t="s">
        <v>535</v>
      </c>
      <c r="K4423" s="5">
        <v>1</v>
      </c>
      <c r="L4423" s="80">
        <v>20</v>
      </c>
      <c r="M4423" s="8">
        <f t="shared" si="136"/>
        <v>4</v>
      </c>
      <c r="N4423" s="80">
        <v>50</v>
      </c>
      <c r="O4423" s="11">
        <f t="shared" si="137"/>
        <v>74</v>
      </c>
    </row>
    <row r="4424" spans="1:15" x14ac:dyDescent="0.35">
      <c r="A4424" t="s">
        <v>485</v>
      </c>
      <c r="B4424" s="2" t="s">
        <v>9165</v>
      </c>
      <c r="C4424" s="1">
        <v>50711</v>
      </c>
      <c r="D4424" s="1" t="s">
        <v>3438</v>
      </c>
      <c r="E4424" s="4">
        <v>250711000930</v>
      </c>
      <c r="F4424" s="2" t="s">
        <v>3444</v>
      </c>
      <c r="G4424" s="4">
        <v>250711001065</v>
      </c>
      <c r="H4424" s="2" t="s">
        <v>3445</v>
      </c>
      <c r="I4424" s="2" t="s">
        <v>2133</v>
      </c>
      <c r="J4424" s="5" t="s">
        <v>535</v>
      </c>
      <c r="K4424" s="5">
        <v>1</v>
      </c>
      <c r="L4424" s="80">
        <v>20</v>
      </c>
      <c r="M4424" s="8">
        <f t="shared" ref="M4424:M4446" si="138">ROUND(L4424*0.19,0)</f>
        <v>4</v>
      </c>
      <c r="N4424" s="80">
        <v>50</v>
      </c>
      <c r="O4424" s="11">
        <f t="shared" ref="O4424:O4446" si="139">L4424+M4424+N4424</f>
        <v>74</v>
      </c>
    </row>
    <row r="4425" spans="1:15" x14ac:dyDescent="0.35">
      <c r="A4425" t="s">
        <v>485</v>
      </c>
      <c r="B4425" s="2" t="s">
        <v>904</v>
      </c>
      <c r="C4425" s="1">
        <v>70265</v>
      </c>
      <c r="D4425" s="1" t="s">
        <v>3526</v>
      </c>
      <c r="E4425" s="4">
        <v>270265000131</v>
      </c>
      <c r="F4425" s="2" t="s">
        <v>3527</v>
      </c>
      <c r="G4425" s="4">
        <v>270265000131</v>
      </c>
      <c r="H4425" s="2" t="s">
        <v>3528</v>
      </c>
      <c r="I4425" s="2" t="s">
        <v>3529</v>
      </c>
      <c r="J4425" s="5" t="s">
        <v>535</v>
      </c>
      <c r="K4425" s="5">
        <v>1</v>
      </c>
      <c r="L4425" s="80">
        <v>20</v>
      </c>
      <c r="M4425" s="8">
        <f t="shared" si="138"/>
        <v>4</v>
      </c>
      <c r="N4425" s="80">
        <v>50</v>
      </c>
      <c r="O4425" s="11">
        <f t="shared" si="139"/>
        <v>74</v>
      </c>
    </row>
    <row r="4426" spans="1:15" x14ac:dyDescent="0.35">
      <c r="A4426" t="s">
        <v>485</v>
      </c>
      <c r="B4426" s="2" t="s">
        <v>904</v>
      </c>
      <c r="C4426" s="1">
        <v>70235</v>
      </c>
      <c r="D4426" s="1" t="s">
        <v>3530</v>
      </c>
      <c r="E4426" s="4">
        <v>270678000580</v>
      </c>
      <c r="F4426" s="2" t="s">
        <v>3531</v>
      </c>
      <c r="G4426" s="4">
        <v>270678000580</v>
      </c>
      <c r="H4426" s="2" t="s">
        <v>3531</v>
      </c>
      <c r="I4426" s="2" t="s">
        <v>3532</v>
      </c>
      <c r="J4426" s="5" t="s">
        <v>535</v>
      </c>
      <c r="K4426" s="5">
        <v>1</v>
      </c>
      <c r="L4426" s="80">
        <v>20</v>
      </c>
      <c r="M4426" s="8">
        <f t="shared" si="138"/>
        <v>4</v>
      </c>
      <c r="N4426" s="80">
        <v>50</v>
      </c>
      <c r="O4426" s="11">
        <f t="shared" si="139"/>
        <v>74</v>
      </c>
    </row>
    <row r="4427" spans="1:15" x14ac:dyDescent="0.35">
      <c r="A4427" t="s">
        <v>485</v>
      </c>
      <c r="B4427" s="2" t="s">
        <v>904</v>
      </c>
      <c r="C4427" s="1">
        <v>70678</v>
      </c>
      <c r="D4427" s="1" t="s">
        <v>920</v>
      </c>
      <c r="E4427" s="4">
        <v>270678000636</v>
      </c>
      <c r="F4427" s="2" t="s">
        <v>3533</v>
      </c>
      <c r="G4427" s="4">
        <v>270678000636</v>
      </c>
      <c r="H4427" s="2" t="s">
        <v>3534</v>
      </c>
      <c r="I4427" s="2" t="s">
        <v>3535</v>
      </c>
      <c r="J4427" s="5" t="s">
        <v>535</v>
      </c>
      <c r="K4427" s="5">
        <v>1</v>
      </c>
      <c r="L4427" s="80">
        <v>20</v>
      </c>
      <c r="M4427" s="8">
        <f t="shared" si="138"/>
        <v>4</v>
      </c>
      <c r="N4427" s="80">
        <v>50</v>
      </c>
      <c r="O4427" s="11">
        <f t="shared" si="139"/>
        <v>74</v>
      </c>
    </row>
    <row r="4428" spans="1:15" x14ac:dyDescent="0.35">
      <c r="A4428" t="s">
        <v>485</v>
      </c>
      <c r="B4428" s="2" t="s">
        <v>904</v>
      </c>
      <c r="C4428" s="1">
        <v>70708</v>
      </c>
      <c r="D4428" s="1" t="s">
        <v>923</v>
      </c>
      <c r="E4428" s="4">
        <v>270708000148</v>
      </c>
      <c r="F4428" s="2" t="s">
        <v>3536</v>
      </c>
      <c r="G4428" s="4">
        <v>270708000148</v>
      </c>
      <c r="H4428" s="2" t="s">
        <v>3537</v>
      </c>
      <c r="I4428" s="2" t="s">
        <v>3538</v>
      </c>
      <c r="J4428" s="5" t="s">
        <v>535</v>
      </c>
      <c r="K4428" s="5">
        <v>1</v>
      </c>
      <c r="L4428" s="80">
        <v>20</v>
      </c>
      <c r="M4428" s="8">
        <f t="shared" si="138"/>
        <v>4</v>
      </c>
      <c r="N4428" s="80">
        <v>50</v>
      </c>
      <c r="O4428" s="11">
        <f t="shared" si="139"/>
        <v>74</v>
      </c>
    </row>
    <row r="4429" spans="1:15" x14ac:dyDescent="0.35">
      <c r="A4429" t="s">
        <v>485</v>
      </c>
      <c r="B4429" s="2" t="s">
        <v>904</v>
      </c>
      <c r="C4429" s="1">
        <v>70713</v>
      </c>
      <c r="D4429" s="1" t="s">
        <v>928</v>
      </c>
      <c r="E4429" s="4">
        <v>270713000199</v>
      </c>
      <c r="F4429" s="2" t="s">
        <v>3539</v>
      </c>
      <c r="G4429" s="4">
        <v>270713000199</v>
      </c>
      <c r="H4429" s="2" t="s">
        <v>3539</v>
      </c>
      <c r="I4429" s="2" t="s">
        <v>3540</v>
      </c>
      <c r="J4429" s="5" t="s">
        <v>535</v>
      </c>
      <c r="K4429" s="5">
        <v>1</v>
      </c>
      <c r="L4429" s="80">
        <v>20</v>
      </c>
      <c r="M4429" s="8">
        <f t="shared" si="138"/>
        <v>4</v>
      </c>
      <c r="N4429" s="80">
        <v>50</v>
      </c>
      <c r="O4429" s="11">
        <f t="shared" si="139"/>
        <v>74</v>
      </c>
    </row>
    <row r="4430" spans="1:15" x14ac:dyDescent="0.35">
      <c r="A4430" t="s">
        <v>485</v>
      </c>
      <c r="B4430" s="2" t="s">
        <v>904</v>
      </c>
      <c r="C4430" s="1">
        <v>70771</v>
      </c>
      <c r="D4430" s="1" t="s">
        <v>904</v>
      </c>
      <c r="E4430" s="4">
        <v>270771011575</v>
      </c>
      <c r="F4430" s="2" t="s">
        <v>3541</v>
      </c>
      <c r="G4430" s="4">
        <v>270771011575</v>
      </c>
      <c r="H4430" s="2" t="s">
        <v>3542</v>
      </c>
      <c r="I4430" s="2" t="s">
        <v>3543</v>
      </c>
      <c r="J4430" s="5" t="s">
        <v>535</v>
      </c>
      <c r="K4430" s="5">
        <v>1</v>
      </c>
      <c r="L4430" s="80">
        <v>20</v>
      </c>
      <c r="M4430" s="8">
        <f t="shared" si="138"/>
        <v>4</v>
      </c>
      <c r="N4430" s="80">
        <v>50</v>
      </c>
      <c r="O4430" s="11">
        <f t="shared" si="139"/>
        <v>74</v>
      </c>
    </row>
    <row r="4431" spans="1:15" x14ac:dyDescent="0.35">
      <c r="A4431" t="s">
        <v>485</v>
      </c>
      <c r="B4431" s="2" t="s">
        <v>904</v>
      </c>
      <c r="C4431" s="1">
        <v>70221</v>
      </c>
      <c r="D4431" s="1" t="s">
        <v>3544</v>
      </c>
      <c r="E4431" s="4">
        <v>270820005829</v>
      </c>
      <c r="F4431" s="2" t="s">
        <v>3545</v>
      </c>
      <c r="G4431" s="4">
        <v>270820005829</v>
      </c>
      <c r="H4431" s="2" t="s">
        <v>3546</v>
      </c>
      <c r="I4431" s="2" t="s">
        <v>3547</v>
      </c>
      <c r="J4431" s="5" t="s">
        <v>523</v>
      </c>
      <c r="K4431" s="5">
        <v>1</v>
      </c>
      <c r="L4431" s="80">
        <v>20</v>
      </c>
      <c r="M4431" s="8">
        <f t="shared" si="138"/>
        <v>4</v>
      </c>
      <c r="N4431" s="80">
        <v>50</v>
      </c>
      <c r="O4431" s="11">
        <f t="shared" si="139"/>
        <v>74</v>
      </c>
    </row>
    <row r="4432" spans="1:15" x14ac:dyDescent="0.35">
      <c r="A4432" t="s">
        <v>485</v>
      </c>
      <c r="B4432" s="2" t="s">
        <v>904</v>
      </c>
      <c r="C4432" s="1">
        <v>70823</v>
      </c>
      <c r="D4432" s="1" t="s">
        <v>3548</v>
      </c>
      <c r="E4432" s="4">
        <v>270823000160</v>
      </c>
      <c r="F4432" s="2" t="s">
        <v>3549</v>
      </c>
      <c r="G4432" s="4">
        <v>270823000160</v>
      </c>
      <c r="H4432" s="2" t="s">
        <v>3550</v>
      </c>
      <c r="I4432" s="2" t="s">
        <v>3551</v>
      </c>
      <c r="J4432" s="5" t="s">
        <v>535</v>
      </c>
      <c r="K4432" s="5">
        <v>1</v>
      </c>
      <c r="L4432" s="80">
        <v>20</v>
      </c>
      <c r="M4432" s="8">
        <f t="shared" si="138"/>
        <v>4</v>
      </c>
      <c r="N4432" s="80">
        <v>50</v>
      </c>
      <c r="O4432" s="11">
        <f t="shared" si="139"/>
        <v>74</v>
      </c>
    </row>
    <row r="4433" spans="1:15" x14ac:dyDescent="0.35">
      <c r="A4433" t="s">
        <v>485</v>
      </c>
      <c r="B4433" s="2" t="s">
        <v>932</v>
      </c>
      <c r="C4433" s="1">
        <v>73270</v>
      </c>
      <c r="D4433" s="1" t="s">
        <v>3651</v>
      </c>
      <c r="E4433" s="4">
        <v>273270000661</v>
      </c>
      <c r="F4433" s="2" t="s">
        <v>3652</v>
      </c>
      <c r="G4433" s="4">
        <v>273270000661</v>
      </c>
      <c r="H4433" s="2" t="s">
        <v>3653</v>
      </c>
      <c r="I4433" s="2" t="s">
        <v>3654</v>
      </c>
      <c r="J4433" s="5" t="s">
        <v>535</v>
      </c>
      <c r="K4433" s="5">
        <v>1</v>
      </c>
      <c r="L4433" s="80">
        <v>20</v>
      </c>
      <c r="M4433" s="8">
        <f t="shared" si="138"/>
        <v>4</v>
      </c>
      <c r="N4433" s="80">
        <v>50</v>
      </c>
      <c r="O4433" s="11">
        <f t="shared" si="139"/>
        <v>74</v>
      </c>
    </row>
    <row r="4434" spans="1:15" x14ac:dyDescent="0.35">
      <c r="A4434" t="s">
        <v>485</v>
      </c>
      <c r="B4434" s="2" t="s">
        <v>520</v>
      </c>
      <c r="C4434" s="1">
        <v>5001</v>
      </c>
      <c r="D4434" s="1" t="s">
        <v>521</v>
      </c>
      <c r="E4434" s="4">
        <v>305001005150</v>
      </c>
      <c r="F4434" s="2" t="s">
        <v>4089</v>
      </c>
      <c r="G4434" s="4">
        <v>305001005150</v>
      </c>
      <c r="H4434" s="2" t="s">
        <v>4089</v>
      </c>
      <c r="I4434" s="2" t="s">
        <v>4090</v>
      </c>
      <c r="J4434" s="5" t="s">
        <v>523</v>
      </c>
      <c r="K4434" s="5">
        <v>1</v>
      </c>
      <c r="L4434" s="80">
        <v>20</v>
      </c>
      <c r="M4434" s="8">
        <f t="shared" si="138"/>
        <v>4</v>
      </c>
      <c r="N4434" s="80">
        <v>50</v>
      </c>
      <c r="O4434" s="11">
        <f t="shared" si="139"/>
        <v>74</v>
      </c>
    </row>
    <row r="4435" spans="1:15" x14ac:dyDescent="0.35">
      <c r="A4435" t="s">
        <v>485</v>
      </c>
      <c r="B4435" s="2" t="s">
        <v>520</v>
      </c>
      <c r="C4435" s="1">
        <v>5664</v>
      </c>
      <c r="D4435" s="1" t="s">
        <v>4091</v>
      </c>
      <c r="E4435" s="4">
        <v>305664000216</v>
      </c>
      <c r="F4435" s="2" t="s">
        <v>4092</v>
      </c>
      <c r="G4435" s="4">
        <v>305664000216</v>
      </c>
      <c r="H4435" s="2" t="s">
        <v>4093</v>
      </c>
      <c r="I4435" s="2" t="s">
        <v>4094</v>
      </c>
      <c r="J4435" s="5" t="s">
        <v>523</v>
      </c>
      <c r="K4435" s="5">
        <v>1</v>
      </c>
      <c r="L4435" s="80">
        <v>20</v>
      </c>
      <c r="M4435" s="8">
        <f t="shared" si="138"/>
        <v>4</v>
      </c>
      <c r="N4435" s="80">
        <v>50</v>
      </c>
      <c r="O4435" s="11">
        <f t="shared" si="139"/>
        <v>74</v>
      </c>
    </row>
    <row r="4436" spans="1:15" x14ac:dyDescent="0.35">
      <c r="A4436" t="s">
        <v>485</v>
      </c>
      <c r="B4436" s="2" t="s">
        <v>520</v>
      </c>
      <c r="C4436" s="1">
        <v>5887</v>
      </c>
      <c r="D4436" s="1" t="s">
        <v>4095</v>
      </c>
      <c r="E4436" s="4">
        <v>305887000412</v>
      </c>
      <c r="F4436" s="2" t="s">
        <v>4096</v>
      </c>
      <c r="G4436" s="4">
        <v>305887000412</v>
      </c>
      <c r="H4436" s="2" t="s">
        <v>4096</v>
      </c>
      <c r="I4436" s="2" t="s">
        <v>4097</v>
      </c>
      <c r="J4436" s="5" t="s">
        <v>523</v>
      </c>
      <c r="K4436" s="5">
        <v>1</v>
      </c>
      <c r="L4436" s="80">
        <v>20</v>
      </c>
      <c r="M4436" s="8">
        <f t="shared" si="138"/>
        <v>4</v>
      </c>
      <c r="N4436" s="80">
        <v>50</v>
      </c>
      <c r="O4436" s="11">
        <f t="shared" si="139"/>
        <v>74</v>
      </c>
    </row>
    <row r="4437" spans="1:15" x14ac:dyDescent="0.35">
      <c r="A4437" t="s">
        <v>485</v>
      </c>
      <c r="B4437" s="2" t="s">
        <v>597</v>
      </c>
      <c r="C4437" s="1">
        <v>8638</v>
      </c>
      <c r="D4437" s="1" t="s">
        <v>4098</v>
      </c>
      <c r="E4437" s="4">
        <v>308638000801</v>
      </c>
      <c r="F4437" s="2" t="s">
        <v>4099</v>
      </c>
      <c r="G4437" s="4">
        <v>308638000801</v>
      </c>
      <c r="H4437" s="2" t="s">
        <v>4099</v>
      </c>
      <c r="I4437" s="2" t="s">
        <v>4100</v>
      </c>
      <c r="J4437" s="5" t="s">
        <v>523</v>
      </c>
      <c r="K4437" s="5">
        <v>1</v>
      </c>
      <c r="L4437" s="80">
        <v>20</v>
      </c>
      <c r="M4437" s="8">
        <f t="shared" si="138"/>
        <v>4</v>
      </c>
      <c r="N4437" s="80">
        <v>50</v>
      </c>
      <c r="O4437" s="11">
        <f t="shared" si="139"/>
        <v>74</v>
      </c>
    </row>
    <row r="4438" spans="1:15" x14ac:dyDescent="0.35">
      <c r="A4438" t="s">
        <v>485</v>
      </c>
      <c r="B4438" s="2" t="s">
        <v>615</v>
      </c>
      <c r="C4438" s="1">
        <v>11001</v>
      </c>
      <c r="D4438" s="1" t="s">
        <v>615</v>
      </c>
      <c r="E4438" s="4">
        <v>311001009236</v>
      </c>
      <c r="F4438" s="2" t="s">
        <v>4101</v>
      </c>
      <c r="G4438" s="4">
        <v>311001009236</v>
      </c>
      <c r="H4438" s="2" t="s">
        <v>4101</v>
      </c>
      <c r="I4438" s="2" t="s">
        <v>4102</v>
      </c>
      <c r="J4438" s="5" t="s">
        <v>523</v>
      </c>
      <c r="K4438" s="5">
        <v>1</v>
      </c>
      <c r="L4438" s="80">
        <v>20</v>
      </c>
      <c r="M4438" s="8">
        <f t="shared" si="138"/>
        <v>4</v>
      </c>
      <c r="N4438" s="80">
        <v>50</v>
      </c>
      <c r="O4438" s="11">
        <f t="shared" si="139"/>
        <v>74</v>
      </c>
    </row>
    <row r="4439" spans="1:15" x14ac:dyDescent="0.35">
      <c r="A4439" t="s">
        <v>485</v>
      </c>
      <c r="B4439" s="2" t="s">
        <v>646</v>
      </c>
      <c r="C4439" s="1">
        <v>15753</v>
      </c>
      <c r="D4439" s="1" t="s">
        <v>4103</v>
      </c>
      <c r="E4439" s="4">
        <v>315753000021</v>
      </c>
      <c r="F4439" s="2" t="s">
        <v>4104</v>
      </c>
      <c r="G4439" s="4">
        <v>315753000021</v>
      </c>
      <c r="H4439" s="2" t="s">
        <v>4105</v>
      </c>
      <c r="I4439" s="2" t="s">
        <v>4106</v>
      </c>
      <c r="J4439" s="5" t="s">
        <v>523</v>
      </c>
      <c r="K4439" s="5">
        <v>1</v>
      </c>
      <c r="L4439" s="80">
        <v>20</v>
      </c>
      <c r="M4439" s="8">
        <f t="shared" si="138"/>
        <v>4</v>
      </c>
      <c r="N4439" s="80">
        <v>50</v>
      </c>
      <c r="O4439" s="11">
        <f t="shared" si="139"/>
        <v>74</v>
      </c>
    </row>
    <row r="4440" spans="1:15" x14ac:dyDescent="0.35">
      <c r="A4440" t="s">
        <v>485</v>
      </c>
      <c r="B4440" s="2" t="s">
        <v>2693</v>
      </c>
      <c r="C4440" s="1">
        <v>23417</v>
      </c>
      <c r="D4440" s="1" t="s">
        <v>4107</v>
      </c>
      <c r="E4440" s="4">
        <v>323417000279</v>
      </c>
      <c r="F4440" s="2" t="s">
        <v>4108</v>
      </c>
      <c r="G4440" s="4">
        <v>323417000279</v>
      </c>
      <c r="H4440" s="2" t="s">
        <v>4108</v>
      </c>
      <c r="I4440" s="2" t="s">
        <v>4109</v>
      </c>
      <c r="J4440" s="5" t="s">
        <v>523</v>
      </c>
      <c r="K4440" s="5">
        <v>1</v>
      </c>
      <c r="L4440" s="80">
        <v>20</v>
      </c>
      <c r="M4440" s="8">
        <f t="shared" si="138"/>
        <v>4</v>
      </c>
      <c r="N4440" s="80">
        <v>50</v>
      </c>
      <c r="O4440" s="11">
        <f t="shared" si="139"/>
        <v>74</v>
      </c>
    </row>
    <row r="4441" spans="1:15" x14ac:dyDescent="0.35">
      <c r="A4441" t="s">
        <v>485</v>
      </c>
      <c r="B4441" s="2" t="s">
        <v>745</v>
      </c>
      <c r="C4441" s="1">
        <v>25754</v>
      </c>
      <c r="D4441" s="1" t="s">
        <v>4110</v>
      </c>
      <c r="E4441" s="4">
        <v>325754000046</v>
      </c>
      <c r="F4441" s="2" t="s">
        <v>887</v>
      </c>
      <c r="G4441" s="4">
        <v>325754000046</v>
      </c>
      <c r="H4441" s="2" t="s">
        <v>887</v>
      </c>
      <c r="I4441" s="2" t="s">
        <v>4111</v>
      </c>
      <c r="J4441" s="5" t="s">
        <v>523</v>
      </c>
      <c r="K4441" s="5">
        <v>1</v>
      </c>
      <c r="L4441" s="80">
        <v>20</v>
      </c>
      <c r="M4441" s="8">
        <f t="shared" si="138"/>
        <v>4</v>
      </c>
      <c r="N4441" s="80">
        <v>50</v>
      </c>
      <c r="O4441" s="11">
        <f t="shared" si="139"/>
        <v>74</v>
      </c>
    </row>
    <row r="4442" spans="1:15" x14ac:dyDescent="0.35">
      <c r="A4442" t="s">
        <v>485</v>
      </c>
      <c r="B4442" s="2" t="s">
        <v>778</v>
      </c>
      <c r="C4442" s="1">
        <v>27001</v>
      </c>
      <c r="D4442" s="1" t="s">
        <v>779</v>
      </c>
      <c r="E4442" s="4">
        <v>327001000241</v>
      </c>
      <c r="F4442" s="2" t="s">
        <v>4112</v>
      </c>
      <c r="G4442" s="4">
        <v>327001000241</v>
      </c>
      <c r="H4442" s="2" t="s">
        <v>4112</v>
      </c>
      <c r="I4442" s="2" t="s">
        <v>4113</v>
      </c>
      <c r="J4442" s="5" t="s">
        <v>523</v>
      </c>
      <c r="K4442" s="5">
        <v>1</v>
      </c>
      <c r="L4442" s="80">
        <v>20</v>
      </c>
      <c r="M4442" s="8">
        <f t="shared" si="138"/>
        <v>4</v>
      </c>
      <c r="N4442" s="80">
        <v>50</v>
      </c>
      <c r="O4442" s="11">
        <f t="shared" si="139"/>
        <v>74</v>
      </c>
    </row>
    <row r="4443" spans="1:15" x14ac:dyDescent="0.35">
      <c r="A4443" t="s">
        <v>485</v>
      </c>
      <c r="B4443" s="2" t="s">
        <v>778</v>
      </c>
      <c r="C4443" s="1">
        <v>27361</v>
      </c>
      <c r="D4443" s="1" t="s">
        <v>783</v>
      </c>
      <c r="E4443" s="4">
        <v>327361000187</v>
      </c>
      <c r="F4443" s="2" t="s">
        <v>4114</v>
      </c>
      <c r="G4443" s="4">
        <v>327361000187</v>
      </c>
      <c r="H4443" s="2" t="s">
        <v>4115</v>
      </c>
      <c r="I4443" s="2" t="s">
        <v>4116</v>
      </c>
      <c r="J4443" s="5" t="s">
        <v>523</v>
      </c>
      <c r="K4443" s="5">
        <v>1</v>
      </c>
      <c r="L4443" s="80">
        <v>20</v>
      </c>
      <c r="M4443" s="8">
        <f t="shared" si="138"/>
        <v>4</v>
      </c>
      <c r="N4443" s="80">
        <v>50</v>
      </c>
      <c r="O4443" s="11">
        <f t="shared" si="139"/>
        <v>74</v>
      </c>
    </row>
    <row r="4444" spans="1:15" x14ac:dyDescent="0.35">
      <c r="A4444" t="s">
        <v>485</v>
      </c>
      <c r="B4444" s="2" t="s">
        <v>9165</v>
      </c>
      <c r="C4444" s="1">
        <v>50006</v>
      </c>
      <c r="D4444" s="1" t="s">
        <v>4117</v>
      </c>
      <c r="E4444" s="4">
        <v>350006000445</v>
      </c>
      <c r="F4444" s="2" t="s">
        <v>4118</v>
      </c>
      <c r="G4444" s="4">
        <v>350006000445</v>
      </c>
      <c r="H4444" s="2" t="s">
        <v>4119</v>
      </c>
      <c r="I4444" s="2" t="s">
        <v>4120</v>
      </c>
      <c r="J4444" s="5" t="s">
        <v>523</v>
      </c>
      <c r="K4444" s="5">
        <v>1</v>
      </c>
      <c r="L4444" s="80">
        <v>20</v>
      </c>
      <c r="M4444" s="8">
        <f t="shared" si="138"/>
        <v>4</v>
      </c>
      <c r="N4444" s="80">
        <v>50</v>
      </c>
      <c r="O4444" s="11">
        <f t="shared" si="139"/>
        <v>74</v>
      </c>
    </row>
    <row r="4445" spans="1:15" x14ac:dyDescent="0.35">
      <c r="A4445" t="s">
        <v>485</v>
      </c>
      <c r="B4445" s="2" t="s">
        <v>1010</v>
      </c>
      <c r="C4445" s="1">
        <v>81591</v>
      </c>
      <c r="D4445" s="1" t="s">
        <v>1018</v>
      </c>
      <c r="E4445" s="4">
        <v>381591000024</v>
      </c>
      <c r="F4445" s="2" t="s">
        <v>1019</v>
      </c>
      <c r="G4445" s="4">
        <v>381591000024</v>
      </c>
      <c r="H4445" s="2" t="s">
        <v>4121</v>
      </c>
      <c r="I4445" s="2" t="s">
        <v>4122</v>
      </c>
      <c r="J4445" s="5" t="s">
        <v>523</v>
      </c>
      <c r="K4445" s="5">
        <v>1</v>
      </c>
      <c r="L4445" s="80">
        <v>20</v>
      </c>
      <c r="M4445" s="8">
        <f t="shared" si="138"/>
        <v>4</v>
      </c>
      <c r="N4445" s="80">
        <v>50</v>
      </c>
      <c r="O4445" s="11">
        <f t="shared" si="139"/>
        <v>74</v>
      </c>
    </row>
    <row r="4446" spans="1:15" x14ac:dyDescent="0.35">
      <c r="A4446" t="s">
        <v>485</v>
      </c>
      <c r="B4446" s="2" t="s">
        <v>3934</v>
      </c>
      <c r="C4446" s="1">
        <v>86749</v>
      </c>
      <c r="D4446" s="1" t="s">
        <v>4123</v>
      </c>
      <c r="E4446" s="4">
        <v>386749000495</v>
      </c>
      <c r="F4446" s="2" t="s">
        <v>4124</v>
      </c>
      <c r="G4446" s="4">
        <v>386749000495</v>
      </c>
      <c r="H4446" s="2" t="s">
        <v>4125</v>
      </c>
      <c r="I4446" s="2" t="s">
        <v>4126</v>
      </c>
      <c r="J4446" s="5" t="s">
        <v>523</v>
      </c>
      <c r="K4446" s="5">
        <v>1</v>
      </c>
      <c r="L4446" s="80">
        <v>20</v>
      </c>
      <c r="M4446" s="8">
        <f t="shared" si="138"/>
        <v>4</v>
      </c>
      <c r="N4446" s="80">
        <v>50</v>
      </c>
      <c r="O4446" s="11">
        <f t="shared" si="139"/>
        <v>74</v>
      </c>
    </row>
    <row r="4447" spans="1:15" x14ac:dyDescent="0.35">
      <c r="O4447" s="11">
        <f>SUBTOTAL(9,O6:O4446)</f>
        <v>1898653555</v>
      </c>
    </row>
  </sheetData>
  <autoFilter ref="A5:O4446" xr:uid="{CF08FBE4-77EF-43FE-B6C5-CB9AA92273BE}"/>
  <mergeCells count="3">
    <mergeCell ref="C3:O3"/>
    <mergeCell ref="C1:O1"/>
    <mergeCell ref="C2:O2"/>
  </mergeCells>
  <pageMargins left="0.7" right="0.7" top="0.75" bottom="0.75" header="0.3" footer="0.3"/>
  <pageSetup orientation="portrait" verticalDpi="0" r:id="rId1"/>
  <headerFooter>
    <oddHeader>&amp;C&amp;G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be2ae9-b99b-4b4b-9758-66dcedcafc90">
      <Terms xmlns="http://schemas.microsoft.com/office/infopath/2007/PartnerControls"/>
    </lcf76f155ced4ddcb4097134ff3c332f>
    <TaxCatchAll xmlns="6794ed42-5c3c-4a5b-8c3c-967493b268f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F24117756FA745A225E9696A4708ED" ma:contentTypeVersion="15" ma:contentTypeDescription="Crear nuevo documento." ma:contentTypeScope="" ma:versionID="b3c7277e79ec9292ed6b945a3d8d1ccd">
  <xsd:schema xmlns:xsd="http://www.w3.org/2001/XMLSchema" xmlns:xs="http://www.w3.org/2001/XMLSchema" xmlns:p="http://schemas.microsoft.com/office/2006/metadata/properties" xmlns:ns2="ebbe2ae9-b99b-4b4b-9758-66dcedcafc90" xmlns:ns3="6794ed42-5c3c-4a5b-8c3c-967493b268f0" targetNamespace="http://schemas.microsoft.com/office/2006/metadata/properties" ma:root="true" ma:fieldsID="2eb2b5455f2203b6fc85dc2e9e344737" ns2:_="" ns3:_="">
    <xsd:import namespace="ebbe2ae9-b99b-4b4b-9758-66dcedcafc90"/>
    <xsd:import namespace="6794ed42-5c3c-4a5b-8c3c-967493b268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be2ae9-b99b-4b4b-9758-66dcedcaf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148dc318-5de1-4747-92ed-e07023d138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94ed42-5c3c-4a5b-8c3c-967493b268f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3f0c1a4-ee17-44e5-95dc-1ab57933995f}" ma:internalName="TaxCatchAll" ma:showField="CatchAllData" ma:web="6794ed42-5c3c-4a5b-8c3c-967493b268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B18870-D042-4E63-95D2-7D55FA05A0BA}">
  <ds:schemaRefs>
    <ds:schemaRef ds:uri="http://schemas.microsoft.com/office/2006/metadata/properties"/>
    <ds:schemaRef ds:uri="http://schemas.microsoft.com/office/infopath/2007/PartnerControls"/>
    <ds:schemaRef ds:uri="ebbe2ae9-b99b-4b4b-9758-66dcedcafc90"/>
    <ds:schemaRef ds:uri="6794ed42-5c3c-4a5b-8c3c-967493b268f0"/>
  </ds:schemaRefs>
</ds:datastoreItem>
</file>

<file path=customXml/itemProps2.xml><?xml version="1.0" encoding="utf-8"?>
<ds:datastoreItem xmlns:ds="http://schemas.openxmlformats.org/officeDocument/2006/customXml" ds:itemID="{62FD50A3-A280-4F5D-9C43-F1D7ADF401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be2ae9-b99b-4b4b-9758-66dcedcafc90"/>
    <ds:schemaRef ds:uri="6794ed42-5c3c-4a5b-8c3c-967493b268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387339-BBD5-44B0-8863-53EDFFADEA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RESUMEN</vt:lpstr>
      <vt:lpstr>DETALLE ELEMENTOS UNITARIOS</vt:lpstr>
      <vt:lpstr>SEDES PRIORIZADAS</vt:lpstr>
      <vt:lpstr>KITS Y ELEMENTOS</vt:lpstr>
      <vt:lpstr>VALORES DE LOGISTICA</vt:lpstr>
      <vt:lpstr>'KITS Y ELEMENTOS'!Área_de_impresión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Marcela Munoz Ramirez</dc:creator>
  <cp:keywords/>
  <dc:description/>
  <cp:lastModifiedBy>Ana Margarita Merchán López</cp:lastModifiedBy>
  <cp:revision/>
  <cp:lastPrinted>2023-03-10T20:09:56Z</cp:lastPrinted>
  <dcterms:created xsi:type="dcterms:W3CDTF">2020-07-07T20:52:57Z</dcterms:created>
  <dcterms:modified xsi:type="dcterms:W3CDTF">2023-06-29T23:53:26Z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0x01010098F24117756FA745A225E9696A4708ED</vt:lpwstr>
  </property>
  <property fmtid="{D5CDD505-2E9C-101B-9397-08002B2CF9AE}" pid="3" name="MSIP_Label_02f1bf27-0e0c-49cf-b9bd-55b5d676f728_Enabled">
    <vt:lpwstr>true</vt:lpwstr>
  </property>
  <property fmtid="{D5CDD505-2E9C-101B-9397-08002B2CF9AE}" pid="4" name="MSIP_Label_02f1bf27-0e0c-49cf-b9bd-55b5d676f728_SetDate">
    <vt:lpwstr>2023-03-15T20:17:13Z</vt:lpwstr>
  </property>
  <property fmtid="{D5CDD505-2E9C-101B-9397-08002B2CF9AE}" pid="5" name="MSIP_Label_02f1bf27-0e0c-49cf-b9bd-55b5d676f728_Method">
    <vt:lpwstr>Standard</vt:lpwstr>
  </property>
  <property fmtid="{D5CDD505-2E9C-101B-9397-08002B2CF9AE}" pid="6" name="MSIP_Label_02f1bf27-0e0c-49cf-b9bd-55b5d676f728_Name">
    <vt:lpwstr>slNoClasificado</vt:lpwstr>
  </property>
  <property fmtid="{D5CDD505-2E9C-101B-9397-08002B2CF9AE}" pid="7" name="MSIP_Label_02f1bf27-0e0c-49cf-b9bd-55b5d676f728_SiteId">
    <vt:lpwstr>31fcfb3f-8a0b-4ab5-b792-74c9062b9c8e</vt:lpwstr>
  </property>
  <property fmtid="{D5CDD505-2E9C-101B-9397-08002B2CF9AE}" pid="8" name="MSIP_Label_02f1bf27-0e0c-49cf-b9bd-55b5d676f728_ActionId">
    <vt:lpwstr>7496e4a7-59b5-44a8-bf93-ee84a5474834</vt:lpwstr>
  </property>
  <property fmtid="{D5CDD505-2E9C-101B-9397-08002B2CF9AE}" pid="9" name="MSIP_Label_02f1bf27-0e0c-49cf-b9bd-55b5d676f728_ContentBits">
    <vt:lpwstr>4</vt:lpwstr>
  </property>
</Properties>
</file>