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1"/>
  <workbookPr/>
  <mc:AlternateContent xmlns:mc="http://schemas.openxmlformats.org/markup-compatibility/2006">
    <mc:Choice Requires="x15">
      <x15ac:absPath xmlns:x15ac="http://schemas.microsoft.com/office/spreadsheetml/2010/11/ac" url="/Users/macbookpro13/Library/Mobile Documents/com~apple~CloudDocs/Documents/Documentos/2023/Transmilenio/Minima cuantia/Medicina preventiva y de trabajo/Versiones finales/"/>
    </mc:Choice>
  </mc:AlternateContent>
  <xr:revisionPtr revIDLastSave="0" documentId="8_{92765B25-A438-4B40-9E4A-E4E6673F20F6}" xr6:coauthVersionLast="47" xr6:coauthVersionMax="47" xr10:uidLastSave="{00000000-0000-0000-0000-000000000000}"/>
  <bookViews>
    <workbookView xWindow="0" yWindow="500" windowWidth="28800" windowHeight="15840" xr2:uid="{00000000-000D-0000-FFFF-FFFF00000000}"/>
  </bookViews>
  <sheets>
    <sheet name="UNI. INST" sheetId="2" r:id="rId1"/>
  </sheets>
  <externalReferences>
    <externalReference r:id="rId2"/>
  </externalReferences>
  <definedNames>
    <definedName name="Excel_BuiltIn_Print_Titles" localSheetId="0">'[1] ESTUDIO DE MERCADO'!#REF!</definedName>
    <definedName name="Excel_BuiltIn_Print_Titles">'[1] ESTUDIO DE MERCADO'!#REF!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6" i="2" l="1"/>
  <c r="M36" i="2" l="1"/>
  <c r="J36" i="2"/>
  <c r="G36" i="2"/>
  <c r="M35" i="2"/>
  <c r="J35" i="2"/>
  <c r="G35" i="2"/>
  <c r="N35" i="2" s="1"/>
  <c r="O35" i="2" s="1"/>
  <c r="M34" i="2"/>
  <c r="N34" i="2" s="1"/>
  <c r="O34" i="2" s="1"/>
  <c r="J34" i="2"/>
  <c r="G34" i="2"/>
  <c r="M33" i="2"/>
  <c r="J33" i="2"/>
  <c r="G33" i="2"/>
  <c r="N33" i="2" l="1"/>
  <c r="O33" i="2" s="1"/>
  <c r="O36" i="2"/>
  <c r="M32" i="2"/>
  <c r="J32" i="2"/>
  <c r="G32" i="2"/>
  <c r="N32" i="2" s="1"/>
  <c r="M26" i="2"/>
  <c r="J26" i="2"/>
  <c r="G26" i="2"/>
  <c r="M18" i="2"/>
  <c r="J18" i="2"/>
  <c r="G18" i="2"/>
  <c r="M16" i="2"/>
  <c r="J16" i="2"/>
  <c r="G16" i="2"/>
  <c r="M15" i="2"/>
  <c r="J15" i="2"/>
  <c r="G15" i="2"/>
  <c r="N15" i="2" s="1"/>
  <c r="M14" i="2"/>
  <c r="J14" i="2"/>
  <c r="G14" i="2"/>
  <c r="M13" i="2"/>
  <c r="J13" i="2"/>
  <c r="G13" i="2"/>
  <c r="M12" i="2"/>
  <c r="J12" i="2"/>
  <c r="G12" i="2"/>
  <c r="M11" i="2"/>
  <c r="J11" i="2"/>
  <c r="G11" i="2"/>
  <c r="N11" i="2" s="1"/>
  <c r="M10" i="2"/>
  <c r="J10" i="2"/>
  <c r="G10" i="2"/>
  <c r="M9" i="2"/>
  <c r="J9" i="2"/>
  <c r="G9" i="2"/>
  <c r="M8" i="2"/>
  <c r="J8" i="2"/>
  <c r="G8" i="2"/>
  <c r="N8" i="2" s="1"/>
  <c r="M7" i="2"/>
  <c r="J7" i="2"/>
  <c r="G7" i="2"/>
  <c r="N7" i="2" s="1"/>
  <c r="M6" i="2"/>
  <c r="J6" i="2"/>
  <c r="G6" i="2"/>
  <c r="M5" i="2"/>
  <c r="J5" i="2"/>
  <c r="G5" i="2"/>
  <c r="N6" i="2" l="1"/>
  <c r="N10" i="2"/>
  <c r="N14" i="2"/>
  <c r="N9" i="2"/>
  <c r="O9" i="2" s="1"/>
  <c r="N13" i="2"/>
  <c r="O13" i="2" s="1"/>
  <c r="O8" i="2"/>
  <c r="N12" i="2"/>
  <c r="O12" i="2" s="1"/>
  <c r="N16" i="2"/>
  <c r="O16" i="2" s="1"/>
  <c r="O6" i="2"/>
  <c r="O10" i="2"/>
  <c r="O14" i="2"/>
  <c r="N5" i="2"/>
  <c r="O5" i="2" s="1"/>
  <c r="N18" i="2"/>
  <c r="O18" i="2" s="1"/>
  <c r="N26" i="2"/>
  <c r="O26" i="2" s="1"/>
  <c r="O32" i="2"/>
  <c r="O7" i="2"/>
  <c r="O11" i="2"/>
  <c r="O15" i="2"/>
  <c r="O37" i="2" l="1"/>
</calcChain>
</file>

<file path=xl/sharedStrings.xml><?xml version="1.0" encoding="utf-8"?>
<sst xmlns="http://schemas.openxmlformats.org/spreadsheetml/2006/main" count="51" uniqueCount="42">
  <si>
    <t>CANTIDAD</t>
  </si>
  <si>
    <t>ELEMENTO</t>
  </si>
  <si>
    <t>ITEM</t>
  </si>
  <si>
    <t>TOTAL</t>
  </si>
  <si>
    <r>
      <t xml:space="preserve">• Por favor diligenciar solo las celdas en AMARILLO.
• Asignar precio sin incluir el IVA en las celdas de la columna </t>
    </r>
    <r>
      <rPr>
        <b/>
        <sz val="10"/>
        <color rgb="FFFF0000"/>
        <rFont val="Arial"/>
        <family val="2"/>
      </rPr>
      <t>"Precio Unitario antes de IVA"</t>
    </r>
    <r>
      <rPr>
        <sz val="10"/>
        <color theme="1"/>
        <rFont val="Arial"/>
        <family val="2"/>
      </rPr>
      <t xml:space="preserve"> para los servicios requeridos, en la columna</t>
    </r>
    <r>
      <rPr>
        <b/>
        <sz val="10"/>
        <color theme="1"/>
        <rFont val="Arial"/>
        <family val="2"/>
      </rPr>
      <t xml:space="preserve"> </t>
    </r>
    <r>
      <rPr>
        <b/>
        <sz val="10"/>
        <color rgb="FFFF0000"/>
        <rFont val="Arial"/>
        <family val="2"/>
      </rPr>
      <t>"Tarifa IVA %"</t>
    </r>
    <r>
      <rPr>
        <b/>
        <sz val="10"/>
        <color theme="1"/>
        <rFont val="Arial"/>
        <family val="2"/>
      </rPr>
      <t xml:space="preserve"> </t>
    </r>
    <r>
      <rPr>
        <sz val="10"/>
        <color theme="1"/>
        <rFont val="Arial"/>
        <family val="2"/>
      </rPr>
      <t>asignar la tarifa de IVA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</si>
  <si>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t xml:space="preserve">Glicemia </t>
  </si>
  <si>
    <t>Antígenos Prostático</t>
  </si>
  <si>
    <t>Antígeno de Cáncer de Ovario</t>
  </si>
  <si>
    <t>Audiometría tonal en cabina sonoamortiguada</t>
  </si>
  <si>
    <t>Espirometría</t>
  </si>
  <si>
    <t>Evaluaciones médicas de ingreso con énfasis osteomuscular y cardiovascular</t>
  </si>
  <si>
    <t>Evaluaciones médicas de retiro con énfasis osteomuscular y cardiovascular</t>
  </si>
  <si>
    <t xml:space="preserve">Evaluaciones médicas periódico con énfasis osteomuscular y cardiovascular </t>
  </si>
  <si>
    <t xml:space="preserve">Evaluaciones médicas ocupacionales post incapacidad </t>
  </si>
  <si>
    <t xml:space="preserve">Evaluaciones médicas ocupacionales por cambio de ocupación </t>
  </si>
  <si>
    <t>Evaluaciones médicas ocupacionales para Trabajo Seguro en Alturas:</t>
  </si>
  <si>
    <t>Evaluaciones médicas ocupacionales para Conductores - Vehículo y Motocicleta:</t>
  </si>
  <si>
    <t>Profesional en nutrición especialista en SST para asesorar y apoyar la implementación del Programa Cardiovascular de la entidad, estableciendo y ejecutando actividades de promoción y prevención en alimentación y hábitos saludables que permitan controlar y prevenir el Riesgo Cardiovascular. (Valor por hora)</t>
  </si>
  <si>
    <t>Examen médico ocupacional con Anexo para alturas</t>
  </si>
  <si>
    <t>Glicemia</t>
  </si>
  <si>
    <t>Perﬁl lipídico: Colesterol y Triglicéridos</t>
  </si>
  <si>
    <t>Cuadro Hemático</t>
  </si>
  <si>
    <t>Visiometría</t>
  </si>
  <si>
    <t>Electrocardiograma</t>
  </si>
  <si>
    <t>Exámen médico ocupacional periódico</t>
  </si>
  <si>
    <t>Perfil Lipídico: Colesterol y Triglicéridos</t>
  </si>
  <si>
    <t>Examen Psicosensométrico</t>
  </si>
  <si>
    <t>Perfil Lipídico Completo</t>
  </si>
  <si>
    <t>Audiometría Tonal en Cabina Sonoamortiguada</t>
  </si>
  <si>
    <t>Examen de Optometría</t>
  </si>
  <si>
    <t>VALOR UNITARIO SIN IVA</t>
  </si>
  <si>
    <t>IVA 0% - 19%</t>
  </si>
  <si>
    <t>VALOR UNITARIO CON IVA</t>
  </si>
  <si>
    <t xml:space="preserve"> QUIRON UNIDAD MEDICA IPS</t>
  </si>
  <si>
    <t>PROMEDIO VALOR UNITARIO CON IVA</t>
  </si>
  <si>
    <t>VALOR TOTAL CON IVA</t>
  </si>
  <si>
    <t>Campañas de Salud. Actividades de promoción y promoción que se generen de los resultados de los exámenes médicos ocupacionales prácticados. 
Cómo mínimo se solicita realizar cinco (5) campañas durante todo el plazo de ejecución del contrato. (Valor por Campaña)</t>
  </si>
  <si>
    <t>Análisis De Puestos De Trabajo – APT: Biomecánico o ergonómico: Evaluación de los factores del entorno laboral por terapeuta ocupacional, Fisioterapeuta y/o médico especialista en SST. (Valor por Análisis)</t>
  </si>
  <si>
    <t>Análisis De Puestos De Trabajo – APT: Psicosocial: Valoración de los factores intralaborales y extralaborales por Psicólogo especialista en SST. (Valor por Análisis)</t>
  </si>
  <si>
    <t>Análisis De Puestos De Trabajo – APT: Auditivo: Evaluación de los factores del entorno laboral por fonoaudiólogo o médico especialista en SST. (Valor por Análisis)</t>
  </si>
  <si>
    <t>TU IPS SAS</t>
  </si>
  <si>
    <t>TU SALUD LABORAL IPS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</si>
</sst>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_-;\-&quot;$&quot;\ * #,##0_-;_-&quot;$&quot;\ * &quot;-&quot;_-;_-@_-"/>
    <numFmt numFmtId="165" formatCode="&quot;$&quot;\ #,##0"/>
  </numFmts>
  <fonts count="13" x14ac:knownFonts="1">
    <font>
      <sz val="10"/>
      <name val="Arial"/>
      <family val="2"/>
    </font>
    <font>
      <sz val="11"/>
      <color theme="1"/>
      <name val="Calibri"/>
      <family val="2"/>
      <scheme val="minor"/>
    </font>
    <font>
      <sz val="11"/>
      <color theme="1"/>
      <name val="Calibri"/>
      <family val="2"/>
      <scheme val="minor"/>
    </font>
    <font>
      <sz val="10"/>
      <name val="Arial"/>
      <family val="2"/>
    </font>
    <font>
      <b/>
      <sz val="10"/>
      <name val="Arial"/>
      <family val="2"/>
    </font>
    <font>
      <sz val="11"/>
      <color indexed="8"/>
      <name val="Calibri"/>
      <family val="2"/>
      <scheme val="minor"/>
    </font>
    <font>
      <sz val="10"/>
      <color theme="1"/>
      <name val="Arial"/>
      <family val="2"/>
    </font>
    <font>
      <b/>
      <sz val="10"/>
      <color theme="1"/>
      <name val="Arial"/>
      <family val="2"/>
    </font>
    <font>
      <sz val="11"/>
      <color theme="1"/>
      <name val="Arial"/>
      <family val="2"/>
    </font>
    <font>
      <b/>
      <sz val="10"/>
      <color rgb="FFFF0000"/>
      <name val="Arial"/>
      <family val="2"/>
    </font>
    <font>
      <sz val="10"/>
      <color rgb="FF000000"/>
      <name val="Arial"/>
      <family val="2"/>
    </font>
    <font>
      <b/>
      <sz val="10"/>
      <color rgb="FF000000"/>
      <name val="Arial"/>
      <family val="2"/>
    </font>
    <font>
      <b/>
      <sz val="9"/>
      <name val="Calibri"/>
      <family val="2"/>
      <scheme val="minor"/>
    </font>
  </fonts>
  <fills count="9">
    <fill>
      <patternFill patternType="none"/>
    </fill>
    <fill>
      <patternFill patternType="gray125"/>
    </fill>
    <fill>
      <patternFill patternType="solid">
        <fgColor theme="2" tint="-0.249977111117893"/>
        <bgColor indexed="31"/>
      </patternFill>
    </fill>
    <fill>
      <patternFill patternType="solid">
        <fgColor theme="6"/>
        <bgColor indexed="64"/>
      </patternFill>
    </fill>
    <fill>
      <patternFill patternType="solid">
        <fgColor theme="0" tint="-0.14999847407452621"/>
        <bgColor indexed="64"/>
      </patternFill>
    </fill>
    <fill>
      <patternFill patternType="solid">
        <fgColor theme="7" tint="0.79998168889431442"/>
        <bgColor indexed="31"/>
      </patternFill>
    </fill>
    <fill>
      <patternFill patternType="solid">
        <fgColor theme="8" tint="0.79998168889431442"/>
        <bgColor indexed="31"/>
      </patternFill>
    </fill>
    <fill>
      <patternFill patternType="solid">
        <fgColor theme="9" tint="0.59999389629810485"/>
        <bgColor indexed="31"/>
      </patternFill>
    </fill>
    <fill>
      <patternFill patternType="solid">
        <fgColor theme="6" tint="0.39997558519241921"/>
        <bgColor indexed="31"/>
      </patternFill>
    </fill>
  </fills>
  <borders count="5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thin">
        <color indexed="64"/>
      </top>
      <bottom/>
      <diagonal/>
    </border>
    <border>
      <left style="medium">
        <color indexed="64"/>
      </left>
      <right/>
      <top style="thin">
        <color indexed="64"/>
      </top>
      <bottom/>
      <diagonal/>
    </border>
    <border>
      <left style="medium">
        <color indexed="64"/>
      </left>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9">
    <xf numFmtId="0" fontId="0" fillId="0" borderId="0"/>
    <xf numFmtId="164" fontId="3" fillId="0" borderId="0" applyFont="0" applyFill="0" applyBorder="0" applyAlignment="0" applyProtection="0"/>
    <xf numFmtId="0" fontId="5" fillId="0" borderId="0"/>
    <xf numFmtId="0" fontId="2" fillId="0" borderId="0"/>
    <xf numFmtId="9" fontId="2" fillId="0" borderId="0" applyFont="0" applyFill="0" applyBorder="0" applyAlignment="0" applyProtection="0"/>
    <xf numFmtId="0" fontId="8" fillId="0" borderId="0"/>
    <xf numFmtId="164" fontId="3" fillId="0" borderId="0" applyFont="0" applyFill="0" applyBorder="0" applyAlignment="0" applyProtection="0"/>
    <xf numFmtId="0" fontId="1" fillId="0" borderId="0"/>
    <xf numFmtId="9" fontId="1" fillId="0" borderId="0" applyFont="0" applyFill="0" applyBorder="0" applyAlignment="0" applyProtection="0"/>
  </cellStyleXfs>
  <cellXfs count="163">
    <xf numFmtId="0" fontId="0" fillId="0" borderId="0" xfId="0"/>
    <xf numFmtId="0" fontId="4" fillId="0" borderId="0" xfId="0" applyFont="1" applyAlignment="1">
      <alignment vertical="center"/>
    </xf>
    <xf numFmtId="164" fontId="0" fillId="0" borderId="0" xfId="1" applyFont="1" applyBorder="1" applyAlignment="1">
      <alignment horizontal="center" vertical="center"/>
    </xf>
    <xf numFmtId="0" fontId="4" fillId="0" borderId="0" xfId="0" applyFont="1" applyAlignment="1">
      <alignment horizontal="center" vertical="center"/>
    </xf>
    <xf numFmtId="165" fontId="4" fillId="0" borderId="0" xfId="0" applyNumberFormat="1" applyFont="1" applyAlignment="1">
      <alignment horizontal="center" vertical="center"/>
    </xf>
    <xf numFmtId="165" fontId="6" fillId="0" borderId="7" xfId="0" applyNumberFormat="1" applyFont="1" applyBorder="1" applyAlignment="1">
      <alignment horizontal="center" vertical="center" wrapText="1"/>
    </xf>
    <xf numFmtId="165" fontId="6" fillId="0" borderId="9" xfId="0" applyNumberFormat="1" applyFont="1" applyBorder="1" applyAlignment="1">
      <alignment horizontal="center" vertical="center" wrapText="1"/>
    </xf>
    <xf numFmtId="0" fontId="6" fillId="0" borderId="0" xfId="3" applyFont="1" applyAlignment="1">
      <alignment vertical="center" wrapText="1"/>
    </xf>
    <xf numFmtId="0" fontId="4" fillId="0" borderId="14" xfId="0" applyFont="1" applyBorder="1" applyAlignment="1">
      <alignment horizontal="center" vertical="center" wrapText="1"/>
    </xf>
    <xf numFmtId="164" fontId="0" fillId="0" borderId="0" xfId="1" applyFont="1" applyAlignment="1">
      <alignment horizontal="center" vertical="center"/>
    </xf>
    <xf numFmtId="0" fontId="4" fillId="3" borderId="17" xfId="0" applyFont="1" applyFill="1" applyBorder="1" applyAlignment="1">
      <alignment horizontal="center" vertical="center"/>
    </xf>
    <xf numFmtId="165" fontId="4" fillId="3" borderId="18" xfId="0" applyNumberFormat="1" applyFont="1" applyFill="1" applyBorder="1" applyAlignment="1">
      <alignment horizontal="center" vertical="center"/>
    </xf>
    <xf numFmtId="0" fontId="4" fillId="0" borderId="15" xfId="0" applyFont="1" applyBorder="1" applyAlignment="1">
      <alignment horizontal="center" vertical="center" wrapText="1"/>
    </xf>
    <xf numFmtId="0" fontId="0" fillId="0" borderId="0" xfId="0" applyAlignment="1">
      <alignment horizontal="center" vertical="center"/>
    </xf>
    <xf numFmtId="0" fontId="0" fillId="0" borderId="0" xfId="0" applyAlignment="1">
      <alignment horizontal="justify" vertical="center"/>
    </xf>
    <xf numFmtId="0" fontId="0" fillId="0" borderId="0" xfId="0" applyAlignment="1">
      <alignment vertical="center"/>
    </xf>
    <xf numFmtId="0" fontId="10" fillId="0" borderId="28" xfId="0" applyFont="1" applyBorder="1" applyAlignment="1">
      <alignment horizontal="justify" vertical="center" wrapText="1"/>
    </xf>
    <xf numFmtId="0" fontId="10" fillId="0" borderId="25" xfId="0" applyFont="1" applyBorder="1" applyAlignment="1">
      <alignment horizontal="justify" vertical="center" wrapText="1"/>
    </xf>
    <xf numFmtId="0" fontId="4" fillId="0" borderId="19" xfId="0" applyFont="1" applyBorder="1" applyAlignment="1">
      <alignment horizontal="center" vertical="center" wrapText="1"/>
    </xf>
    <xf numFmtId="3" fontId="12" fillId="6" borderId="31" xfId="0" applyNumberFormat="1" applyFont="1" applyFill="1" applyBorder="1" applyAlignment="1">
      <alignment horizontal="center" vertical="center" wrapText="1"/>
    </xf>
    <xf numFmtId="3" fontId="12" fillId="6" borderId="20" xfId="0" applyNumberFormat="1" applyFont="1" applyFill="1" applyBorder="1" applyAlignment="1">
      <alignment horizontal="center" vertical="center" wrapText="1"/>
    </xf>
    <xf numFmtId="3" fontId="12" fillId="6" borderId="21" xfId="0" applyNumberFormat="1" applyFont="1" applyFill="1" applyBorder="1" applyAlignment="1">
      <alignment horizontal="center" vertical="center" wrapText="1"/>
    </xf>
    <xf numFmtId="3" fontId="12" fillId="7" borderId="20" xfId="0" applyNumberFormat="1" applyFont="1" applyFill="1" applyBorder="1" applyAlignment="1">
      <alignment horizontal="center" vertical="center" wrapText="1"/>
    </xf>
    <xf numFmtId="3" fontId="12" fillId="7" borderId="21" xfId="0" applyNumberFormat="1" applyFont="1" applyFill="1" applyBorder="1" applyAlignment="1">
      <alignment horizontal="center" vertical="center" wrapText="1"/>
    </xf>
    <xf numFmtId="164" fontId="10" fillId="0" borderId="1" xfId="1" applyFont="1" applyBorder="1" applyAlignment="1">
      <alignment horizontal="center" vertical="center" wrapText="1"/>
    </xf>
    <xf numFmtId="3" fontId="12" fillId="7" borderId="26" xfId="0" applyNumberFormat="1" applyFont="1" applyFill="1" applyBorder="1" applyAlignment="1">
      <alignment horizontal="center" vertical="center" wrapText="1"/>
    </xf>
    <xf numFmtId="164" fontId="10" fillId="0" borderId="8" xfId="1"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32" xfId="0" applyFont="1" applyBorder="1" applyAlignment="1">
      <alignment horizontal="justify" vertical="center" wrapText="1"/>
    </xf>
    <xf numFmtId="0" fontId="10" fillId="0" borderId="19" xfId="0" applyFont="1" applyBorder="1" applyAlignment="1">
      <alignment horizontal="center" vertical="center" wrapText="1"/>
    </xf>
    <xf numFmtId="164" fontId="10" fillId="0" borderId="26" xfId="1" applyFont="1" applyBorder="1" applyAlignment="1">
      <alignment horizontal="center" vertical="center" wrapText="1"/>
    </xf>
    <xf numFmtId="164" fontId="10" fillId="0" borderId="20" xfId="1" applyFont="1" applyBorder="1" applyAlignment="1">
      <alignment horizontal="center" vertical="center" wrapText="1"/>
    </xf>
    <xf numFmtId="0" fontId="11" fillId="4" borderId="38" xfId="0" applyFont="1" applyFill="1" applyBorder="1" applyAlignment="1">
      <alignment vertical="center" wrapText="1"/>
    </xf>
    <xf numFmtId="164" fontId="0" fillId="0" borderId="3" xfId="1" applyFont="1" applyFill="1" applyBorder="1" applyAlignment="1">
      <alignment vertical="center"/>
    </xf>
    <xf numFmtId="164" fontId="0" fillId="0" borderId="9" xfId="1" applyFont="1" applyFill="1" applyBorder="1" applyAlignment="1">
      <alignment horizontal="center" vertical="center"/>
    </xf>
    <xf numFmtId="164" fontId="0" fillId="0" borderId="21" xfId="1" applyFont="1" applyFill="1" applyBorder="1" applyAlignment="1">
      <alignment horizontal="center" vertical="center"/>
    </xf>
    <xf numFmtId="164" fontId="0" fillId="0" borderId="2" xfId="1" applyFont="1" applyFill="1" applyBorder="1" applyAlignment="1">
      <alignment vertical="center"/>
    </xf>
    <xf numFmtId="164" fontId="0" fillId="0" borderId="6" xfId="1" applyFont="1" applyFill="1" applyBorder="1" applyAlignment="1">
      <alignment horizontal="center" vertical="center"/>
    </xf>
    <xf numFmtId="164" fontId="0" fillId="0" borderId="1" xfId="1" applyFont="1" applyFill="1" applyBorder="1" applyAlignment="1">
      <alignment horizontal="center" vertical="center"/>
    </xf>
    <xf numFmtId="164" fontId="0" fillId="0" borderId="20" xfId="1" applyFont="1" applyFill="1" applyBorder="1" applyAlignment="1">
      <alignment vertical="center"/>
    </xf>
    <xf numFmtId="164" fontId="0" fillId="0" borderId="1" xfId="1" applyFont="1" applyFill="1" applyBorder="1" applyAlignment="1">
      <alignment vertical="center"/>
    </xf>
    <xf numFmtId="164" fontId="0" fillId="0" borderId="5" xfId="1" applyFont="1" applyFill="1" applyBorder="1" applyAlignment="1">
      <alignment horizontal="center" vertical="center"/>
    </xf>
    <xf numFmtId="164" fontId="0" fillId="0" borderId="8" xfId="1" applyFont="1" applyFill="1" applyBorder="1" applyAlignment="1">
      <alignment horizontal="center" vertical="center"/>
    </xf>
    <xf numFmtId="164" fontId="0" fillId="0" borderId="26" xfId="1" applyFont="1" applyFill="1" applyBorder="1" applyAlignment="1">
      <alignment vertical="center"/>
    </xf>
    <xf numFmtId="164" fontId="0" fillId="0" borderId="8" xfId="1" applyFont="1" applyFill="1" applyBorder="1" applyAlignment="1">
      <alignment vertical="center"/>
    </xf>
    <xf numFmtId="164" fontId="0" fillId="0" borderId="12" xfId="1" applyFont="1" applyFill="1" applyBorder="1" applyAlignment="1">
      <alignment horizontal="center" vertical="center"/>
    </xf>
    <xf numFmtId="164" fontId="0" fillId="0" borderId="10" xfId="1" applyFont="1" applyFill="1" applyBorder="1" applyAlignment="1">
      <alignment horizontal="center" vertical="center"/>
    </xf>
    <xf numFmtId="164" fontId="0" fillId="0" borderId="11" xfId="1" applyFont="1" applyFill="1" applyBorder="1" applyAlignment="1">
      <alignment vertical="center"/>
    </xf>
    <xf numFmtId="0" fontId="11" fillId="4" borderId="0" xfId="0" applyFont="1" applyFill="1" applyAlignment="1">
      <alignment vertical="center" wrapText="1"/>
    </xf>
    <xf numFmtId="3" fontId="12" fillId="5" borderId="2" xfId="0" applyNumberFormat="1" applyFont="1" applyFill="1" applyBorder="1" applyAlignment="1">
      <alignment horizontal="center" vertical="center" wrapText="1"/>
    </xf>
    <xf numFmtId="3" fontId="12" fillId="5" borderId="3" xfId="0" applyNumberFormat="1" applyFont="1" applyFill="1" applyBorder="1" applyAlignment="1">
      <alignment horizontal="center" vertical="center" wrapText="1"/>
    </xf>
    <xf numFmtId="3" fontId="12" fillId="5" borderId="4" xfId="0" applyNumberFormat="1" applyFont="1" applyFill="1" applyBorder="1" applyAlignment="1">
      <alignment horizontal="center" vertical="center" wrapText="1"/>
    </xf>
    <xf numFmtId="164" fontId="0" fillId="0" borderId="12" xfId="0" applyNumberFormat="1" applyBorder="1" applyAlignment="1">
      <alignment horizontal="center" vertical="center"/>
    </xf>
    <xf numFmtId="164" fontId="0" fillId="0" borderId="10" xfId="0" applyNumberFormat="1" applyBorder="1" applyAlignment="1">
      <alignment horizontal="center" vertical="center"/>
    </xf>
    <xf numFmtId="164" fontId="0" fillId="0" borderId="11" xfId="0" applyNumberFormat="1" applyBorder="1" applyAlignment="1">
      <alignment horizontal="center" vertical="center"/>
    </xf>
    <xf numFmtId="0" fontId="4" fillId="0" borderId="37" xfId="0" applyFont="1" applyBorder="1" applyAlignment="1">
      <alignment horizontal="center" vertical="center" wrapText="1"/>
    </xf>
    <xf numFmtId="164" fontId="0" fillId="0" borderId="22" xfId="1" applyFont="1" applyFill="1" applyBorder="1" applyAlignment="1">
      <alignment horizontal="center" vertical="center"/>
    </xf>
    <xf numFmtId="164" fontId="0" fillId="0" borderId="35" xfId="1" applyFont="1" applyFill="1" applyBorder="1" applyAlignment="1">
      <alignment horizontal="center" vertical="center"/>
    </xf>
    <xf numFmtId="165" fontId="6" fillId="0" borderId="5" xfId="0" applyNumberFormat="1" applyFont="1" applyBorder="1" applyAlignment="1">
      <alignment horizontal="center" vertical="center" wrapText="1"/>
    </xf>
    <xf numFmtId="165" fontId="6" fillId="0" borderId="8" xfId="0" applyNumberFormat="1" applyFont="1" applyBorder="1" applyAlignment="1">
      <alignment horizontal="center" vertical="center" wrapText="1"/>
    </xf>
    <xf numFmtId="165" fontId="6" fillId="0" borderId="2" xfId="0" applyNumberFormat="1" applyFont="1" applyBorder="1" applyAlignment="1">
      <alignment horizontal="center" vertical="center" wrapText="1"/>
    </xf>
    <xf numFmtId="165" fontId="6" fillId="0" borderId="4" xfId="0" applyNumberFormat="1" applyFont="1" applyBorder="1" applyAlignment="1">
      <alignment horizontal="center" vertical="center" wrapText="1"/>
    </xf>
    <xf numFmtId="0" fontId="11" fillId="4" borderId="45" xfId="0" applyFont="1" applyFill="1" applyBorder="1" applyAlignment="1">
      <alignment vertical="center" wrapText="1"/>
    </xf>
    <xf numFmtId="0" fontId="11" fillId="4" borderId="46" xfId="0" applyFont="1" applyFill="1" applyBorder="1" applyAlignment="1">
      <alignment vertical="center" wrapText="1"/>
    </xf>
    <xf numFmtId="165" fontId="6" fillId="0" borderId="27" xfId="0" applyNumberFormat="1" applyFont="1" applyBorder="1" applyAlignment="1">
      <alignment horizontal="center" vertical="center" wrapText="1"/>
    </xf>
    <xf numFmtId="0" fontId="11" fillId="4" borderId="40" xfId="0" applyFont="1" applyFill="1" applyBorder="1" applyAlignment="1">
      <alignment vertical="center" wrapText="1"/>
    </xf>
    <xf numFmtId="0" fontId="10" fillId="0" borderId="14" xfId="0" applyFont="1" applyBorder="1" applyAlignment="1">
      <alignment vertical="center" wrapText="1"/>
    </xf>
    <xf numFmtId="0" fontId="10" fillId="0" borderId="15" xfId="0" applyFont="1" applyBorder="1" applyAlignment="1">
      <alignment vertical="center" wrapText="1"/>
    </xf>
    <xf numFmtId="0" fontId="10" fillId="0" borderId="15" xfId="0" applyFont="1" applyBorder="1" applyAlignment="1">
      <alignment horizontal="justify" vertical="center" wrapText="1"/>
    </xf>
    <xf numFmtId="0" fontId="10" fillId="0" borderId="47" xfId="0" applyFont="1" applyBorder="1" applyAlignment="1">
      <alignment vertical="center" wrapText="1"/>
    </xf>
    <xf numFmtId="165" fontId="6" fillId="0" borderId="23" xfId="0" applyNumberFormat="1" applyFont="1" applyBorder="1" applyAlignment="1">
      <alignment horizontal="center" vertical="center" wrapText="1"/>
    </xf>
    <xf numFmtId="164" fontId="0" fillId="0" borderId="17" xfId="1" applyFont="1" applyFill="1" applyBorder="1" applyAlignment="1">
      <alignment vertical="center"/>
    </xf>
    <xf numFmtId="0" fontId="6" fillId="0" borderId="41"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8" xfId="0" applyFont="1" applyBorder="1" applyAlignment="1">
      <alignment vertical="center" wrapText="1"/>
    </xf>
    <xf numFmtId="0" fontId="10" fillId="0" borderId="8" xfId="0" applyFont="1" applyBorder="1" applyAlignment="1">
      <alignment horizontal="justify" vertical="center" wrapText="1"/>
    </xf>
    <xf numFmtId="164" fontId="0" fillId="0" borderId="18" xfId="1" applyFont="1" applyFill="1" applyBorder="1" applyAlignment="1">
      <alignment vertical="center"/>
    </xf>
    <xf numFmtId="164" fontId="0" fillId="0" borderId="35" xfId="1" applyFont="1" applyFill="1" applyBorder="1" applyAlignment="1">
      <alignment vertical="center"/>
    </xf>
    <xf numFmtId="164" fontId="0" fillId="0" borderId="44" xfId="1" applyFont="1" applyFill="1" applyBorder="1" applyAlignment="1">
      <alignment vertical="center"/>
    </xf>
    <xf numFmtId="164" fontId="0" fillId="0" borderId="44" xfId="0" applyNumberFormat="1" applyBorder="1" applyAlignment="1">
      <alignment vertical="center"/>
    </xf>
    <xf numFmtId="0" fontId="10" fillId="0" borderId="2" xfId="0" applyFont="1" applyBorder="1" applyAlignment="1">
      <alignment vertical="center" wrapText="1"/>
    </xf>
    <xf numFmtId="0" fontId="4" fillId="0" borderId="49" xfId="0" applyFont="1" applyBorder="1" applyAlignment="1">
      <alignment horizontal="center" vertical="center" wrapText="1"/>
    </xf>
    <xf numFmtId="0" fontId="6" fillId="0" borderId="50" xfId="0" applyFont="1" applyBorder="1" applyAlignment="1">
      <alignment horizontal="justify" vertical="center" wrapText="1"/>
    </xf>
    <xf numFmtId="0" fontId="6" fillId="0" borderId="48" xfId="0" applyFont="1" applyBorder="1" applyAlignment="1">
      <alignment horizontal="center" vertical="center" wrapText="1"/>
    </xf>
    <xf numFmtId="164" fontId="0" fillId="0" borderId="50" xfId="1" applyFont="1" applyFill="1" applyBorder="1" applyAlignment="1">
      <alignment vertical="center"/>
    </xf>
    <xf numFmtId="164" fontId="0" fillId="0" borderId="51" xfId="1" applyFont="1" applyFill="1" applyBorder="1" applyAlignment="1">
      <alignment horizontal="center" vertical="center"/>
    </xf>
    <xf numFmtId="164" fontId="0" fillId="0" borderId="52" xfId="1" applyFont="1" applyFill="1" applyBorder="1" applyAlignment="1">
      <alignment vertical="center"/>
    </xf>
    <xf numFmtId="164" fontId="0" fillId="0" borderId="51" xfId="1" applyFont="1" applyFill="1" applyBorder="1" applyAlignment="1">
      <alignment vertical="center"/>
    </xf>
    <xf numFmtId="164" fontId="0" fillId="0" borderId="53" xfId="1" applyFont="1" applyFill="1" applyBorder="1" applyAlignment="1">
      <alignment vertical="center"/>
    </xf>
    <xf numFmtId="164" fontId="0" fillId="0" borderId="53" xfId="0" applyNumberFormat="1" applyBorder="1" applyAlignment="1">
      <alignment vertical="center"/>
    </xf>
    <xf numFmtId="165" fontId="6" fillId="0" borderId="50" xfId="0" applyNumberFormat="1" applyFont="1" applyBorder="1" applyAlignment="1">
      <alignment horizontal="center" vertical="center" wrapText="1"/>
    </xf>
    <xf numFmtId="165" fontId="6" fillId="0" borderId="52" xfId="0" applyNumberFormat="1" applyFont="1" applyBorder="1" applyAlignment="1">
      <alignment horizontal="center" vertical="center" wrapText="1"/>
    </xf>
    <xf numFmtId="0" fontId="6" fillId="0" borderId="27" xfId="0" applyFont="1" applyBorder="1" applyAlignment="1">
      <alignment horizontal="justify" vertical="center" wrapText="1"/>
    </xf>
    <xf numFmtId="0" fontId="6" fillId="0" borderId="33" xfId="0" applyFont="1" applyBorder="1" applyAlignment="1">
      <alignment horizontal="center" vertical="center" wrapText="1"/>
    </xf>
    <xf numFmtId="164" fontId="0" fillId="0" borderId="27" xfId="1" applyFont="1" applyFill="1" applyBorder="1" applyAlignment="1">
      <alignment vertical="center"/>
    </xf>
    <xf numFmtId="164" fontId="0" fillId="0" borderId="23" xfId="1" applyFont="1" applyFill="1" applyBorder="1" applyAlignment="1">
      <alignment vertical="center"/>
    </xf>
    <xf numFmtId="164" fontId="0" fillId="0" borderId="22" xfId="1" applyFont="1" applyFill="1" applyBorder="1" applyAlignment="1">
      <alignment vertical="center"/>
    </xf>
    <xf numFmtId="164" fontId="0" fillId="0" borderId="43" xfId="1" applyFont="1" applyFill="1" applyBorder="1" applyAlignment="1">
      <alignment vertical="center"/>
    </xf>
    <xf numFmtId="164" fontId="0" fillId="0" borderId="43" xfId="0" applyNumberFormat="1" applyBorder="1" applyAlignment="1">
      <alignment vertical="center"/>
    </xf>
    <xf numFmtId="0" fontId="6" fillId="0" borderId="17" xfId="0" applyFont="1" applyBorder="1" applyAlignment="1">
      <alignment horizontal="justify" vertical="center" wrapText="1"/>
    </xf>
    <xf numFmtId="164" fontId="3" fillId="0" borderId="8" xfId="1" applyFont="1" applyBorder="1" applyAlignment="1">
      <alignment horizontal="center" vertical="center" wrapText="1"/>
    </xf>
    <xf numFmtId="164" fontId="0" fillId="0" borderId="30" xfId="1" applyFont="1" applyFill="1" applyBorder="1" applyAlignment="1">
      <alignment horizontal="center" vertical="center"/>
    </xf>
    <xf numFmtId="164" fontId="0" fillId="0" borderId="27" xfId="1" applyFont="1" applyFill="1" applyBorder="1" applyAlignment="1">
      <alignment horizontal="center" vertical="center"/>
    </xf>
    <xf numFmtId="164" fontId="0" fillId="0" borderId="17" xfId="1" applyFont="1" applyFill="1" applyBorder="1" applyAlignment="1">
      <alignment horizontal="center" vertical="center"/>
    </xf>
    <xf numFmtId="0" fontId="4" fillId="2" borderId="28"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4" fillId="3" borderId="34" xfId="0" applyFont="1" applyFill="1" applyBorder="1" applyAlignment="1">
      <alignment horizontal="center" vertical="center" wrapText="1"/>
    </xf>
    <xf numFmtId="0" fontId="4" fillId="3" borderId="35"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3" fontId="12" fillId="7" borderId="28" xfId="0" applyNumberFormat="1" applyFont="1" applyFill="1" applyBorder="1" applyAlignment="1">
      <alignment horizontal="center" vertical="center" wrapText="1"/>
    </xf>
    <xf numFmtId="3" fontId="12" fillId="7" borderId="13" xfId="0" applyNumberFormat="1" applyFont="1" applyFill="1" applyBorder="1" applyAlignment="1">
      <alignment horizontal="center" vertical="center" wrapText="1"/>
    </xf>
    <xf numFmtId="3" fontId="12" fillId="7" borderId="16" xfId="0" applyNumberFormat="1" applyFont="1" applyFill="1" applyBorder="1" applyAlignment="1">
      <alignment horizontal="center" vertical="center" wrapText="1"/>
    </xf>
    <xf numFmtId="3" fontId="12" fillId="6" borderId="13" xfId="0" applyNumberFormat="1" applyFont="1" applyFill="1" applyBorder="1" applyAlignment="1">
      <alignment horizontal="center" vertical="center" wrapText="1"/>
    </xf>
    <xf numFmtId="3" fontId="12" fillId="6" borderId="16" xfId="0" applyNumberFormat="1" applyFont="1" applyFill="1" applyBorder="1" applyAlignment="1">
      <alignment horizontal="center" vertical="center" wrapText="1"/>
    </xf>
    <xf numFmtId="0" fontId="6" fillId="0" borderId="1" xfId="3" applyFont="1" applyBorder="1" applyAlignment="1">
      <alignment horizontal="left" vertical="center" wrapText="1"/>
    </xf>
    <xf numFmtId="164" fontId="0" fillId="0" borderId="34" xfId="1" applyFont="1" applyFill="1" applyBorder="1" applyAlignment="1">
      <alignment horizontal="center" vertical="center"/>
    </xf>
    <xf numFmtId="164" fontId="0" fillId="0" borderId="22" xfId="1" applyFont="1" applyFill="1" applyBorder="1" applyAlignment="1">
      <alignment horizontal="center" vertical="center"/>
    </xf>
    <xf numFmtId="164" fontId="0" fillId="0" borderId="35" xfId="1" applyFont="1" applyFill="1" applyBorder="1" applyAlignment="1">
      <alignment horizontal="center" vertical="center"/>
    </xf>
    <xf numFmtId="164" fontId="0" fillId="0" borderId="42" xfId="1" applyFont="1" applyFill="1" applyBorder="1" applyAlignment="1">
      <alignment horizontal="center" vertical="center"/>
    </xf>
    <xf numFmtId="164" fontId="0" fillId="0" borderId="43" xfId="1" applyFont="1" applyFill="1" applyBorder="1" applyAlignment="1">
      <alignment horizontal="center" vertical="center"/>
    </xf>
    <xf numFmtId="164" fontId="0" fillId="0" borderId="44" xfId="1" applyFont="1" applyFill="1" applyBorder="1" applyAlignment="1">
      <alignment horizontal="center" vertical="center"/>
    </xf>
    <xf numFmtId="0" fontId="4" fillId="0" borderId="36"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37"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41" xfId="0" applyFont="1" applyBorder="1" applyAlignment="1">
      <alignment horizontal="center" vertical="center" wrapText="1"/>
    </xf>
    <xf numFmtId="164" fontId="0" fillId="0" borderId="39" xfId="1" applyFont="1" applyFill="1" applyBorder="1" applyAlignment="1">
      <alignment horizontal="center" vertical="center"/>
    </xf>
    <xf numFmtId="164" fontId="0" fillId="0" borderId="23" xfId="1" applyFont="1" applyFill="1" applyBorder="1" applyAlignment="1">
      <alignment horizontal="center" vertical="center"/>
    </xf>
    <xf numFmtId="164" fontId="0" fillId="0" borderId="18" xfId="1" applyFont="1" applyFill="1" applyBorder="1" applyAlignment="1">
      <alignment horizontal="center" vertical="center"/>
    </xf>
    <xf numFmtId="4" fontId="12" fillId="8" borderId="7" xfId="0" applyNumberFormat="1" applyFont="1" applyFill="1" applyBorder="1" applyAlignment="1">
      <alignment horizontal="center" vertical="center" wrapText="1"/>
    </xf>
    <xf numFmtId="4" fontId="12" fillId="8" borderId="21" xfId="0" applyNumberFormat="1" applyFont="1" applyFill="1" applyBorder="1" applyAlignment="1">
      <alignment horizontal="center" vertical="center" wrapText="1"/>
    </xf>
    <xf numFmtId="164" fontId="0" fillId="0" borderId="6" xfId="1" applyFont="1" applyFill="1" applyBorder="1" applyAlignment="1">
      <alignment horizontal="center" vertical="center"/>
    </xf>
    <xf numFmtId="164" fontId="0" fillId="0" borderId="1" xfId="1" applyFont="1" applyFill="1" applyBorder="1" applyAlignment="1">
      <alignment horizontal="center" vertical="center"/>
    </xf>
    <xf numFmtId="164" fontId="0" fillId="0" borderId="3" xfId="1" applyFont="1" applyFill="1" applyBorder="1" applyAlignment="1">
      <alignment horizontal="center" vertical="center"/>
    </xf>
    <xf numFmtId="164" fontId="0" fillId="0" borderId="7" xfId="1" applyFont="1" applyFill="1" applyBorder="1" applyAlignment="1">
      <alignment horizontal="center" vertical="center"/>
    </xf>
    <xf numFmtId="164" fontId="0" fillId="0" borderId="9" xfId="1" applyFont="1" applyFill="1" applyBorder="1" applyAlignment="1">
      <alignment horizontal="center" vertical="center"/>
    </xf>
    <xf numFmtId="164" fontId="0" fillId="0" borderId="4" xfId="1" applyFont="1" applyFill="1" applyBorder="1" applyAlignment="1">
      <alignment horizontal="center" vertical="center"/>
    </xf>
    <xf numFmtId="164" fontId="0" fillId="0" borderId="12" xfId="0" applyNumberFormat="1" applyBorder="1" applyAlignment="1">
      <alignment horizontal="center" vertical="center"/>
    </xf>
    <xf numFmtId="9" fontId="0" fillId="0" borderId="10" xfId="0" applyNumberFormat="1" applyBorder="1" applyAlignment="1">
      <alignment horizontal="center" vertical="center"/>
    </xf>
    <xf numFmtId="9" fontId="0" fillId="0" borderId="11" xfId="0" applyNumberFormat="1" applyBorder="1" applyAlignment="1">
      <alignment horizontal="center" vertical="center"/>
    </xf>
    <xf numFmtId="4" fontId="12" fillId="8" borderId="5" xfId="0" applyNumberFormat="1" applyFont="1" applyFill="1" applyBorder="1" applyAlignment="1">
      <alignment horizontal="center" vertical="center" wrapText="1"/>
    </xf>
    <xf numFmtId="4" fontId="12" fillId="8" borderId="26" xfId="0" applyNumberFormat="1" applyFont="1" applyFill="1" applyBorder="1" applyAlignment="1">
      <alignment horizontal="center" vertical="center" wrapText="1"/>
    </xf>
    <xf numFmtId="165" fontId="6" fillId="0" borderId="5" xfId="0" applyNumberFormat="1" applyFont="1" applyBorder="1" applyAlignment="1">
      <alignment horizontal="center" vertical="center" wrapText="1"/>
    </xf>
    <xf numFmtId="165" fontId="6" fillId="0" borderId="8" xfId="0" applyNumberFormat="1" applyFont="1" applyBorder="1" applyAlignment="1">
      <alignment horizontal="center" vertical="center" wrapText="1"/>
    </xf>
    <xf numFmtId="165" fontId="6" fillId="0" borderId="2" xfId="0" applyNumberFormat="1" applyFont="1" applyBorder="1" applyAlignment="1">
      <alignment horizontal="center" vertical="center" wrapText="1"/>
    </xf>
    <xf numFmtId="165" fontId="6" fillId="0" borderId="7" xfId="0" applyNumberFormat="1" applyFont="1" applyBorder="1" applyAlignment="1">
      <alignment horizontal="center" vertical="center" wrapText="1"/>
    </xf>
    <xf numFmtId="165" fontId="6" fillId="0" borderId="9" xfId="0" applyNumberFormat="1" applyFont="1" applyBorder="1" applyAlignment="1">
      <alignment horizontal="center" vertical="center" wrapText="1"/>
    </xf>
    <xf numFmtId="165" fontId="6" fillId="0" borderId="4" xfId="0" applyNumberFormat="1" applyFont="1" applyBorder="1" applyAlignment="1">
      <alignment horizontal="center" vertical="center" wrapText="1"/>
    </xf>
    <xf numFmtId="3" fontId="12" fillId="5" borderId="28" xfId="0" applyNumberFormat="1" applyFont="1" applyFill="1" applyBorder="1" applyAlignment="1">
      <alignment horizontal="center" vertical="center" wrapText="1"/>
    </xf>
    <xf numFmtId="3" fontId="12" fillId="5" borderId="13" xfId="0" applyNumberFormat="1" applyFont="1" applyFill="1" applyBorder="1" applyAlignment="1">
      <alignment horizontal="center" vertical="center" wrapText="1"/>
    </xf>
    <xf numFmtId="3" fontId="12" fillId="5" borderId="16" xfId="0" applyNumberFormat="1" applyFont="1" applyFill="1" applyBorder="1" applyAlignment="1">
      <alignment horizontal="center" vertical="center" wrapText="1"/>
    </xf>
    <xf numFmtId="165" fontId="6" fillId="0" borderId="30" xfId="0" applyNumberFormat="1" applyFont="1" applyBorder="1" applyAlignment="1">
      <alignment horizontal="center" vertical="center" wrapText="1"/>
    </xf>
    <xf numFmtId="165" fontId="6" fillId="0" borderId="27" xfId="0" applyNumberFormat="1" applyFont="1" applyBorder="1" applyAlignment="1">
      <alignment horizontal="center" vertical="center" wrapText="1"/>
    </xf>
    <xf numFmtId="165" fontId="6" fillId="0" borderId="17" xfId="0" applyNumberFormat="1" applyFont="1" applyBorder="1" applyAlignment="1">
      <alignment horizontal="center" vertical="center" wrapText="1"/>
    </xf>
    <xf numFmtId="165" fontId="6" fillId="0" borderId="39" xfId="0" applyNumberFormat="1" applyFont="1" applyBorder="1" applyAlignment="1">
      <alignment horizontal="center" vertical="center" wrapText="1"/>
    </xf>
    <xf numFmtId="165" fontId="6" fillId="0" borderId="23" xfId="0" applyNumberFormat="1" applyFont="1" applyBorder="1" applyAlignment="1">
      <alignment horizontal="center" vertical="center" wrapText="1"/>
    </xf>
    <xf numFmtId="165" fontId="6" fillId="0" borderId="18" xfId="0" applyNumberFormat="1" applyFont="1" applyBorder="1" applyAlignment="1">
      <alignment horizontal="center" vertical="center" wrapText="1"/>
    </xf>
    <xf numFmtId="164" fontId="0" fillId="0" borderId="5" xfId="1" applyFont="1" applyFill="1" applyBorder="1" applyAlignment="1">
      <alignment horizontal="center" vertical="center"/>
    </xf>
    <xf numFmtId="164" fontId="0" fillId="0" borderId="8" xfId="1" applyFont="1" applyFill="1" applyBorder="1" applyAlignment="1">
      <alignment horizontal="center" vertical="center"/>
    </xf>
    <xf numFmtId="164" fontId="0" fillId="0" borderId="2" xfId="1" applyFont="1" applyFill="1" applyBorder="1" applyAlignment="1">
      <alignment horizontal="center" vertical="center"/>
    </xf>
  </cellXfs>
  <cellStyles count="9">
    <cellStyle name="Moneda [0]" xfId="1" builtinId="7"/>
    <cellStyle name="Moneda [0] 2" xfId="6" xr:uid="{F697CFE3-3505-4521-AD55-83F409A7A358}"/>
    <cellStyle name="Normal" xfId="0" builtinId="0"/>
    <cellStyle name="Normal 2" xfId="3" xr:uid="{00000000-0005-0000-0000-000002000000}"/>
    <cellStyle name="Normal 2 2" xfId="7" xr:uid="{4FEFF9C4-C146-4BCC-ADA2-36F8E07CA82B}"/>
    <cellStyle name="Normal 28" xfId="5" xr:uid="{00000000-0005-0000-0000-000003000000}"/>
    <cellStyle name="Normal 7" xfId="2" xr:uid="{00000000-0005-0000-0000-000004000000}"/>
    <cellStyle name="Porcentaje 2" xfId="4" xr:uid="{00000000-0005-0000-0000-000005000000}"/>
    <cellStyle name="Porcentaje 2 2" xfId="8" xr:uid="{A5C33978-9556-4278-ACD7-245AA1033D9C}"/>
  </cellStyles>
  <dxfs count="1">
    <dxf>
      <font>
        <color theme="0"/>
      </font>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Q:/TALENTO%20HUMANO/CONTRATACION/2018/EPP/ESTUDIO%20MERCADO%20EPP%2020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CION REQUERIMIENTOS"/>
      <sheetName val=" ESTUDIO DE MERCADO"/>
      <sheetName val="OFERTA"/>
      <sheetName val="VALOR PROMEDIO TOTAL"/>
      <sheetName val="VALOR PROMEDIO UNITARIO"/>
    </sheetNames>
    <sheetDataSet>
      <sheetData sheetId="0"/>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S43"/>
  <sheetViews>
    <sheetView showGridLines="0" tabSelected="1" zoomScale="90" zoomScaleNormal="90" workbookViewId="0">
      <selection activeCell="G10" sqref="G10"/>
    </sheetView>
  </sheetViews>
  <sheetFormatPr baseColWidth="10" defaultColWidth="11.5" defaultRowHeight="13" x14ac:dyDescent="0.15"/>
  <cols>
    <col min="1" max="1" width="4.33203125" style="15" customWidth="1"/>
    <col min="2" max="2" width="12.1640625" style="13" bestFit="1" customWidth="1"/>
    <col min="3" max="3" width="77.5" style="14" customWidth="1"/>
    <col min="4" max="4" width="14.6640625" style="13" bestFit="1" customWidth="1"/>
    <col min="5" max="5" width="14.5" style="13" customWidth="1"/>
    <col min="6" max="6" width="10.5" style="13" bestFit="1" customWidth="1"/>
    <col min="7" max="7" width="14.5" style="9" customWidth="1"/>
    <col min="8" max="8" width="13.5" style="9" customWidth="1"/>
    <col min="9" max="9" width="10.5" style="9" bestFit="1" customWidth="1"/>
    <col min="10" max="10" width="13.5" style="9" customWidth="1"/>
    <col min="11" max="11" width="13.5" style="13" bestFit="1" customWidth="1"/>
    <col min="12" max="12" width="10.5" style="13" bestFit="1" customWidth="1"/>
    <col min="13" max="13" width="13.5" style="13" bestFit="1" customWidth="1"/>
    <col min="14" max="14" width="14.5" style="15" customWidth="1"/>
    <col min="15" max="15" width="17.5" style="15" bestFit="1" customWidth="1"/>
    <col min="16" max="16384" width="11.5" style="15"/>
  </cols>
  <sheetData>
    <row r="2" spans="2:15" ht="14" thickBot="1" x14ac:dyDescent="0.2">
      <c r="B2" s="3"/>
      <c r="D2" s="1"/>
      <c r="E2" s="1"/>
      <c r="F2" s="1"/>
      <c r="G2" s="2"/>
      <c r="H2" s="2"/>
      <c r="I2" s="2"/>
      <c r="J2" s="2"/>
      <c r="K2" s="2"/>
      <c r="L2" s="2"/>
      <c r="M2" s="2"/>
      <c r="N2" s="1"/>
    </row>
    <row r="3" spans="2:15" ht="18.75" customHeight="1" x14ac:dyDescent="0.15">
      <c r="B3" s="105" t="s">
        <v>2</v>
      </c>
      <c r="C3" s="107" t="s">
        <v>1</v>
      </c>
      <c r="D3" s="109" t="s">
        <v>0</v>
      </c>
      <c r="E3" s="111" t="s">
        <v>41</v>
      </c>
      <c r="F3" s="112"/>
      <c r="G3" s="113"/>
      <c r="H3" s="114" t="s">
        <v>33</v>
      </c>
      <c r="I3" s="114"/>
      <c r="J3" s="115"/>
      <c r="K3" s="151" t="s">
        <v>40</v>
      </c>
      <c r="L3" s="152"/>
      <c r="M3" s="153"/>
      <c r="N3" s="143" t="s">
        <v>34</v>
      </c>
      <c r="O3" s="132" t="s">
        <v>35</v>
      </c>
    </row>
    <row r="4" spans="2:15" ht="27" thickBot="1" x14ac:dyDescent="0.2">
      <c r="B4" s="106"/>
      <c r="C4" s="108"/>
      <c r="D4" s="110"/>
      <c r="E4" s="25" t="s">
        <v>30</v>
      </c>
      <c r="F4" s="22" t="s">
        <v>31</v>
      </c>
      <c r="G4" s="23" t="s">
        <v>32</v>
      </c>
      <c r="H4" s="19" t="s">
        <v>30</v>
      </c>
      <c r="I4" s="20" t="s">
        <v>31</v>
      </c>
      <c r="J4" s="21" t="s">
        <v>32</v>
      </c>
      <c r="K4" s="50" t="s">
        <v>30</v>
      </c>
      <c r="L4" s="51" t="s">
        <v>31</v>
      </c>
      <c r="M4" s="52" t="s">
        <v>32</v>
      </c>
      <c r="N4" s="144"/>
      <c r="O4" s="133"/>
    </row>
    <row r="5" spans="2:15" ht="15" customHeight="1" x14ac:dyDescent="0.15">
      <c r="B5" s="8">
        <v>1</v>
      </c>
      <c r="C5" s="16" t="s">
        <v>27</v>
      </c>
      <c r="D5" s="27">
        <v>585</v>
      </c>
      <c r="E5" s="26">
        <v>40000</v>
      </c>
      <c r="F5" s="24">
        <v>0</v>
      </c>
      <c r="G5" s="35">
        <f>+F5+E5</f>
        <v>40000</v>
      </c>
      <c r="H5" s="42">
        <v>16000</v>
      </c>
      <c r="I5" s="38">
        <v>0</v>
      </c>
      <c r="J5" s="46">
        <f>+H5+I5</f>
        <v>16000</v>
      </c>
      <c r="K5" s="42">
        <v>30000</v>
      </c>
      <c r="L5" s="38">
        <v>0</v>
      </c>
      <c r="M5" s="53">
        <f>+K5+L5</f>
        <v>30000</v>
      </c>
      <c r="N5" s="59">
        <f>ROUND(AVERAGE(G5,J5,M5),0)</f>
        <v>28667</v>
      </c>
      <c r="O5" s="5">
        <f>ROUND(D5*N5,0)</f>
        <v>16770195</v>
      </c>
    </row>
    <row r="6" spans="2:15" ht="15" customHeight="1" x14ac:dyDescent="0.15">
      <c r="B6" s="12">
        <v>2</v>
      </c>
      <c r="C6" s="17" t="s">
        <v>5</v>
      </c>
      <c r="D6" s="28">
        <v>385</v>
      </c>
      <c r="E6" s="26">
        <v>20000</v>
      </c>
      <c r="F6" s="24">
        <v>0</v>
      </c>
      <c r="G6" s="35">
        <f t="shared" ref="G6:G16" si="0">+F6+E6</f>
        <v>20000</v>
      </c>
      <c r="H6" s="43">
        <v>6500</v>
      </c>
      <c r="I6" s="39">
        <v>0</v>
      </c>
      <c r="J6" s="47">
        <f>+H6+I6</f>
        <v>6500</v>
      </c>
      <c r="K6" s="43">
        <v>10000</v>
      </c>
      <c r="L6" s="39">
        <v>0</v>
      </c>
      <c r="M6" s="54">
        <f t="shared" ref="M6:M16" si="1">+K6+L6</f>
        <v>10000</v>
      </c>
      <c r="N6" s="60">
        <f t="shared" ref="N6:N16" si="2">ROUND(AVERAGE(G6,J6,M6),0)</f>
        <v>12167</v>
      </c>
      <c r="O6" s="6">
        <f t="shared" ref="O6:O16" si="3">ROUND(D6*N6,0)</f>
        <v>4684295</v>
      </c>
    </row>
    <row r="7" spans="2:15" ht="15" customHeight="1" x14ac:dyDescent="0.15">
      <c r="B7" s="12">
        <v>3</v>
      </c>
      <c r="C7" s="17" t="s">
        <v>6</v>
      </c>
      <c r="D7" s="28">
        <v>200</v>
      </c>
      <c r="E7" s="26">
        <v>90000</v>
      </c>
      <c r="F7" s="24">
        <v>0</v>
      </c>
      <c r="G7" s="35">
        <f t="shared" si="0"/>
        <v>90000</v>
      </c>
      <c r="H7" s="43">
        <v>28000</v>
      </c>
      <c r="I7" s="39">
        <v>0</v>
      </c>
      <c r="J7" s="47">
        <f t="shared" ref="J7:J15" si="4">+H7+I7</f>
        <v>28000</v>
      </c>
      <c r="K7" s="43">
        <v>75000</v>
      </c>
      <c r="L7" s="39">
        <v>0</v>
      </c>
      <c r="M7" s="54">
        <f t="shared" si="1"/>
        <v>75000</v>
      </c>
      <c r="N7" s="60">
        <f t="shared" si="2"/>
        <v>64333</v>
      </c>
      <c r="O7" s="6">
        <f t="shared" si="3"/>
        <v>12866600</v>
      </c>
    </row>
    <row r="8" spans="2:15" ht="15" customHeight="1" x14ac:dyDescent="0.15">
      <c r="B8" s="12">
        <v>4</v>
      </c>
      <c r="C8" s="17" t="s">
        <v>7</v>
      </c>
      <c r="D8" s="28">
        <v>120</v>
      </c>
      <c r="E8" s="26">
        <v>90000</v>
      </c>
      <c r="F8" s="24">
        <v>0</v>
      </c>
      <c r="G8" s="35">
        <f t="shared" si="0"/>
        <v>90000</v>
      </c>
      <c r="H8" s="44">
        <v>0</v>
      </c>
      <c r="I8" s="40">
        <v>0</v>
      </c>
      <c r="J8" s="47">
        <f t="shared" si="4"/>
        <v>0</v>
      </c>
      <c r="K8" s="45">
        <v>85000</v>
      </c>
      <c r="L8" s="41">
        <v>0</v>
      </c>
      <c r="M8" s="54">
        <f t="shared" si="1"/>
        <v>85000</v>
      </c>
      <c r="N8" s="60">
        <f>ROUND(AVERAGE(G8,M8),0)</f>
        <v>87500</v>
      </c>
      <c r="O8" s="6">
        <f t="shared" si="3"/>
        <v>10500000</v>
      </c>
    </row>
    <row r="9" spans="2:15" ht="15" customHeight="1" x14ac:dyDescent="0.15">
      <c r="B9" s="12">
        <v>5</v>
      </c>
      <c r="C9" s="17" t="s">
        <v>28</v>
      </c>
      <c r="D9" s="28">
        <v>270</v>
      </c>
      <c r="E9" s="101">
        <v>20000</v>
      </c>
      <c r="F9" s="24">
        <v>0</v>
      </c>
      <c r="G9" s="35">
        <f t="shared" si="0"/>
        <v>20000</v>
      </c>
      <c r="H9" s="45">
        <v>9500</v>
      </c>
      <c r="I9" s="41">
        <v>0</v>
      </c>
      <c r="J9" s="47">
        <f t="shared" si="4"/>
        <v>9500</v>
      </c>
      <c r="K9" s="45">
        <v>18000</v>
      </c>
      <c r="L9" s="41">
        <v>0</v>
      </c>
      <c r="M9" s="54">
        <f t="shared" si="1"/>
        <v>18000</v>
      </c>
      <c r="N9" s="60">
        <f t="shared" si="2"/>
        <v>15833</v>
      </c>
      <c r="O9" s="6">
        <f t="shared" si="3"/>
        <v>4274910</v>
      </c>
    </row>
    <row r="10" spans="2:15" ht="15" customHeight="1" x14ac:dyDescent="0.15">
      <c r="B10" s="12">
        <v>6</v>
      </c>
      <c r="C10" s="17" t="s">
        <v>29</v>
      </c>
      <c r="D10" s="28">
        <v>585</v>
      </c>
      <c r="E10" s="26">
        <v>25000</v>
      </c>
      <c r="F10" s="24">
        <v>0</v>
      </c>
      <c r="G10" s="35">
        <f t="shared" si="0"/>
        <v>25000</v>
      </c>
      <c r="H10" s="43">
        <v>10000</v>
      </c>
      <c r="I10" s="39">
        <v>0</v>
      </c>
      <c r="J10" s="47">
        <f t="shared" si="4"/>
        <v>10000</v>
      </c>
      <c r="K10" s="43">
        <v>18000</v>
      </c>
      <c r="L10" s="39">
        <v>0</v>
      </c>
      <c r="M10" s="54">
        <f t="shared" si="1"/>
        <v>18000</v>
      </c>
      <c r="N10" s="60">
        <f t="shared" si="2"/>
        <v>17667</v>
      </c>
      <c r="O10" s="6">
        <f t="shared" si="3"/>
        <v>10335195</v>
      </c>
    </row>
    <row r="11" spans="2:15" ht="15" customHeight="1" x14ac:dyDescent="0.15">
      <c r="B11" s="12">
        <v>7</v>
      </c>
      <c r="C11" s="17" t="s">
        <v>9</v>
      </c>
      <c r="D11" s="28">
        <v>130</v>
      </c>
      <c r="E11" s="26">
        <v>20000</v>
      </c>
      <c r="F11" s="24">
        <v>0</v>
      </c>
      <c r="G11" s="35">
        <f t="shared" si="0"/>
        <v>20000</v>
      </c>
      <c r="H11" s="43">
        <v>9700</v>
      </c>
      <c r="I11" s="39">
        <v>0</v>
      </c>
      <c r="J11" s="47">
        <f t="shared" si="4"/>
        <v>9700</v>
      </c>
      <c r="K11" s="43">
        <v>19000</v>
      </c>
      <c r="L11" s="39">
        <v>0</v>
      </c>
      <c r="M11" s="54">
        <f t="shared" si="1"/>
        <v>19000</v>
      </c>
      <c r="N11" s="60">
        <f t="shared" si="2"/>
        <v>16233</v>
      </c>
      <c r="O11" s="6">
        <f t="shared" si="3"/>
        <v>2110290</v>
      </c>
    </row>
    <row r="12" spans="2:15" ht="15" customHeight="1" x14ac:dyDescent="0.15">
      <c r="B12" s="12">
        <v>8</v>
      </c>
      <c r="C12" s="17" t="s">
        <v>10</v>
      </c>
      <c r="D12" s="28">
        <v>25</v>
      </c>
      <c r="E12" s="26">
        <v>30000</v>
      </c>
      <c r="F12" s="24">
        <v>0</v>
      </c>
      <c r="G12" s="35">
        <f t="shared" si="0"/>
        <v>30000</v>
      </c>
      <c r="H12" s="43">
        <v>15200</v>
      </c>
      <c r="I12" s="39">
        <v>0</v>
      </c>
      <c r="J12" s="47">
        <f t="shared" si="4"/>
        <v>15200</v>
      </c>
      <c r="K12" s="43">
        <v>28000</v>
      </c>
      <c r="L12" s="39">
        <v>0</v>
      </c>
      <c r="M12" s="54">
        <f t="shared" si="1"/>
        <v>28000</v>
      </c>
      <c r="N12" s="60">
        <f t="shared" si="2"/>
        <v>24400</v>
      </c>
      <c r="O12" s="6">
        <f t="shared" si="3"/>
        <v>610000</v>
      </c>
    </row>
    <row r="13" spans="2:15" ht="15" customHeight="1" x14ac:dyDescent="0.15">
      <c r="B13" s="12">
        <v>9</v>
      </c>
      <c r="C13" s="17" t="s">
        <v>11</v>
      </c>
      <c r="D13" s="28">
        <v>25</v>
      </c>
      <c r="E13" s="26">
        <v>30000</v>
      </c>
      <c r="F13" s="24">
        <v>0</v>
      </c>
      <c r="G13" s="35">
        <f t="shared" si="0"/>
        <v>30000</v>
      </c>
      <c r="H13" s="45">
        <v>15200</v>
      </c>
      <c r="I13" s="41">
        <v>0</v>
      </c>
      <c r="J13" s="47">
        <f t="shared" si="4"/>
        <v>15200</v>
      </c>
      <c r="K13" s="45">
        <v>28000</v>
      </c>
      <c r="L13" s="41">
        <v>0</v>
      </c>
      <c r="M13" s="54">
        <f t="shared" si="1"/>
        <v>28000</v>
      </c>
      <c r="N13" s="60">
        <f t="shared" si="2"/>
        <v>24400</v>
      </c>
      <c r="O13" s="6">
        <f t="shared" si="3"/>
        <v>610000</v>
      </c>
    </row>
    <row r="14" spans="2:15" ht="15" customHeight="1" x14ac:dyDescent="0.15">
      <c r="B14" s="12">
        <v>10</v>
      </c>
      <c r="C14" s="17" t="s">
        <v>12</v>
      </c>
      <c r="D14" s="28">
        <v>585</v>
      </c>
      <c r="E14" s="26">
        <v>30000</v>
      </c>
      <c r="F14" s="24">
        <v>0</v>
      </c>
      <c r="G14" s="35">
        <f t="shared" si="0"/>
        <v>30000</v>
      </c>
      <c r="H14" s="45">
        <v>15200</v>
      </c>
      <c r="I14" s="41">
        <v>0</v>
      </c>
      <c r="J14" s="47">
        <f t="shared" si="4"/>
        <v>15200</v>
      </c>
      <c r="K14" s="45">
        <v>28000</v>
      </c>
      <c r="L14" s="41">
        <v>0</v>
      </c>
      <c r="M14" s="54">
        <f t="shared" si="1"/>
        <v>28000</v>
      </c>
      <c r="N14" s="60">
        <f t="shared" si="2"/>
        <v>24400</v>
      </c>
      <c r="O14" s="6">
        <f t="shared" si="3"/>
        <v>14274000</v>
      </c>
    </row>
    <row r="15" spans="2:15" ht="15" customHeight="1" x14ac:dyDescent="0.15">
      <c r="B15" s="12">
        <v>11</v>
      </c>
      <c r="C15" s="17" t="s">
        <v>13</v>
      </c>
      <c r="D15" s="28">
        <v>15</v>
      </c>
      <c r="E15" s="26">
        <v>70000</v>
      </c>
      <c r="F15" s="24">
        <v>0</v>
      </c>
      <c r="G15" s="35">
        <f t="shared" si="0"/>
        <v>70000</v>
      </c>
      <c r="H15" s="45">
        <v>25300</v>
      </c>
      <c r="I15" s="41">
        <v>0</v>
      </c>
      <c r="J15" s="47">
        <f t="shared" si="4"/>
        <v>25300</v>
      </c>
      <c r="K15" s="45">
        <v>65000</v>
      </c>
      <c r="L15" s="41">
        <v>0</v>
      </c>
      <c r="M15" s="54">
        <f t="shared" si="1"/>
        <v>65000</v>
      </c>
      <c r="N15" s="60">
        <f t="shared" si="2"/>
        <v>53433</v>
      </c>
      <c r="O15" s="6">
        <f t="shared" si="3"/>
        <v>801495</v>
      </c>
    </row>
    <row r="16" spans="2:15" ht="15" customHeight="1" thickBot="1" x14ac:dyDescent="0.2">
      <c r="B16" s="18">
        <v>12</v>
      </c>
      <c r="C16" s="29" t="s">
        <v>14</v>
      </c>
      <c r="D16" s="30">
        <v>25</v>
      </c>
      <c r="E16" s="31">
        <v>70000</v>
      </c>
      <c r="F16" s="32">
        <v>0</v>
      </c>
      <c r="G16" s="36">
        <f t="shared" si="0"/>
        <v>70000</v>
      </c>
      <c r="H16" s="37">
        <v>16700</v>
      </c>
      <c r="I16" s="34">
        <v>0</v>
      </c>
      <c r="J16" s="48">
        <f>+H16+I16</f>
        <v>16700</v>
      </c>
      <c r="K16" s="37">
        <v>55000</v>
      </c>
      <c r="L16" s="34">
        <v>0</v>
      </c>
      <c r="M16" s="55">
        <f t="shared" si="1"/>
        <v>55000</v>
      </c>
      <c r="N16" s="61">
        <f t="shared" si="2"/>
        <v>47233</v>
      </c>
      <c r="O16" s="62">
        <f t="shared" si="3"/>
        <v>1180825</v>
      </c>
    </row>
    <row r="17" spans="2:15" ht="15" customHeight="1" thickBot="1" x14ac:dyDescent="0.2">
      <c r="B17" s="123">
        <v>13</v>
      </c>
      <c r="C17" s="66" t="s">
        <v>15</v>
      </c>
      <c r="D17" s="33"/>
      <c r="E17" s="33"/>
      <c r="F17" s="33"/>
      <c r="G17" s="33"/>
      <c r="H17" s="33"/>
      <c r="I17" s="33"/>
      <c r="J17" s="33"/>
      <c r="K17" s="49"/>
      <c r="L17" s="49"/>
      <c r="M17" s="49"/>
      <c r="N17" s="49"/>
      <c r="O17" s="64"/>
    </row>
    <row r="18" spans="2:15" ht="15" customHeight="1" x14ac:dyDescent="0.15">
      <c r="B18" s="124"/>
      <c r="C18" s="67" t="s">
        <v>18</v>
      </c>
      <c r="D18" s="126">
        <v>5</v>
      </c>
      <c r="E18" s="102">
        <v>180000</v>
      </c>
      <c r="F18" s="117">
        <v>0</v>
      </c>
      <c r="G18" s="129">
        <f>+E18+F18</f>
        <v>180000</v>
      </c>
      <c r="H18" s="102">
        <v>75000</v>
      </c>
      <c r="I18" s="117">
        <v>0</v>
      </c>
      <c r="J18" s="120">
        <f>+H18+I18</f>
        <v>75000</v>
      </c>
      <c r="K18" s="160">
        <v>110000</v>
      </c>
      <c r="L18" s="134">
        <v>0</v>
      </c>
      <c r="M18" s="137">
        <f>+K18+L18</f>
        <v>110000</v>
      </c>
      <c r="N18" s="154">
        <f>ROUND(AVERAGE(G18,J18,M18),0)</f>
        <v>121667</v>
      </c>
      <c r="O18" s="157">
        <f>ROUND(D18*N18,0)</f>
        <v>608335</v>
      </c>
    </row>
    <row r="19" spans="2:15" ht="15" customHeight="1" x14ac:dyDescent="0.15">
      <c r="B19" s="124"/>
      <c r="C19" s="68" t="s">
        <v>19</v>
      </c>
      <c r="D19" s="127"/>
      <c r="E19" s="103"/>
      <c r="F19" s="118"/>
      <c r="G19" s="130"/>
      <c r="H19" s="103"/>
      <c r="I19" s="118"/>
      <c r="J19" s="121"/>
      <c r="K19" s="161"/>
      <c r="L19" s="135"/>
      <c r="M19" s="138"/>
      <c r="N19" s="155"/>
      <c r="O19" s="158"/>
    </row>
    <row r="20" spans="2:15" ht="15" customHeight="1" x14ac:dyDescent="0.15">
      <c r="B20" s="124"/>
      <c r="C20" s="68" t="s">
        <v>20</v>
      </c>
      <c r="D20" s="127"/>
      <c r="E20" s="103"/>
      <c r="F20" s="118"/>
      <c r="G20" s="130"/>
      <c r="H20" s="103"/>
      <c r="I20" s="118"/>
      <c r="J20" s="121"/>
      <c r="K20" s="161"/>
      <c r="L20" s="135"/>
      <c r="M20" s="138"/>
      <c r="N20" s="155"/>
      <c r="O20" s="158"/>
    </row>
    <row r="21" spans="2:15" ht="15" customHeight="1" x14ac:dyDescent="0.15">
      <c r="B21" s="124"/>
      <c r="C21" s="68" t="s">
        <v>21</v>
      </c>
      <c r="D21" s="127"/>
      <c r="E21" s="103"/>
      <c r="F21" s="118"/>
      <c r="G21" s="130"/>
      <c r="H21" s="103"/>
      <c r="I21" s="118"/>
      <c r="J21" s="121"/>
      <c r="K21" s="161"/>
      <c r="L21" s="135"/>
      <c r="M21" s="138"/>
      <c r="N21" s="155"/>
      <c r="O21" s="158"/>
    </row>
    <row r="22" spans="2:15" ht="15" customHeight="1" x14ac:dyDescent="0.15">
      <c r="B22" s="124"/>
      <c r="C22" s="68" t="s">
        <v>22</v>
      </c>
      <c r="D22" s="127"/>
      <c r="E22" s="103"/>
      <c r="F22" s="118"/>
      <c r="G22" s="130"/>
      <c r="H22" s="103"/>
      <c r="I22" s="118"/>
      <c r="J22" s="121"/>
      <c r="K22" s="161"/>
      <c r="L22" s="135"/>
      <c r="M22" s="138"/>
      <c r="N22" s="155"/>
      <c r="O22" s="158"/>
    </row>
    <row r="23" spans="2:15" ht="15" customHeight="1" x14ac:dyDescent="0.15">
      <c r="B23" s="124"/>
      <c r="C23" s="69" t="s">
        <v>8</v>
      </c>
      <c r="D23" s="127"/>
      <c r="E23" s="103"/>
      <c r="F23" s="118"/>
      <c r="G23" s="130"/>
      <c r="H23" s="103"/>
      <c r="I23" s="118"/>
      <c r="J23" s="121"/>
      <c r="K23" s="161"/>
      <c r="L23" s="135"/>
      <c r="M23" s="138"/>
      <c r="N23" s="155"/>
      <c r="O23" s="158"/>
    </row>
    <row r="24" spans="2:15" ht="15" customHeight="1" thickBot="1" x14ac:dyDescent="0.2">
      <c r="B24" s="125"/>
      <c r="C24" s="70" t="s">
        <v>23</v>
      </c>
      <c r="D24" s="128"/>
      <c r="E24" s="104"/>
      <c r="F24" s="119"/>
      <c r="G24" s="131"/>
      <c r="H24" s="104"/>
      <c r="I24" s="119"/>
      <c r="J24" s="122"/>
      <c r="K24" s="162"/>
      <c r="L24" s="136"/>
      <c r="M24" s="139"/>
      <c r="N24" s="156"/>
      <c r="O24" s="159"/>
    </row>
    <row r="25" spans="2:15" ht="15" customHeight="1" thickBot="1" x14ac:dyDescent="0.2">
      <c r="B25" s="123">
        <v>14</v>
      </c>
      <c r="C25" s="66" t="s">
        <v>16</v>
      </c>
      <c r="D25" s="33"/>
      <c r="E25" s="33"/>
      <c r="F25" s="33"/>
      <c r="G25" s="33"/>
      <c r="H25" s="33"/>
      <c r="I25" s="33"/>
      <c r="J25" s="33"/>
      <c r="K25" s="33"/>
      <c r="L25" s="33"/>
      <c r="M25" s="33"/>
      <c r="N25" s="33"/>
      <c r="O25" s="63"/>
    </row>
    <row r="26" spans="2:15" ht="15" customHeight="1" x14ac:dyDescent="0.15">
      <c r="B26" s="124"/>
      <c r="C26" s="75" t="s">
        <v>24</v>
      </c>
      <c r="D26" s="126">
        <v>30</v>
      </c>
      <c r="E26" s="102">
        <v>180000</v>
      </c>
      <c r="F26" s="117">
        <v>0</v>
      </c>
      <c r="G26" s="129">
        <f>+E26+F26</f>
        <v>180000</v>
      </c>
      <c r="H26" s="102">
        <v>115000</v>
      </c>
      <c r="I26" s="117">
        <v>0</v>
      </c>
      <c r="J26" s="120">
        <f>+H26+I26</f>
        <v>115000</v>
      </c>
      <c r="K26" s="160">
        <v>135000</v>
      </c>
      <c r="L26" s="134">
        <v>0</v>
      </c>
      <c r="M26" s="140">
        <f>+K26+L26</f>
        <v>135000</v>
      </c>
      <c r="N26" s="145">
        <f>ROUND(AVERAGE(G26,J26,M26),0)</f>
        <v>143333</v>
      </c>
      <c r="O26" s="148">
        <f>ROUND(D26*N26,0)</f>
        <v>4299990</v>
      </c>
    </row>
    <row r="27" spans="2:15" ht="15" customHeight="1" x14ac:dyDescent="0.15">
      <c r="B27" s="124"/>
      <c r="C27" s="75" t="s">
        <v>25</v>
      </c>
      <c r="D27" s="127"/>
      <c r="E27" s="103"/>
      <c r="F27" s="118"/>
      <c r="G27" s="130"/>
      <c r="H27" s="103"/>
      <c r="I27" s="118"/>
      <c r="J27" s="121"/>
      <c r="K27" s="161"/>
      <c r="L27" s="135"/>
      <c r="M27" s="141"/>
      <c r="N27" s="146"/>
      <c r="O27" s="149"/>
    </row>
    <row r="28" spans="2:15" ht="15" customHeight="1" x14ac:dyDescent="0.15">
      <c r="B28" s="124"/>
      <c r="C28" s="75" t="s">
        <v>22</v>
      </c>
      <c r="D28" s="127"/>
      <c r="E28" s="103"/>
      <c r="F28" s="118"/>
      <c r="G28" s="130"/>
      <c r="H28" s="103"/>
      <c r="I28" s="118"/>
      <c r="J28" s="121"/>
      <c r="K28" s="161"/>
      <c r="L28" s="135"/>
      <c r="M28" s="141"/>
      <c r="N28" s="146"/>
      <c r="O28" s="149"/>
    </row>
    <row r="29" spans="2:15" ht="15" customHeight="1" x14ac:dyDescent="0.15">
      <c r="B29" s="124"/>
      <c r="C29" s="76" t="s">
        <v>8</v>
      </c>
      <c r="D29" s="127"/>
      <c r="E29" s="103"/>
      <c r="F29" s="118"/>
      <c r="G29" s="130"/>
      <c r="H29" s="103"/>
      <c r="I29" s="118"/>
      <c r="J29" s="121"/>
      <c r="K29" s="161"/>
      <c r="L29" s="135"/>
      <c r="M29" s="141"/>
      <c r="N29" s="146"/>
      <c r="O29" s="149"/>
    </row>
    <row r="30" spans="2:15" ht="15" customHeight="1" x14ac:dyDescent="0.15">
      <c r="B30" s="124"/>
      <c r="C30" s="75" t="s">
        <v>26</v>
      </c>
      <c r="D30" s="127"/>
      <c r="E30" s="103"/>
      <c r="F30" s="118"/>
      <c r="G30" s="130"/>
      <c r="H30" s="103"/>
      <c r="I30" s="118"/>
      <c r="J30" s="121"/>
      <c r="K30" s="161"/>
      <c r="L30" s="135"/>
      <c r="M30" s="141"/>
      <c r="N30" s="146"/>
      <c r="O30" s="149"/>
    </row>
    <row r="31" spans="2:15" ht="15" customHeight="1" thickBot="1" x14ac:dyDescent="0.2">
      <c r="B31" s="125"/>
      <c r="C31" s="81" t="s">
        <v>23</v>
      </c>
      <c r="D31" s="128"/>
      <c r="E31" s="104"/>
      <c r="F31" s="119"/>
      <c r="G31" s="131"/>
      <c r="H31" s="104"/>
      <c r="I31" s="119"/>
      <c r="J31" s="122"/>
      <c r="K31" s="162"/>
      <c r="L31" s="136"/>
      <c r="M31" s="142"/>
      <c r="N31" s="147"/>
      <c r="O31" s="150"/>
    </row>
    <row r="32" spans="2:15" ht="57.75" customHeight="1" thickBot="1" x14ac:dyDescent="0.2">
      <c r="B32" s="82">
        <v>15</v>
      </c>
      <c r="C32" s="83" t="s">
        <v>36</v>
      </c>
      <c r="D32" s="84">
        <v>1</v>
      </c>
      <c r="E32" s="85">
        <v>400000</v>
      </c>
      <c r="F32" s="86">
        <v>0</v>
      </c>
      <c r="G32" s="87">
        <f>+E32+F32</f>
        <v>400000</v>
      </c>
      <c r="H32" s="85">
        <v>460000</v>
      </c>
      <c r="I32" s="88">
        <v>0</v>
      </c>
      <c r="J32" s="89">
        <f>+H32+I32</f>
        <v>460000</v>
      </c>
      <c r="K32" s="85">
        <v>800000</v>
      </c>
      <c r="L32" s="88">
        <v>0</v>
      </c>
      <c r="M32" s="90">
        <f>+K32+L32</f>
        <v>800000</v>
      </c>
      <c r="N32" s="91">
        <f>ROUND(AVERAGE(G32,J32,M32),0)</f>
        <v>553333</v>
      </c>
      <c r="O32" s="92">
        <f>ROUND(D32*N32,0)</f>
        <v>553333</v>
      </c>
    </row>
    <row r="33" spans="2:19" ht="43" thickBot="1" x14ac:dyDescent="0.2">
      <c r="B33" s="56">
        <v>16</v>
      </c>
      <c r="C33" s="83" t="s">
        <v>37</v>
      </c>
      <c r="D33" s="84">
        <v>1</v>
      </c>
      <c r="E33" s="85">
        <v>800000</v>
      </c>
      <c r="F33" s="86">
        <v>0</v>
      </c>
      <c r="G33" s="87">
        <f t="shared" ref="G33:G36" si="5">+E33+F33</f>
        <v>800000</v>
      </c>
      <c r="H33" s="85">
        <v>620000</v>
      </c>
      <c r="I33" s="88">
        <v>0</v>
      </c>
      <c r="J33" s="89">
        <f t="shared" ref="J33:J36" si="6">+H33+I33</f>
        <v>620000</v>
      </c>
      <c r="K33" s="85">
        <v>600000</v>
      </c>
      <c r="L33" s="88">
        <v>0</v>
      </c>
      <c r="M33" s="90">
        <f t="shared" ref="M33:M36" si="7">+K33+L33</f>
        <v>600000</v>
      </c>
      <c r="N33" s="65">
        <f t="shared" ref="N33:N35" si="8">ROUND(AVERAGE(G33,J33,M33),0)</f>
        <v>673333</v>
      </c>
      <c r="O33" s="71">
        <f t="shared" ref="O33:O35" si="9">ROUND(D33*N33,0)</f>
        <v>673333</v>
      </c>
    </row>
    <row r="34" spans="2:19" ht="38.25" customHeight="1" thickBot="1" x14ac:dyDescent="0.2">
      <c r="B34" s="74">
        <v>17</v>
      </c>
      <c r="C34" s="93" t="s">
        <v>38</v>
      </c>
      <c r="D34" s="94">
        <v>1</v>
      </c>
      <c r="E34" s="95">
        <v>950000</v>
      </c>
      <c r="F34" s="57">
        <v>0</v>
      </c>
      <c r="G34" s="96">
        <f t="shared" si="5"/>
        <v>950000</v>
      </c>
      <c r="H34" s="95">
        <v>580000</v>
      </c>
      <c r="I34" s="97">
        <v>0</v>
      </c>
      <c r="J34" s="98">
        <f t="shared" si="6"/>
        <v>580000</v>
      </c>
      <c r="K34" s="95">
        <v>600000</v>
      </c>
      <c r="L34" s="97">
        <v>0</v>
      </c>
      <c r="M34" s="99">
        <f t="shared" si="7"/>
        <v>600000</v>
      </c>
      <c r="N34" s="91">
        <f t="shared" si="8"/>
        <v>710000</v>
      </c>
      <c r="O34" s="92">
        <f t="shared" si="9"/>
        <v>710000</v>
      </c>
    </row>
    <row r="35" spans="2:19" ht="38.25" customHeight="1" thickBot="1" x14ac:dyDescent="0.2">
      <c r="B35" s="74">
        <v>18</v>
      </c>
      <c r="C35" s="83" t="s">
        <v>39</v>
      </c>
      <c r="D35" s="84">
        <v>1</v>
      </c>
      <c r="E35" s="85">
        <v>950000</v>
      </c>
      <c r="F35" s="86">
        <v>0</v>
      </c>
      <c r="G35" s="87">
        <f t="shared" si="5"/>
        <v>950000</v>
      </c>
      <c r="H35" s="85">
        <v>580000</v>
      </c>
      <c r="I35" s="88">
        <v>0</v>
      </c>
      <c r="J35" s="89">
        <f t="shared" si="6"/>
        <v>580000</v>
      </c>
      <c r="K35" s="85">
        <v>600000</v>
      </c>
      <c r="L35" s="88">
        <v>0</v>
      </c>
      <c r="M35" s="90">
        <f t="shared" si="7"/>
        <v>600000</v>
      </c>
      <c r="N35" s="65">
        <f t="shared" si="8"/>
        <v>710000</v>
      </c>
      <c r="O35" s="71">
        <f t="shared" si="9"/>
        <v>710000</v>
      </c>
    </row>
    <row r="36" spans="2:19" ht="57.75" customHeight="1" thickBot="1" x14ac:dyDescent="0.2">
      <c r="B36" s="74">
        <v>19</v>
      </c>
      <c r="C36" s="100" t="s">
        <v>17</v>
      </c>
      <c r="D36" s="73">
        <v>1</v>
      </c>
      <c r="E36" s="72">
        <v>600000</v>
      </c>
      <c r="F36" s="58">
        <v>0</v>
      </c>
      <c r="G36" s="77">
        <f t="shared" si="5"/>
        <v>600000</v>
      </c>
      <c r="H36" s="72">
        <v>0</v>
      </c>
      <c r="I36" s="78">
        <v>0</v>
      </c>
      <c r="J36" s="79">
        <f t="shared" si="6"/>
        <v>0</v>
      </c>
      <c r="K36" s="72">
        <v>500000</v>
      </c>
      <c r="L36" s="78">
        <v>0</v>
      </c>
      <c r="M36" s="80">
        <f t="shared" si="7"/>
        <v>500000</v>
      </c>
      <c r="N36" s="91">
        <f>ROUND(AVERAGE(G36,M36),0)</f>
        <v>550000</v>
      </c>
      <c r="O36" s="92">
        <f>ROUND(D36*N36,0)</f>
        <v>550000</v>
      </c>
    </row>
    <row r="37" spans="2:19" ht="21.75" customHeight="1" thickBot="1" x14ac:dyDescent="0.2">
      <c r="G37" s="2"/>
      <c r="H37" s="2"/>
      <c r="I37" s="2"/>
      <c r="J37" s="2"/>
      <c r="N37" s="10" t="s">
        <v>3</v>
      </c>
      <c r="O37" s="11">
        <f>+SUM(O5:O36)</f>
        <v>87122796</v>
      </c>
    </row>
    <row r="38" spans="2:19" x14ac:dyDescent="0.15">
      <c r="G38" s="2"/>
      <c r="H38" s="2"/>
      <c r="I38" s="2"/>
      <c r="J38" s="2"/>
      <c r="N38" s="3"/>
      <c r="O38" s="4"/>
    </row>
    <row r="39" spans="2:19" ht="95.25" customHeight="1" x14ac:dyDescent="0.15">
      <c r="B39" s="116" t="s">
        <v>4</v>
      </c>
      <c r="C39" s="116"/>
      <c r="D39" s="116"/>
      <c r="E39" s="116"/>
      <c r="F39" s="116"/>
      <c r="G39" s="116"/>
      <c r="H39" s="116"/>
      <c r="I39" s="116"/>
      <c r="J39" s="116"/>
      <c r="K39" s="116"/>
      <c r="L39" s="116"/>
      <c r="M39" s="116"/>
      <c r="N39" s="116"/>
      <c r="O39" s="116"/>
      <c r="P39" s="7"/>
      <c r="Q39" s="7"/>
      <c r="R39" s="7"/>
      <c r="S39" s="7"/>
    </row>
    <row r="40" spans="2:19" x14ac:dyDescent="0.15">
      <c r="G40" s="2"/>
      <c r="H40" s="2"/>
      <c r="I40" s="2"/>
      <c r="J40" s="2"/>
    </row>
    <row r="41" spans="2:19" x14ac:dyDescent="0.15">
      <c r="G41" s="2"/>
      <c r="H41" s="2"/>
      <c r="I41" s="2"/>
      <c r="J41" s="2"/>
    </row>
    <row r="43" spans="2:19" ht="15" customHeight="1" x14ac:dyDescent="0.15"/>
  </sheetData>
  <mergeCells count="35">
    <mergeCell ref="O3:O4"/>
    <mergeCell ref="L18:L24"/>
    <mergeCell ref="M18:M24"/>
    <mergeCell ref="L26:L31"/>
    <mergeCell ref="M26:M31"/>
    <mergeCell ref="N3:N4"/>
    <mergeCell ref="N26:N31"/>
    <mergeCell ref="O26:O31"/>
    <mergeCell ref="K3:M3"/>
    <mergeCell ref="N18:N24"/>
    <mergeCell ref="O18:O24"/>
    <mergeCell ref="K26:K31"/>
    <mergeCell ref="K18:K24"/>
    <mergeCell ref="B39:O39"/>
    <mergeCell ref="E18:E24"/>
    <mergeCell ref="F18:F24"/>
    <mergeCell ref="J18:J24"/>
    <mergeCell ref="B17:B24"/>
    <mergeCell ref="B25:B31"/>
    <mergeCell ref="D26:D31"/>
    <mergeCell ref="H18:H24"/>
    <mergeCell ref="I18:I24"/>
    <mergeCell ref="G18:G24"/>
    <mergeCell ref="D18:D24"/>
    <mergeCell ref="I26:I31"/>
    <mergeCell ref="J26:J31"/>
    <mergeCell ref="E26:E31"/>
    <mergeCell ref="F26:F31"/>
    <mergeCell ref="G26:G31"/>
    <mergeCell ref="H26:H31"/>
    <mergeCell ref="B3:B4"/>
    <mergeCell ref="C3:C4"/>
    <mergeCell ref="D3:D4"/>
    <mergeCell ref="E3:G3"/>
    <mergeCell ref="H3:J3"/>
  </mergeCells>
  <conditionalFormatting sqref="N5:O16 N18:O18 N26:O26 N32:O36">
    <cfRule type="containsText" dxfId="0" priority="1" operator="containsText" text="No cotiza">
      <formula>NOT(ISERROR(SEARCH("No cotiza",N5)))</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14996B593A193D4AAA1330EF3583ED67" ma:contentTypeVersion="15" ma:contentTypeDescription="Crear nuevo documento." ma:contentTypeScope="" ma:versionID="18063c10cd9c0a9b635f17fe4673f390">
  <xsd:schema xmlns:xsd="http://www.w3.org/2001/XMLSchema" xmlns:xs="http://www.w3.org/2001/XMLSchema" xmlns:p="http://schemas.microsoft.com/office/2006/metadata/properties" xmlns:ns3="12ea3195-5794-4973-b5d4-9f57db604edf" xmlns:ns4="a357159f-171b-4357-bd51-e71c36799ef0" targetNamespace="http://schemas.microsoft.com/office/2006/metadata/properties" ma:root="true" ma:fieldsID="3a32a203e59693367ec26cb7485a887c" ns3:_="" ns4:_="">
    <xsd:import namespace="12ea3195-5794-4973-b5d4-9f57db604edf"/>
    <xsd:import namespace="a357159f-171b-4357-bd51-e71c36799ef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ea3195-5794-4973-b5d4-9f57db604ed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357159f-171b-4357-bd51-e71c36799ef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12ea3195-5794-4973-b5d4-9f57db604edf" xsi:nil="true"/>
  </documentManagement>
</p:properties>
</file>

<file path=customXml/itemProps1.xml><?xml version="1.0" encoding="utf-8"?>
<ds:datastoreItem xmlns:ds="http://schemas.openxmlformats.org/officeDocument/2006/customXml" ds:itemID="{79CEB1F6-D638-4D30-AC38-5E3706026BA7}">
  <ds:schemaRefs>
    <ds:schemaRef ds:uri="http://schemas.microsoft.com/sharepoint/v3/contenttype/forms"/>
  </ds:schemaRefs>
</ds:datastoreItem>
</file>

<file path=customXml/itemProps2.xml><?xml version="1.0" encoding="utf-8"?>
<ds:datastoreItem xmlns:ds="http://schemas.openxmlformats.org/officeDocument/2006/customXml" ds:itemID="{2E0FCBF3-93B8-4B5B-8A54-88C91F4AD1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2ea3195-5794-4973-b5d4-9f57db604edf"/>
    <ds:schemaRef ds:uri="a357159f-171b-4357-bd51-e71c36799e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2316C1E-1D93-47E2-A543-8BEFA96EF9F7}">
  <ds:schemaRefs>
    <ds:schemaRef ds:uri="http://purl.org/dc/elements/1.1/"/>
    <ds:schemaRef ds:uri="http://purl.org/dc/terms/"/>
    <ds:schemaRef ds:uri="http://schemas.microsoft.com/office/2006/documentManagement/types"/>
    <ds:schemaRef ds:uri="http://www.w3.org/XML/1998/namespace"/>
    <ds:schemaRef ds:uri="http://schemas.microsoft.com/office/infopath/2007/PartnerControls"/>
    <ds:schemaRef ds:uri="12ea3195-5794-4973-b5d4-9f57db604edf"/>
    <ds:schemaRef ds:uri="http://schemas.microsoft.com/office/2006/metadata/properties"/>
    <ds:schemaRef ds:uri="http://schemas.openxmlformats.org/package/2006/metadata/core-properties"/>
    <ds:schemaRef ds:uri="a357159f-171b-4357-bd51-e71c36799ef0"/>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UNI. INST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Patricia Andrade Garcia</dc:creator>
  <cp:lastModifiedBy>Microsoft Office User</cp:lastModifiedBy>
  <dcterms:created xsi:type="dcterms:W3CDTF">2018-08-21T13:09:45Z</dcterms:created>
  <dcterms:modified xsi:type="dcterms:W3CDTF">2023-09-05T16:47:51Z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2023-03-07T19:57:07Z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da4c79a8-6639-4e58-9ac5-5d465a72e938</vt:lpwstr>
  </property>
  <property fmtid="{D5CDD505-2E9C-101B-9397-08002B2CF9AE}" pid="8" name="MSIP_Label_6d4a1d0b-1085-4621-a04c-793d50865184_ContentBits">
    <vt:lpwstr>0</vt:lpwstr>
  </property>
  <property fmtid="{D5CDD505-2E9C-101B-9397-08002B2CF9AE}" pid="9" name="ContentTypeId">
    <vt:lpwstr>0x01010014996B593A193D4AAA1330EF3583ED67</vt:lpwstr>
  </property>
</Properties>
</file>