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GOBERNACION 2023\15399- OBRAS MENORES\PLIEGO DEFINITIVO\"/>
    </mc:Choice>
  </mc:AlternateContent>
  <bookViews>
    <workbookView xWindow="-105" yWindow="-105" windowWidth="23250" windowHeight="12450"/>
  </bookViews>
  <sheets>
    <sheet name="Presupuesto Oficial" sheetId="3" r:id="rId1"/>
  </sheets>
  <definedNames>
    <definedName name="_xlnm.Print_Area" localSheetId="0">'Presupuesto Oficial'!$A$1:$F$105</definedName>
    <definedName name="Print_Titles" localSheetId="0">'Presupuesto Oficial'!$1:$6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8" i="3" l="1"/>
  <c r="F99" i="3" l="1"/>
  <c r="B61" i="3" l="1"/>
  <c r="D44" i="3" l="1"/>
  <c r="A78" i="3" l="1"/>
  <c r="A79" i="3" s="1"/>
  <c r="A80" i="3" s="1"/>
  <c r="A81" i="3" s="1"/>
  <c r="A82" i="3" s="1"/>
  <c r="A83" i="3" s="1"/>
  <c r="A84" i="3" s="1"/>
  <c r="A85" i="3" s="1"/>
  <c r="A86" i="3" s="1"/>
  <c r="A61" i="3"/>
  <c r="A62" i="3" l="1"/>
  <c r="A63" i="3" s="1"/>
  <c r="A64" i="3" s="1"/>
  <c r="A65" i="3" s="1"/>
  <c r="A66" i="3" s="1"/>
  <c r="A67" i="3" s="1"/>
  <c r="A68" i="3" s="1"/>
  <c r="A8" i="3" l="1"/>
  <c r="A9" i="3" s="1"/>
  <c r="A10" i="3" s="1"/>
  <c r="A11" i="3" l="1"/>
  <c r="A12" i="3" s="1"/>
  <c r="A13" i="3" s="1"/>
  <c r="A14" i="3" s="1"/>
  <c r="A15" i="3" s="1"/>
  <c r="A16" i="3" s="1"/>
  <c r="D9" i="3" l="1"/>
  <c r="D10" i="3"/>
  <c r="D11" i="3"/>
  <c r="D24" i="3"/>
  <c r="D26" i="3"/>
  <c r="D31" i="3"/>
  <c r="D49" i="3"/>
  <c r="D56" i="3"/>
  <c r="D57" i="3"/>
  <c r="A88" i="3"/>
  <c r="A70" i="3"/>
  <c r="A44" i="3"/>
  <c r="A45" i="3" s="1"/>
  <c r="A46" i="3" s="1"/>
  <c r="A24" i="3"/>
  <c r="A52" i="3"/>
  <c r="A53" i="3" s="1"/>
  <c r="A56" i="3"/>
  <c r="A57" i="3" s="1"/>
  <c r="F100" i="3"/>
  <c r="F101" i="3" s="1"/>
  <c r="A89" i="3"/>
  <c r="A90" i="3" s="1"/>
  <c r="D58" i="3" l="1"/>
  <c r="A47" i="3"/>
  <c r="A48" i="3" s="1"/>
  <c r="A49" i="3" s="1"/>
  <c r="A91" i="3"/>
  <c r="A25" i="3"/>
  <c r="A54" i="3"/>
  <c r="A58" i="3"/>
  <c r="A71" i="3"/>
  <c r="A26" i="3" l="1"/>
  <c r="A92" i="3"/>
  <c r="A50" i="3"/>
  <c r="A59" i="3"/>
  <c r="A72" i="3"/>
  <c r="A93" i="3" l="1"/>
  <c r="A27" i="3"/>
  <c r="A73" i="3"/>
  <c r="A28" i="3" l="1"/>
  <c r="A94" i="3"/>
  <c r="A74" i="3"/>
  <c r="A95" i="3" l="1"/>
  <c r="A29" i="3"/>
  <c r="A75" i="3"/>
  <c r="A30" i="3" l="1"/>
  <c r="A96" i="3"/>
  <c r="A76" i="3"/>
  <c r="A31" i="3" l="1"/>
  <c r="A32" i="3" l="1"/>
</calcChain>
</file>

<file path=xl/sharedStrings.xml><?xml version="1.0" encoding="utf-8"?>
<sst xmlns="http://schemas.openxmlformats.org/spreadsheetml/2006/main" count="186" uniqueCount="110">
  <si>
    <t>SECRETARÍA DE SUMINISTROS Y SERVICIOS - DIRECCIÓN DE SERVICIOS GENERALES</t>
  </si>
  <si>
    <t>ÍTEM</t>
  </si>
  <si>
    <t>DESCRIPCIÓN</t>
  </si>
  <si>
    <t>VALOR TOTAL</t>
  </si>
  <si>
    <t>COSTOS DIRECTOS</t>
  </si>
  <si>
    <t>ADMINISTRACIÓN</t>
  </si>
  <si>
    <t>UTILIDAD</t>
  </si>
  <si>
    <t>COSTO TOTAL INCLUIDO AU</t>
  </si>
  <si>
    <t>PRESUPUESTO
OFICIAL</t>
  </si>
  <si>
    <t>UN</t>
  </si>
  <si>
    <t>CANT</t>
  </si>
  <si>
    <t>VALOR UNITARIO</t>
  </si>
  <si>
    <t>un</t>
  </si>
  <si>
    <t>m</t>
  </si>
  <si>
    <t>m2</t>
  </si>
  <si>
    <t>ml</t>
  </si>
  <si>
    <r>
      <t xml:space="preserve">Suministro, transporte e Instalación de </t>
    </r>
    <r>
      <rPr>
        <b/>
        <sz val="12"/>
        <rFont val="Arial Narrow"/>
        <family val="2"/>
      </rPr>
      <t>PUERTA METÁLICA</t>
    </r>
    <r>
      <rPr>
        <sz val="12"/>
        <rFont val="Arial Narrow"/>
        <family val="2"/>
      </rPr>
      <t xml:space="preserve"> de 1,90m x 2,10 conformada por dos (2) alas batientes en persiana fabricada en lámina de Acero Cold Rolled calibre 18 acabado pintura electrostática. Incluye marco, bisagras y chapa con llave, trasporte interno y  todos los demás elementos necesarios para su correcta instalación y funcionamiento.</t>
    </r>
  </si>
  <si>
    <r>
      <t xml:space="preserve">Suministro, transporte y construcción de </t>
    </r>
    <r>
      <rPr>
        <b/>
        <sz val="12"/>
        <rFont val="Arial Narrow"/>
        <family val="2"/>
      </rPr>
      <t>CÁRCAMO</t>
    </r>
    <r>
      <rPr>
        <sz val="12"/>
        <rFont val="Arial Narrow"/>
        <family val="2"/>
      </rPr>
      <t xml:space="preserve"> en concreto de 21 Mpa. con un ESPESOR DE PAREDES Y LOSA DE 10 cm, con cajas de registro cada 3m. de 0.3 x 0.6 (medidas internas). Incluye, colocación del concreto, las pendientes requeridas, preparada y nivelación del terreno, tapa en rejilla prefabricada, conexiones a red existente, tubería y accesorios de ser requeridos. Incluye formaleta y todos los elementos necesarios para su correcta construcción. No incluye entresuelo en piedra, ni acero de refuerzo. Según diseño.</t>
    </r>
  </si>
  <si>
    <r>
      <t xml:space="preserve">Instalación de </t>
    </r>
    <r>
      <rPr>
        <b/>
        <sz val="12"/>
        <rFont val="Arial Narrow"/>
        <family val="2"/>
      </rPr>
      <t>ENCHAPE CERÁMICO PARED</t>
    </r>
    <r>
      <rPr>
        <sz val="12"/>
        <rFont val="Arial Narrow"/>
        <family val="2"/>
      </rPr>
      <t>,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r>
  </si>
  <si>
    <r>
      <t xml:space="preserve">Suministro, transporte e instalación de materiales para </t>
    </r>
    <r>
      <rPr>
        <b/>
        <sz val="12"/>
        <rFont val="Arial Narrow"/>
        <family val="2"/>
      </rPr>
      <t>SALIDA ELÉCTRICA DE TOMA DOBLE</t>
    </r>
    <r>
      <rPr>
        <sz val="12"/>
        <rFont val="Arial Narrow"/>
        <family val="2"/>
      </rPr>
      <t xml:space="preserv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t>
    </r>
  </si>
  <si>
    <r>
      <t xml:space="preserve">Suministro, transporte e instalación de materiales para </t>
    </r>
    <r>
      <rPr>
        <b/>
        <sz val="12"/>
        <rFont val="Arial Narrow"/>
        <family val="2"/>
      </rPr>
      <t>SALIDA ELÉCTRICA DE INTERRUPTOR SENCILLO</t>
    </r>
    <r>
      <rPr>
        <sz val="12"/>
        <rFont val="Arial Narrow"/>
        <family val="2"/>
      </rPr>
      <t xml:space="preserve">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t>
    </r>
  </si>
  <si>
    <t>CUARTO ACOPIO DE RESIDUOS SÓLIDOS</t>
  </si>
  <si>
    <t>BAÑOS SÓTANO EXTERNO</t>
  </si>
  <si>
    <r>
      <t xml:space="preserve">Retiro, desinstalación y traslado de </t>
    </r>
    <r>
      <rPr>
        <b/>
        <sz val="12"/>
        <rFont val="Arial Narrow"/>
        <family val="2"/>
      </rPr>
      <t>APARATOS SANITARIOS,</t>
    </r>
    <r>
      <rPr>
        <sz val="12"/>
        <rFont val="Arial Narrow"/>
        <family val="2"/>
      </rPr>
      <t xml:space="preserve"> tasas sanitarias y orinales, baños sótano externo. Incluye cargue, transporte y botada en botaderos oficiales y la recuperación de los materiales aprovechables y/o su transporte hasta la bodega o el sitio que indique la supervisión.</t>
    </r>
  </si>
  <si>
    <r>
      <t xml:space="preserve">Suministro, transporte e instalación de </t>
    </r>
    <r>
      <rPr>
        <b/>
        <sz val="12"/>
        <rFont val="Arial Narrow"/>
        <family val="2"/>
      </rPr>
      <t>ENCHAPE CERÁMICO PARED</t>
    </r>
    <r>
      <rPr>
        <sz val="12"/>
        <rFont val="Arial Narrow"/>
        <family val="2"/>
      </rPr>
      <t>,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t>
    </r>
  </si>
  <si>
    <t>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t>
  </si>
  <si>
    <t>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t>
  </si>
  <si>
    <r>
      <t xml:space="preserve">Colocación de </t>
    </r>
    <r>
      <rPr>
        <b/>
        <sz val="12"/>
        <rFont val="Arial Narrow"/>
        <family val="2"/>
      </rPr>
      <t>REVOQUE</t>
    </r>
    <r>
      <rPr>
        <sz val="12"/>
        <rFont val="Arial Narrow"/>
        <family val="2"/>
      </rPr>
      <t xml:space="preserve"> con mortero 1:4 IMPERMEABILIZADO con Sika 1 o equivalente, EN MUROS. Incluye suministro y transporte de los materiales, ranuras, filetes, y todos los demás elementos necesarios para su correcta construcción.</t>
    </r>
  </si>
  <si>
    <t>Suministro, transporte e instalacion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t>
  </si>
  <si>
    <r>
      <t xml:space="preserve">Retiro, desinstalación y traslado de </t>
    </r>
    <r>
      <rPr>
        <b/>
        <sz val="12"/>
        <rFont val="Arial Narrow"/>
        <family val="2"/>
      </rPr>
      <t>ESPEJOS DE BAÑO</t>
    </r>
    <r>
      <rPr>
        <sz val="12"/>
        <rFont val="Arial Narrow"/>
        <family val="2"/>
      </rPr>
      <t>, Incluye cargue, transporte y la recuperación de los materiales aprovechables y/o su transporte hasta la bodega o el sitio que indique la supervisión.</t>
    </r>
  </si>
  <si>
    <r>
      <t xml:space="preserve">Suministro, transporte e instalación de </t>
    </r>
    <r>
      <rPr>
        <b/>
        <sz val="12"/>
        <rFont val="Arial Narrow"/>
        <family val="2"/>
      </rPr>
      <t>LAVATRAPERO ESTANDAR 50X50 EN ACERO INOXIDABLE 304</t>
    </r>
    <r>
      <rPr>
        <sz val="12"/>
        <rFont val="Arial Narrow"/>
        <family val="2"/>
      </rPr>
      <t>. Incluye suministro y transporte de los materiales, pega en silicona para juntas y todos los elementos necesarios para su correcta instalación y funcionamiento.</t>
    </r>
  </si>
  <si>
    <r>
      <t xml:space="preserve">Retiro, desinstalación y traslado de </t>
    </r>
    <r>
      <rPr>
        <b/>
        <sz val="12"/>
        <rFont val="Arial Narrow"/>
        <family val="2"/>
      </rPr>
      <t xml:space="preserve">DIVISIONES  Y PUERTAS DE BAÑOS </t>
    </r>
    <r>
      <rPr>
        <sz val="12"/>
        <rFont val="Arial Narrow"/>
        <family val="2"/>
      </rPr>
      <t>en acero inoxidable, baños sótano externo. Incluye cargue, transporte y botada en botaderos oficiales y la recuperación de los materiales aprovechables y/o su transporte hasta la bodega o el sitio que indique la supervisión.</t>
    </r>
  </si>
  <si>
    <t>Construcción de PISO EN MORTERO 1:5 de NIVELACIÓN, espesor de 0.05m. Incluye suministro y transporte de los materiales y todo lo necesario para su correcta construcción y funcionamiento.</t>
  </si>
  <si>
    <t>PUERTAS PISO 12</t>
  </si>
  <si>
    <t>ADECUACIONES ALMACEN GENERAL</t>
  </si>
  <si>
    <t>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</si>
  <si>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</si>
  <si>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 y  NTC 6047.</t>
  </si>
  <si>
    <t>Suministro, Transporte e Instalación de Lámina de Superboard estampillada sobre muro existente en cualquier acabado. Incluye accesorios y elementos necesarios para su adecuada instalación. Incluye masilla para acabado nivel 4 según normas. mínimo tres manos o las necesarias hasta obtener una superficie pareja y homogénea. Incluye todos los demás elementos necesarios para su correcta instalación y funcionamiento. (No incluye Pintura)</t>
  </si>
  <si>
    <t>Suministro, Transporte e Instalación de cerramiento en muro de Panel metálico para puerta, tipo sándwich, de lam gal 0,35/0,35 prepintada electrostática acanalado PIR de 40 mm, medidas 3,10 m x 3,30 m. Incluye sistema de rieles corredizo, ala, tiradera, transporte interno y  todos los demás elementos necesarios para su correcta instalación y funcionamiento.</t>
  </si>
  <si>
    <t>Suministro, transporte e instalación de división de 0.46 x 0.96 m entre orinales (BANDERA), en acero inoxidable AISI SAE 304, calibre 20 acabado satinado, paneles entamborados con un espesor de 30 mm., calidad Socoda o equivalente, estructura interna de los paneles en tubería cuadrada galvanizada de 25 mm., e=0.9 mm., elementos de anclaje a 90º y pasadores en acero inoxidable, tornillo de ensamble antivandálico tipo One Way y todos los elementos necesarios para su correcta instalación y funcionamiento. Según diseño. Ver detalle de baños.</t>
  </si>
  <si>
    <t>CERRAMIENTO SUBESTACION ELECTRICA</t>
  </si>
  <si>
    <r>
      <t xml:space="preserve">Suministro transporte e instalación de </t>
    </r>
    <r>
      <rPr>
        <b/>
        <sz val="12"/>
        <rFont val="Arial Narrow"/>
        <family val="2"/>
      </rPr>
      <t>MURO EN MAMPOSTERÍA EN LADRILLO</t>
    </r>
    <r>
      <rPr>
        <sz val="12"/>
        <rFont val="Arial Narrow"/>
        <family val="2"/>
      </rPr>
      <t xml:space="preserve"> PARA REVOCAR O ENCHAPAR una cara o dos caras, DE 15 x 20 x 40 cm. ESPESOR DE 15 cm. Incluye el mortero de pega 1:4 espesor max=0.01 m y todos los demás elementos necesarios para su correcta construcción y funcionamiento.</t>
    </r>
  </si>
  <si>
    <r>
      <t xml:space="preserve">Colocación de </t>
    </r>
    <r>
      <rPr>
        <b/>
        <sz val="12"/>
        <rFont val="Arial Narrow"/>
        <family val="2"/>
      </rPr>
      <t>PISO CERÁMICO, TRÁFICO INTENSO</t>
    </r>
    <r>
      <rPr>
        <sz val="12"/>
        <rFont val="Arial Narrow"/>
        <family val="2"/>
      </rPr>
      <t xml:space="preserve">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t>
    </r>
  </si>
  <si>
    <r>
      <t xml:space="preserve">Suministro, transporte e Instalación de </t>
    </r>
    <r>
      <rPr>
        <b/>
        <sz val="12"/>
        <rFont val="Arial Narrow"/>
        <family val="2"/>
      </rPr>
      <t>PUERTA METÁLICA</t>
    </r>
    <r>
      <rPr>
        <sz val="12"/>
        <rFont val="Arial Narrow"/>
        <family val="2"/>
      </rPr>
      <t xml:space="preserve"> de 0,90m x 2,10 conformada por una (1) ala batiente en persiana fabricada en lámina de Acero Cold Rolled calibre 18 acabado pintura electrostática. Incluye marco, bisagras y chapa con llave, transporte interno y  todos los demás elementos necesarios para su correcta instalación y funcionamiento.</t>
    </r>
  </si>
  <si>
    <t xml:space="preserve">Suministro, transporte e instalación de módulo de malla ondulada galvanizada dimensiones 2,70 m de alto x 1,80 m de ancho, ojo 4cm calibre10, con marco en tubería cuadrada de1" y enmarcado en ángulo de 1" x 1/8" acabado en pintura negro mate. Incluye todos los elementos necesarios para su correcta instalación. </t>
  </si>
  <si>
    <r>
      <t xml:space="preserve">Suministro, transporte e instalación de </t>
    </r>
    <r>
      <rPr>
        <b/>
        <sz val="12"/>
        <rFont val="Arial Narrow"/>
        <family val="2"/>
      </rPr>
      <t>CIELO FALSO EN PVC</t>
    </r>
    <r>
      <rPr>
        <sz val="12"/>
        <rFont val="Arial Narrow"/>
        <family val="2"/>
      </rPr>
      <t>. Incluye, Lámina PVC de 7mm de espesor, perfilería de aluminio para soporte con distancia sugerida por el fabricante, chazos, ángulos, cortes, andamios, canes y todo los demás elementos  necesario para su correcta instalación y funcionamiento.</t>
    </r>
  </si>
  <si>
    <r>
      <t xml:space="preserve">Retiro, desinstalación y traslado de </t>
    </r>
    <r>
      <rPr>
        <b/>
        <sz val="12"/>
        <rFont val="Arial Narrow"/>
        <family val="2"/>
      </rPr>
      <t>ENCHAPE PARED</t>
    </r>
    <r>
      <rPr>
        <sz val="12"/>
        <rFont val="Arial Narrow"/>
        <family val="2"/>
      </rPr>
      <t xml:space="preserve"> blanco de medidas variables en los baños del sótano externo. Incluye traslado en costales hacia el punto de acopio, evacuación y traslado para disposición final  hacia botadero certificado.</t>
    </r>
  </si>
  <si>
    <r>
      <t xml:space="preserve">Suministro, transporte e instalación de </t>
    </r>
    <r>
      <rPr>
        <b/>
        <sz val="12"/>
        <rFont val="Arial Narrow"/>
        <family val="2"/>
      </rPr>
      <t>CIELO FALSO EN PVC</t>
    </r>
    <r>
      <rPr>
        <sz val="12"/>
        <rFont val="Arial Narrow"/>
        <family val="2"/>
      </rPr>
      <t>. Incluye, Lámina PVC de 7mm de espesor, perfilería de aluminio para soporte con distancia sugerida por el fabricante, chazos, ángulos, cortes, andamios, canes y todo los demás elementos  necesarios para su correcta instalación y funcionamiento.</t>
    </r>
  </si>
  <si>
    <r>
      <t xml:space="preserve">Suministro, transporte e instalación de </t>
    </r>
    <r>
      <rPr>
        <b/>
        <sz val="12"/>
        <rFont val="Arial Narrow"/>
        <family val="2"/>
      </rPr>
      <t>LUMINARIA PANEL LED</t>
    </r>
    <r>
      <rPr>
        <sz val="12"/>
        <rFont val="Arial Narrow"/>
        <family val="2"/>
      </rPr>
      <t xml:space="preserve">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NSR-10, ANDAMIOS CERTIFICADOS  y demás accesorios para su correcta instalación. La luminaria completa debe cumplir las últimas disposiciones del RETILAP y el RETIE se debe entregar curva fotométrica certificada del fabricante.</t>
    </r>
  </si>
  <si>
    <r>
      <t xml:space="preserve">Suministro, transporte e instalación de cabina de baño en "L" de 1,40m x 0,70m. altura 1,80m En acero inoxidable AISI 304, calibre 20 acabado satinado, para </t>
    </r>
    <r>
      <rPr>
        <b/>
        <sz val="12"/>
        <rFont val="Arial Narrow"/>
        <family val="2"/>
      </rPr>
      <t>DIVISIONES DE BAÑOS</t>
    </r>
    <r>
      <rPr>
        <sz val="12"/>
        <rFont val="Arial Narrow"/>
        <family val="2"/>
      </rPr>
      <t>, paneles entamborados con un espesor de 30 mm, calidad Socoda o equivalente. Incluye zócalo en acero inoxidable, estructura interna de los paneles en tubería cuadrada galvanizada de 25 mm, con un espesor de 0.9 mm, puerta en acero inoxidable AISI 304, calibre 20 acabado satinado, paneles entamborados con un espesor de 30 mm, bisagras pivotantes con apertura de 110º, elementos de anclaje a 90º y pasadores en acero inoxidable, tornillo de ensamble antivandálico tipo One Way y todos los elementos necesarios para su correcta instalación y funcionamiento. Según diseño.</t>
    </r>
  </si>
  <si>
    <r>
      <t xml:space="preserve">Suministro, transporte e instalación de cabina de baño para PMR de 2,00m y altura 1,80m En acero inoxidable AISI 304, calibre 20 acabado satinado, para </t>
    </r>
    <r>
      <rPr>
        <b/>
        <sz val="12"/>
        <rFont val="Arial Narrow"/>
        <family val="2"/>
      </rPr>
      <t>DIVISIONES DE BAÑOS</t>
    </r>
    <r>
      <rPr>
        <sz val="12"/>
        <rFont val="Arial Narrow"/>
        <family val="2"/>
      </rPr>
      <t>, paneles entamborados con un espesor de 30 mm, calidad Socoda o equivalente. Incluye zócalo en acero inoxidable, estructura interna de los paneles en tubería cuadrada galvanizada de 25 mm, con un espesor de 0.9 mm. puerta en acero inoxidable AISI 304, calibre 20 acabado satinado, paneles entamborados con un espesor de 30 mm, bisagras pivotantes con apertura de 110º, elementos de anclaje a 90º y pasadores en acero inoxidable, tornillo de ensamble antivandálico tipo One Way y todos los elementos necesarios para su correcta instalación y funcionamiento. Según diseño.</t>
    </r>
  </si>
  <si>
    <t>Reinstalacion y traslado de ESPEJOS DE BAÑO, Incluye cargue, transporte, materiales de instalación.</t>
  </si>
  <si>
    <t>Suministro, transporte e Instalación de  puertas de tanques de agua en lámina metálica  (marco y ala) calibre 20  de medidas 0,65 m x 0,70 m, con pintura anticorrosiva y acabado en pintura mate. Incluye sistema de bisagras, ala, tiradera, transporte interno y  todos los demás elementos necesarios para su correcta instalación y funcionamiento.</t>
  </si>
  <si>
    <t xml:space="preserve">Suministro, transporte e instalación de puertas batientes con vidrio laminado de 6 mm y medidas 1,36 m x 2,16 m con acabado bronce, incluye tiradera,chapa de seguridad y bisagras. </t>
  </si>
  <si>
    <t>Suministro, transporte e instalación de reja de seguridad en tubo de hierro cuadrado de 3/4", Incluye anticorrosivo y pintura esmalte negra semi mate base aceite, y todos los elementos necesarios para su correcta instalación.</t>
  </si>
  <si>
    <t>Suministro, transporte e instalación de bandeja antiderrames de material acero galvanizado de 1.15 mm, se incluye sistema de drenaje lateral y tapón de control de riego.</t>
  </si>
  <si>
    <t>Suministro, transporte y colocación de ADOQUÍN LOSETA TÁCTIL GUÍA O ALERTA 20 x 20 x 6 cm Color a escoger gris, amarillo, jaspeado, salmón, champaña, negro y blanco arena. Para un ancho de 0.40 m. Incluye suministro y transporte de los adoquines, desmonte de adoquín liso existente, cama de asiento en arena limpia de 0,05 m, sello de juntas en arena, corte de piezas existentes como ajuste lateral o elementos de confinamiento y todos los demás elementos necesarios para su correcta construcción y funcionamiento según diseño y recomendaciones del M.E.P.</t>
  </si>
  <si>
    <t>Suministro, transporte y colocación de LOSETA TÁCTIL GUÍA O ALERTA TOPEROL 40 x 40 x 0,05 de sobreponer (plástico, polipropileno o similar) Color a escoger gris, amarillo, azul o blanco. Para un ancho de 0.40 m. Incluye adecuación de superficie, la instalación se hará con pegantes y medios mecánicos recomendados por el fabricante.  Incluye todos los demás elementos necesarios para su correcta instalación y funcionamiento según diseño y recomendaciones del M.E.P.</t>
  </si>
  <si>
    <t>Suministro, transporte e Instalación de pasamanos rectos de 1 1/2" de diámetro. en acero inoxidable (en rampas y escaleras). acero inoxidable Ref. 304 certificado calibre 16 de 1” 1/2 grosor = 4 cm.  Soportes tipo discos fijos con anclaje a pared para lograr gran estabilidad y resistencia, incluye Chazos Plásticos en poliuretano, Incluye Tornillos en acero inoxidable, tapa disco en el extremo y demás elementos necesarios para su correcta instalación y funcionamiento. Instalación a la altura requerida según norma.</t>
  </si>
  <si>
    <t>Suministro, transporte e Instalación de pasamanos rectos para personas de talla baja  (o movilidad reducida o en condición especial) ,  de 1 1/2" de diámetro. en acero inoxidable (en rampas y escaleras). acero inoxidable Ref. 304 certificado calibre 16 de 1” 1/2 grosor = 4 cm.  Soportes tipo discos fijos con anclaje a pared para lograr gran estabilidad y resistencia, incluye Chazos Plásticos en poliuretano, Incluye Tornillos en acero inoxidable, tapa disco en el extremo y demás elementos necesarios para su correcta instalación y funcionamiento.  Instalación a la altura requerida según norma NTC 6047</t>
  </si>
  <si>
    <t>Suministro, transporte e Instalación de barra de agarre vertical  en acero inoxidable (en baños). largo 24" (61cm) en acero inoxidable Ref. 304 certificado calibre 16 de 1” 1/2 grosor = 4 cm, para personas en condición de discapacidad o movilidad reducida, Soportes tipo discos fijos con anclaje a pared para lograr gran estabilidad y resistencia, incluye Chazos Plásticos en poliuretano, Incluye Tornillos en acero inoxidable y demás elementos necesarios para su correcta instalación y funcionamiento.  Instalación a la altura requerida según norma NTC 6047</t>
  </si>
  <si>
    <t>Suministro, transporte e Instalación de Barra de agarre abatible verticalmente en acero inoxidable (en baños). largo 24" (61cm) en acero inoxidable Ref. 304 certificado calibre 16 de 1” 1/2 grosor = 4 cm, para personas en condición de discapacidad o movilidad reducida.  Soportes tipo discos fijos con anclaje a pared para lograr gran estabilidad y resistencia, incluye Chazos Plásticos en poliuretano, Incluye Tornillos en acero inoxidable y demás elementos necesarios para su correcta instalación y funcionamiento.  Instalación a la altura requerida según norma NTC 6047</t>
  </si>
  <si>
    <t>Suministro e instalación de sello de junta con poliuretano expandido en zona de techo de subestación eléctrica</t>
  </si>
  <si>
    <t>Suministro, transporte e instalación de luminaria HERMETICA LED TALVIK 40W/IP65, Cuerpo central en Aluminio con un Revestimiento reforzado de oxido anódico para evitar la corrosión y facilitar una rápida disipación de calor y Difusor opalizado en Policarbonato resistente a rayones. Flujo de la Luminaria 5.600 Lm/Temperatura de Color 4.000°K, Tensión de alimentación 100...277V±10%, frecuencia de entrada 50/60Hz, Factor de potencia de la luminaria &gt; 0,90, Distorsión armónica de corriente = 20%, Eficacia = 140 Lm/W, CRI = 80%, vida útil 50.000 hrs.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</si>
  <si>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r>
      <t xml:space="preserve">Retiro, desinstalación y traslado de </t>
    </r>
    <r>
      <rPr>
        <b/>
        <sz val="12"/>
        <rFont val="Arial Narrow"/>
        <family val="2"/>
      </rPr>
      <t>LUMINARIAS</t>
    </r>
    <r>
      <rPr>
        <sz val="12"/>
        <rFont val="Arial Narrow"/>
        <family val="2"/>
      </rPr>
      <t xml:space="preserve"> existentes, baños sótano externo, Incluye su transporte hasta la bodega o el sitio que indique la supervisión</t>
    </r>
  </si>
  <si>
    <r>
      <t xml:space="preserve">Retiro, desinstalación y traslado de </t>
    </r>
    <r>
      <rPr>
        <b/>
        <sz val="12"/>
        <rFont val="Arial Narrow"/>
        <family val="2"/>
      </rPr>
      <t xml:space="preserve">LAVAESCOBAS </t>
    </r>
    <r>
      <rPr>
        <sz val="12"/>
        <rFont val="Arial Narrow"/>
        <family val="2"/>
      </rPr>
      <t>existente</t>
    </r>
    <r>
      <rPr>
        <b/>
        <sz val="12"/>
        <rFont val="Arial Narrow"/>
        <family val="2"/>
      </rPr>
      <t xml:space="preserve"> </t>
    </r>
    <r>
      <rPr>
        <sz val="12"/>
        <rFont val="Arial Narrow"/>
        <family val="2"/>
      </rPr>
      <t>en granito, baños sótano externo, Incluye su transporte hasta la bodega o el sitio que indique la supervisión</t>
    </r>
  </si>
  <si>
    <t>Suministro, Transporte e Instalación de cerramiento en muro de Panel metálico para muros, tipo sándwich, de lam gal 0,35/0,35 prepintada electrostática acanalado PIR de 40 mm, con sello de juntas con silicona, canal U de instalación, sistemas de fijación, se incluye transporte interno y demás elementos necesarios para para su correcta instalación.</t>
  </si>
  <si>
    <t>Suministro, transporte y colocación de ADOQUÍN LOSETA TOPEROL O ALERTA TOPEROL 20 x 20 x 6 cm Color a escoger gris, amarillo, jaspeado, salmón, champaña, negro y blanco arena. Para un ancho de 0.40 m. Incluye suministro y transporte de los adoquines, desmonte de adoquín liso existente, cama de asiento en arena limpia de 0,05 m, sello de juntas en arena, corte de piezas existentes como ajuste lateral o elementos de confinamiento y todos los demás elementos necesarios para su correcta construcción y funcionamiento según diseño y recomendaciones del M.E.P.</t>
  </si>
  <si>
    <t>Limpieza. Incluye: Cargue, transporte y botada de escombros y demás desechos encontrados en el lugar.</t>
  </si>
  <si>
    <t xml:space="preserve">Remoción de agua de piscina, limpieza de baldosín y cubrimiento de la misma con lona que no permita filtraciones. Incluye mano de obra, y todo lo necesario para su correcta ejecución e instalación. </t>
  </si>
  <si>
    <t>m²</t>
  </si>
  <si>
    <t>Revoque impermeabilizado 1:3 para muros y techos con impermeabilizante integral para hormigón y morteros.(sika1,toxement1A o equivalente) a una dosificación de 0.5 kg/m2. Incluye ranuras, filetes, dilataciones y fajas</t>
  </si>
  <si>
    <t>Desmontaje de malla eslabonada y tubos de acero galvanizado y alambre de puas, con una altura 2,2 m, con medios manuales, recuperación del material para su posterior ubicación en otro emplazamiento, y carga manual sobre camión o contenedor.</t>
  </si>
  <si>
    <t>Excavación manual de 0 a 2 m en material heterogéneo, incluye botada 10 km</t>
  </si>
  <si>
    <t>m³</t>
  </si>
  <si>
    <t>Construcción de muro en mampostería en bloque de concreto 13 Mpa. tipo split catalán de 15 x 20 x 30 cm, espesor de 15 cm.</t>
  </si>
  <si>
    <t>Suministro, transporte y aplicación de ácido nítrico e hidrosolve proporción 1:1:5 para lavada de muros exteriores, con todos los elementos necesarios para su correcta instalación y funcionamiento.</t>
  </si>
  <si>
    <t>Suministro, transporte y aplicación de hidrófugo impermeabilizante del tipo siliconite (Sika transparente o equivalente) o equivalente para mampostería de fachadas, con todos los elementos necesarios para su correcta instalación y funcionamiento.</t>
  </si>
  <si>
    <t>Limpieza de grafitis sobre muros externos, por medio de maquina hidrolavadora a alta presión y producto químico de limpieza de fachadas. Incluye todo los elementos necesarios para su correcta ejecución y funcionamiento.</t>
  </si>
  <si>
    <t>Colocación de concreto de 14 Mpa para SOLADO, con un espesor DE 0.05 m. Incluye el suministro y el transporte del concreto y todos los demás elementos necesarios para su correcta construcción, incluye acarreo interno.</t>
  </si>
  <si>
    <t>Mantenimiento y limpieza de canoas  en  U. Incluye, anticorrosivo epóxico por ambas caras, acabado con pintura autolimpiable en la cara inferior a la vista y todos los elementos necesarios para su correcta instalación y funcionamiento.</t>
  </si>
  <si>
    <t>Suministro e instalación de cerramiento provisional perimetral con altura de 2,2m, fabricado en polisombra y estacones de madera. Este debe ser de fácil desmonte para su traslado entre las distintas zonas a intervenir (Incluye soporte, puertas de acceso y todo lo necesario para su correcta instalación y funcionamiento).</t>
  </si>
  <si>
    <t>Suministro, Transporte e Instalación de Panel metálico para puerta, tipo sándwich, de lam gal 0,35/0,35 prepintada electrostática acanalado PIR de 40 mm, de medidas de 1,00 m x 2,10 m . Incluye sistema de rieles corredizo, ala, tiradera, transporte interno y  todos los demás elementos necesarios para su correcta instalación y funcionamiento.</t>
  </si>
  <si>
    <t>EL CAMPING DE OCCIDENTE  (MUNICIPIO DE OLAYA)</t>
  </si>
  <si>
    <t>ANTIGUA IMPRENTA DEPARTAMENTAL (DISTRITO DE MEDELLÍN)</t>
  </si>
  <si>
    <t>ESCUELA DE TRABAJO SAN JOSE (MUNICIPIO DE BELLO)</t>
  </si>
  <si>
    <t>Suministro y colocación de pintura a base de agua, vinilo de primera calidad sobre pintura existente, 2 a 3 manos a satisfacción de la supervisión. Incluye raspada, retiro de las capas de cal, resanes de grietas y adecuación de la superficie intervenir. color a definir según aprobación de la supervisión.</t>
  </si>
  <si>
    <t>PÓLIZAS  ( Se reconocerá contra soportes de pago o facturas)</t>
  </si>
  <si>
    <t>PRESUPUESTO OFICIAL= COSTO TOTAL INCLUIDO AU + PÓLIZAS</t>
  </si>
  <si>
    <t>Mantenimiento y limpieza de pozo septico del puesto de salud La Cosan mediante el retiro y dispocision de los lodos y puesta en funcionamiento del pozo.</t>
  </si>
  <si>
    <t>Suspensión de puntos hidráulicos Vereda Olaya. Incluye transporte. (suspender su funcionamiento en puntos hidraulicos mediante su desconexion y sellado)</t>
  </si>
  <si>
    <t>Suspensión de puntos eléctricos Vereda Olaya. Incluye transporte. (suspender su funcionamiento en puntos electricos mediante su desconexion y desmonte)</t>
  </si>
  <si>
    <t>OBRAS MENORES PARA EL MANTENIMIENTO, ADECUACIÓN Y REMODELACIÓN DE ESPACIOS UBICADOS EN EL EDIFICIO DE LA GOBERNACIÓN DE ANTIOQUIA Y SEDES EXTERNAS</t>
  </si>
  <si>
    <r>
      <rPr>
        <b/>
        <sz val="14"/>
        <color theme="1"/>
        <rFont val="Arial Narrow"/>
        <family val="2"/>
      </rPr>
      <t xml:space="preserve">Nota 1: </t>
    </r>
    <r>
      <rPr>
        <sz val="14"/>
        <color theme="1"/>
        <rFont val="Arial Narrow"/>
        <family val="2"/>
      </rPr>
      <t>El valor definido por la Entidad por concepto de pólizas es un valor fijo e inmodificable, que deberá ser comprobable y demostrable por el contratista en el momento de presentar la primer factura o documento equivalente, para el efecto, el contratista deberá presentar los documentos que soporten el valor facturado, que en todo caso no podrá ser superior al valor presupuestado por la Entidad.</t>
    </r>
  </si>
  <si>
    <t>ADECUACIONES EN CUMPLIMIENTO DE LA NORMATIVA NTC 6047 EN EL EDIFICIO DE LA GOBERNACIÓN DE ANTIOQUIA</t>
  </si>
  <si>
    <r>
      <t xml:space="preserve">Suministro, transporte y colocación de </t>
    </r>
    <r>
      <rPr>
        <b/>
        <sz val="12"/>
        <rFont val="Arial Narrow"/>
        <family val="2"/>
      </rPr>
      <t>VENTANA</t>
    </r>
    <r>
      <rPr>
        <sz val="12"/>
        <rFont val="Arial Narrow"/>
        <family val="2"/>
      </rPr>
      <t xml:space="preserve">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supervisión.</t>
    </r>
  </si>
  <si>
    <r>
      <t>Retiro, desinstalación y traslado de</t>
    </r>
    <r>
      <rPr>
        <b/>
        <sz val="12"/>
        <rFont val="Arial Narrow"/>
        <family val="2"/>
      </rPr>
      <t xml:space="preserve"> CIELO FALSO</t>
    </r>
    <r>
      <rPr>
        <sz val="12"/>
        <rFont val="Arial Narrow"/>
        <family val="2"/>
      </rPr>
      <t>, en cualquier material, madera, drywall. Incluye lámina, perfiles, estructura de madera, cargue, transporte y botada de escombros en botaderos oficiales y la recuperación de los materiales aprovechables y/o su transporte hasta la bodega o el sitio que indique la supervisión.</t>
    </r>
  </si>
  <si>
    <t>Suministro, transporte y aplicación de pintura a base de aceite - esmalte para canoas y bajantes. Incluye todo lo necesario para su correcta aplicación</t>
  </si>
  <si>
    <t>Suministro, transporte e instalación de malla antipájaros de nylon, incluye transporte e instalación de todos los elementos necesarios.</t>
  </si>
  <si>
    <t xml:space="preserve">Suministro, transporte e instalación de cerramiento provisional en cubierta de teja arquitectónica color azul eco de 1.01x3m de alto. </t>
  </si>
  <si>
    <t>Suministro, transporte e Instalación de postes en madera de eucalipto de 6m de alto, 40cm de anclaje, con grosor de 10cm. Incluye transporte.</t>
  </si>
  <si>
    <t>DEMOLICIÓN DE MUROS EN MAMPOSTERÍA de cualquier espesor. Incluye retiro de entresuelo adherido, revoques, enchapes, baldosa, baldosín forros en arencón, madera, vinilo, granito esmerilado, concreto, pisos en gres, piedra, cintas de remate en concreto o cualquier otro acabado que se encuentre sobre el muro. Incluye cargue, transporte y botada de escombros con su respectivo derecho de botadero. Además recuperación de los materiales aprovechables o su transporte hasta el sitio que lo indique la supervisión.</t>
  </si>
  <si>
    <t>Suministro, transporte y colocación de concreto premezclado de 21 Mpa para muro de contención, e= 30cms, zapata de 1,2*0,45, sobre micropilotes de Ø 30 cms, formaletería metálica y H= variable, incluye acero grado 60 (fy=4200 kg/cm²) para figurado del acero (corte y doblez) en el área de trabajo, en obra, y armado.</t>
  </si>
  <si>
    <t>Suministro, transporte e instalación de malla eslabonada de 2,2 m y tubería galvanizada de 2" x 0.098". Incluye pisamalla en mortero 1:4 en punta de diamante, esmalte de aluminio cromado, alambre de puas.</t>
  </si>
  <si>
    <t>RETIRO DE PUERTAS (marco y ala) metálicas, en aluminio, en madera o puerta reja. Incluye el retiro, cargue, transporte, botada de escombros en botaderos oficiales y recuperación de los materiales aprovechables y su transporte hasta la bodega o el sitio que lo indique la supervisión. Ancho variable desde 0,60 a 1,20 m.</t>
  </si>
  <si>
    <t>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supervisión. Incluye suministro y transporte de los materiales, preparada y adecuación de la superficie a intervenir. Color a definir aprobado por la supervisión.</t>
  </si>
  <si>
    <t xml:space="preserve">Demolición de techo en teja de barro, muro en tapia de cualquier espesor, piso en concreto cualquier espesor, baldosa de barro, estructuras en madera. Incluye: Mano de obra, cargue, transporte y botada de escombros, recuperación de los materiales aprovechables o su transporte hasta el sitio que lo indique la supervisión. (Demoliciones señaladas por la supervisión.) </t>
  </si>
  <si>
    <t xml:space="preserve">Mantenimiento de grama con guadañadora. Incluye cargue y botada de material a donde lo indique la supervisión H= 15-20cm </t>
  </si>
  <si>
    <t>Suministro y colocación de pintura tipo Koraza acrílica para exteriores (hidrorepelente) de primera calidad que cumpla con la Norma NTC 1335. Incluye resane de grietas y adecuación de la superficie a intervenir. a satisfacción de la supervisión. Color a definir aprobado por la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</si>
</sst>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 #,##0_-;\-&quot;$&quot;\ * #,##0_-;_-&quot;$&quot;\ * &quot;-&quot;_-;_-@_-"/>
    <numFmt numFmtId="44" formatCode="_-&quot;$&quot;\ * #,##0.00_-;\-&quot;$&quot;\ * #,##0.00_-;_-&quot;$&quot;\ * &quot;-&quot;??_-;_-@_-"/>
    <numFmt numFmtId="164" formatCode="0.0"/>
    <numFmt numFmtId="165" formatCode="_ &quot;$&quot;\ * #,##0.00_ ;_ &quot;$&quot;\ * \-#,##0.00_ ;_ &quot;$&quot;\ * &quot;-&quot;??_ ;_ @_ "/>
    <numFmt numFmtId="166" formatCode="_-&quot;$&quot;* #,##0_-;\-&quot;$&quot;* #,##0_-;_-&quot;$&quot;* &quot;-&quot;_-;_-@_-"/>
    <numFmt numFmtId="167" formatCode="_-* #.##0.00\ _€_-;\-* #.##0.00\ _€_-;_-* &quot;-&quot;??\ _€_-;_-@_-"/>
  </numFmts>
  <fonts count="14" x14ac:knownFonts="1">
    <font>
      <sz val="11"/>
      <color theme="1"/>
      <name val="Calibri"/>
      <family val="2"/>
      <scheme val="minor"/>
    </font>
    <font>
      <sz val="11"/>
      <color theme="1"/>
      <name val="Calibri"/>
      <family val="2"/>
      <scheme val="minor"/>
    </font>
    <font>
      <sz val="11"/>
      <color theme="1"/>
      <name val="Arial Narrow"/>
      <family val="2"/>
    </font>
    <font>
      <b/>
      <sz val="12"/>
      <color theme="1"/>
      <name val="Arial Narrow"/>
      <family val="2"/>
    </font>
    <font>
      <sz val="11"/>
      <color indexed="8"/>
      <name val="Calibri"/>
      <family val="2"/>
    </font>
    <font>
      <sz val="10"/>
      <name val="Arial"/>
      <family val="2"/>
    </font>
    <font>
      <sz val="11"/>
      <color indexed="17"/>
      <name val="Calibri"/>
      <family val="2"/>
    </font>
    <font>
      <sz val="12"/>
      <color theme="1"/>
      <name val="Arial"/>
      <family val="2"/>
    </font>
    <font>
      <b/>
      <sz val="14"/>
      <color theme="1"/>
      <name val="Arial Narrow"/>
      <family val="2"/>
    </font>
    <font>
      <b/>
      <sz val="16"/>
      <color theme="1"/>
      <name val="Arial Narrow"/>
      <family val="2"/>
    </font>
    <font>
      <sz val="12"/>
      <color theme="1"/>
      <name val="Arial Narrow"/>
      <family val="2"/>
    </font>
    <font>
      <sz val="12"/>
      <name val="Arial Narrow"/>
      <family val="2"/>
    </font>
    <font>
      <b/>
      <sz val="12"/>
      <name val="Arial Narrow"/>
      <family val="2"/>
    </font>
    <font>
      <sz val="14"/>
      <color theme="1"/>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16">
    <xf numFmtId="0" fontId="0" fillId="0" borderId="0"/>
    <xf numFmtId="42" fontId="1" fillId="0" borderId="0" applyFont="0" applyFill="0" applyBorder="0" applyAlignment="0" applyProtection="0"/>
    <xf numFmtId="0" fontId="1" fillId="0" borderId="0"/>
    <xf numFmtId="0" fontId="4" fillId="0" borderId="0"/>
    <xf numFmtId="0" fontId="5" fillId="0" borderId="0"/>
    <xf numFmtId="0" fontId="1" fillId="0" borderId="0"/>
    <xf numFmtId="0" fontId="5" fillId="0" borderId="0"/>
    <xf numFmtId="13" fontId="6" fillId="0" borderId="0" applyFont="0" applyFill="0" applyProtection="0"/>
    <xf numFmtId="0" fontId="1" fillId="0" borderId="0"/>
    <xf numFmtId="9" fontId="7" fillId="0" borderId="0" applyFont="0" applyFill="0" applyBorder="0" applyAlignment="0" applyProtection="0"/>
    <xf numFmtId="165" fontId="5" fillId="0" borderId="0" applyFont="0" applyFill="0" applyBorder="0" applyAlignment="0" applyProtection="0"/>
    <xf numFmtId="166" fontId="1" fillId="0" borderId="0" applyFont="0" applyFill="0" applyBorder="0" applyAlignment="0" applyProtection="0"/>
    <xf numFmtId="167" fontId="5"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91">
    <xf numFmtId="0" fontId="0" fillId="0" borderId="0" xfId="0"/>
    <xf numFmtId="0" fontId="2" fillId="0" borderId="0" xfId="0" applyFont="1" applyAlignment="1">
      <alignment wrapText="1"/>
    </xf>
    <xf numFmtId="0" fontId="10" fillId="0" borderId="0" xfId="0" applyFont="1" applyAlignment="1">
      <alignment wrapText="1"/>
    </xf>
    <xf numFmtId="0" fontId="10" fillId="0" borderId="0" xfId="0" applyFont="1" applyAlignment="1">
      <alignment horizontal="center" wrapText="1"/>
    </xf>
    <xf numFmtId="2" fontId="10" fillId="0" borderId="0" xfId="0" applyNumberFormat="1" applyFont="1" applyAlignment="1">
      <alignment wrapText="1"/>
    </xf>
    <xf numFmtId="0" fontId="10" fillId="0" borderId="7" xfId="0" applyFont="1" applyBorder="1" applyAlignment="1">
      <alignment horizontal="center" vertical="center" wrapText="1"/>
    </xf>
    <xf numFmtId="2" fontId="10" fillId="0" borderId="7" xfId="0" applyNumberFormat="1" applyFont="1" applyBorder="1" applyAlignment="1">
      <alignment horizontal="center" vertical="center" wrapText="1"/>
    </xf>
    <xf numFmtId="2" fontId="11" fillId="0" borderId="7" xfId="0" applyNumberFormat="1" applyFont="1" applyBorder="1" applyAlignment="1">
      <alignment horizontal="center" vertical="center" wrapText="1"/>
    </xf>
    <xf numFmtId="0" fontId="11" fillId="0" borderId="7" xfId="0" applyFont="1" applyBorder="1" applyAlignment="1">
      <alignment horizontal="justify" vertical="top" wrapText="1"/>
    </xf>
    <xf numFmtId="9" fontId="8" fillId="0" borderId="1" xfId="0" applyNumberFormat="1" applyFont="1" applyBorder="1" applyAlignment="1">
      <alignment horizontal="left" vertical="center" wrapText="1"/>
    </xf>
    <xf numFmtId="2" fontId="11" fillId="0" borderId="11" xfId="0" applyNumberFormat="1" applyFont="1" applyBorder="1" applyAlignment="1">
      <alignment horizontal="justify" vertical="center" wrapText="1"/>
    </xf>
    <xf numFmtId="2" fontId="10" fillId="0" borderId="11" xfId="0" applyNumberFormat="1" applyFont="1" applyBorder="1" applyAlignment="1">
      <alignment horizontal="center" vertical="center" wrapText="1"/>
    </xf>
    <xf numFmtId="0" fontId="11" fillId="0" borderId="7" xfId="0" applyFont="1" applyBorder="1" applyAlignment="1">
      <alignment horizontal="left" vertical="top" wrapText="1"/>
    </xf>
    <xf numFmtId="164" fontId="10" fillId="0" borderId="7" xfId="0" applyNumberFormat="1" applyFont="1" applyBorder="1" applyAlignment="1">
      <alignment horizontal="center" vertical="center" wrapText="1"/>
    </xf>
    <xf numFmtId="0" fontId="11" fillId="0" borderId="7" xfId="0" applyFont="1" applyBorder="1" applyAlignment="1">
      <alignment horizontal="left" vertical="center" wrapText="1"/>
    </xf>
    <xf numFmtId="2" fontId="2" fillId="0" borderId="7" xfId="1" applyNumberFormat="1" applyFont="1" applyBorder="1" applyAlignment="1">
      <alignment horizontal="center" vertical="center"/>
    </xf>
    <xf numFmtId="2" fontId="11" fillId="0" borderId="7" xfId="0" applyNumberFormat="1" applyFont="1" applyBorder="1" applyAlignment="1">
      <alignment horizontal="justify" vertical="center" wrapText="1"/>
    </xf>
    <xf numFmtId="0" fontId="8" fillId="3" borderId="0" xfId="0" applyFont="1" applyFill="1" applyAlignment="1">
      <alignment horizontal="right" vertical="center" wrapText="1"/>
    </xf>
    <xf numFmtId="164"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1" fontId="11" fillId="0" borderId="7" xfId="0" applyNumberFormat="1" applyFont="1" applyBorder="1" applyAlignment="1">
      <alignment horizontal="center" vertical="center" wrapText="1"/>
    </xf>
    <xf numFmtId="0" fontId="11" fillId="0" borderId="11" xfId="0" applyFont="1" applyBorder="1" applyAlignment="1">
      <alignment horizontal="left" vertical="top"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2" fontId="3" fillId="3" borderId="13" xfId="0" applyNumberFormat="1" applyFont="1" applyFill="1" applyBorder="1" applyAlignment="1">
      <alignment horizontal="center" vertical="center" wrapText="1"/>
    </xf>
    <xf numFmtId="0" fontId="3" fillId="3" borderId="14" xfId="0" applyFont="1" applyFill="1" applyBorder="1" applyAlignment="1">
      <alignment horizontal="center" vertical="center" wrapText="1"/>
    </xf>
    <xf numFmtId="2" fontId="10" fillId="0" borderId="10" xfId="0" applyNumberFormat="1" applyFont="1" applyBorder="1" applyAlignment="1">
      <alignment horizontal="center" vertical="center" wrapText="1"/>
    </xf>
    <xf numFmtId="0" fontId="11" fillId="0" borderId="10" xfId="0" applyFont="1" applyBorder="1" applyAlignment="1">
      <alignment horizontal="left" vertical="top" wrapText="1"/>
    </xf>
    <xf numFmtId="0" fontId="10" fillId="0" borderId="10" xfId="0" applyFont="1" applyBorder="1" applyAlignment="1">
      <alignment horizontal="center" vertical="center" wrapText="1"/>
    </xf>
    <xf numFmtId="2" fontId="11" fillId="0" borderId="10" xfId="0" applyNumberFormat="1" applyFont="1" applyBorder="1" applyAlignment="1">
      <alignment horizontal="center" vertical="center" wrapText="1"/>
    </xf>
    <xf numFmtId="2" fontId="11" fillId="0" borderId="11" xfId="0" applyNumberFormat="1" applyFont="1" applyBorder="1" applyAlignment="1">
      <alignment horizontal="center" vertical="center" wrapText="1"/>
    </xf>
    <xf numFmtId="2" fontId="2" fillId="0" borderId="11" xfId="1" applyNumberFormat="1" applyFont="1" applyBorder="1" applyAlignment="1">
      <alignment horizontal="center" vertical="center"/>
    </xf>
    <xf numFmtId="164" fontId="10" fillId="0" borderId="10" xfId="0" applyNumberFormat="1" applyFont="1" applyBorder="1" applyAlignment="1">
      <alignment horizontal="center" vertical="center" wrapText="1"/>
    </xf>
    <xf numFmtId="2" fontId="2" fillId="0" borderId="10" xfId="1" applyNumberFormat="1" applyFont="1" applyFill="1" applyBorder="1" applyAlignment="1">
      <alignment horizontal="center" vertical="center"/>
    </xf>
    <xf numFmtId="0" fontId="11" fillId="0" borderId="10" xfId="0" applyFont="1" applyBorder="1" applyAlignment="1">
      <alignment horizontal="justify" vertical="top" wrapText="1"/>
    </xf>
    <xf numFmtId="0" fontId="11" fillId="0" borderId="11" xfId="0" applyFont="1" applyBorder="1" applyAlignment="1">
      <alignment horizontal="justify" vertical="top" wrapText="1"/>
    </xf>
    <xf numFmtId="1" fontId="11" fillId="0" borderId="11" xfId="0" applyNumberFormat="1" applyFont="1" applyBorder="1" applyAlignment="1">
      <alignment horizontal="center" vertical="center" wrapText="1"/>
    </xf>
    <xf numFmtId="1" fontId="11" fillId="0" borderId="10" xfId="0" applyNumberFormat="1" applyFont="1" applyBorder="1" applyAlignment="1">
      <alignment horizontal="center" vertical="center" wrapText="1"/>
    </xf>
    <xf numFmtId="42" fontId="10" fillId="0" borderId="0" xfId="0" applyNumberFormat="1" applyFont="1" applyAlignment="1">
      <alignment wrapText="1"/>
    </xf>
    <xf numFmtId="10" fontId="10" fillId="0" borderId="0" xfId="0" applyNumberFormat="1" applyFont="1" applyAlignment="1">
      <alignment wrapText="1"/>
    </xf>
    <xf numFmtId="10" fontId="8" fillId="0" borderId="1" xfId="0" applyNumberFormat="1" applyFont="1" applyBorder="1" applyAlignment="1">
      <alignment horizontal="left" vertical="center" wrapText="1"/>
    </xf>
    <xf numFmtId="42" fontId="8" fillId="4" borderId="4" xfId="1" applyFont="1" applyFill="1" applyBorder="1" applyAlignment="1">
      <alignment horizontal="right" vertical="center" wrapText="1"/>
    </xf>
    <xf numFmtId="42" fontId="8" fillId="4" borderId="5" xfId="1" applyFont="1" applyFill="1" applyBorder="1" applyAlignment="1">
      <alignment horizontal="right" vertical="center" wrapText="1"/>
    </xf>
    <xf numFmtId="42" fontId="8" fillId="4" borderId="1" xfId="1" applyFont="1" applyFill="1" applyBorder="1" applyAlignment="1">
      <alignment horizontal="right" vertical="center" wrapText="1"/>
    </xf>
    <xf numFmtId="42" fontId="11" fillId="4" borderId="11" xfId="14" applyFont="1" applyFill="1" applyBorder="1" applyAlignment="1">
      <alignment horizontal="right" vertical="center" wrapText="1"/>
    </xf>
    <xf numFmtId="42" fontId="10" fillId="4" borderId="11" xfId="1" applyFont="1" applyFill="1" applyBorder="1" applyAlignment="1">
      <alignment horizontal="right" vertical="center" wrapText="1"/>
    </xf>
    <xf numFmtId="42" fontId="11" fillId="4" borderId="7" xfId="14" applyFont="1" applyFill="1" applyBorder="1" applyAlignment="1">
      <alignment horizontal="right" vertical="center" wrapText="1"/>
    </xf>
    <xf numFmtId="42" fontId="11" fillId="4" borderId="10" xfId="14" applyFont="1" applyFill="1" applyBorder="1" applyAlignment="1">
      <alignment horizontal="right" vertical="center" wrapText="1"/>
    </xf>
    <xf numFmtId="42" fontId="11" fillId="4" borderId="11" xfId="1" applyFont="1" applyFill="1" applyBorder="1" applyAlignment="1">
      <alignment horizontal="right" vertical="center" wrapText="1"/>
    </xf>
    <xf numFmtId="42" fontId="11" fillId="4" borderId="7" xfId="1" applyFont="1" applyFill="1" applyBorder="1" applyAlignment="1">
      <alignment horizontal="right" vertical="center" wrapText="1"/>
    </xf>
    <xf numFmtId="42" fontId="11" fillId="4" borderId="10" xfId="1" applyFont="1" applyFill="1" applyBorder="1" applyAlignment="1">
      <alignment horizontal="right" vertical="center" wrapText="1"/>
    </xf>
    <xf numFmtId="42" fontId="10" fillId="4" borderId="11" xfId="0" applyNumberFormat="1" applyFont="1" applyFill="1" applyBorder="1" applyAlignment="1">
      <alignment horizontal="center" vertical="center" wrapText="1"/>
    </xf>
    <xf numFmtId="0" fontId="8" fillId="0" borderId="19" xfId="0" applyFont="1" applyFill="1" applyBorder="1" applyAlignment="1">
      <alignment horizontal="center" vertical="center" wrapText="1"/>
    </xf>
    <xf numFmtId="42" fontId="8" fillId="0" borderId="1" xfId="0" applyNumberFormat="1" applyFont="1" applyFill="1" applyBorder="1" applyAlignment="1">
      <alignment vertical="center" wrapText="1"/>
    </xf>
    <xf numFmtId="0" fontId="8" fillId="0" borderId="12" xfId="0" applyFont="1" applyFill="1" applyBorder="1" applyAlignment="1">
      <alignment horizontal="center" vertical="center" wrapText="1"/>
    </xf>
    <xf numFmtId="0" fontId="8" fillId="3" borderId="2" xfId="0" applyFont="1" applyFill="1" applyBorder="1" applyAlignment="1">
      <alignment horizontal="right" vertical="center" wrapText="1"/>
    </xf>
    <xf numFmtId="0" fontId="8" fillId="3" borderId="3" xfId="0" applyFont="1" applyFill="1" applyBorder="1" applyAlignment="1">
      <alignment horizontal="right" vertical="center" wrapText="1"/>
    </xf>
    <xf numFmtId="0" fontId="8" fillId="3" borderId="4" xfId="0" applyFont="1" applyFill="1" applyBorder="1" applyAlignment="1">
      <alignment horizontal="right" vertical="center" wrapText="1"/>
    </xf>
    <xf numFmtId="0" fontId="10" fillId="0" borderId="15" xfId="0" applyFont="1" applyBorder="1" applyAlignment="1">
      <alignment horizontal="center" wrapText="1"/>
    </xf>
    <xf numFmtId="0" fontId="10" fillId="0" borderId="3" xfId="0" applyFont="1" applyBorder="1" applyAlignment="1">
      <alignment horizontal="center" wrapText="1"/>
    </xf>
    <xf numFmtId="0" fontId="10" fillId="0" borderId="18" xfId="0" applyFont="1" applyBorder="1" applyAlignment="1">
      <alignment horizontal="center" wrapText="1"/>
    </xf>
    <xf numFmtId="0" fontId="8" fillId="0" borderId="13" xfId="0" applyFont="1" applyFill="1" applyBorder="1" applyAlignment="1">
      <alignment horizontal="left" vertical="center" wrapText="1"/>
    </xf>
    <xf numFmtId="0" fontId="8" fillId="0" borderId="15" xfId="0" applyFont="1" applyFill="1" applyBorder="1" applyAlignment="1">
      <alignment horizontal="left" vertical="center" wrapText="1"/>
    </xf>
    <xf numFmtId="0" fontId="8" fillId="0" borderId="16"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 xfId="0" applyFont="1" applyBorder="1" applyAlignment="1">
      <alignment horizontal="right" vertical="center" wrapText="1"/>
    </xf>
    <xf numFmtId="0" fontId="8" fillId="0" borderId="3" xfId="0" applyFont="1" applyBorder="1" applyAlignment="1">
      <alignment horizontal="right" vertical="center" wrapText="1"/>
    </xf>
    <xf numFmtId="0" fontId="8" fillId="0" borderId="4" xfId="0" applyFont="1" applyBorder="1" applyAlignment="1">
      <alignment horizontal="right" vertical="center" wrapText="1"/>
    </xf>
    <xf numFmtId="0" fontId="13" fillId="3" borderId="2" xfId="0" applyFont="1" applyFill="1" applyBorder="1" applyAlignment="1">
      <alignment horizontal="left" vertical="center" wrapText="1"/>
    </xf>
    <xf numFmtId="0" fontId="13" fillId="3" borderId="3"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9" fillId="0" borderId="17" xfId="0" applyFont="1" applyBorder="1" applyAlignment="1">
      <alignment horizontal="center" vertical="center" wrapText="1"/>
    </xf>
    <xf numFmtId="0" fontId="9" fillId="0" borderId="2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4" xfId="0" applyFont="1" applyBorder="1" applyAlignment="1">
      <alignment horizontal="center" vertical="center"/>
    </xf>
    <xf numFmtId="0" fontId="3" fillId="0" borderId="9" xfId="0" applyFont="1" applyBorder="1" applyAlignment="1">
      <alignment horizontal="center" vertical="center"/>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8"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3" xfId="0" applyFont="1" applyBorder="1" applyAlignment="1">
      <alignment horizontal="center" vertical="center" wrapText="1"/>
    </xf>
    <xf numFmtId="0" fontId="8" fillId="2" borderId="2" xfId="0" applyFont="1" applyFill="1" applyBorder="1" applyAlignment="1">
      <alignment horizontal="right" vertical="center" wrapText="1"/>
    </xf>
    <xf numFmtId="0" fontId="8" fillId="2" borderId="3" xfId="0" applyFont="1" applyFill="1" applyBorder="1" applyAlignment="1">
      <alignment horizontal="right" vertical="center" wrapText="1"/>
    </xf>
    <xf numFmtId="0" fontId="8" fillId="2" borderId="4" xfId="0" applyFont="1" applyFill="1" applyBorder="1" applyAlignment="1">
      <alignment horizontal="right" vertical="center" wrapText="1"/>
    </xf>
    <xf numFmtId="0" fontId="8" fillId="0" borderId="20" xfId="0" applyFont="1" applyFill="1" applyBorder="1" applyAlignment="1">
      <alignment horizontal="left" vertical="center" wrapText="1"/>
    </xf>
    <xf numFmtId="0" fontId="8" fillId="0" borderId="22" xfId="0" applyFont="1" applyFill="1" applyBorder="1" applyAlignment="1">
      <alignment horizontal="left" vertical="center" wrapText="1"/>
    </xf>
  </cellXfs>
  <cellStyles count="16">
    <cellStyle name="Millares 2" xfId="12"/>
    <cellStyle name="Moneda [0]" xfId="1" builtinId="7"/>
    <cellStyle name="Moneda [0] 2" xfId="11"/>
    <cellStyle name="Moneda [0] 3" xfId="13"/>
    <cellStyle name="Moneda [0] 4" xfId="14"/>
    <cellStyle name="Moneda 2" xfId="15"/>
    <cellStyle name="Moneda 7" xfId="10"/>
    <cellStyle name="Normal" xfId="0" builtinId="0"/>
    <cellStyle name="Normal 2" xfId="3"/>
    <cellStyle name="Normal 2 2 2 2 2 2" xfId="6"/>
    <cellStyle name="Normal 3" xfId="2"/>
    <cellStyle name="Normal 4 2" xfId="4"/>
    <cellStyle name="Normal 4 2 7" xfId="8"/>
    <cellStyle name="Normal 6 3" xfId="5"/>
    <cellStyle name="Porcentual 2 2" xfId="7"/>
    <cellStyle name="Porcentual 7"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219300</xdr:colOff>
      <xdr:row>0</xdr:row>
      <xdr:rowOff>62193</xdr:rowOff>
    </xdr:from>
    <xdr:to>
      <xdr:col>4</xdr:col>
      <xdr:colOff>1287632</xdr:colOff>
      <xdr:row>0</xdr:row>
      <xdr:rowOff>878542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7175" y="62193"/>
          <a:ext cx="1864629" cy="8163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H111"/>
  <sheetViews>
    <sheetView tabSelected="1" view="pageBreakPreview" topLeftCell="A91" zoomScaleNormal="100" zoomScaleSheetLayoutView="100" workbookViewId="0">
      <selection activeCell="E99" sqref="E99"/>
    </sheetView>
  </sheetViews>
  <sheetFormatPr baseColWidth="10" defaultColWidth="11.42578125" defaultRowHeight="15.75" x14ac:dyDescent="0.25"/>
  <cols>
    <col min="1" max="1" width="9.85546875" style="3" customWidth="1"/>
    <col min="2" max="2" width="93.140625" style="2" customWidth="1"/>
    <col min="3" max="3" width="6.140625" style="2" customWidth="1"/>
    <col min="4" max="4" width="12" style="4" customWidth="1"/>
    <col min="5" max="5" width="45.42578125" style="2" customWidth="1"/>
    <col min="6" max="6" width="26.42578125" style="2" customWidth="1"/>
    <col min="7" max="7" width="14.5703125" style="2" bestFit="1" customWidth="1"/>
    <col min="8" max="8" width="13.85546875" style="2" bestFit="1" customWidth="1"/>
    <col min="9" max="16384" width="11.42578125" style="2"/>
  </cols>
  <sheetData>
    <row r="1" spans="1:6" ht="73.5" customHeight="1" thickBot="1" x14ac:dyDescent="0.3">
      <c r="A1" s="72" t="s">
        <v>8</v>
      </c>
      <c r="B1" s="73"/>
      <c r="C1" s="74"/>
      <c r="D1" s="75"/>
      <c r="E1" s="75"/>
      <c r="F1" s="76"/>
    </row>
    <row r="2" spans="1:6" ht="16.5" thickBot="1" x14ac:dyDescent="0.3">
      <c r="A2" s="58"/>
      <c r="B2" s="59"/>
      <c r="C2" s="59"/>
      <c r="D2" s="59"/>
      <c r="E2" s="59"/>
      <c r="F2" s="60"/>
    </row>
    <row r="3" spans="1:6" ht="18" customHeight="1" thickBot="1" x14ac:dyDescent="0.3">
      <c r="A3" s="77" t="s">
        <v>0</v>
      </c>
      <c r="B3" s="78"/>
      <c r="C3" s="78"/>
      <c r="D3" s="78"/>
      <c r="E3" s="78"/>
      <c r="F3" s="79"/>
    </row>
    <row r="4" spans="1:6" ht="16.5" thickBot="1" x14ac:dyDescent="0.3">
      <c r="A4" s="80" t="s">
        <v>93</v>
      </c>
      <c r="B4" s="81"/>
      <c r="C4" s="81"/>
      <c r="D4" s="81"/>
      <c r="E4" s="81"/>
      <c r="F4" s="82"/>
    </row>
    <row r="5" spans="1:6" ht="16.5" thickBot="1" x14ac:dyDescent="0.3">
      <c r="A5" s="83"/>
      <c r="B5" s="84"/>
      <c r="C5" s="84"/>
      <c r="D5" s="84"/>
      <c r="E5" s="84"/>
      <c r="F5" s="85"/>
    </row>
    <row r="6" spans="1:6" ht="45" customHeight="1" thickBot="1" x14ac:dyDescent="0.3">
      <c r="A6" s="22" t="s">
        <v>1</v>
      </c>
      <c r="B6" s="23" t="s">
        <v>2</v>
      </c>
      <c r="C6" s="23" t="s">
        <v>9</v>
      </c>
      <c r="D6" s="24" t="s">
        <v>10</v>
      </c>
      <c r="E6" s="23" t="s">
        <v>11</v>
      </c>
      <c r="F6" s="25" t="s">
        <v>3</v>
      </c>
    </row>
    <row r="7" spans="1:6" s="1" customFormat="1" ht="18.75" thickBot="1" x14ac:dyDescent="0.35">
      <c r="A7" s="52">
        <v>1</v>
      </c>
      <c r="B7" s="89" t="s">
        <v>21</v>
      </c>
      <c r="C7" s="89"/>
      <c r="D7" s="89"/>
      <c r="E7" s="90"/>
      <c r="F7" s="53"/>
    </row>
    <row r="8" spans="1:6" s="1" customFormat="1" ht="63" x14ac:dyDescent="0.3">
      <c r="A8" s="19">
        <f>+A7+0.1</f>
        <v>1.1000000000000001</v>
      </c>
      <c r="B8" s="21" t="s">
        <v>82</v>
      </c>
      <c r="C8" s="19" t="s">
        <v>13</v>
      </c>
      <c r="D8" s="19">
        <v>20</v>
      </c>
      <c r="E8" s="51"/>
      <c r="F8" s="45"/>
    </row>
    <row r="9" spans="1:6" s="1" customFormat="1" ht="63" x14ac:dyDescent="0.3">
      <c r="A9" s="5">
        <f t="shared" ref="A9:A16" si="0">+A8+0.1</f>
        <v>1.2000000000000002</v>
      </c>
      <c r="B9" s="12" t="s">
        <v>42</v>
      </c>
      <c r="C9" s="5" t="s">
        <v>14</v>
      </c>
      <c r="D9" s="7">
        <f>21*2.7</f>
        <v>56.7</v>
      </c>
      <c r="E9" s="49"/>
      <c r="F9" s="45"/>
    </row>
    <row r="10" spans="1:6" s="1" customFormat="1" ht="47.25" x14ac:dyDescent="0.3">
      <c r="A10" s="5">
        <f t="shared" si="0"/>
        <v>1.3000000000000003</v>
      </c>
      <c r="B10" s="12" t="s">
        <v>27</v>
      </c>
      <c r="C10" s="5" t="s">
        <v>14</v>
      </c>
      <c r="D10" s="7">
        <f>21*2.7</f>
        <v>56.7</v>
      </c>
      <c r="E10" s="49"/>
      <c r="F10" s="45"/>
    </row>
    <row r="11" spans="1:6" s="1" customFormat="1" ht="78.75" x14ac:dyDescent="0.3">
      <c r="A11" s="5">
        <f t="shared" si="0"/>
        <v>1.4000000000000004</v>
      </c>
      <c r="B11" s="12" t="s">
        <v>18</v>
      </c>
      <c r="C11" s="5" t="s">
        <v>14</v>
      </c>
      <c r="D11" s="7">
        <f>44.4*2.7</f>
        <v>119.88000000000001</v>
      </c>
      <c r="E11" s="49"/>
      <c r="F11" s="45"/>
    </row>
    <row r="12" spans="1:6" s="1" customFormat="1" ht="94.5" x14ac:dyDescent="0.3">
      <c r="A12" s="5">
        <f t="shared" si="0"/>
        <v>1.5000000000000004</v>
      </c>
      <c r="B12" s="12" t="s">
        <v>17</v>
      </c>
      <c r="C12" s="5" t="s">
        <v>13</v>
      </c>
      <c r="D12" s="7">
        <v>11.7</v>
      </c>
      <c r="E12" s="49"/>
      <c r="F12" s="45"/>
    </row>
    <row r="13" spans="1:6" s="1" customFormat="1" ht="94.5" x14ac:dyDescent="0.3">
      <c r="A13" s="5">
        <f t="shared" si="0"/>
        <v>1.6000000000000005</v>
      </c>
      <c r="B13" s="8" t="s">
        <v>43</v>
      </c>
      <c r="C13" s="5" t="s">
        <v>14</v>
      </c>
      <c r="D13" s="7">
        <v>50</v>
      </c>
      <c r="E13" s="49"/>
      <c r="F13" s="45"/>
    </row>
    <row r="14" spans="1:6" s="1" customFormat="1" ht="63" x14ac:dyDescent="0.3">
      <c r="A14" s="5">
        <f t="shared" si="0"/>
        <v>1.7000000000000006</v>
      </c>
      <c r="B14" s="12" t="s">
        <v>16</v>
      </c>
      <c r="C14" s="5" t="s">
        <v>12</v>
      </c>
      <c r="D14" s="7">
        <v>1</v>
      </c>
      <c r="E14" s="49"/>
      <c r="F14" s="45"/>
    </row>
    <row r="15" spans="1:6" s="1" customFormat="1" ht="63" x14ac:dyDescent="0.3">
      <c r="A15" s="5">
        <f t="shared" si="0"/>
        <v>1.8000000000000007</v>
      </c>
      <c r="B15" s="12" t="s">
        <v>44</v>
      </c>
      <c r="C15" s="5" t="s">
        <v>12</v>
      </c>
      <c r="D15" s="7">
        <v>2</v>
      </c>
      <c r="E15" s="49"/>
      <c r="F15" s="45"/>
    </row>
    <row r="16" spans="1:6" s="1" customFormat="1" ht="48.75" customHeight="1" x14ac:dyDescent="0.3">
      <c r="A16" s="5">
        <f t="shared" si="0"/>
        <v>1.9000000000000008</v>
      </c>
      <c r="B16" s="12" t="s">
        <v>45</v>
      </c>
      <c r="C16" s="5" t="s">
        <v>12</v>
      </c>
      <c r="D16" s="7">
        <v>4</v>
      </c>
      <c r="E16" s="49"/>
      <c r="F16" s="45"/>
    </row>
    <row r="17" spans="1:6" s="1" customFormat="1" ht="94.5" x14ac:dyDescent="0.3">
      <c r="A17" s="6">
        <v>1.1000000000000001</v>
      </c>
      <c r="B17" s="14" t="s">
        <v>19</v>
      </c>
      <c r="C17" s="5" t="s">
        <v>12</v>
      </c>
      <c r="D17" s="7">
        <v>8</v>
      </c>
      <c r="E17" s="49"/>
      <c r="F17" s="45"/>
    </row>
    <row r="18" spans="1:6" s="1" customFormat="1" ht="94.5" x14ac:dyDescent="0.3">
      <c r="A18" s="5">
        <v>1.1100000000000001</v>
      </c>
      <c r="B18" s="14" t="s">
        <v>20</v>
      </c>
      <c r="C18" s="5" t="s">
        <v>12</v>
      </c>
      <c r="D18" s="7">
        <v>5</v>
      </c>
      <c r="E18" s="49"/>
      <c r="F18" s="45"/>
    </row>
    <row r="19" spans="1:6" s="1" customFormat="1" ht="157.5" x14ac:dyDescent="0.3">
      <c r="A19" s="5">
        <v>1.1200000000000001</v>
      </c>
      <c r="B19" s="12" t="s">
        <v>64</v>
      </c>
      <c r="C19" s="5" t="s">
        <v>12</v>
      </c>
      <c r="D19" s="7">
        <v>6</v>
      </c>
      <c r="E19" s="49"/>
      <c r="F19" s="45"/>
    </row>
    <row r="20" spans="1:6" s="1" customFormat="1" ht="86.25" customHeight="1" x14ac:dyDescent="0.3">
      <c r="A20" s="5">
        <v>1.1299999999999999</v>
      </c>
      <c r="B20" s="12" t="s">
        <v>96</v>
      </c>
      <c r="C20" s="5" t="s">
        <v>12</v>
      </c>
      <c r="D20" s="7">
        <v>3</v>
      </c>
      <c r="E20" s="49"/>
      <c r="F20" s="45"/>
    </row>
    <row r="21" spans="1:6" s="1" customFormat="1" ht="48" customHeight="1" x14ac:dyDescent="0.3">
      <c r="A21" s="6">
        <v>1.1399999999999999</v>
      </c>
      <c r="B21" s="12" t="s">
        <v>46</v>
      </c>
      <c r="C21" s="5" t="s">
        <v>14</v>
      </c>
      <c r="D21" s="7">
        <v>60.89</v>
      </c>
      <c r="E21" s="49"/>
      <c r="F21" s="45"/>
    </row>
    <row r="22" spans="1:6" s="1" customFormat="1" ht="32.25" thickBot="1" x14ac:dyDescent="0.35">
      <c r="A22" s="26">
        <v>1.1499999999999999</v>
      </c>
      <c r="B22" s="27" t="s">
        <v>32</v>
      </c>
      <c r="C22" s="28" t="s">
        <v>14</v>
      </c>
      <c r="D22" s="29">
        <v>29.27</v>
      </c>
      <c r="E22" s="50"/>
      <c r="F22" s="45"/>
    </row>
    <row r="23" spans="1:6" s="1" customFormat="1" ht="18.75" thickBot="1" x14ac:dyDescent="0.35">
      <c r="A23" s="54">
        <v>2</v>
      </c>
      <c r="B23" s="61" t="s">
        <v>22</v>
      </c>
      <c r="C23" s="61"/>
      <c r="D23" s="61"/>
      <c r="E23" s="62"/>
      <c r="F23" s="53"/>
    </row>
    <row r="24" spans="1:6" s="1" customFormat="1" ht="47.25" x14ac:dyDescent="0.3">
      <c r="A24" s="18">
        <f>+A23+0.1</f>
        <v>2.1</v>
      </c>
      <c r="B24" s="21" t="s">
        <v>47</v>
      </c>
      <c r="C24" s="19" t="s">
        <v>14</v>
      </c>
      <c r="D24" s="30">
        <f>(1.2+1.1+0.1+1.1+5.1+3.85+0.4+0.4+4.7+1.4+0.1+1.4+1.1+3.15+0.1)*(2.07)+(0.1+3+1.1+1.4+0.1+1.4+4.7+4.1+4.7+1.1+0.1+1.1+1.2)*2.18</f>
        <v>104.70200000000001</v>
      </c>
      <c r="E24" s="48"/>
      <c r="F24" s="45"/>
    </row>
    <row r="25" spans="1:6" s="1" customFormat="1" ht="31.5" x14ac:dyDescent="0.3">
      <c r="A25" s="13">
        <f t="shared" ref="A25:A32" si="1">+A24+0.1</f>
        <v>2.2000000000000002</v>
      </c>
      <c r="B25" s="12" t="s">
        <v>65</v>
      </c>
      <c r="C25" s="5" t="s">
        <v>12</v>
      </c>
      <c r="D25" s="7">
        <v>17</v>
      </c>
      <c r="E25" s="49"/>
      <c r="F25" s="45"/>
    </row>
    <row r="26" spans="1:6" s="1" customFormat="1" ht="63" x14ac:dyDescent="0.3">
      <c r="A26" s="13">
        <f t="shared" si="1"/>
        <v>2.3000000000000003</v>
      </c>
      <c r="B26" s="12" t="s">
        <v>97</v>
      </c>
      <c r="C26" s="5" t="s">
        <v>14</v>
      </c>
      <c r="D26" s="7">
        <f>24.05+3.62+2.87+3.75</f>
        <v>34.290000000000006</v>
      </c>
      <c r="E26" s="49"/>
      <c r="F26" s="45"/>
    </row>
    <row r="27" spans="1:6" s="1" customFormat="1" ht="47.25" x14ac:dyDescent="0.3">
      <c r="A27" s="13">
        <f t="shared" si="1"/>
        <v>2.4000000000000004</v>
      </c>
      <c r="B27" s="12" t="s">
        <v>31</v>
      </c>
      <c r="C27" s="5" t="s">
        <v>12</v>
      </c>
      <c r="D27" s="7">
        <v>9</v>
      </c>
      <c r="E27" s="49"/>
      <c r="F27" s="45"/>
    </row>
    <row r="28" spans="1:6" s="1" customFormat="1" ht="47.25" x14ac:dyDescent="0.3">
      <c r="A28" s="13">
        <f t="shared" si="1"/>
        <v>2.5000000000000004</v>
      </c>
      <c r="B28" s="12" t="s">
        <v>23</v>
      </c>
      <c r="C28" s="5" t="s">
        <v>12</v>
      </c>
      <c r="D28" s="7">
        <v>11</v>
      </c>
      <c r="E28" s="49"/>
      <c r="F28" s="45"/>
    </row>
    <row r="29" spans="1:6" s="1" customFormat="1" ht="31.5" x14ac:dyDescent="0.3">
      <c r="A29" s="13">
        <f t="shared" si="1"/>
        <v>2.6000000000000005</v>
      </c>
      <c r="B29" s="12" t="s">
        <v>66</v>
      </c>
      <c r="C29" s="5" t="s">
        <v>12</v>
      </c>
      <c r="D29" s="7">
        <v>2</v>
      </c>
      <c r="E29" s="49"/>
      <c r="F29" s="45"/>
    </row>
    <row r="30" spans="1:6" s="1" customFormat="1" ht="31.5" x14ac:dyDescent="0.3">
      <c r="A30" s="13">
        <f t="shared" si="1"/>
        <v>2.7000000000000006</v>
      </c>
      <c r="B30" s="12" t="s">
        <v>29</v>
      </c>
      <c r="C30" s="5" t="s">
        <v>12</v>
      </c>
      <c r="D30" s="7">
        <v>4</v>
      </c>
      <c r="E30" s="49"/>
      <c r="F30" s="45"/>
    </row>
    <row r="31" spans="1:6" s="1" customFormat="1" ht="78.75" x14ac:dyDescent="0.3">
      <c r="A31" s="13">
        <f t="shared" si="1"/>
        <v>2.8000000000000007</v>
      </c>
      <c r="B31" s="12" t="s">
        <v>24</v>
      </c>
      <c r="C31" s="5" t="s">
        <v>14</v>
      </c>
      <c r="D31" s="7">
        <f>(1.2+1.1+0.1+1.1+5.1+3.85+0.4+0.4+4.7+1.4+0.1+1.4+1.1+3.15+0.1)*(2.07)+(0.1+3+1.1+1.4+0.1+1.4+4.7+4.1+4.7+1.1+0.1+1.1+1.2)*2.18</f>
        <v>104.70200000000001</v>
      </c>
      <c r="E31" s="49"/>
      <c r="F31" s="45"/>
    </row>
    <row r="32" spans="1:6" s="1" customFormat="1" ht="51" customHeight="1" x14ac:dyDescent="0.3">
      <c r="A32" s="13">
        <f t="shared" si="1"/>
        <v>2.9000000000000008</v>
      </c>
      <c r="B32" s="12" t="s">
        <v>48</v>
      </c>
      <c r="C32" s="5" t="s">
        <v>14</v>
      </c>
      <c r="D32" s="7">
        <v>60.89</v>
      </c>
      <c r="E32" s="49"/>
      <c r="F32" s="45"/>
    </row>
    <row r="33" spans="1:6" s="1" customFormat="1" ht="157.5" x14ac:dyDescent="0.3">
      <c r="A33" s="6">
        <v>2.1</v>
      </c>
      <c r="B33" s="12" t="s">
        <v>49</v>
      </c>
      <c r="C33" s="5" t="s">
        <v>12</v>
      </c>
      <c r="D33" s="7">
        <v>17</v>
      </c>
      <c r="E33" s="49"/>
      <c r="F33" s="45"/>
    </row>
    <row r="34" spans="1:6" s="1" customFormat="1" ht="133.5" customHeight="1" x14ac:dyDescent="0.3">
      <c r="A34" s="6">
        <v>2.11</v>
      </c>
      <c r="B34" s="12" t="s">
        <v>50</v>
      </c>
      <c r="C34" s="5" t="s">
        <v>12</v>
      </c>
      <c r="D34" s="7">
        <v>7</v>
      </c>
      <c r="E34" s="49"/>
      <c r="F34" s="45"/>
    </row>
    <row r="35" spans="1:6" s="1" customFormat="1" ht="126" x14ac:dyDescent="0.3">
      <c r="A35" s="6">
        <v>2.12</v>
      </c>
      <c r="B35" s="12" t="s">
        <v>51</v>
      </c>
      <c r="C35" s="5" t="s">
        <v>12</v>
      </c>
      <c r="D35" s="7">
        <v>2</v>
      </c>
      <c r="E35" s="49"/>
      <c r="F35" s="45"/>
    </row>
    <row r="36" spans="1:6" s="1" customFormat="1" ht="99.75" customHeight="1" x14ac:dyDescent="0.3">
      <c r="A36" s="6">
        <v>2.13</v>
      </c>
      <c r="B36" s="12" t="s">
        <v>40</v>
      </c>
      <c r="C36" s="5" t="s">
        <v>12</v>
      </c>
      <c r="D36" s="7">
        <v>1</v>
      </c>
      <c r="E36" s="49"/>
      <c r="F36" s="45"/>
    </row>
    <row r="37" spans="1:6" s="1" customFormat="1" ht="87" customHeight="1" x14ac:dyDescent="0.3">
      <c r="A37" s="6">
        <v>2.14</v>
      </c>
      <c r="B37" s="12" t="s">
        <v>26</v>
      </c>
      <c r="C37" s="5" t="s">
        <v>12</v>
      </c>
      <c r="D37" s="7">
        <v>2</v>
      </c>
      <c r="E37" s="49"/>
      <c r="F37" s="45"/>
    </row>
    <row r="38" spans="1:6" s="1" customFormat="1" ht="69" customHeight="1" x14ac:dyDescent="0.3">
      <c r="A38" s="6">
        <v>2.15</v>
      </c>
      <c r="B38" s="12" t="s">
        <v>28</v>
      </c>
      <c r="C38" s="5" t="s">
        <v>12</v>
      </c>
      <c r="D38" s="7">
        <v>7</v>
      </c>
      <c r="E38" s="49"/>
      <c r="F38" s="45"/>
    </row>
    <row r="39" spans="1:6" s="1" customFormat="1" ht="54.75" customHeight="1" x14ac:dyDescent="0.3">
      <c r="A39" s="6">
        <v>2.16</v>
      </c>
      <c r="B39" s="12" t="s">
        <v>25</v>
      </c>
      <c r="C39" s="5" t="s">
        <v>12</v>
      </c>
      <c r="D39" s="7">
        <v>2</v>
      </c>
      <c r="E39" s="49"/>
      <c r="F39" s="45"/>
    </row>
    <row r="40" spans="1:6" s="1" customFormat="1" ht="54" customHeight="1" x14ac:dyDescent="0.3">
      <c r="A40" s="6">
        <v>2.17</v>
      </c>
      <c r="B40" s="12" t="s">
        <v>30</v>
      </c>
      <c r="C40" s="5" t="s">
        <v>12</v>
      </c>
      <c r="D40" s="7">
        <v>2</v>
      </c>
      <c r="E40" s="49"/>
      <c r="F40" s="45"/>
    </row>
    <row r="41" spans="1:6" s="1" customFormat="1" ht="25.5" customHeight="1" x14ac:dyDescent="0.3">
      <c r="A41" s="6">
        <v>2.1800000000000002</v>
      </c>
      <c r="B41" s="12" t="s">
        <v>52</v>
      </c>
      <c r="C41" s="5" t="s">
        <v>12</v>
      </c>
      <c r="D41" s="7">
        <v>4</v>
      </c>
      <c r="E41" s="49"/>
      <c r="F41" s="45"/>
    </row>
    <row r="42" spans="1:6" s="1" customFormat="1" ht="50.25" customHeight="1" thickBot="1" x14ac:dyDescent="0.35">
      <c r="A42" s="26">
        <v>2.19</v>
      </c>
      <c r="B42" s="27" t="s">
        <v>37</v>
      </c>
      <c r="C42" s="28" t="s">
        <v>12</v>
      </c>
      <c r="D42" s="29">
        <v>4</v>
      </c>
      <c r="E42" s="50"/>
      <c r="F42" s="45"/>
    </row>
    <row r="43" spans="1:6" s="1" customFormat="1" ht="18.75" thickBot="1" x14ac:dyDescent="0.35">
      <c r="A43" s="54">
        <v>3</v>
      </c>
      <c r="B43" s="61" t="s">
        <v>41</v>
      </c>
      <c r="C43" s="61"/>
      <c r="D43" s="61"/>
      <c r="E43" s="62"/>
      <c r="F43" s="53"/>
    </row>
    <row r="44" spans="1:6" s="1" customFormat="1" ht="66" customHeight="1" x14ac:dyDescent="0.3">
      <c r="A44" s="18">
        <f>+A43+0.1</f>
        <v>3.1</v>
      </c>
      <c r="B44" s="21" t="s">
        <v>67</v>
      </c>
      <c r="C44" s="19" t="s">
        <v>14</v>
      </c>
      <c r="D44" s="31">
        <f>96.32+25.33+20.25</f>
        <v>141.89999999999998</v>
      </c>
      <c r="E44" s="48"/>
      <c r="F44" s="45"/>
    </row>
    <row r="45" spans="1:6" s="1" customFormat="1" ht="85.5" customHeight="1" x14ac:dyDescent="0.3">
      <c r="A45" s="13">
        <f t="shared" ref="A45:A50" si="2">+A44+0.1</f>
        <v>3.2</v>
      </c>
      <c r="B45" s="12" t="s">
        <v>38</v>
      </c>
      <c r="C45" s="5" t="s">
        <v>14</v>
      </c>
      <c r="D45" s="15">
        <v>74.5</v>
      </c>
      <c r="E45" s="49"/>
      <c r="F45" s="45"/>
    </row>
    <row r="46" spans="1:6" s="1" customFormat="1" ht="64.5" customHeight="1" x14ac:dyDescent="0.3">
      <c r="A46" s="13">
        <f t="shared" si="2"/>
        <v>3.3000000000000003</v>
      </c>
      <c r="B46" s="12" t="s">
        <v>83</v>
      </c>
      <c r="C46" s="5" t="s">
        <v>12</v>
      </c>
      <c r="D46" s="7">
        <v>4</v>
      </c>
      <c r="E46" s="49"/>
      <c r="F46" s="45"/>
    </row>
    <row r="47" spans="1:6" s="1" customFormat="1" ht="70.5" customHeight="1" x14ac:dyDescent="0.3">
      <c r="A47" s="13">
        <f t="shared" si="2"/>
        <v>3.4000000000000004</v>
      </c>
      <c r="B47" s="12" t="s">
        <v>39</v>
      </c>
      <c r="C47" s="5" t="s">
        <v>12</v>
      </c>
      <c r="D47" s="7">
        <v>2</v>
      </c>
      <c r="E47" s="49"/>
      <c r="F47" s="45"/>
    </row>
    <row r="48" spans="1:6" s="1" customFormat="1" ht="63" customHeight="1" x14ac:dyDescent="0.3">
      <c r="A48" s="13">
        <f t="shared" si="2"/>
        <v>3.5000000000000004</v>
      </c>
      <c r="B48" s="12" t="s">
        <v>53</v>
      </c>
      <c r="C48" s="5" t="s">
        <v>12</v>
      </c>
      <c r="D48" s="7">
        <v>2</v>
      </c>
      <c r="E48" s="49"/>
      <c r="F48" s="45"/>
    </row>
    <row r="49" spans="1:6" s="1" customFormat="1" ht="78.75" customHeight="1" x14ac:dyDescent="0.3">
      <c r="A49" s="13">
        <f t="shared" si="2"/>
        <v>3.6000000000000005</v>
      </c>
      <c r="B49" s="12" t="s">
        <v>106</v>
      </c>
      <c r="C49" s="5" t="s">
        <v>14</v>
      </c>
      <c r="D49" s="15">
        <f>74.5+22.56</f>
        <v>97.06</v>
      </c>
      <c r="E49" s="49"/>
      <c r="F49" s="45"/>
    </row>
    <row r="50" spans="1:6" s="1" customFormat="1" ht="32.25" thickBot="1" x14ac:dyDescent="0.35">
      <c r="A50" s="32">
        <f t="shared" si="2"/>
        <v>3.7000000000000006</v>
      </c>
      <c r="B50" s="27" t="s">
        <v>63</v>
      </c>
      <c r="C50" s="28" t="s">
        <v>13</v>
      </c>
      <c r="D50" s="33">
        <v>7.7</v>
      </c>
      <c r="E50" s="50"/>
      <c r="F50" s="45"/>
    </row>
    <row r="51" spans="1:6" s="1" customFormat="1" ht="18.75" thickBot="1" x14ac:dyDescent="0.35">
      <c r="A51" s="54">
        <v>4</v>
      </c>
      <c r="B51" s="61" t="s">
        <v>33</v>
      </c>
      <c r="C51" s="61"/>
      <c r="D51" s="61"/>
      <c r="E51" s="62"/>
      <c r="F51" s="53"/>
    </row>
    <row r="52" spans="1:6" s="1" customFormat="1" ht="66.75" customHeight="1" x14ac:dyDescent="0.3">
      <c r="A52" s="18">
        <f>A51+0.1</f>
        <v>4.0999999999999996</v>
      </c>
      <c r="B52" s="21" t="s">
        <v>105</v>
      </c>
      <c r="C52" s="19" t="s">
        <v>12</v>
      </c>
      <c r="D52" s="30">
        <v>7</v>
      </c>
      <c r="E52" s="48"/>
      <c r="F52" s="45"/>
    </row>
    <row r="53" spans="1:6" s="1" customFormat="1" ht="31.5" x14ac:dyDescent="0.3">
      <c r="A53" s="13">
        <f t="shared" ref="A53:A54" si="3">A52+0.1</f>
        <v>4.1999999999999993</v>
      </c>
      <c r="B53" s="12" t="s">
        <v>54</v>
      </c>
      <c r="C53" s="5" t="s">
        <v>12</v>
      </c>
      <c r="D53" s="7">
        <v>7</v>
      </c>
      <c r="E53" s="49"/>
      <c r="F53" s="45"/>
    </row>
    <row r="54" spans="1:6" s="1" customFormat="1" ht="48" thickBot="1" x14ac:dyDescent="0.35">
      <c r="A54" s="32">
        <f t="shared" si="3"/>
        <v>4.2999999999999989</v>
      </c>
      <c r="B54" s="27" t="s">
        <v>55</v>
      </c>
      <c r="C54" s="28" t="s">
        <v>12</v>
      </c>
      <c r="D54" s="29">
        <v>1</v>
      </c>
      <c r="E54" s="50"/>
      <c r="F54" s="45"/>
    </row>
    <row r="55" spans="1:6" s="1" customFormat="1" ht="18.75" thickBot="1" x14ac:dyDescent="0.35">
      <c r="A55" s="54">
        <v>5</v>
      </c>
      <c r="B55" s="61" t="s">
        <v>34</v>
      </c>
      <c r="C55" s="61"/>
      <c r="D55" s="61"/>
      <c r="E55" s="62"/>
      <c r="F55" s="53"/>
    </row>
    <row r="56" spans="1:6" s="1" customFormat="1" ht="63" x14ac:dyDescent="0.3">
      <c r="A56" s="18">
        <f t="shared" ref="A56:A96" si="4">A55+0.1</f>
        <v>5.0999999999999996</v>
      </c>
      <c r="B56" s="21" t="s">
        <v>35</v>
      </c>
      <c r="C56" s="19" t="s">
        <v>14</v>
      </c>
      <c r="D56" s="30">
        <f>203.62+37.93</f>
        <v>241.55</v>
      </c>
      <c r="E56" s="48"/>
      <c r="F56" s="45"/>
    </row>
    <row r="57" spans="1:6" s="1" customFormat="1" ht="63" x14ac:dyDescent="0.3">
      <c r="A57" s="13">
        <f t="shared" si="4"/>
        <v>5.1999999999999993</v>
      </c>
      <c r="B57" s="12" t="s">
        <v>36</v>
      </c>
      <c r="C57" s="5" t="s">
        <v>14</v>
      </c>
      <c r="D57" s="7">
        <f>23.64+34.7</f>
        <v>58.34</v>
      </c>
      <c r="E57" s="49"/>
      <c r="F57" s="45"/>
    </row>
    <row r="58" spans="1:6" s="1" customFormat="1" ht="88.5" customHeight="1" x14ac:dyDescent="0.3">
      <c r="A58" s="13">
        <f t="shared" si="4"/>
        <v>5.2999999999999989</v>
      </c>
      <c r="B58" s="12" t="s">
        <v>106</v>
      </c>
      <c r="C58" s="5" t="s">
        <v>14</v>
      </c>
      <c r="D58" s="7">
        <f>D56+D57</f>
        <v>299.89</v>
      </c>
      <c r="E58" s="49"/>
      <c r="F58" s="45"/>
    </row>
    <row r="59" spans="1:6" s="1" customFormat="1" ht="32.25" thickBot="1" x14ac:dyDescent="0.35">
      <c r="A59" s="32">
        <f t="shared" si="4"/>
        <v>5.3999999999999986</v>
      </c>
      <c r="B59" s="27" t="s">
        <v>56</v>
      </c>
      <c r="C59" s="28" t="s">
        <v>12</v>
      </c>
      <c r="D59" s="29">
        <v>2</v>
      </c>
      <c r="E59" s="50"/>
      <c r="F59" s="45"/>
    </row>
    <row r="60" spans="1:6" s="1" customFormat="1" ht="18.75" thickBot="1" x14ac:dyDescent="0.35">
      <c r="A60" s="54">
        <v>6</v>
      </c>
      <c r="B60" s="61" t="s">
        <v>95</v>
      </c>
      <c r="C60" s="61"/>
      <c r="D60" s="61"/>
      <c r="E60" s="62"/>
      <c r="F60" s="53"/>
    </row>
    <row r="61" spans="1:6" s="1" customFormat="1" ht="16.5" x14ac:dyDescent="0.3">
      <c r="A61" s="18">
        <f>A60+0.1</f>
        <v>6.1</v>
      </c>
      <c r="B61" s="10" t="e">
        <f>#REF!</f>
        <v>#REF!</v>
      </c>
      <c r="C61" s="19" t="s">
        <v>13</v>
      </c>
      <c r="D61" s="11">
        <v>20</v>
      </c>
      <c r="E61" s="44"/>
      <c r="F61" s="45"/>
    </row>
    <row r="62" spans="1:6" s="1" customFormat="1" ht="94.5" x14ac:dyDescent="0.3">
      <c r="A62" s="13">
        <f t="shared" ref="A62:A68" si="5">A61+0.1</f>
        <v>6.1999999999999993</v>
      </c>
      <c r="B62" s="16" t="s">
        <v>57</v>
      </c>
      <c r="C62" s="5" t="s">
        <v>13</v>
      </c>
      <c r="D62" s="6">
        <v>19</v>
      </c>
      <c r="E62" s="46"/>
      <c r="F62" s="45"/>
    </row>
    <row r="63" spans="1:6" s="1" customFormat="1" ht="94.5" x14ac:dyDescent="0.3">
      <c r="A63" s="13">
        <f t="shared" si="5"/>
        <v>6.2999999999999989</v>
      </c>
      <c r="B63" s="16" t="s">
        <v>68</v>
      </c>
      <c r="C63" s="5" t="s">
        <v>13</v>
      </c>
      <c r="D63" s="6">
        <v>42</v>
      </c>
      <c r="E63" s="46"/>
      <c r="F63" s="45"/>
    </row>
    <row r="64" spans="1:6" s="1" customFormat="1" ht="78.75" x14ac:dyDescent="0.3">
      <c r="A64" s="13">
        <f t="shared" si="5"/>
        <v>6.3999999999999986</v>
      </c>
      <c r="B64" s="16" t="s">
        <v>58</v>
      </c>
      <c r="C64" s="5" t="s">
        <v>13</v>
      </c>
      <c r="D64" s="7">
        <v>54</v>
      </c>
      <c r="E64" s="46"/>
      <c r="F64" s="45"/>
    </row>
    <row r="65" spans="1:6" s="1" customFormat="1" ht="78.75" x14ac:dyDescent="0.3">
      <c r="A65" s="13">
        <f t="shared" si="5"/>
        <v>6.4999999999999982</v>
      </c>
      <c r="B65" s="8" t="s">
        <v>59</v>
      </c>
      <c r="C65" s="5" t="s">
        <v>13</v>
      </c>
      <c r="D65" s="7">
        <v>188</v>
      </c>
      <c r="E65" s="46"/>
      <c r="F65" s="45"/>
    </row>
    <row r="66" spans="1:6" s="1" customFormat="1" ht="94.5" x14ac:dyDescent="0.3">
      <c r="A66" s="13">
        <f t="shared" si="5"/>
        <v>6.5999999999999979</v>
      </c>
      <c r="B66" s="8" t="s">
        <v>60</v>
      </c>
      <c r="C66" s="5" t="s">
        <v>13</v>
      </c>
      <c r="D66" s="7">
        <v>188</v>
      </c>
      <c r="E66" s="46"/>
      <c r="F66" s="45"/>
    </row>
    <row r="67" spans="1:6" s="1" customFormat="1" ht="94.5" x14ac:dyDescent="0.3">
      <c r="A67" s="13">
        <f t="shared" si="5"/>
        <v>6.6999999999999975</v>
      </c>
      <c r="B67" s="8" t="s">
        <v>61</v>
      </c>
      <c r="C67" s="5" t="s">
        <v>12</v>
      </c>
      <c r="D67" s="7">
        <v>14</v>
      </c>
      <c r="E67" s="46"/>
      <c r="F67" s="45"/>
    </row>
    <row r="68" spans="1:6" s="1" customFormat="1" ht="95.25" thickBot="1" x14ac:dyDescent="0.35">
      <c r="A68" s="32">
        <f t="shared" si="5"/>
        <v>6.7999999999999972</v>
      </c>
      <c r="B68" s="34" t="s">
        <v>62</v>
      </c>
      <c r="C68" s="28" t="s">
        <v>12</v>
      </c>
      <c r="D68" s="29">
        <v>14</v>
      </c>
      <c r="E68" s="47"/>
      <c r="F68" s="45"/>
    </row>
    <row r="69" spans="1:6" s="1" customFormat="1" ht="18.75" thickBot="1" x14ac:dyDescent="0.35">
      <c r="A69" s="54">
        <v>7</v>
      </c>
      <c r="B69" s="61" t="s">
        <v>84</v>
      </c>
      <c r="C69" s="61"/>
      <c r="D69" s="61"/>
      <c r="E69" s="62"/>
      <c r="F69" s="53"/>
    </row>
    <row r="70" spans="1:6" s="1" customFormat="1" ht="63" x14ac:dyDescent="0.3">
      <c r="A70" s="18">
        <f t="shared" si="4"/>
        <v>7.1</v>
      </c>
      <c r="B70" s="35" t="s">
        <v>107</v>
      </c>
      <c r="C70" s="19" t="s">
        <v>71</v>
      </c>
      <c r="D70" s="36">
        <v>200</v>
      </c>
      <c r="E70" s="44"/>
      <c r="F70" s="45"/>
    </row>
    <row r="71" spans="1:6" s="1" customFormat="1" ht="19.5" customHeight="1" x14ac:dyDescent="0.3">
      <c r="A71" s="13">
        <f t="shared" si="4"/>
        <v>7.1999999999999993</v>
      </c>
      <c r="B71" s="8" t="s">
        <v>69</v>
      </c>
      <c r="C71" s="5" t="s">
        <v>71</v>
      </c>
      <c r="D71" s="20">
        <v>1000</v>
      </c>
      <c r="E71" s="46"/>
      <c r="F71" s="45"/>
    </row>
    <row r="72" spans="1:6" s="1" customFormat="1" ht="31.5" x14ac:dyDescent="0.3">
      <c r="A72" s="13">
        <f t="shared" si="4"/>
        <v>7.2999999999999989</v>
      </c>
      <c r="B72" s="8" t="s">
        <v>108</v>
      </c>
      <c r="C72" s="5" t="s">
        <v>71</v>
      </c>
      <c r="D72" s="20">
        <v>2000</v>
      </c>
      <c r="E72" s="46"/>
      <c r="F72" s="45"/>
    </row>
    <row r="73" spans="1:6" s="1" customFormat="1" ht="31.5" x14ac:dyDescent="0.3">
      <c r="A73" s="13">
        <f t="shared" si="4"/>
        <v>7.3999999999999986</v>
      </c>
      <c r="B73" s="8" t="s">
        <v>70</v>
      </c>
      <c r="C73" s="5" t="s">
        <v>71</v>
      </c>
      <c r="D73" s="20">
        <v>200</v>
      </c>
      <c r="E73" s="46"/>
      <c r="F73" s="45"/>
    </row>
    <row r="74" spans="1:6" s="1" customFormat="1" ht="31.5" x14ac:dyDescent="0.3">
      <c r="A74" s="13">
        <f t="shared" si="4"/>
        <v>7.4999999999999982</v>
      </c>
      <c r="B74" s="8" t="s">
        <v>92</v>
      </c>
      <c r="C74" s="5" t="s">
        <v>12</v>
      </c>
      <c r="D74" s="20">
        <v>60</v>
      </c>
      <c r="E74" s="46"/>
      <c r="F74" s="45"/>
    </row>
    <row r="75" spans="1:6" s="1" customFormat="1" ht="31.5" x14ac:dyDescent="0.3">
      <c r="A75" s="13">
        <f t="shared" si="4"/>
        <v>7.5999999999999979</v>
      </c>
      <c r="B75" s="8" t="s">
        <v>91</v>
      </c>
      <c r="C75" s="5" t="s">
        <v>12</v>
      </c>
      <c r="D75" s="20">
        <v>40</v>
      </c>
      <c r="E75" s="46"/>
      <c r="F75" s="45"/>
    </row>
    <row r="76" spans="1:6" s="1" customFormat="1" ht="32.25" thickBot="1" x14ac:dyDescent="0.35">
      <c r="A76" s="32">
        <f t="shared" si="4"/>
        <v>7.6999999999999975</v>
      </c>
      <c r="B76" s="34" t="s">
        <v>90</v>
      </c>
      <c r="C76" s="28" t="s">
        <v>12</v>
      </c>
      <c r="D76" s="37">
        <v>1</v>
      </c>
      <c r="E76" s="47"/>
      <c r="F76" s="45"/>
    </row>
    <row r="77" spans="1:6" s="1" customFormat="1" ht="18.75" thickBot="1" x14ac:dyDescent="0.35">
      <c r="A77" s="54">
        <v>8</v>
      </c>
      <c r="B77" s="61" t="s">
        <v>85</v>
      </c>
      <c r="C77" s="61"/>
      <c r="D77" s="61"/>
      <c r="E77" s="62"/>
      <c r="F77" s="53"/>
    </row>
    <row r="78" spans="1:6" s="1" customFormat="1" ht="47.25" x14ac:dyDescent="0.3">
      <c r="A78" s="18">
        <f>A77+0.1</f>
        <v>8.1</v>
      </c>
      <c r="B78" s="35" t="s">
        <v>109</v>
      </c>
      <c r="C78" s="19" t="s">
        <v>71</v>
      </c>
      <c r="D78" s="36">
        <v>800</v>
      </c>
      <c r="E78" s="44"/>
      <c r="F78" s="45"/>
    </row>
    <row r="79" spans="1:6" s="1" customFormat="1" ht="47.25" x14ac:dyDescent="0.3">
      <c r="A79" s="13">
        <f t="shared" si="4"/>
        <v>8.1999999999999993</v>
      </c>
      <c r="B79" s="8" t="s">
        <v>87</v>
      </c>
      <c r="C79" s="5" t="s">
        <v>71</v>
      </c>
      <c r="D79" s="20">
        <v>350</v>
      </c>
      <c r="E79" s="46"/>
      <c r="F79" s="45"/>
    </row>
    <row r="80" spans="1:6" s="1" customFormat="1" ht="47.25" x14ac:dyDescent="0.3">
      <c r="A80" s="13">
        <f t="shared" si="4"/>
        <v>8.2999999999999989</v>
      </c>
      <c r="B80" s="8" t="s">
        <v>72</v>
      </c>
      <c r="C80" s="5" t="s">
        <v>71</v>
      </c>
      <c r="D80" s="20">
        <v>200</v>
      </c>
      <c r="E80" s="46"/>
      <c r="F80" s="45"/>
    </row>
    <row r="81" spans="1:6" s="1" customFormat="1" ht="31.5" x14ac:dyDescent="0.3">
      <c r="A81" s="13">
        <f t="shared" si="4"/>
        <v>8.3999999999999986</v>
      </c>
      <c r="B81" s="8" t="s">
        <v>98</v>
      </c>
      <c r="C81" s="5" t="s">
        <v>15</v>
      </c>
      <c r="D81" s="20">
        <v>250</v>
      </c>
      <c r="E81" s="46"/>
      <c r="F81" s="45"/>
    </row>
    <row r="82" spans="1:6" s="1" customFormat="1" ht="31.5" x14ac:dyDescent="0.3">
      <c r="A82" s="13">
        <f t="shared" si="4"/>
        <v>8.4999999999999982</v>
      </c>
      <c r="B82" s="8" t="s">
        <v>77</v>
      </c>
      <c r="C82" s="5" t="s">
        <v>71</v>
      </c>
      <c r="D82" s="20">
        <v>400</v>
      </c>
      <c r="E82" s="46"/>
      <c r="F82" s="45"/>
    </row>
    <row r="83" spans="1:6" s="1" customFormat="1" ht="47.25" x14ac:dyDescent="0.3">
      <c r="A83" s="13">
        <f t="shared" si="4"/>
        <v>8.5999999999999979</v>
      </c>
      <c r="B83" s="8" t="s">
        <v>78</v>
      </c>
      <c r="C83" s="5" t="s">
        <v>71</v>
      </c>
      <c r="D83" s="20">
        <v>400</v>
      </c>
      <c r="E83" s="46"/>
      <c r="F83" s="45"/>
    </row>
    <row r="84" spans="1:6" s="1" customFormat="1" ht="47.25" x14ac:dyDescent="0.3">
      <c r="A84" s="13">
        <f t="shared" si="4"/>
        <v>8.6999999999999975</v>
      </c>
      <c r="B84" s="8" t="s">
        <v>79</v>
      </c>
      <c r="C84" s="5" t="s">
        <v>71</v>
      </c>
      <c r="D84" s="20">
        <v>120</v>
      </c>
      <c r="E84" s="46"/>
      <c r="F84" s="45"/>
    </row>
    <row r="85" spans="1:6" s="1" customFormat="1" ht="47.25" x14ac:dyDescent="0.3">
      <c r="A85" s="13">
        <f t="shared" si="4"/>
        <v>8.7999999999999972</v>
      </c>
      <c r="B85" s="8" t="s">
        <v>81</v>
      </c>
      <c r="C85" s="5" t="s">
        <v>13</v>
      </c>
      <c r="D85" s="20">
        <v>300</v>
      </c>
      <c r="E85" s="46"/>
      <c r="F85" s="45"/>
    </row>
    <row r="86" spans="1:6" s="1" customFormat="1" ht="32.25" thickBot="1" x14ac:dyDescent="0.35">
      <c r="A86" s="32">
        <f t="shared" si="4"/>
        <v>8.8999999999999968</v>
      </c>
      <c r="B86" s="34" t="s">
        <v>99</v>
      </c>
      <c r="C86" s="28" t="s">
        <v>71</v>
      </c>
      <c r="D86" s="37">
        <v>20</v>
      </c>
      <c r="E86" s="47"/>
      <c r="F86" s="45"/>
    </row>
    <row r="87" spans="1:6" s="1" customFormat="1" ht="18.75" thickBot="1" x14ac:dyDescent="0.35">
      <c r="A87" s="54">
        <v>9</v>
      </c>
      <c r="B87" s="61" t="s">
        <v>86</v>
      </c>
      <c r="C87" s="61"/>
      <c r="D87" s="61"/>
      <c r="E87" s="62"/>
      <c r="F87" s="53"/>
    </row>
    <row r="88" spans="1:6" s="1" customFormat="1" ht="31.5" x14ac:dyDescent="0.3">
      <c r="A88" s="18">
        <f t="shared" si="4"/>
        <v>9.1</v>
      </c>
      <c r="B88" s="35" t="s">
        <v>100</v>
      </c>
      <c r="C88" s="19" t="s">
        <v>71</v>
      </c>
      <c r="D88" s="36">
        <v>145</v>
      </c>
      <c r="E88" s="44"/>
      <c r="F88" s="45"/>
    </row>
    <row r="89" spans="1:6" s="1" customFormat="1" ht="31.5" x14ac:dyDescent="0.3">
      <c r="A89" s="13">
        <f t="shared" si="4"/>
        <v>9.1999999999999993</v>
      </c>
      <c r="B89" s="8" t="s">
        <v>101</v>
      </c>
      <c r="C89" s="5" t="s">
        <v>12</v>
      </c>
      <c r="D89" s="20">
        <v>60</v>
      </c>
      <c r="E89" s="46"/>
      <c r="F89" s="45"/>
    </row>
    <row r="90" spans="1:6" s="1" customFormat="1" ht="47.25" x14ac:dyDescent="0.3">
      <c r="A90" s="13">
        <f t="shared" si="4"/>
        <v>9.2999999999999989</v>
      </c>
      <c r="B90" s="8" t="s">
        <v>73</v>
      </c>
      <c r="C90" s="5" t="s">
        <v>71</v>
      </c>
      <c r="D90" s="20">
        <v>85</v>
      </c>
      <c r="E90" s="46"/>
      <c r="F90" s="45"/>
    </row>
    <row r="91" spans="1:6" s="1" customFormat="1" ht="82.5" customHeight="1" x14ac:dyDescent="0.3">
      <c r="A91" s="13">
        <f t="shared" si="4"/>
        <v>9.3999999999999986</v>
      </c>
      <c r="B91" s="8" t="s">
        <v>102</v>
      </c>
      <c r="C91" s="5" t="s">
        <v>71</v>
      </c>
      <c r="D91" s="20">
        <v>122</v>
      </c>
      <c r="E91" s="46"/>
      <c r="F91" s="45"/>
    </row>
    <row r="92" spans="1:6" s="1" customFormat="1" ht="16.5" x14ac:dyDescent="0.3">
      <c r="A92" s="13">
        <f t="shared" si="4"/>
        <v>9.4999999999999982</v>
      </c>
      <c r="B92" s="8" t="s">
        <v>74</v>
      </c>
      <c r="C92" s="5" t="s">
        <v>75</v>
      </c>
      <c r="D92" s="20">
        <v>92</v>
      </c>
      <c r="E92" s="46"/>
      <c r="F92" s="45"/>
    </row>
    <row r="93" spans="1:6" s="1" customFormat="1" ht="47.25" x14ac:dyDescent="0.3">
      <c r="A93" s="13">
        <f t="shared" si="4"/>
        <v>9.5999999999999979</v>
      </c>
      <c r="B93" s="8" t="s">
        <v>80</v>
      </c>
      <c r="C93" s="5" t="s">
        <v>75</v>
      </c>
      <c r="D93" s="20">
        <v>0.7</v>
      </c>
      <c r="E93" s="46"/>
      <c r="F93" s="45"/>
    </row>
    <row r="94" spans="1:6" s="1" customFormat="1" ht="63" x14ac:dyDescent="0.3">
      <c r="A94" s="13">
        <f t="shared" si="4"/>
        <v>9.6999999999999975</v>
      </c>
      <c r="B94" s="8" t="s">
        <v>103</v>
      </c>
      <c r="C94" s="5" t="s">
        <v>75</v>
      </c>
      <c r="D94" s="20">
        <v>45</v>
      </c>
      <c r="E94" s="46"/>
      <c r="F94" s="45"/>
    </row>
    <row r="95" spans="1:6" s="1" customFormat="1" ht="31.5" x14ac:dyDescent="0.3">
      <c r="A95" s="13">
        <f t="shared" si="4"/>
        <v>9.7999999999999972</v>
      </c>
      <c r="B95" s="8" t="s">
        <v>76</v>
      </c>
      <c r="C95" s="5" t="s">
        <v>71</v>
      </c>
      <c r="D95" s="20">
        <v>110</v>
      </c>
      <c r="E95" s="46"/>
      <c r="F95" s="45"/>
    </row>
    <row r="96" spans="1:6" s="1" customFormat="1" ht="31.5" x14ac:dyDescent="0.3">
      <c r="A96" s="13">
        <f t="shared" si="4"/>
        <v>9.8999999999999968</v>
      </c>
      <c r="B96" s="8" t="s">
        <v>104</v>
      </c>
      <c r="C96" s="5" t="s">
        <v>13</v>
      </c>
      <c r="D96" s="20">
        <v>40</v>
      </c>
      <c r="E96" s="46"/>
      <c r="F96" s="45"/>
    </row>
    <row r="97" spans="1:8" ht="18.75" thickBot="1" x14ac:dyDescent="0.3">
      <c r="A97" s="63"/>
      <c r="B97" s="64"/>
      <c r="C97" s="64"/>
      <c r="D97" s="64"/>
      <c r="E97" s="64"/>
      <c r="F97" s="65"/>
    </row>
    <row r="98" spans="1:8" ht="18.75" thickBot="1" x14ac:dyDescent="0.3">
      <c r="A98" s="86" t="s">
        <v>4</v>
      </c>
      <c r="B98" s="87"/>
      <c r="C98" s="87"/>
      <c r="D98" s="87"/>
      <c r="E98" s="88"/>
      <c r="F98" s="41">
        <f>ROUND(F8+F9+F10+F11+F12+F13+F14+F15+F16+F17+F18+F19+F20+F21+F22+F24+F25+F26+F27+F28+F29+F30+F31+F32+F33+F34+F35+F36+F37+F38+F39+F40+F41+F42+F44+F45+F46+F47+F48+F49+F50+F52+F53+F54+F56+F57+F58+F59+F61+F62+F63+F64+F65+F66+F67+F68+F70+F71+F72+F73+F74+F75+F76+F78+F79+F80+F81+F82+F83+F84+F85+F86+F88+F89+F90+F91+F92+F93+F94+F95+F96,0)</f>
        <v>0</v>
      </c>
      <c r="H98" s="38"/>
    </row>
    <row r="99" spans="1:8" ht="18.75" thickBot="1" x14ac:dyDescent="0.3">
      <c r="A99" s="66" t="s">
        <v>5</v>
      </c>
      <c r="B99" s="67"/>
      <c r="C99" s="67"/>
      <c r="D99" s="68"/>
      <c r="E99" s="40">
        <v>0.1105756685360631</v>
      </c>
      <c r="F99" s="42">
        <f>ROUND(F98*E99,0)</f>
        <v>0</v>
      </c>
    </row>
    <row r="100" spans="1:8" ht="18.75" thickBot="1" x14ac:dyDescent="0.3">
      <c r="A100" s="66" t="s">
        <v>6</v>
      </c>
      <c r="B100" s="67"/>
      <c r="C100" s="67"/>
      <c r="D100" s="68"/>
      <c r="E100" s="9">
        <v>0.05</v>
      </c>
      <c r="F100" s="42">
        <f>ROUND(F98*E100,0)</f>
        <v>0</v>
      </c>
    </row>
    <row r="101" spans="1:8" ht="18.75" thickBot="1" x14ac:dyDescent="0.3">
      <c r="A101" s="55" t="s">
        <v>7</v>
      </c>
      <c r="B101" s="56"/>
      <c r="C101" s="56"/>
      <c r="D101" s="56"/>
      <c r="E101" s="57"/>
      <c r="F101" s="42">
        <f>SUM($F$98:$F$100)</f>
        <v>0</v>
      </c>
      <c r="H101" s="38"/>
    </row>
    <row r="102" spans="1:8" ht="18.75" thickBot="1" x14ac:dyDescent="0.3">
      <c r="A102" s="17"/>
      <c r="B102" s="56" t="s">
        <v>88</v>
      </c>
      <c r="C102" s="56"/>
      <c r="D102" s="56"/>
      <c r="E102" s="57"/>
      <c r="F102" s="43">
        <v>6128363.5421457542</v>
      </c>
    </row>
    <row r="103" spans="1:8" ht="18.75" thickBot="1" x14ac:dyDescent="0.3">
      <c r="A103" s="55" t="s">
        <v>89</v>
      </c>
      <c r="B103" s="56"/>
      <c r="C103" s="56"/>
      <c r="D103" s="56"/>
      <c r="E103" s="57"/>
      <c r="F103" s="42"/>
    </row>
    <row r="104" spans="1:8" ht="16.5" thickBot="1" x14ac:dyDescent="0.3"/>
    <row r="105" spans="1:8" ht="63" customHeight="1" thickBot="1" x14ac:dyDescent="0.3">
      <c r="B105" s="69" t="s">
        <v>94</v>
      </c>
      <c r="C105" s="70"/>
      <c r="D105" s="70"/>
      <c r="E105" s="70"/>
      <c r="F105" s="71"/>
    </row>
    <row r="108" spans="1:8" x14ac:dyDescent="0.25">
      <c r="F108" s="39"/>
    </row>
    <row r="111" spans="1:8" x14ac:dyDescent="0.25">
      <c r="F111" s="38"/>
    </row>
  </sheetData>
  <mergeCells count="23">
    <mergeCell ref="B105:F105"/>
    <mergeCell ref="A1:B1"/>
    <mergeCell ref="C1:F1"/>
    <mergeCell ref="A3:F3"/>
    <mergeCell ref="A99:D99"/>
    <mergeCell ref="A4:F4"/>
    <mergeCell ref="A5:F5"/>
    <mergeCell ref="A98:E98"/>
    <mergeCell ref="B7:E7"/>
    <mergeCell ref="B23:E23"/>
    <mergeCell ref="B43:E43"/>
    <mergeCell ref="B51:E51"/>
    <mergeCell ref="B55:E55"/>
    <mergeCell ref="B69:E69"/>
    <mergeCell ref="B77:E77"/>
    <mergeCell ref="B87:E87"/>
    <mergeCell ref="A103:E103"/>
    <mergeCell ref="A2:F2"/>
    <mergeCell ref="B60:E60"/>
    <mergeCell ref="A101:E101"/>
    <mergeCell ref="A97:F97"/>
    <mergeCell ref="A100:D100"/>
    <mergeCell ref="B102:E102"/>
  </mergeCells>
  <pageMargins left="0.25" right="0.25" top="0.75" bottom="0.75" header="0.3" footer="0.3"/>
  <pageSetup scale="52" fitToHeight="0" orientation="portrait" r:id="rId1"/>
  <rowBreaks count="1" manualBreakCount="1">
    <brk id="65" max="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6E5C65B8EC5D0418EE13FC7276D5B58" ma:contentTypeVersion="13" ma:contentTypeDescription="Crear nuevo documento." ma:contentTypeScope="" ma:versionID="d61b8143de5c9ca147853c3a8761c711">
  <xsd:schema xmlns:xsd="http://www.w3.org/2001/XMLSchema" xmlns:xs="http://www.w3.org/2001/XMLSchema" xmlns:p="http://schemas.microsoft.com/office/2006/metadata/properties" xmlns:ns3="bcf514fd-22b9-454f-9a58-9ab2df6b40d7" xmlns:ns4="424ba761-a5cc-47cb-9332-dc9f14cbf1c8" targetNamespace="http://schemas.microsoft.com/office/2006/metadata/properties" ma:root="true" ma:fieldsID="950b1182eaa98568bda9faeec787a43c" ns3:_="" ns4:_="">
    <xsd:import namespace="bcf514fd-22b9-454f-9a58-9ab2df6b40d7"/>
    <xsd:import namespace="424ba761-a5cc-47cb-9332-dc9f14cbf1c8"/>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f514fd-22b9-454f-9a58-9ab2df6b40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24ba761-a5cc-47cb-9332-dc9f14cbf1c8"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SharingHintHash" ma:index="19"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bcf514fd-22b9-454f-9a58-9ab2df6b40d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F59214-2719-4A18-AF36-243E2400CC69}">
  <ds:schemaRefs>
    <ds:schemaRef ds:uri="http://schemas.microsoft.com/office/2006/metadata/contentType"/>
    <ds:schemaRef ds:uri="http://schemas.microsoft.com/office/2006/metadata/properties/metaAttributes"/>
    <ds:schemaRef ds:uri="http://www.w3.org/2000/xmlns/"/>
    <ds:schemaRef ds:uri="http://www.w3.org/2001/XMLSchema"/>
    <ds:schemaRef ds:uri="bcf514fd-22b9-454f-9a58-9ab2df6b40d7"/>
    <ds:schemaRef ds:uri="424ba761-a5cc-47cb-9332-dc9f14cbf1c8"/>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D368FB-028C-41C6-A050-0E02F887C382}">
  <ds:schemaRefs>
    <ds:schemaRef ds:uri="http://purl.org/dc/terms/"/>
    <ds:schemaRef ds:uri="http://schemas.microsoft.com/office/infopath/2007/PartnerControls"/>
    <ds:schemaRef ds:uri="http://purl.org/dc/elements/1.1/"/>
    <ds:schemaRef ds:uri="http://purl.org/dc/dcmitype/"/>
    <ds:schemaRef ds:uri="bcf514fd-22b9-454f-9a58-9ab2df6b40d7"/>
    <ds:schemaRef ds:uri="http://schemas.microsoft.com/office/2006/documentManagement/types"/>
    <ds:schemaRef ds:uri="424ba761-a5cc-47cb-9332-dc9f14cbf1c8"/>
    <ds:schemaRef ds:uri="http://www.w3.org/XML/1998/namespace"/>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E4528DA1-39E9-4FEA-A573-ACAEE8F0B1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Oficial</vt:lpstr>
      <vt:lpstr>'Presupuesto Oficial'!Área_de_impresión</vt:lpstr>
      <vt:lpstr>'Presupuesto Oficial'!Print_Titles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CAMILO ORJUELA GIRALDO</dc:creator>
  <cp:keywords/>
  <dc:description/>
  <cp:lastModifiedBy>MARIA JULIANA CASTRO RIVERA</cp:lastModifiedBy>
  <cp:revision/>
  <cp:lastPrinted>2023-09-11T21:20:38Z</cp:lastPrinted>
  <dcterms:created xsi:type="dcterms:W3CDTF">2020-01-30T16:13:52Z</dcterms:created>
  <dcterms:modified xsi:type="dcterms:W3CDTF">2023-09-12T20:34:11Z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0x01010066E5C65B8EC5D0418EE13FC7276D5B58</vt:lpwstr>
  </property>
</Properties>
</file>